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60aff02ef1bed5/Documents/"/>
    </mc:Choice>
  </mc:AlternateContent>
  <xr:revisionPtr revIDLastSave="104" documentId="14_{A0DE53B4-2EE6-4B44-B3CC-90C1B8256595}" xr6:coauthVersionLast="47" xr6:coauthVersionMax="47" xr10:uidLastSave="{4F1F4F5D-146C-4FDB-98B4-59F20C9DBF5E}"/>
  <bookViews>
    <workbookView xWindow="-28920" yWindow="-120" windowWidth="29040" windowHeight="15720" activeTab="5" xr2:uid="{00000000-000D-0000-FFFF-FFFF00000000}"/>
  </bookViews>
  <sheets>
    <sheet name="Raw Data" sheetId="1" r:id="rId1"/>
    <sheet name="Category Outcomes" sheetId="14" r:id="rId2"/>
    <sheet name="Subcategory Outcomes" sheetId="2" r:id="rId3"/>
    <sheet name="Yearly Outcomes" sheetId="8" r:id="rId4"/>
    <sheet name="Goal Outcomes" sheetId="9" r:id="rId5"/>
    <sheet name="Outcome Count" sheetId="10" r:id="rId6"/>
  </sheets>
  <definedNames>
    <definedName name="_xlnm._FilterDatabase" localSheetId="5" hidden="1">'Outcome Count'!$A$1:$B$1001</definedName>
    <definedName name="_xlnm._FilterDatabase" localSheetId="0" hidden="1">'Raw Data'!$A$1:$R$1001</definedName>
    <definedName name="failed">'Outcome Count'!$D$3:$D$365</definedName>
    <definedName name="successful">'Outcome Count'!$B$3:$B$997</definedName>
  </definedNames>
  <calcPr calcId="191029"/>
  <pivotCaches>
    <pivotCache cacheId="3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0" l="1"/>
  <c r="J917" i="10"/>
  <c r="J891" i="10"/>
  <c r="J876" i="10"/>
  <c r="J875" i="10"/>
  <c r="J853" i="10"/>
  <c r="J843" i="10"/>
  <c r="J842" i="10"/>
  <c r="J764" i="10"/>
  <c r="J737" i="10"/>
  <c r="J725" i="10"/>
  <c r="J724" i="10"/>
  <c r="J700" i="10"/>
  <c r="J689" i="10"/>
  <c r="J688" i="10"/>
  <c r="J593" i="10"/>
  <c r="J563" i="10"/>
  <c r="J562" i="10"/>
  <c r="J551" i="10"/>
  <c r="J550" i="10"/>
  <c r="J519" i="10"/>
  <c r="J514" i="10"/>
  <c r="J458" i="10"/>
  <c r="J428" i="10"/>
  <c r="J427" i="10"/>
  <c r="J409" i="10"/>
  <c r="J408" i="10"/>
  <c r="J382" i="10"/>
  <c r="J378" i="10"/>
  <c r="J314" i="10"/>
  <c r="J280" i="10"/>
  <c r="J279" i="10"/>
  <c r="J267" i="10"/>
  <c r="J266" i="10"/>
  <c r="J246" i="10"/>
  <c r="J245" i="10"/>
  <c r="J196" i="10"/>
  <c r="J165" i="10"/>
  <c r="J164" i="10"/>
  <c r="J162" i="10"/>
  <c r="J161" i="10"/>
  <c r="J123" i="10"/>
  <c r="J122" i="10"/>
  <c r="J87" i="10"/>
  <c r="J67" i="10"/>
  <c r="J64" i="10"/>
  <c r="J62" i="10"/>
  <c r="J61" i="10"/>
  <c r="J36" i="10"/>
  <c r="J35" i="10"/>
  <c r="H15" i="10"/>
  <c r="H12" i="10"/>
  <c r="H9" i="10"/>
  <c r="H7" i="10"/>
  <c r="H4" i="10"/>
  <c r="H3" i="10"/>
  <c r="F15" i="10"/>
  <c r="F12" i="10"/>
  <c r="F9" i="10"/>
  <c r="F7" i="10"/>
  <c r="F4" i="10"/>
  <c r="C9" i="9"/>
  <c r="B9" i="9"/>
  <c r="D13" i="9"/>
  <c r="C13" i="9"/>
  <c r="B13" i="9"/>
  <c r="D12" i="9"/>
  <c r="C12" i="9"/>
  <c r="B12" i="9"/>
  <c r="E12" i="9" s="1"/>
  <c r="D11" i="9"/>
  <c r="C11" i="9"/>
  <c r="B11" i="9"/>
  <c r="D10" i="9"/>
  <c r="C10" i="9"/>
  <c r="B10" i="9"/>
  <c r="D9" i="9"/>
  <c r="D8" i="9"/>
  <c r="C8" i="9"/>
  <c r="B8" i="9"/>
  <c r="D7" i="9"/>
  <c r="C7" i="9"/>
  <c r="B7" i="9"/>
  <c r="D6" i="9"/>
  <c r="C6" i="9"/>
  <c r="B6" i="9"/>
  <c r="E6" i="9" s="1"/>
  <c r="D5" i="9"/>
  <c r="C5" i="9"/>
  <c r="B5" i="9"/>
  <c r="E5" i="9" s="1"/>
  <c r="D4" i="9"/>
  <c r="C4" i="9"/>
  <c r="B4" i="9"/>
  <c r="D3" i="9"/>
  <c r="C3" i="9"/>
  <c r="B3" i="9"/>
  <c r="D2" i="9"/>
  <c r="C2" i="9"/>
  <c r="B2" i="9"/>
  <c r="E2" i="9" s="1"/>
  <c r="O1001" i="1"/>
  <c r="N1001" i="1"/>
  <c r="G1001" i="1"/>
  <c r="F1001" i="1"/>
  <c r="O1000" i="1"/>
  <c r="N1000" i="1"/>
  <c r="G1000" i="1"/>
  <c r="F1000" i="1"/>
  <c r="O999" i="1"/>
  <c r="N999" i="1"/>
  <c r="G999" i="1"/>
  <c r="F999" i="1"/>
  <c r="O998" i="1"/>
  <c r="N998" i="1"/>
  <c r="G998" i="1"/>
  <c r="F998" i="1"/>
  <c r="O997" i="1"/>
  <c r="N997" i="1"/>
  <c r="G997" i="1"/>
  <c r="F997" i="1"/>
  <c r="O996" i="1"/>
  <c r="N996" i="1"/>
  <c r="G996" i="1"/>
  <c r="F996" i="1"/>
  <c r="O995" i="1"/>
  <c r="N995" i="1"/>
  <c r="G995" i="1"/>
  <c r="F995" i="1"/>
  <c r="O994" i="1"/>
  <c r="N994" i="1"/>
  <c r="G994" i="1"/>
  <c r="F994" i="1"/>
  <c r="O993" i="1"/>
  <c r="N993" i="1"/>
  <c r="G993" i="1"/>
  <c r="F993" i="1"/>
  <c r="O992" i="1"/>
  <c r="N992" i="1"/>
  <c r="G992" i="1"/>
  <c r="F992" i="1"/>
  <c r="O991" i="1"/>
  <c r="N991" i="1"/>
  <c r="G991" i="1"/>
  <c r="F991" i="1"/>
  <c r="O990" i="1"/>
  <c r="N990" i="1"/>
  <c r="G990" i="1"/>
  <c r="F990" i="1"/>
  <c r="O989" i="1"/>
  <c r="N989" i="1"/>
  <c r="G989" i="1"/>
  <c r="F989" i="1"/>
  <c r="O988" i="1"/>
  <c r="N988" i="1"/>
  <c r="G988" i="1"/>
  <c r="F988" i="1"/>
  <c r="O987" i="1"/>
  <c r="N987" i="1"/>
  <c r="G987" i="1"/>
  <c r="F987" i="1"/>
  <c r="O986" i="1"/>
  <c r="N986" i="1"/>
  <c r="G986" i="1"/>
  <c r="F986" i="1"/>
  <c r="O985" i="1"/>
  <c r="N985" i="1"/>
  <c r="G985" i="1"/>
  <c r="F985" i="1"/>
  <c r="O984" i="1"/>
  <c r="N984" i="1"/>
  <c r="G984" i="1"/>
  <c r="F984" i="1"/>
  <c r="O983" i="1"/>
  <c r="N983" i="1"/>
  <c r="G983" i="1"/>
  <c r="F983" i="1"/>
  <c r="O982" i="1"/>
  <c r="N982" i="1"/>
  <c r="G982" i="1"/>
  <c r="F982" i="1"/>
  <c r="O981" i="1"/>
  <c r="N981" i="1"/>
  <c r="G981" i="1"/>
  <c r="F981" i="1"/>
  <c r="O980" i="1"/>
  <c r="N980" i="1"/>
  <c r="G980" i="1"/>
  <c r="F980" i="1"/>
  <c r="O979" i="1"/>
  <c r="N979" i="1"/>
  <c r="G979" i="1"/>
  <c r="F979" i="1"/>
  <c r="O978" i="1"/>
  <c r="N978" i="1"/>
  <c r="G978" i="1"/>
  <c r="F978" i="1"/>
  <c r="O977" i="1"/>
  <c r="N977" i="1"/>
  <c r="G977" i="1"/>
  <c r="F977" i="1"/>
  <c r="O976" i="1"/>
  <c r="N976" i="1"/>
  <c r="G976" i="1"/>
  <c r="F976" i="1"/>
  <c r="O975" i="1"/>
  <c r="N975" i="1"/>
  <c r="G975" i="1"/>
  <c r="F975" i="1"/>
  <c r="O974" i="1"/>
  <c r="N974" i="1"/>
  <c r="G974" i="1"/>
  <c r="F974" i="1"/>
  <c r="O973" i="1"/>
  <c r="N973" i="1"/>
  <c r="G973" i="1"/>
  <c r="F973" i="1"/>
  <c r="O972" i="1"/>
  <c r="N972" i="1"/>
  <c r="G972" i="1"/>
  <c r="F972" i="1"/>
  <c r="O971" i="1"/>
  <c r="N971" i="1"/>
  <c r="G971" i="1"/>
  <c r="F971" i="1"/>
  <c r="O970" i="1"/>
  <c r="N970" i="1"/>
  <c r="G970" i="1"/>
  <c r="F970" i="1"/>
  <c r="O969" i="1"/>
  <c r="N969" i="1"/>
  <c r="G969" i="1"/>
  <c r="F969" i="1"/>
  <c r="O968" i="1"/>
  <c r="N968" i="1"/>
  <c r="G968" i="1"/>
  <c r="F968" i="1"/>
  <c r="O967" i="1"/>
  <c r="N967" i="1"/>
  <c r="G967" i="1"/>
  <c r="F967" i="1"/>
  <c r="O966" i="1"/>
  <c r="N966" i="1"/>
  <c r="G966" i="1"/>
  <c r="F966" i="1"/>
  <c r="O965" i="1"/>
  <c r="N965" i="1"/>
  <c r="G965" i="1"/>
  <c r="F965" i="1"/>
  <c r="O964" i="1"/>
  <c r="N964" i="1"/>
  <c r="G964" i="1"/>
  <c r="F964" i="1"/>
  <c r="O963" i="1"/>
  <c r="N963" i="1"/>
  <c r="G963" i="1"/>
  <c r="F963" i="1"/>
  <c r="O962" i="1"/>
  <c r="N962" i="1"/>
  <c r="G962" i="1"/>
  <c r="F962" i="1"/>
  <c r="O961" i="1"/>
  <c r="N961" i="1"/>
  <c r="G961" i="1"/>
  <c r="F961" i="1"/>
  <c r="O960" i="1"/>
  <c r="N960" i="1"/>
  <c r="G960" i="1"/>
  <c r="F960" i="1"/>
  <c r="O959" i="1"/>
  <c r="N959" i="1"/>
  <c r="G959" i="1"/>
  <c r="F959" i="1"/>
  <c r="O958" i="1"/>
  <c r="N958" i="1"/>
  <c r="G958" i="1"/>
  <c r="F958" i="1"/>
  <c r="O957" i="1"/>
  <c r="N957" i="1"/>
  <c r="G957" i="1"/>
  <c r="F957" i="1"/>
  <c r="O956" i="1"/>
  <c r="N956" i="1"/>
  <c r="G956" i="1"/>
  <c r="F956" i="1"/>
  <c r="O955" i="1"/>
  <c r="N955" i="1"/>
  <c r="G955" i="1"/>
  <c r="F955" i="1"/>
  <c r="O954" i="1"/>
  <c r="N954" i="1"/>
  <c r="G954" i="1"/>
  <c r="F954" i="1"/>
  <c r="O953" i="1"/>
  <c r="N953" i="1"/>
  <c r="G953" i="1"/>
  <c r="F953" i="1"/>
  <c r="O952" i="1"/>
  <c r="N952" i="1"/>
  <c r="G952" i="1"/>
  <c r="F952" i="1"/>
  <c r="O951" i="1"/>
  <c r="N951" i="1"/>
  <c r="G951" i="1"/>
  <c r="F951" i="1"/>
  <c r="O950" i="1"/>
  <c r="N950" i="1"/>
  <c r="G950" i="1"/>
  <c r="F950" i="1"/>
  <c r="O949" i="1"/>
  <c r="N949" i="1"/>
  <c r="G949" i="1"/>
  <c r="F949" i="1"/>
  <c r="O948" i="1"/>
  <c r="N948" i="1"/>
  <c r="G948" i="1"/>
  <c r="F948" i="1"/>
  <c r="O947" i="1"/>
  <c r="N947" i="1"/>
  <c r="G947" i="1"/>
  <c r="F947" i="1"/>
  <c r="O946" i="1"/>
  <c r="N946" i="1"/>
  <c r="G946" i="1"/>
  <c r="F946" i="1"/>
  <c r="O945" i="1"/>
  <c r="N945" i="1"/>
  <c r="G945" i="1"/>
  <c r="F945" i="1"/>
  <c r="O944" i="1"/>
  <c r="N944" i="1"/>
  <c r="G944" i="1"/>
  <c r="F944" i="1"/>
  <c r="O943" i="1"/>
  <c r="N943" i="1"/>
  <c r="G943" i="1"/>
  <c r="F943" i="1"/>
  <c r="O942" i="1"/>
  <c r="N942" i="1"/>
  <c r="G942" i="1"/>
  <c r="F942" i="1"/>
  <c r="O941" i="1"/>
  <c r="N941" i="1"/>
  <c r="G941" i="1"/>
  <c r="F941" i="1"/>
  <c r="O940" i="1"/>
  <c r="N940" i="1"/>
  <c r="G940" i="1"/>
  <c r="F940" i="1"/>
  <c r="O939" i="1"/>
  <c r="N939" i="1"/>
  <c r="G939" i="1"/>
  <c r="F939" i="1"/>
  <c r="O938" i="1"/>
  <c r="N938" i="1"/>
  <c r="G938" i="1"/>
  <c r="F938" i="1"/>
  <c r="O937" i="1"/>
  <c r="N937" i="1"/>
  <c r="G937" i="1"/>
  <c r="F937" i="1"/>
  <c r="O936" i="1"/>
  <c r="N936" i="1"/>
  <c r="G936" i="1"/>
  <c r="F936" i="1"/>
  <c r="O935" i="1"/>
  <c r="N935" i="1"/>
  <c r="G935" i="1"/>
  <c r="F935" i="1"/>
  <c r="O934" i="1"/>
  <c r="N934" i="1"/>
  <c r="G934" i="1"/>
  <c r="F934" i="1"/>
  <c r="O933" i="1"/>
  <c r="N933" i="1"/>
  <c r="G933" i="1"/>
  <c r="F933" i="1"/>
  <c r="O932" i="1"/>
  <c r="N932" i="1"/>
  <c r="G932" i="1"/>
  <c r="F932" i="1"/>
  <c r="O931" i="1"/>
  <c r="N931" i="1"/>
  <c r="G931" i="1"/>
  <c r="F931" i="1"/>
  <c r="O930" i="1"/>
  <c r="N930" i="1"/>
  <c r="G930" i="1"/>
  <c r="F930" i="1"/>
  <c r="O929" i="1"/>
  <c r="N929" i="1"/>
  <c r="G929" i="1"/>
  <c r="F929" i="1"/>
  <c r="O928" i="1"/>
  <c r="N928" i="1"/>
  <c r="G928" i="1"/>
  <c r="F928" i="1"/>
  <c r="O927" i="1"/>
  <c r="N927" i="1"/>
  <c r="G927" i="1"/>
  <c r="F927" i="1"/>
  <c r="O926" i="1"/>
  <c r="N926" i="1"/>
  <c r="G926" i="1"/>
  <c r="F926" i="1"/>
  <c r="O925" i="1"/>
  <c r="N925" i="1"/>
  <c r="G925" i="1"/>
  <c r="F925" i="1"/>
  <c r="O924" i="1"/>
  <c r="N924" i="1"/>
  <c r="G924" i="1"/>
  <c r="F924" i="1"/>
  <c r="O923" i="1"/>
  <c r="N923" i="1"/>
  <c r="G923" i="1"/>
  <c r="F923" i="1"/>
  <c r="O922" i="1"/>
  <c r="N922" i="1"/>
  <c r="G922" i="1"/>
  <c r="F922" i="1"/>
  <c r="O921" i="1"/>
  <c r="N921" i="1"/>
  <c r="G921" i="1"/>
  <c r="F921" i="1"/>
  <c r="O920" i="1"/>
  <c r="N920" i="1"/>
  <c r="G920" i="1"/>
  <c r="F920" i="1"/>
  <c r="O919" i="1"/>
  <c r="N919" i="1"/>
  <c r="G919" i="1"/>
  <c r="F919" i="1"/>
  <c r="O918" i="1"/>
  <c r="N918" i="1"/>
  <c r="G918" i="1"/>
  <c r="F918" i="1"/>
  <c r="O917" i="1"/>
  <c r="N917" i="1"/>
  <c r="G917" i="1"/>
  <c r="F917" i="1"/>
  <c r="O916" i="1"/>
  <c r="N916" i="1"/>
  <c r="G916" i="1"/>
  <c r="F916" i="1"/>
  <c r="O915" i="1"/>
  <c r="N915" i="1"/>
  <c r="G915" i="1"/>
  <c r="F915" i="1"/>
  <c r="O914" i="1"/>
  <c r="N914" i="1"/>
  <c r="G914" i="1"/>
  <c r="F914" i="1"/>
  <c r="O913" i="1"/>
  <c r="N913" i="1"/>
  <c r="G913" i="1"/>
  <c r="F913" i="1"/>
  <c r="O912" i="1"/>
  <c r="N912" i="1"/>
  <c r="G912" i="1"/>
  <c r="F912" i="1"/>
  <c r="O911" i="1"/>
  <c r="N911" i="1"/>
  <c r="G911" i="1"/>
  <c r="F911" i="1"/>
  <c r="O910" i="1"/>
  <c r="N910" i="1"/>
  <c r="G910" i="1"/>
  <c r="F910" i="1"/>
  <c r="O909" i="1"/>
  <c r="N909" i="1"/>
  <c r="G909" i="1"/>
  <c r="F909" i="1"/>
  <c r="O908" i="1"/>
  <c r="N908" i="1"/>
  <c r="G908" i="1"/>
  <c r="F908" i="1"/>
  <c r="O907" i="1"/>
  <c r="N907" i="1"/>
  <c r="G907" i="1"/>
  <c r="F907" i="1"/>
  <c r="O906" i="1"/>
  <c r="N906" i="1"/>
  <c r="G906" i="1"/>
  <c r="F906" i="1"/>
  <c r="O905" i="1"/>
  <c r="N905" i="1"/>
  <c r="G905" i="1"/>
  <c r="F905" i="1"/>
  <c r="O904" i="1"/>
  <c r="N904" i="1"/>
  <c r="G904" i="1"/>
  <c r="F904" i="1"/>
  <c r="O903" i="1"/>
  <c r="N903" i="1"/>
  <c r="G903" i="1"/>
  <c r="F903" i="1"/>
  <c r="O902" i="1"/>
  <c r="N902" i="1"/>
  <c r="G902" i="1"/>
  <c r="F902" i="1"/>
  <c r="O901" i="1"/>
  <c r="N901" i="1"/>
  <c r="G901" i="1"/>
  <c r="F901" i="1"/>
  <c r="O900" i="1"/>
  <c r="N900" i="1"/>
  <c r="G900" i="1"/>
  <c r="F900" i="1"/>
  <c r="O899" i="1"/>
  <c r="N899" i="1"/>
  <c r="G899" i="1"/>
  <c r="F899" i="1"/>
  <c r="O898" i="1"/>
  <c r="N898" i="1"/>
  <c r="G898" i="1"/>
  <c r="F898" i="1"/>
  <c r="O897" i="1"/>
  <c r="N897" i="1"/>
  <c r="G897" i="1"/>
  <c r="F897" i="1"/>
  <c r="O896" i="1"/>
  <c r="N896" i="1"/>
  <c r="G896" i="1"/>
  <c r="F896" i="1"/>
  <c r="O895" i="1"/>
  <c r="N895" i="1"/>
  <c r="G895" i="1"/>
  <c r="F895" i="1"/>
  <c r="O894" i="1"/>
  <c r="N894" i="1"/>
  <c r="G894" i="1"/>
  <c r="F894" i="1"/>
  <c r="O893" i="1"/>
  <c r="N893" i="1"/>
  <c r="G893" i="1"/>
  <c r="F893" i="1"/>
  <c r="O892" i="1"/>
  <c r="N892" i="1"/>
  <c r="G892" i="1"/>
  <c r="F892" i="1"/>
  <c r="O891" i="1"/>
  <c r="N891" i="1"/>
  <c r="G891" i="1"/>
  <c r="F891" i="1"/>
  <c r="O890" i="1"/>
  <c r="N890" i="1"/>
  <c r="G890" i="1"/>
  <c r="F890" i="1"/>
  <c r="O889" i="1"/>
  <c r="N889" i="1"/>
  <c r="G889" i="1"/>
  <c r="F889" i="1"/>
  <c r="O888" i="1"/>
  <c r="N888" i="1"/>
  <c r="G888" i="1"/>
  <c r="F888" i="1"/>
  <c r="O887" i="1"/>
  <c r="N887" i="1"/>
  <c r="G887" i="1"/>
  <c r="F887" i="1"/>
  <c r="O886" i="1"/>
  <c r="N886" i="1"/>
  <c r="G886" i="1"/>
  <c r="F886" i="1"/>
  <c r="O885" i="1"/>
  <c r="N885" i="1"/>
  <c r="G885" i="1"/>
  <c r="F885" i="1"/>
  <c r="O884" i="1"/>
  <c r="N884" i="1"/>
  <c r="G884" i="1"/>
  <c r="F884" i="1"/>
  <c r="O883" i="1"/>
  <c r="N883" i="1"/>
  <c r="G883" i="1"/>
  <c r="F883" i="1"/>
  <c r="O882" i="1"/>
  <c r="N882" i="1"/>
  <c r="G882" i="1"/>
  <c r="F882" i="1"/>
  <c r="O881" i="1"/>
  <c r="N881" i="1"/>
  <c r="G881" i="1"/>
  <c r="F881" i="1"/>
  <c r="O880" i="1"/>
  <c r="N880" i="1"/>
  <c r="G880" i="1"/>
  <c r="F880" i="1"/>
  <c r="O879" i="1"/>
  <c r="N879" i="1"/>
  <c r="G879" i="1"/>
  <c r="F879" i="1"/>
  <c r="O878" i="1"/>
  <c r="N878" i="1"/>
  <c r="G878" i="1"/>
  <c r="F878" i="1"/>
  <c r="O877" i="1"/>
  <c r="N877" i="1"/>
  <c r="G877" i="1"/>
  <c r="F877" i="1"/>
  <c r="O876" i="1"/>
  <c r="N876" i="1"/>
  <c r="G876" i="1"/>
  <c r="F876" i="1"/>
  <c r="O875" i="1"/>
  <c r="N875" i="1"/>
  <c r="G875" i="1"/>
  <c r="F875" i="1"/>
  <c r="O874" i="1"/>
  <c r="N874" i="1"/>
  <c r="G874" i="1"/>
  <c r="F874" i="1"/>
  <c r="O873" i="1"/>
  <c r="N873" i="1"/>
  <c r="G873" i="1"/>
  <c r="F873" i="1"/>
  <c r="O872" i="1"/>
  <c r="N872" i="1"/>
  <c r="G872" i="1"/>
  <c r="F872" i="1"/>
  <c r="O871" i="1"/>
  <c r="N871" i="1"/>
  <c r="G871" i="1"/>
  <c r="F871" i="1"/>
  <c r="O870" i="1"/>
  <c r="N870" i="1"/>
  <c r="G870" i="1"/>
  <c r="F870" i="1"/>
  <c r="O869" i="1"/>
  <c r="N869" i="1"/>
  <c r="G869" i="1"/>
  <c r="F869" i="1"/>
  <c r="O868" i="1"/>
  <c r="N868" i="1"/>
  <c r="G868" i="1"/>
  <c r="F868" i="1"/>
  <c r="O867" i="1"/>
  <c r="N867" i="1"/>
  <c r="G867" i="1"/>
  <c r="F867" i="1"/>
  <c r="O866" i="1"/>
  <c r="N866" i="1"/>
  <c r="G866" i="1"/>
  <c r="F866" i="1"/>
  <c r="O865" i="1"/>
  <c r="N865" i="1"/>
  <c r="G865" i="1"/>
  <c r="F865" i="1"/>
  <c r="O864" i="1"/>
  <c r="N864" i="1"/>
  <c r="G864" i="1"/>
  <c r="F864" i="1"/>
  <c r="O863" i="1"/>
  <c r="N863" i="1"/>
  <c r="G863" i="1"/>
  <c r="F863" i="1"/>
  <c r="O862" i="1"/>
  <c r="N862" i="1"/>
  <c r="G862" i="1"/>
  <c r="F862" i="1"/>
  <c r="O861" i="1"/>
  <c r="N861" i="1"/>
  <c r="G861" i="1"/>
  <c r="F861" i="1"/>
  <c r="O860" i="1"/>
  <c r="N860" i="1"/>
  <c r="G860" i="1"/>
  <c r="F860" i="1"/>
  <c r="O859" i="1"/>
  <c r="N859" i="1"/>
  <c r="G859" i="1"/>
  <c r="F859" i="1"/>
  <c r="O858" i="1"/>
  <c r="N858" i="1"/>
  <c r="G858" i="1"/>
  <c r="F858" i="1"/>
  <c r="O857" i="1"/>
  <c r="N857" i="1"/>
  <c r="G857" i="1"/>
  <c r="F857" i="1"/>
  <c r="O856" i="1"/>
  <c r="N856" i="1"/>
  <c r="G856" i="1"/>
  <c r="F856" i="1"/>
  <c r="O855" i="1"/>
  <c r="N855" i="1"/>
  <c r="G855" i="1"/>
  <c r="F855" i="1"/>
  <c r="O854" i="1"/>
  <c r="N854" i="1"/>
  <c r="G854" i="1"/>
  <c r="F854" i="1"/>
  <c r="O853" i="1"/>
  <c r="N853" i="1"/>
  <c r="G853" i="1"/>
  <c r="F853" i="1"/>
  <c r="O852" i="1"/>
  <c r="N852" i="1"/>
  <c r="G852" i="1"/>
  <c r="F852" i="1"/>
  <c r="O851" i="1"/>
  <c r="N851" i="1"/>
  <c r="G851" i="1"/>
  <c r="F851" i="1"/>
  <c r="O850" i="1"/>
  <c r="N850" i="1"/>
  <c r="G850" i="1"/>
  <c r="F850" i="1"/>
  <c r="O849" i="1"/>
  <c r="N849" i="1"/>
  <c r="G849" i="1"/>
  <c r="F849" i="1"/>
  <c r="O848" i="1"/>
  <c r="N848" i="1"/>
  <c r="G848" i="1"/>
  <c r="F848" i="1"/>
  <c r="O847" i="1"/>
  <c r="N847" i="1"/>
  <c r="G847" i="1"/>
  <c r="F847" i="1"/>
  <c r="O846" i="1"/>
  <c r="N846" i="1"/>
  <c r="G846" i="1"/>
  <c r="F846" i="1"/>
  <c r="O845" i="1"/>
  <c r="N845" i="1"/>
  <c r="G845" i="1"/>
  <c r="F845" i="1"/>
  <c r="O844" i="1"/>
  <c r="N844" i="1"/>
  <c r="G844" i="1"/>
  <c r="F844" i="1"/>
  <c r="O843" i="1"/>
  <c r="N843" i="1"/>
  <c r="G843" i="1"/>
  <c r="F843" i="1"/>
  <c r="O842" i="1"/>
  <c r="N842" i="1"/>
  <c r="G842" i="1"/>
  <c r="F842" i="1"/>
  <c r="O841" i="1"/>
  <c r="N841" i="1"/>
  <c r="G841" i="1"/>
  <c r="F841" i="1"/>
  <c r="O840" i="1"/>
  <c r="N840" i="1"/>
  <c r="G840" i="1"/>
  <c r="F840" i="1"/>
  <c r="O839" i="1"/>
  <c r="N839" i="1"/>
  <c r="G839" i="1"/>
  <c r="F839" i="1"/>
  <c r="O838" i="1"/>
  <c r="N838" i="1"/>
  <c r="G838" i="1"/>
  <c r="F838" i="1"/>
  <c r="O837" i="1"/>
  <c r="N837" i="1"/>
  <c r="G837" i="1"/>
  <c r="F837" i="1"/>
  <c r="O836" i="1"/>
  <c r="N836" i="1"/>
  <c r="G836" i="1"/>
  <c r="F836" i="1"/>
  <c r="O835" i="1"/>
  <c r="N835" i="1"/>
  <c r="G835" i="1"/>
  <c r="F835" i="1"/>
  <c r="O834" i="1"/>
  <c r="N834" i="1"/>
  <c r="G834" i="1"/>
  <c r="F834" i="1"/>
  <c r="O833" i="1"/>
  <c r="N833" i="1"/>
  <c r="G833" i="1"/>
  <c r="F833" i="1"/>
  <c r="O832" i="1"/>
  <c r="N832" i="1"/>
  <c r="G832" i="1"/>
  <c r="F832" i="1"/>
  <c r="O831" i="1"/>
  <c r="N831" i="1"/>
  <c r="G831" i="1"/>
  <c r="F831" i="1"/>
  <c r="O830" i="1"/>
  <c r="N830" i="1"/>
  <c r="G830" i="1"/>
  <c r="F830" i="1"/>
  <c r="O829" i="1"/>
  <c r="N829" i="1"/>
  <c r="G829" i="1"/>
  <c r="F829" i="1"/>
  <c r="O828" i="1"/>
  <c r="N828" i="1"/>
  <c r="G828" i="1"/>
  <c r="F828" i="1"/>
  <c r="O827" i="1"/>
  <c r="N827" i="1"/>
  <c r="G827" i="1"/>
  <c r="F827" i="1"/>
  <c r="O826" i="1"/>
  <c r="N826" i="1"/>
  <c r="G826" i="1"/>
  <c r="F826" i="1"/>
  <c r="O825" i="1"/>
  <c r="N825" i="1"/>
  <c r="G825" i="1"/>
  <c r="F825" i="1"/>
  <c r="O824" i="1"/>
  <c r="N824" i="1"/>
  <c r="G824" i="1"/>
  <c r="F824" i="1"/>
  <c r="O823" i="1"/>
  <c r="N823" i="1"/>
  <c r="G823" i="1"/>
  <c r="F823" i="1"/>
  <c r="O822" i="1"/>
  <c r="N822" i="1"/>
  <c r="G822" i="1"/>
  <c r="F822" i="1"/>
  <c r="O821" i="1"/>
  <c r="N821" i="1"/>
  <c r="G821" i="1"/>
  <c r="F821" i="1"/>
  <c r="O820" i="1"/>
  <c r="N820" i="1"/>
  <c r="G820" i="1"/>
  <c r="F820" i="1"/>
  <c r="O819" i="1"/>
  <c r="N819" i="1"/>
  <c r="G819" i="1"/>
  <c r="F819" i="1"/>
  <c r="O818" i="1"/>
  <c r="N818" i="1"/>
  <c r="G818" i="1"/>
  <c r="F818" i="1"/>
  <c r="O817" i="1"/>
  <c r="N817" i="1"/>
  <c r="G817" i="1"/>
  <c r="F817" i="1"/>
  <c r="O816" i="1"/>
  <c r="N816" i="1"/>
  <c r="G816" i="1"/>
  <c r="F816" i="1"/>
  <c r="O815" i="1"/>
  <c r="N815" i="1"/>
  <c r="G815" i="1"/>
  <c r="F815" i="1"/>
  <c r="O814" i="1"/>
  <c r="N814" i="1"/>
  <c r="G814" i="1"/>
  <c r="F814" i="1"/>
  <c r="O813" i="1"/>
  <c r="N813" i="1"/>
  <c r="G813" i="1"/>
  <c r="F813" i="1"/>
  <c r="O812" i="1"/>
  <c r="N812" i="1"/>
  <c r="G812" i="1"/>
  <c r="F812" i="1"/>
  <c r="O811" i="1"/>
  <c r="N811" i="1"/>
  <c r="G811" i="1"/>
  <c r="F811" i="1"/>
  <c r="O810" i="1"/>
  <c r="N810" i="1"/>
  <c r="G810" i="1"/>
  <c r="F810" i="1"/>
  <c r="O809" i="1"/>
  <c r="N809" i="1"/>
  <c r="G809" i="1"/>
  <c r="F809" i="1"/>
  <c r="O808" i="1"/>
  <c r="N808" i="1"/>
  <c r="G808" i="1"/>
  <c r="F808" i="1"/>
  <c r="O807" i="1"/>
  <c r="N807" i="1"/>
  <c r="G807" i="1"/>
  <c r="F807" i="1"/>
  <c r="O806" i="1"/>
  <c r="N806" i="1"/>
  <c r="G806" i="1"/>
  <c r="F806" i="1"/>
  <c r="O805" i="1"/>
  <c r="N805" i="1"/>
  <c r="G805" i="1"/>
  <c r="F805" i="1"/>
  <c r="O804" i="1"/>
  <c r="N804" i="1"/>
  <c r="G804" i="1"/>
  <c r="F804" i="1"/>
  <c r="O803" i="1"/>
  <c r="N803" i="1"/>
  <c r="G803" i="1"/>
  <c r="F803" i="1"/>
  <c r="O802" i="1"/>
  <c r="N802" i="1"/>
  <c r="G802" i="1"/>
  <c r="F802" i="1"/>
  <c r="O801" i="1"/>
  <c r="N801" i="1"/>
  <c r="G801" i="1"/>
  <c r="F801" i="1"/>
  <c r="O800" i="1"/>
  <c r="N800" i="1"/>
  <c r="G800" i="1"/>
  <c r="F800" i="1"/>
  <c r="O799" i="1"/>
  <c r="N799" i="1"/>
  <c r="G799" i="1"/>
  <c r="F799" i="1"/>
  <c r="O798" i="1"/>
  <c r="N798" i="1"/>
  <c r="G798" i="1"/>
  <c r="F798" i="1"/>
  <c r="O797" i="1"/>
  <c r="N797" i="1"/>
  <c r="G797" i="1"/>
  <c r="F797" i="1"/>
  <c r="O796" i="1"/>
  <c r="N796" i="1"/>
  <c r="G796" i="1"/>
  <c r="F796" i="1"/>
  <c r="O795" i="1"/>
  <c r="N795" i="1"/>
  <c r="G795" i="1"/>
  <c r="F795" i="1"/>
  <c r="O794" i="1"/>
  <c r="N794" i="1"/>
  <c r="G794" i="1"/>
  <c r="F794" i="1"/>
  <c r="O793" i="1"/>
  <c r="N793" i="1"/>
  <c r="G793" i="1"/>
  <c r="F793" i="1"/>
  <c r="O792" i="1"/>
  <c r="N792" i="1"/>
  <c r="G792" i="1"/>
  <c r="F792" i="1"/>
  <c r="O791" i="1"/>
  <c r="N791" i="1"/>
  <c r="G791" i="1"/>
  <c r="F791" i="1"/>
  <c r="O790" i="1"/>
  <c r="N790" i="1"/>
  <c r="G790" i="1"/>
  <c r="F790" i="1"/>
  <c r="O789" i="1"/>
  <c r="N789" i="1"/>
  <c r="G789" i="1"/>
  <c r="F789" i="1"/>
  <c r="O788" i="1"/>
  <c r="N788" i="1"/>
  <c r="G788" i="1"/>
  <c r="F788" i="1"/>
  <c r="O787" i="1"/>
  <c r="N787" i="1"/>
  <c r="G787" i="1"/>
  <c r="F787" i="1"/>
  <c r="O786" i="1"/>
  <c r="N786" i="1"/>
  <c r="G786" i="1"/>
  <c r="F786" i="1"/>
  <c r="O785" i="1"/>
  <c r="N785" i="1"/>
  <c r="G785" i="1"/>
  <c r="F785" i="1"/>
  <c r="O784" i="1"/>
  <c r="N784" i="1"/>
  <c r="G784" i="1"/>
  <c r="F784" i="1"/>
  <c r="O783" i="1"/>
  <c r="N783" i="1"/>
  <c r="G783" i="1"/>
  <c r="F783" i="1"/>
  <c r="O782" i="1"/>
  <c r="N782" i="1"/>
  <c r="G782" i="1"/>
  <c r="F782" i="1"/>
  <c r="O781" i="1"/>
  <c r="N781" i="1"/>
  <c r="G781" i="1"/>
  <c r="F781" i="1"/>
  <c r="O780" i="1"/>
  <c r="N780" i="1"/>
  <c r="G780" i="1"/>
  <c r="F780" i="1"/>
  <c r="O779" i="1"/>
  <c r="N779" i="1"/>
  <c r="G779" i="1"/>
  <c r="F779" i="1"/>
  <c r="O778" i="1"/>
  <c r="N778" i="1"/>
  <c r="G778" i="1"/>
  <c r="F778" i="1"/>
  <c r="O777" i="1"/>
  <c r="N777" i="1"/>
  <c r="G777" i="1"/>
  <c r="F777" i="1"/>
  <c r="O776" i="1"/>
  <c r="N776" i="1"/>
  <c r="G776" i="1"/>
  <c r="F776" i="1"/>
  <c r="O775" i="1"/>
  <c r="N775" i="1"/>
  <c r="G775" i="1"/>
  <c r="F775" i="1"/>
  <c r="O774" i="1"/>
  <c r="N774" i="1"/>
  <c r="G774" i="1"/>
  <c r="F774" i="1"/>
  <c r="O773" i="1"/>
  <c r="N773" i="1"/>
  <c r="G773" i="1"/>
  <c r="F773" i="1"/>
  <c r="O772" i="1"/>
  <c r="N772" i="1"/>
  <c r="G772" i="1"/>
  <c r="F772" i="1"/>
  <c r="O771" i="1"/>
  <c r="N771" i="1"/>
  <c r="G771" i="1"/>
  <c r="F771" i="1"/>
  <c r="O770" i="1"/>
  <c r="N770" i="1"/>
  <c r="G770" i="1"/>
  <c r="F770" i="1"/>
  <c r="O769" i="1"/>
  <c r="N769" i="1"/>
  <c r="G769" i="1"/>
  <c r="F769" i="1"/>
  <c r="O768" i="1"/>
  <c r="N768" i="1"/>
  <c r="G768" i="1"/>
  <c r="F768" i="1"/>
  <c r="O767" i="1"/>
  <c r="N767" i="1"/>
  <c r="G767" i="1"/>
  <c r="F767" i="1"/>
  <c r="O766" i="1"/>
  <c r="N766" i="1"/>
  <c r="G766" i="1"/>
  <c r="F766" i="1"/>
  <c r="O765" i="1"/>
  <c r="N765" i="1"/>
  <c r="G765" i="1"/>
  <c r="F765" i="1"/>
  <c r="O764" i="1"/>
  <c r="N764" i="1"/>
  <c r="G764" i="1"/>
  <c r="F764" i="1"/>
  <c r="O763" i="1"/>
  <c r="N763" i="1"/>
  <c r="G763" i="1"/>
  <c r="F763" i="1"/>
  <c r="O762" i="1"/>
  <c r="N762" i="1"/>
  <c r="G762" i="1"/>
  <c r="F762" i="1"/>
  <c r="O761" i="1"/>
  <c r="N761" i="1"/>
  <c r="G761" i="1"/>
  <c r="F761" i="1"/>
  <c r="O760" i="1"/>
  <c r="N760" i="1"/>
  <c r="G760" i="1"/>
  <c r="F760" i="1"/>
  <c r="O759" i="1"/>
  <c r="N759" i="1"/>
  <c r="G759" i="1"/>
  <c r="F759" i="1"/>
  <c r="O758" i="1"/>
  <c r="N758" i="1"/>
  <c r="G758" i="1"/>
  <c r="F758" i="1"/>
  <c r="O757" i="1"/>
  <c r="N757" i="1"/>
  <c r="G757" i="1"/>
  <c r="F757" i="1"/>
  <c r="O756" i="1"/>
  <c r="N756" i="1"/>
  <c r="G756" i="1"/>
  <c r="F756" i="1"/>
  <c r="O755" i="1"/>
  <c r="N755" i="1"/>
  <c r="G755" i="1"/>
  <c r="F755" i="1"/>
  <c r="O754" i="1"/>
  <c r="N754" i="1"/>
  <c r="G754" i="1"/>
  <c r="F754" i="1"/>
  <c r="O753" i="1"/>
  <c r="N753" i="1"/>
  <c r="G753" i="1"/>
  <c r="F753" i="1"/>
  <c r="O752" i="1"/>
  <c r="N752" i="1"/>
  <c r="G752" i="1"/>
  <c r="F752" i="1"/>
  <c r="O751" i="1"/>
  <c r="N751" i="1"/>
  <c r="G751" i="1"/>
  <c r="F751" i="1"/>
  <c r="O750" i="1"/>
  <c r="N750" i="1"/>
  <c r="G750" i="1"/>
  <c r="F750" i="1"/>
  <c r="O749" i="1"/>
  <c r="N749" i="1"/>
  <c r="G749" i="1"/>
  <c r="F749" i="1"/>
  <c r="O748" i="1"/>
  <c r="N748" i="1"/>
  <c r="G748" i="1"/>
  <c r="F748" i="1"/>
  <c r="O747" i="1"/>
  <c r="N747" i="1"/>
  <c r="G747" i="1"/>
  <c r="F747" i="1"/>
  <c r="O746" i="1"/>
  <c r="N746" i="1"/>
  <c r="G746" i="1"/>
  <c r="F746" i="1"/>
  <c r="O745" i="1"/>
  <c r="N745" i="1"/>
  <c r="G745" i="1"/>
  <c r="F745" i="1"/>
  <c r="O744" i="1"/>
  <c r="N744" i="1"/>
  <c r="G744" i="1"/>
  <c r="F744" i="1"/>
  <c r="O743" i="1"/>
  <c r="N743" i="1"/>
  <c r="G743" i="1"/>
  <c r="F743" i="1"/>
  <c r="O742" i="1"/>
  <c r="N742" i="1"/>
  <c r="G742" i="1"/>
  <c r="F742" i="1"/>
  <c r="O741" i="1"/>
  <c r="N741" i="1"/>
  <c r="G741" i="1"/>
  <c r="F741" i="1"/>
  <c r="O740" i="1"/>
  <c r="N740" i="1"/>
  <c r="G740" i="1"/>
  <c r="F740" i="1"/>
  <c r="O739" i="1"/>
  <c r="N739" i="1"/>
  <c r="G739" i="1"/>
  <c r="F739" i="1"/>
  <c r="O738" i="1"/>
  <c r="N738" i="1"/>
  <c r="G738" i="1"/>
  <c r="F738" i="1"/>
  <c r="O737" i="1"/>
  <c r="N737" i="1"/>
  <c r="G737" i="1"/>
  <c r="F737" i="1"/>
  <c r="O736" i="1"/>
  <c r="N736" i="1"/>
  <c r="G736" i="1"/>
  <c r="F736" i="1"/>
  <c r="O735" i="1"/>
  <c r="N735" i="1"/>
  <c r="G735" i="1"/>
  <c r="F735" i="1"/>
  <c r="O734" i="1"/>
  <c r="N734" i="1"/>
  <c r="G734" i="1"/>
  <c r="F734" i="1"/>
  <c r="O733" i="1"/>
  <c r="N733" i="1"/>
  <c r="G733" i="1"/>
  <c r="F733" i="1"/>
  <c r="O732" i="1"/>
  <c r="N732" i="1"/>
  <c r="G732" i="1"/>
  <c r="F732" i="1"/>
  <c r="O731" i="1"/>
  <c r="N731" i="1"/>
  <c r="G731" i="1"/>
  <c r="F731" i="1"/>
  <c r="O730" i="1"/>
  <c r="N730" i="1"/>
  <c r="G730" i="1"/>
  <c r="F730" i="1"/>
  <c r="O729" i="1"/>
  <c r="N729" i="1"/>
  <c r="G729" i="1"/>
  <c r="F729" i="1"/>
  <c r="O728" i="1"/>
  <c r="N728" i="1"/>
  <c r="G728" i="1"/>
  <c r="F728" i="1"/>
  <c r="O727" i="1"/>
  <c r="N727" i="1"/>
  <c r="G727" i="1"/>
  <c r="F727" i="1"/>
  <c r="O726" i="1"/>
  <c r="N726" i="1"/>
  <c r="G726" i="1"/>
  <c r="F726" i="1"/>
  <c r="O725" i="1"/>
  <c r="N725" i="1"/>
  <c r="G725" i="1"/>
  <c r="F725" i="1"/>
  <c r="O724" i="1"/>
  <c r="N724" i="1"/>
  <c r="G724" i="1"/>
  <c r="F724" i="1"/>
  <c r="O723" i="1"/>
  <c r="N723" i="1"/>
  <c r="G723" i="1"/>
  <c r="F723" i="1"/>
  <c r="O722" i="1"/>
  <c r="N722" i="1"/>
  <c r="G722" i="1"/>
  <c r="F722" i="1"/>
  <c r="O721" i="1"/>
  <c r="N721" i="1"/>
  <c r="G721" i="1"/>
  <c r="F721" i="1"/>
  <c r="O720" i="1"/>
  <c r="N720" i="1"/>
  <c r="G720" i="1"/>
  <c r="F720" i="1"/>
  <c r="O719" i="1"/>
  <c r="N719" i="1"/>
  <c r="G719" i="1"/>
  <c r="F719" i="1"/>
  <c r="O718" i="1"/>
  <c r="N718" i="1"/>
  <c r="G718" i="1"/>
  <c r="F718" i="1"/>
  <c r="O717" i="1"/>
  <c r="N717" i="1"/>
  <c r="G717" i="1"/>
  <c r="F717" i="1"/>
  <c r="O716" i="1"/>
  <c r="N716" i="1"/>
  <c r="G716" i="1"/>
  <c r="F716" i="1"/>
  <c r="O715" i="1"/>
  <c r="N715" i="1"/>
  <c r="G715" i="1"/>
  <c r="F715" i="1"/>
  <c r="O714" i="1"/>
  <c r="N714" i="1"/>
  <c r="G714" i="1"/>
  <c r="F714" i="1"/>
  <c r="O713" i="1"/>
  <c r="N713" i="1"/>
  <c r="G713" i="1"/>
  <c r="F713" i="1"/>
  <c r="O712" i="1"/>
  <c r="N712" i="1"/>
  <c r="G712" i="1"/>
  <c r="F712" i="1"/>
  <c r="O711" i="1"/>
  <c r="N711" i="1"/>
  <c r="G711" i="1"/>
  <c r="F711" i="1"/>
  <c r="O710" i="1"/>
  <c r="N710" i="1"/>
  <c r="G710" i="1"/>
  <c r="F710" i="1"/>
  <c r="O709" i="1"/>
  <c r="N709" i="1"/>
  <c r="G709" i="1"/>
  <c r="F709" i="1"/>
  <c r="O708" i="1"/>
  <c r="N708" i="1"/>
  <c r="G708" i="1"/>
  <c r="F708" i="1"/>
  <c r="O707" i="1"/>
  <c r="N707" i="1"/>
  <c r="G707" i="1"/>
  <c r="F707" i="1"/>
  <c r="O706" i="1"/>
  <c r="N706" i="1"/>
  <c r="G706" i="1"/>
  <c r="F706" i="1"/>
  <c r="O705" i="1"/>
  <c r="N705" i="1"/>
  <c r="G705" i="1"/>
  <c r="F705" i="1"/>
  <c r="O704" i="1"/>
  <c r="N704" i="1"/>
  <c r="G704" i="1"/>
  <c r="F704" i="1"/>
  <c r="O703" i="1"/>
  <c r="N703" i="1"/>
  <c r="G703" i="1"/>
  <c r="F703" i="1"/>
  <c r="O702" i="1"/>
  <c r="N702" i="1"/>
  <c r="G702" i="1"/>
  <c r="F702" i="1"/>
  <c r="O701" i="1"/>
  <c r="N701" i="1"/>
  <c r="G701" i="1"/>
  <c r="F701" i="1"/>
  <c r="O700" i="1"/>
  <c r="N700" i="1"/>
  <c r="G700" i="1"/>
  <c r="F700" i="1"/>
  <c r="O699" i="1"/>
  <c r="N699" i="1"/>
  <c r="G699" i="1"/>
  <c r="F699" i="1"/>
  <c r="O698" i="1"/>
  <c r="N698" i="1"/>
  <c r="G698" i="1"/>
  <c r="F698" i="1"/>
  <c r="O697" i="1"/>
  <c r="N697" i="1"/>
  <c r="G697" i="1"/>
  <c r="F697" i="1"/>
  <c r="O696" i="1"/>
  <c r="N696" i="1"/>
  <c r="G696" i="1"/>
  <c r="F696" i="1"/>
  <c r="O695" i="1"/>
  <c r="N695" i="1"/>
  <c r="G695" i="1"/>
  <c r="F695" i="1"/>
  <c r="O694" i="1"/>
  <c r="N694" i="1"/>
  <c r="G694" i="1"/>
  <c r="F694" i="1"/>
  <c r="O693" i="1"/>
  <c r="N693" i="1"/>
  <c r="G693" i="1"/>
  <c r="F693" i="1"/>
  <c r="O692" i="1"/>
  <c r="N692" i="1"/>
  <c r="G692" i="1"/>
  <c r="F692" i="1"/>
  <c r="O691" i="1"/>
  <c r="N691" i="1"/>
  <c r="G691" i="1"/>
  <c r="F691" i="1"/>
  <c r="O690" i="1"/>
  <c r="N690" i="1"/>
  <c r="G690" i="1"/>
  <c r="F690" i="1"/>
  <c r="O689" i="1"/>
  <c r="N689" i="1"/>
  <c r="G689" i="1"/>
  <c r="F689" i="1"/>
  <c r="O688" i="1"/>
  <c r="N688" i="1"/>
  <c r="G688" i="1"/>
  <c r="F688" i="1"/>
  <c r="O687" i="1"/>
  <c r="N687" i="1"/>
  <c r="G687" i="1"/>
  <c r="F687" i="1"/>
  <c r="O686" i="1"/>
  <c r="N686" i="1"/>
  <c r="G686" i="1"/>
  <c r="F686" i="1"/>
  <c r="O685" i="1"/>
  <c r="N685" i="1"/>
  <c r="G685" i="1"/>
  <c r="F685" i="1"/>
  <c r="O684" i="1"/>
  <c r="N684" i="1"/>
  <c r="G684" i="1"/>
  <c r="F684" i="1"/>
  <c r="O683" i="1"/>
  <c r="N683" i="1"/>
  <c r="G683" i="1"/>
  <c r="F683" i="1"/>
  <c r="O682" i="1"/>
  <c r="N682" i="1"/>
  <c r="G682" i="1"/>
  <c r="F682" i="1"/>
  <c r="O681" i="1"/>
  <c r="N681" i="1"/>
  <c r="G681" i="1"/>
  <c r="F681" i="1"/>
  <c r="O680" i="1"/>
  <c r="N680" i="1"/>
  <c r="G680" i="1"/>
  <c r="F680" i="1"/>
  <c r="O679" i="1"/>
  <c r="N679" i="1"/>
  <c r="G679" i="1"/>
  <c r="F679" i="1"/>
  <c r="O678" i="1"/>
  <c r="N678" i="1"/>
  <c r="G678" i="1"/>
  <c r="F678" i="1"/>
  <c r="O677" i="1"/>
  <c r="N677" i="1"/>
  <c r="G677" i="1"/>
  <c r="F677" i="1"/>
  <c r="O676" i="1"/>
  <c r="N676" i="1"/>
  <c r="G676" i="1"/>
  <c r="F676" i="1"/>
  <c r="O675" i="1"/>
  <c r="N675" i="1"/>
  <c r="G675" i="1"/>
  <c r="F675" i="1"/>
  <c r="O674" i="1"/>
  <c r="N674" i="1"/>
  <c r="G674" i="1"/>
  <c r="F674" i="1"/>
  <c r="O673" i="1"/>
  <c r="N673" i="1"/>
  <c r="G673" i="1"/>
  <c r="F673" i="1"/>
  <c r="O672" i="1"/>
  <c r="N672" i="1"/>
  <c r="G672" i="1"/>
  <c r="F672" i="1"/>
  <c r="O671" i="1"/>
  <c r="N671" i="1"/>
  <c r="G671" i="1"/>
  <c r="F671" i="1"/>
  <c r="O670" i="1"/>
  <c r="N670" i="1"/>
  <c r="G670" i="1"/>
  <c r="F670" i="1"/>
  <c r="O669" i="1"/>
  <c r="N669" i="1"/>
  <c r="G669" i="1"/>
  <c r="F669" i="1"/>
  <c r="O668" i="1"/>
  <c r="N668" i="1"/>
  <c r="G668" i="1"/>
  <c r="F668" i="1"/>
  <c r="O667" i="1"/>
  <c r="N667" i="1"/>
  <c r="G667" i="1"/>
  <c r="F667" i="1"/>
  <c r="O666" i="1"/>
  <c r="N666" i="1"/>
  <c r="G666" i="1"/>
  <c r="F666" i="1"/>
  <c r="O665" i="1"/>
  <c r="N665" i="1"/>
  <c r="G665" i="1"/>
  <c r="F665" i="1"/>
  <c r="O664" i="1"/>
  <c r="N664" i="1"/>
  <c r="G664" i="1"/>
  <c r="F664" i="1"/>
  <c r="O663" i="1"/>
  <c r="N663" i="1"/>
  <c r="G663" i="1"/>
  <c r="F663" i="1"/>
  <c r="O662" i="1"/>
  <c r="N662" i="1"/>
  <c r="G662" i="1"/>
  <c r="F662" i="1"/>
  <c r="O661" i="1"/>
  <c r="N661" i="1"/>
  <c r="G661" i="1"/>
  <c r="F661" i="1"/>
  <c r="O660" i="1"/>
  <c r="N660" i="1"/>
  <c r="G660" i="1"/>
  <c r="F660" i="1"/>
  <c r="O659" i="1"/>
  <c r="N659" i="1"/>
  <c r="G659" i="1"/>
  <c r="F659" i="1"/>
  <c r="O658" i="1"/>
  <c r="N658" i="1"/>
  <c r="G658" i="1"/>
  <c r="F658" i="1"/>
  <c r="O657" i="1"/>
  <c r="N657" i="1"/>
  <c r="G657" i="1"/>
  <c r="F657" i="1"/>
  <c r="O656" i="1"/>
  <c r="N656" i="1"/>
  <c r="G656" i="1"/>
  <c r="F656" i="1"/>
  <c r="O655" i="1"/>
  <c r="N655" i="1"/>
  <c r="G655" i="1"/>
  <c r="F655" i="1"/>
  <c r="O654" i="1"/>
  <c r="N654" i="1"/>
  <c r="G654" i="1"/>
  <c r="F654" i="1"/>
  <c r="O653" i="1"/>
  <c r="N653" i="1"/>
  <c r="G653" i="1"/>
  <c r="F653" i="1"/>
  <c r="O652" i="1"/>
  <c r="N652" i="1"/>
  <c r="G652" i="1"/>
  <c r="F652" i="1"/>
  <c r="O651" i="1"/>
  <c r="N651" i="1"/>
  <c r="G651" i="1"/>
  <c r="F651" i="1"/>
  <c r="O650" i="1"/>
  <c r="N650" i="1"/>
  <c r="G650" i="1"/>
  <c r="F650" i="1"/>
  <c r="O649" i="1"/>
  <c r="N649" i="1"/>
  <c r="G649" i="1"/>
  <c r="F649" i="1"/>
  <c r="O648" i="1"/>
  <c r="N648" i="1"/>
  <c r="G648" i="1"/>
  <c r="F648" i="1"/>
  <c r="O647" i="1"/>
  <c r="N647" i="1"/>
  <c r="G647" i="1"/>
  <c r="F647" i="1"/>
  <c r="O646" i="1"/>
  <c r="N646" i="1"/>
  <c r="G646" i="1"/>
  <c r="F646" i="1"/>
  <c r="O645" i="1"/>
  <c r="N645" i="1"/>
  <c r="G645" i="1"/>
  <c r="F645" i="1"/>
  <c r="O644" i="1"/>
  <c r="N644" i="1"/>
  <c r="G644" i="1"/>
  <c r="F644" i="1"/>
  <c r="O643" i="1"/>
  <c r="N643" i="1"/>
  <c r="G643" i="1"/>
  <c r="F643" i="1"/>
  <c r="O642" i="1"/>
  <c r="N642" i="1"/>
  <c r="G642" i="1"/>
  <c r="F642" i="1"/>
  <c r="O641" i="1"/>
  <c r="N641" i="1"/>
  <c r="G641" i="1"/>
  <c r="F641" i="1"/>
  <c r="O640" i="1"/>
  <c r="N640" i="1"/>
  <c r="G640" i="1"/>
  <c r="F640" i="1"/>
  <c r="O639" i="1"/>
  <c r="N639" i="1"/>
  <c r="G639" i="1"/>
  <c r="F639" i="1"/>
  <c r="O638" i="1"/>
  <c r="N638" i="1"/>
  <c r="G638" i="1"/>
  <c r="F638" i="1"/>
  <c r="O637" i="1"/>
  <c r="N637" i="1"/>
  <c r="G637" i="1"/>
  <c r="F637" i="1"/>
  <c r="O636" i="1"/>
  <c r="N636" i="1"/>
  <c r="G636" i="1"/>
  <c r="F636" i="1"/>
  <c r="O635" i="1"/>
  <c r="N635" i="1"/>
  <c r="G635" i="1"/>
  <c r="F635" i="1"/>
  <c r="O634" i="1"/>
  <c r="N634" i="1"/>
  <c r="G634" i="1"/>
  <c r="F634" i="1"/>
  <c r="O633" i="1"/>
  <c r="N633" i="1"/>
  <c r="G633" i="1"/>
  <c r="F633" i="1"/>
  <c r="O632" i="1"/>
  <c r="N632" i="1"/>
  <c r="G632" i="1"/>
  <c r="F632" i="1"/>
  <c r="O631" i="1"/>
  <c r="N631" i="1"/>
  <c r="G631" i="1"/>
  <c r="F631" i="1"/>
  <c r="O630" i="1"/>
  <c r="N630" i="1"/>
  <c r="G630" i="1"/>
  <c r="F630" i="1"/>
  <c r="O629" i="1"/>
  <c r="N629" i="1"/>
  <c r="G629" i="1"/>
  <c r="F629" i="1"/>
  <c r="O628" i="1"/>
  <c r="N628" i="1"/>
  <c r="G628" i="1"/>
  <c r="F628" i="1"/>
  <c r="O627" i="1"/>
  <c r="N627" i="1"/>
  <c r="G627" i="1"/>
  <c r="F627" i="1"/>
  <c r="O626" i="1"/>
  <c r="N626" i="1"/>
  <c r="G626" i="1"/>
  <c r="F626" i="1"/>
  <c r="O625" i="1"/>
  <c r="N625" i="1"/>
  <c r="G625" i="1"/>
  <c r="F625" i="1"/>
  <c r="O624" i="1"/>
  <c r="N624" i="1"/>
  <c r="G624" i="1"/>
  <c r="F624" i="1"/>
  <c r="O623" i="1"/>
  <c r="N623" i="1"/>
  <c r="G623" i="1"/>
  <c r="F623" i="1"/>
  <c r="O622" i="1"/>
  <c r="N622" i="1"/>
  <c r="G622" i="1"/>
  <c r="F622" i="1"/>
  <c r="O621" i="1"/>
  <c r="N621" i="1"/>
  <c r="G621" i="1"/>
  <c r="F621" i="1"/>
  <c r="O620" i="1"/>
  <c r="N620" i="1"/>
  <c r="G620" i="1"/>
  <c r="F620" i="1"/>
  <c r="O619" i="1"/>
  <c r="N619" i="1"/>
  <c r="G619" i="1"/>
  <c r="F619" i="1"/>
  <c r="O618" i="1"/>
  <c r="N618" i="1"/>
  <c r="G618" i="1"/>
  <c r="F618" i="1"/>
  <c r="O617" i="1"/>
  <c r="N617" i="1"/>
  <c r="G617" i="1"/>
  <c r="F617" i="1"/>
  <c r="O616" i="1"/>
  <c r="N616" i="1"/>
  <c r="G616" i="1"/>
  <c r="F616" i="1"/>
  <c r="O615" i="1"/>
  <c r="N615" i="1"/>
  <c r="G615" i="1"/>
  <c r="F615" i="1"/>
  <c r="O614" i="1"/>
  <c r="N614" i="1"/>
  <c r="G614" i="1"/>
  <c r="F614" i="1"/>
  <c r="O613" i="1"/>
  <c r="N613" i="1"/>
  <c r="G613" i="1"/>
  <c r="F613" i="1"/>
  <c r="O612" i="1"/>
  <c r="N612" i="1"/>
  <c r="G612" i="1"/>
  <c r="F612" i="1"/>
  <c r="O611" i="1"/>
  <c r="N611" i="1"/>
  <c r="G611" i="1"/>
  <c r="F611" i="1"/>
  <c r="O610" i="1"/>
  <c r="N610" i="1"/>
  <c r="G610" i="1"/>
  <c r="F610" i="1"/>
  <c r="O609" i="1"/>
  <c r="N609" i="1"/>
  <c r="G609" i="1"/>
  <c r="F609" i="1"/>
  <c r="O608" i="1"/>
  <c r="N608" i="1"/>
  <c r="G608" i="1"/>
  <c r="F608" i="1"/>
  <c r="O607" i="1"/>
  <c r="N607" i="1"/>
  <c r="G607" i="1"/>
  <c r="F607" i="1"/>
  <c r="O606" i="1"/>
  <c r="N606" i="1"/>
  <c r="G606" i="1"/>
  <c r="F606" i="1"/>
  <c r="O605" i="1"/>
  <c r="N605" i="1"/>
  <c r="G605" i="1"/>
  <c r="F605" i="1"/>
  <c r="O604" i="1"/>
  <c r="N604" i="1"/>
  <c r="G604" i="1"/>
  <c r="F604" i="1"/>
  <c r="O603" i="1"/>
  <c r="N603" i="1"/>
  <c r="G603" i="1"/>
  <c r="F603" i="1"/>
  <c r="O602" i="1"/>
  <c r="N602" i="1"/>
  <c r="G602" i="1"/>
  <c r="F602" i="1"/>
  <c r="O601" i="1"/>
  <c r="N601" i="1"/>
  <c r="G601" i="1"/>
  <c r="F601" i="1"/>
  <c r="O600" i="1"/>
  <c r="N600" i="1"/>
  <c r="G600" i="1"/>
  <c r="F600" i="1"/>
  <c r="O599" i="1"/>
  <c r="N599" i="1"/>
  <c r="G599" i="1"/>
  <c r="F599" i="1"/>
  <c r="O598" i="1"/>
  <c r="N598" i="1"/>
  <c r="G598" i="1"/>
  <c r="F598" i="1"/>
  <c r="O597" i="1"/>
  <c r="N597" i="1"/>
  <c r="G597" i="1"/>
  <c r="F597" i="1"/>
  <c r="O596" i="1"/>
  <c r="N596" i="1"/>
  <c r="G596" i="1"/>
  <c r="F596" i="1"/>
  <c r="O595" i="1"/>
  <c r="N595" i="1"/>
  <c r="G595" i="1"/>
  <c r="F595" i="1"/>
  <c r="O594" i="1"/>
  <c r="N594" i="1"/>
  <c r="G594" i="1"/>
  <c r="F594" i="1"/>
  <c r="O593" i="1"/>
  <c r="N593" i="1"/>
  <c r="G593" i="1"/>
  <c r="F593" i="1"/>
  <c r="O592" i="1"/>
  <c r="N592" i="1"/>
  <c r="G592" i="1"/>
  <c r="F592" i="1"/>
  <c r="O591" i="1"/>
  <c r="N591" i="1"/>
  <c r="G591" i="1"/>
  <c r="F591" i="1"/>
  <c r="O590" i="1"/>
  <c r="N590" i="1"/>
  <c r="G590" i="1"/>
  <c r="F590" i="1"/>
  <c r="O589" i="1"/>
  <c r="N589" i="1"/>
  <c r="G589" i="1"/>
  <c r="F589" i="1"/>
  <c r="O588" i="1"/>
  <c r="N588" i="1"/>
  <c r="G588" i="1"/>
  <c r="F588" i="1"/>
  <c r="O587" i="1"/>
  <c r="N587" i="1"/>
  <c r="G587" i="1"/>
  <c r="F587" i="1"/>
  <c r="O586" i="1"/>
  <c r="N586" i="1"/>
  <c r="G586" i="1"/>
  <c r="F586" i="1"/>
  <c r="O585" i="1"/>
  <c r="N585" i="1"/>
  <c r="G585" i="1"/>
  <c r="F585" i="1"/>
  <c r="O584" i="1"/>
  <c r="N584" i="1"/>
  <c r="G584" i="1"/>
  <c r="F584" i="1"/>
  <c r="O583" i="1"/>
  <c r="N583" i="1"/>
  <c r="G583" i="1"/>
  <c r="F583" i="1"/>
  <c r="O582" i="1"/>
  <c r="N582" i="1"/>
  <c r="G582" i="1"/>
  <c r="F582" i="1"/>
  <c r="O581" i="1"/>
  <c r="N581" i="1"/>
  <c r="G581" i="1"/>
  <c r="F581" i="1"/>
  <c r="O580" i="1"/>
  <c r="N580" i="1"/>
  <c r="G580" i="1"/>
  <c r="F580" i="1"/>
  <c r="O579" i="1"/>
  <c r="N579" i="1"/>
  <c r="G579" i="1"/>
  <c r="F579" i="1"/>
  <c r="O578" i="1"/>
  <c r="N578" i="1"/>
  <c r="G578" i="1"/>
  <c r="F578" i="1"/>
  <c r="O577" i="1"/>
  <c r="N577" i="1"/>
  <c r="G577" i="1"/>
  <c r="F577" i="1"/>
  <c r="O576" i="1"/>
  <c r="N576" i="1"/>
  <c r="G576" i="1"/>
  <c r="F576" i="1"/>
  <c r="O575" i="1"/>
  <c r="N575" i="1"/>
  <c r="G575" i="1"/>
  <c r="F575" i="1"/>
  <c r="O574" i="1"/>
  <c r="N574" i="1"/>
  <c r="G574" i="1"/>
  <c r="F574" i="1"/>
  <c r="O573" i="1"/>
  <c r="N573" i="1"/>
  <c r="G573" i="1"/>
  <c r="F573" i="1"/>
  <c r="O572" i="1"/>
  <c r="N572" i="1"/>
  <c r="G572" i="1"/>
  <c r="F572" i="1"/>
  <c r="O571" i="1"/>
  <c r="N571" i="1"/>
  <c r="G571" i="1"/>
  <c r="F571" i="1"/>
  <c r="O570" i="1"/>
  <c r="N570" i="1"/>
  <c r="G570" i="1"/>
  <c r="F570" i="1"/>
  <c r="O569" i="1"/>
  <c r="N569" i="1"/>
  <c r="G569" i="1"/>
  <c r="F569" i="1"/>
  <c r="O568" i="1"/>
  <c r="N568" i="1"/>
  <c r="G568" i="1"/>
  <c r="F568" i="1"/>
  <c r="O567" i="1"/>
  <c r="N567" i="1"/>
  <c r="G567" i="1"/>
  <c r="F567" i="1"/>
  <c r="O566" i="1"/>
  <c r="N566" i="1"/>
  <c r="G566" i="1"/>
  <c r="F566" i="1"/>
  <c r="O565" i="1"/>
  <c r="N565" i="1"/>
  <c r="G565" i="1"/>
  <c r="F565" i="1"/>
  <c r="O564" i="1"/>
  <c r="N564" i="1"/>
  <c r="G564" i="1"/>
  <c r="F564" i="1"/>
  <c r="O563" i="1"/>
  <c r="N563" i="1"/>
  <c r="G563" i="1"/>
  <c r="F563" i="1"/>
  <c r="O562" i="1"/>
  <c r="N562" i="1"/>
  <c r="G562" i="1"/>
  <c r="F562" i="1"/>
  <c r="O561" i="1"/>
  <c r="N561" i="1"/>
  <c r="G561" i="1"/>
  <c r="F561" i="1"/>
  <c r="O560" i="1"/>
  <c r="N560" i="1"/>
  <c r="G560" i="1"/>
  <c r="F560" i="1"/>
  <c r="O559" i="1"/>
  <c r="N559" i="1"/>
  <c r="G559" i="1"/>
  <c r="F559" i="1"/>
  <c r="O558" i="1"/>
  <c r="N558" i="1"/>
  <c r="G558" i="1"/>
  <c r="F558" i="1"/>
  <c r="O557" i="1"/>
  <c r="N557" i="1"/>
  <c r="G557" i="1"/>
  <c r="F557" i="1"/>
  <c r="O556" i="1"/>
  <c r="N556" i="1"/>
  <c r="G556" i="1"/>
  <c r="F556" i="1"/>
  <c r="O555" i="1"/>
  <c r="N555" i="1"/>
  <c r="G555" i="1"/>
  <c r="F555" i="1"/>
  <c r="O554" i="1"/>
  <c r="N554" i="1"/>
  <c r="G554" i="1"/>
  <c r="F554" i="1"/>
  <c r="O553" i="1"/>
  <c r="N553" i="1"/>
  <c r="G553" i="1"/>
  <c r="F553" i="1"/>
  <c r="O552" i="1"/>
  <c r="N552" i="1"/>
  <c r="G552" i="1"/>
  <c r="F552" i="1"/>
  <c r="O551" i="1"/>
  <c r="N551" i="1"/>
  <c r="G551" i="1"/>
  <c r="F551" i="1"/>
  <c r="O550" i="1"/>
  <c r="N550" i="1"/>
  <c r="G550" i="1"/>
  <c r="F550" i="1"/>
  <c r="O549" i="1"/>
  <c r="N549" i="1"/>
  <c r="G549" i="1"/>
  <c r="F549" i="1"/>
  <c r="O548" i="1"/>
  <c r="N548" i="1"/>
  <c r="G548" i="1"/>
  <c r="F548" i="1"/>
  <c r="O547" i="1"/>
  <c r="N547" i="1"/>
  <c r="G547" i="1"/>
  <c r="F547" i="1"/>
  <c r="O546" i="1"/>
  <c r="N546" i="1"/>
  <c r="G546" i="1"/>
  <c r="F546" i="1"/>
  <c r="O545" i="1"/>
  <c r="N545" i="1"/>
  <c r="G545" i="1"/>
  <c r="F545" i="1"/>
  <c r="O544" i="1"/>
  <c r="N544" i="1"/>
  <c r="G544" i="1"/>
  <c r="F544" i="1"/>
  <c r="O543" i="1"/>
  <c r="N543" i="1"/>
  <c r="G543" i="1"/>
  <c r="F543" i="1"/>
  <c r="O542" i="1"/>
  <c r="N542" i="1"/>
  <c r="G542" i="1"/>
  <c r="F542" i="1"/>
  <c r="O541" i="1"/>
  <c r="N541" i="1"/>
  <c r="G541" i="1"/>
  <c r="F541" i="1"/>
  <c r="O540" i="1"/>
  <c r="N540" i="1"/>
  <c r="G540" i="1"/>
  <c r="F540" i="1"/>
  <c r="O539" i="1"/>
  <c r="N539" i="1"/>
  <c r="G539" i="1"/>
  <c r="F539" i="1"/>
  <c r="O538" i="1"/>
  <c r="N538" i="1"/>
  <c r="G538" i="1"/>
  <c r="F538" i="1"/>
  <c r="O537" i="1"/>
  <c r="N537" i="1"/>
  <c r="G537" i="1"/>
  <c r="F537" i="1"/>
  <c r="O536" i="1"/>
  <c r="N536" i="1"/>
  <c r="G536" i="1"/>
  <c r="F536" i="1"/>
  <c r="O535" i="1"/>
  <c r="N535" i="1"/>
  <c r="G535" i="1"/>
  <c r="F535" i="1"/>
  <c r="O534" i="1"/>
  <c r="N534" i="1"/>
  <c r="G534" i="1"/>
  <c r="F534" i="1"/>
  <c r="O533" i="1"/>
  <c r="N533" i="1"/>
  <c r="G533" i="1"/>
  <c r="F533" i="1"/>
  <c r="O532" i="1"/>
  <c r="N532" i="1"/>
  <c r="G532" i="1"/>
  <c r="F532" i="1"/>
  <c r="O531" i="1"/>
  <c r="N531" i="1"/>
  <c r="G531" i="1"/>
  <c r="F531" i="1"/>
  <c r="O530" i="1"/>
  <c r="N530" i="1"/>
  <c r="G530" i="1"/>
  <c r="F530" i="1"/>
  <c r="O529" i="1"/>
  <c r="N529" i="1"/>
  <c r="G529" i="1"/>
  <c r="F529" i="1"/>
  <c r="O528" i="1"/>
  <c r="N528" i="1"/>
  <c r="G528" i="1"/>
  <c r="F528" i="1"/>
  <c r="O527" i="1"/>
  <c r="N527" i="1"/>
  <c r="G527" i="1"/>
  <c r="F527" i="1"/>
  <c r="O526" i="1"/>
  <c r="N526" i="1"/>
  <c r="G526" i="1"/>
  <c r="F526" i="1"/>
  <c r="O525" i="1"/>
  <c r="N525" i="1"/>
  <c r="G525" i="1"/>
  <c r="F525" i="1"/>
  <c r="O524" i="1"/>
  <c r="N524" i="1"/>
  <c r="G524" i="1"/>
  <c r="F524" i="1"/>
  <c r="O523" i="1"/>
  <c r="N523" i="1"/>
  <c r="G523" i="1"/>
  <c r="F523" i="1"/>
  <c r="O522" i="1"/>
  <c r="N522" i="1"/>
  <c r="G522" i="1"/>
  <c r="F522" i="1"/>
  <c r="O521" i="1"/>
  <c r="N521" i="1"/>
  <c r="G521" i="1"/>
  <c r="F521" i="1"/>
  <c r="O520" i="1"/>
  <c r="N520" i="1"/>
  <c r="G520" i="1"/>
  <c r="F520" i="1"/>
  <c r="O519" i="1"/>
  <c r="N519" i="1"/>
  <c r="G519" i="1"/>
  <c r="F519" i="1"/>
  <c r="O518" i="1"/>
  <c r="N518" i="1"/>
  <c r="G518" i="1"/>
  <c r="F518" i="1"/>
  <c r="O517" i="1"/>
  <c r="N517" i="1"/>
  <c r="G517" i="1"/>
  <c r="F517" i="1"/>
  <c r="O516" i="1"/>
  <c r="N516" i="1"/>
  <c r="G516" i="1"/>
  <c r="F516" i="1"/>
  <c r="O515" i="1"/>
  <c r="N515" i="1"/>
  <c r="G515" i="1"/>
  <c r="F515" i="1"/>
  <c r="O514" i="1"/>
  <c r="N514" i="1"/>
  <c r="G514" i="1"/>
  <c r="F514" i="1"/>
  <c r="O513" i="1"/>
  <c r="N513" i="1"/>
  <c r="G513" i="1"/>
  <c r="F513" i="1"/>
  <c r="O512" i="1"/>
  <c r="N512" i="1"/>
  <c r="G512" i="1"/>
  <c r="F512" i="1"/>
  <c r="O511" i="1"/>
  <c r="N511" i="1"/>
  <c r="G511" i="1"/>
  <c r="F511" i="1"/>
  <c r="O510" i="1"/>
  <c r="N510" i="1"/>
  <c r="G510" i="1"/>
  <c r="F510" i="1"/>
  <c r="O509" i="1"/>
  <c r="N509" i="1"/>
  <c r="G509" i="1"/>
  <c r="F509" i="1"/>
  <c r="O508" i="1"/>
  <c r="N508" i="1"/>
  <c r="G508" i="1"/>
  <c r="F508" i="1"/>
  <c r="O507" i="1"/>
  <c r="N507" i="1"/>
  <c r="G507" i="1"/>
  <c r="F507" i="1"/>
  <c r="O506" i="1"/>
  <c r="N506" i="1"/>
  <c r="G506" i="1"/>
  <c r="F506" i="1"/>
  <c r="O505" i="1"/>
  <c r="N505" i="1"/>
  <c r="G505" i="1"/>
  <c r="F505" i="1"/>
  <c r="O504" i="1"/>
  <c r="N504" i="1"/>
  <c r="G504" i="1"/>
  <c r="F504" i="1"/>
  <c r="O503" i="1"/>
  <c r="N503" i="1"/>
  <c r="G503" i="1"/>
  <c r="F503" i="1"/>
  <c r="O502" i="1"/>
  <c r="N502" i="1"/>
  <c r="G502" i="1"/>
  <c r="F502" i="1"/>
  <c r="O501" i="1"/>
  <c r="N501" i="1"/>
  <c r="G501" i="1"/>
  <c r="F501" i="1"/>
  <c r="O500" i="1"/>
  <c r="N500" i="1"/>
  <c r="G500" i="1"/>
  <c r="F500" i="1"/>
  <c r="O499" i="1"/>
  <c r="N499" i="1"/>
  <c r="G499" i="1"/>
  <c r="F499" i="1"/>
  <c r="O498" i="1"/>
  <c r="N498" i="1"/>
  <c r="G498" i="1"/>
  <c r="F498" i="1"/>
  <c r="O497" i="1"/>
  <c r="N497" i="1"/>
  <c r="G497" i="1"/>
  <c r="F497" i="1"/>
  <c r="O496" i="1"/>
  <c r="N496" i="1"/>
  <c r="G496" i="1"/>
  <c r="F496" i="1"/>
  <c r="O495" i="1"/>
  <c r="N495" i="1"/>
  <c r="G495" i="1"/>
  <c r="F495" i="1"/>
  <c r="O494" i="1"/>
  <c r="N494" i="1"/>
  <c r="G494" i="1"/>
  <c r="F494" i="1"/>
  <c r="O493" i="1"/>
  <c r="N493" i="1"/>
  <c r="G493" i="1"/>
  <c r="F493" i="1"/>
  <c r="O492" i="1"/>
  <c r="N492" i="1"/>
  <c r="G492" i="1"/>
  <c r="F492" i="1"/>
  <c r="O491" i="1"/>
  <c r="N491" i="1"/>
  <c r="G491" i="1"/>
  <c r="F491" i="1"/>
  <c r="O490" i="1"/>
  <c r="N490" i="1"/>
  <c r="G490" i="1"/>
  <c r="F490" i="1"/>
  <c r="O489" i="1"/>
  <c r="N489" i="1"/>
  <c r="G489" i="1"/>
  <c r="F489" i="1"/>
  <c r="O488" i="1"/>
  <c r="N488" i="1"/>
  <c r="G488" i="1"/>
  <c r="F488" i="1"/>
  <c r="O487" i="1"/>
  <c r="N487" i="1"/>
  <c r="G487" i="1"/>
  <c r="F487" i="1"/>
  <c r="O486" i="1"/>
  <c r="N486" i="1"/>
  <c r="G486" i="1"/>
  <c r="F486" i="1"/>
  <c r="O485" i="1"/>
  <c r="N485" i="1"/>
  <c r="G485" i="1"/>
  <c r="F485" i="1"/>
  <c r="O484" i="1"/>
  <c r="N484" i="1"/>
  <c r="G484" i="1"/>
  <c r="F484" i="1"/>
  <c r="O483" i="1"/>
  <c r="N483" i="1"/>
  <c r="G483" i="1"/>
  <c r="F483" i="1"/>
  <c r="O482" i="1"/>
  <c r="N482" i="1"/>
  <c r="G482" i="1"/>
  <c r="F482" i="1"/>
  <c r="O481" i="1"/>
  <c r="N481" i="1"/>
  <c r="G481" i="1"/>
  <c r="F481" i="1"/>
  <c r="O480" i="1"/>
  <c r="N480" i="1"/>
  <c r="G480" i="1"/>
  <c r="F480" i="1"/>
  <c r="O479" i="1"/>
  <c r="N479" i="1"/>
  <c r="G479" i="1"/>
  <c r="F479" i="1"/>
  <c r="O478" i="1"/>
  <c r="N478" i="1"/>
  <c r="G478" i="1"/>
  <c r="F478" i="1"/>
  <c r="O477" i="1"/>
  <c r="N477" i="1"/>
  <c r="G477" i="1"/>
  <c r="F477" i="1"/>
  <c r="O476" i="1"/>
  <c r="N476" i="1"/>
  <c r="G476" i="1"/>
  <c r="F476" i="1"/>
  <c r="O475" i="1"/>
  <c r="N475" i="1"/>
  <c r="G475" i="1"/>
  <c r="F475" i="1"/>
  <c r="O474" i="1"/>
  <c r="N474" i="1"/>
  <c r="G474" i="1"/>
  <c r="F474" i="1"/>
  <c r="O473" i="1"/>
  <c r="N473" i="1"/>
  <c r="G473" i="1"/>
  <c r="F473" i="1"/>
  <c r="O472" i="1"/>
  <c r="N472" i="1"/>
  <c r="G472" i="1"/>
  <c r="F472" i="1"/>
  <c r="O471" i="1"/>
  <c r="N471" i="1"/>
  <c r="G471" i="1"/>
  <c r="F471" i="1"/>
  <c r="O470" i="1"/>
  <c r="N470" i="1"/>
  <c r="G470" i="1"/>
  <c r="F470" i="1"/>
  <c r="O469" i="1"/>
  <c r="N469" i="1"/>
  <c r="G469" i="1"/>
  <c r="F469" i="1"/>
  <c r="O468" i="1"/>
  <c r="N468" i="1"/>
  <c r="G468" i="1"/>
  <c r="F468" i="1"/>
  <c r="O467" i="1"/>
  <c r="N467" i="1"/>
  <c r="G467" i="1"/>
  <c r="F467" i="1"/>
  <c r="O466" i="1"/>
  <c r="N466" i="1"/>
  <c r="G466" i="1"/>
  <c r="F466" i="1"/>
  <c r="O465" i="1"/>
  <c r="N465" i="1"/>
  <c r="G465" i="1"/>
  <c r="F465" i="1"/>
  <c r="O464" i="1"/>
  <c r="N464" i="1"/>
  <c r="G464" i="1"/>
  <c r="F464" i="1"/>
  <c r="O463" i="1"/>
  <c r="N463" i="1"/>
  <c r="G463" i="1"/>
  <c r="F463" i="1"/>
  <c r="O462" i="1"/>
  <c r="N462" i="1"/>
  <c r="G462" i="1"/>
  <c r="F462" i="1"/>
  <c r="O461" i="1"/>
  <c r="N461" i="1"/>
  <c r="G461" i="1"/>
  <c r="F461" i="1"/>
  <c r="O460" i="1"/>
  <c r="N460" i="1"/>
  <c r="G460" i="1"/>
  <c r="F460" i="1"/>
  <c r="O459" i="1"/>
  <c r="N459" i="1"/>
  <c r="G459" i="1"/>
  <c r="F459" i="1"/>
  <c r="O458" i="1"/>
  <c r="N458" i="1"/>
  <c r="G458" i="1"/>
  <c r="F458" i="1"/>
  <c r="O457" i="1"/>
  <c r="N457" i="1"/>
  <c r="G457" i="1"/>
  <c r="F457" i="1"/>
  <c r="O456" i="1"/>
  <c r="N456" i="1"/>
  <c r="G456" i="1"/>
  <c r="F456" i="1"/>
  <c r="O455" i="1"/>
  <c r="N455" i="1"/>
  <c r="G455" i="1"/>
  <c r="F455" i="1"/>
  <c r="O454" i="1"/>
  <c r="N454" i="1"/>
  <c r="G454" i="1"/>
  <c r="F454" i="1"/>
  <c r="O453" i="1"/>
  <c r="N453" i="1"/>
  <c r="G453" i="1"/>
  <c r="F453" i="1"/>
  <c r="O452" i="1"/>
  <c r="N452" i="1"/>
  <c r="G452" i="1"/>
  <c r="F452" i="1"/>
  <c r="O451" i="1"/>
  <c r="N451" i="1"/>
  <c r="G451" i="1"/>
  <c r="F451" i="1"/>
  <c r="O450" i="1"/>
  <c r="N450" i="1"/>
  <c r="G450" i="1"/>
  <c r="F450" i="1"/>
  <c r="O449" i="1"/>
  <c r="N449" i="1"/>
  <c r="G449" i="1"/>
  <c r="F449" i="1"/>
  <c r="O448" i="1"/>
  <c r="N448" i="1"/>
  <c r="G448" i="1"/>
  <c r="F448" i="1"/>
  <c r="O447" i="1"/>
  <c r="N447" i="1"/>
  <c r="G447" i="1"/>
  <c r="F447" i="1"/>
  <c r="O446" i="1"/>
  <c r="N446" i="1"/>
  <c r="G446" i="1"/>
  <c r="F446" i="1"/>
  <c r="O445" i="1"/>
  <c r="N445" i="1"/>
  <c r="G445" i="1"/>
  <c r="F445" i="1"/>
  <c r="O444" i="1"/>
  <c r="N444" i="1"/>
  <c r="G444" i="1"/>
  <c r="F444" i="1"/>
  <c r="O443" i="1"/>
  <c r="N443" i="1"/>
  <c r="G443" i="1"/>
  <c r="F443" i="1"/>
  <c r="O442" i="1"/>
  <c r="N442" i="1"/>
  <c r="G442" i="1"/>
  <c r="F442" i="1"/>
  <c r="O441" i="1"/>
  <c r="N441" i="1"/>
  <c r="G441" i="1"/>
  <c r="F441" i="1"/>
  <c r="O440" i="1"/>
  <c r="N440" i="1"/>
  <c r="G440" i="1"/>
  <c r="F440" i="1"/>
  <c r="O439" i="1"/>
  <c r="N439" i="1"/>
  <c r="G439" i="1"/>
  <c r="F439" i="1"/>
  <c r="O438" i="1"/>
  <c r="N438" i="1"/>
  <c r="G438" i="1"/>
  <c r="F438" i="1"/>
  <c r="O437" i="1"/>
  <c r="N437" i="1"/>
  <c r="G437" i="1"/>
  <c r="F437" i="1"/>
  <c r="O436" i="1"/>
  <c r="N436" i="1"/>
  <c r="G436" i="1"/>
  <c r="F436" i="1"/>
  <c r="O435" i="1"/>
  <c r="N435" i="1"/>
  <c r="G435" i="1"/>
  <c r="F435" i="1"/>
  <c r="O434" i="1"/>
  <c r="N434" i="1"/>
  <c r="G434" i="1"/>
  <c r="F434" i="1"/>
  <c r="O433" i="1"/>
  <c r="N433" i="1"/>
  <c r="G433" i="1"/>
  <c r="F433" i="1"/>
  <c r="O432" i="1"/>
  <c r="N432" i="1"/>
  <c r="G432" i="1"/>
  <c r="F432" i="1"/>
  <c r="O431" i="1"/>
  <c r="N431" i="1"/>
  <c r="G431" i="1"/>
  <c r="F431" i="1"/>
  <c r="O430" i="1"/>
  <c r="N430" i="1"/>
  <c r="G430" i="1"/>
  <c r="F430" i="1"/>
  <c r="O429" i="1"/>
  <c r="N429" i="1"/>
  <c r="G429" i="1"/>
  <c r="F429" i="1"/>
  <c r="O428" i="1"/>
  <c r="N428" i="1"/>
  <c r="G428" i="1"/>
  <c r="F428" i="1"/>
  <c r="O427" i="1"/>
  <c r="N427" i="1"/>
  <c r="G427" i="1"/>
  <c r="F427" i="1"/>
  <c r="O426" i="1"/>
  <c r="N426" i="1"/>
  <c r="G426" i="1"/>
  <c r="F426" i="1"/>
  <c r="O425" i="1"/>
  <c r="N425" i="1"/>
  <c r="G425" i="1"/>
  <c r="F425" i="1"/>
  <c r="O424" i="1"/>
  <c r="N424" i="1"/>
  <c r="G424" i="1"/>
  <c r="F424" i="1"/>
  <c r="O423" i="1"/>
  <c r="N423" i="1"/>
  <c r="G423" i="1"/>
  <c r="F423" i="1"/>
  <c r="O422" i="1"/>
  <c r="N422" i="1"/>
  <c r="G422" i="1"/>
  <c r="F422" i="1"/>
  <c r="O421" i="1"/>
  <c r="N421" i="1"/>
  <c r="G421" i="1"/>
  <c r="F421" i="1"/>
  <c r="O420" i="1"/>
  <c r="N420" i="1"/>
  <c r="G420" i="1"/>
  <c r="F420" i="1"/>
  <c r="O419" i="1"/>
  <c r="N419" i="1"/>
  <c r="G419" i="1"/>
  <c r="F419" i="1"/>
  <c r="O418" i="1"/>
  <c r="N418" i="1"/>
  <c r="G418" i="1"/>
  <c r="F418" i="1"/>
  <c r="O417" i="1"/>
  <c r="N417" i="1"/>
  <c r="G417" i="1"/>
  <c r="F417" i="1"/>
  <c r="O416" i="1"/>
  <c r="N416" i="1"/>
  <c r="G416" i="1"/>
  <c r="F416" i="1"/>
  <c r="O415" i="1"/>
  <c r="N415" i="1"/>
  <c r="G415" i="1"/>
  <c r="F415" i="1"/>
  <c r="O414" i="1"/>
  <c r="N414" i="1"/>
  <c r="G414" i="1"/>
  <c r="F414" i="1"/>
  <c r="O413" i="1"/>
  <c r="N413" i="1"/>
  <c r="G413" i="1"/>
  <c r="F413" i="1"/>
  <c r="O412" i="1"/>
  <c r="N412" i="1"/>
  <c r="G412" i="1"/>
  <c r="F412" i="1"/>
  <c r="O411" i="1"/>
  <c r="N411" i="1"/>
  <c r="G411" i="1"/>
  <c r="F411" i="1"/>
  <c r="O410" i="1"/>
  <c r="N410" i="1"/>
  <c r="G410" i="1"/>
  <c r="F410" i="1"/>
  <c r="O409" i="1"/>
  <c r="N409" i="1"/>
  <c r="G409" i="1"/>
  <c r="F409" i="1"/>
  <c r="O408" i="1"/>
  <c r="N408" i="1"/>
  <c r="G408" i="1"/>
  <c r="F408" i="1"/>
  <c r="O407" i="1"/>
  <c r="N407" i="1"/>
  <c r="G407" i="1"/>
  <c r="F407" i="1"/>
  <c r="O406" i="1"/>
  <c r="N406" i="1"/>
  <c r="G406" i="1"/>
  <c r="F406" i="1"/>
  <c r="O405" i="1"/>
  <c r="N405" i="1"/>
  <c r="G405" i="1"/>
  <c r="F405" i="1"/>
  <c r="O404" i="1"/>
  <c r="N404" i="1"/>
  <c r="G404" i="1"/>
  <c r="F404" i="1"/>
  <c r="O403" i="1"/>
  <c r="N403" i="1"/>
  <c r="G403" i="1"/>
  <c r="F403" i="1"/>
  <c r="O402" i="1"/>
  <c r="N402" i="1"/>
  <c r="G402" i="1"/>
  <c r="F402" i="1"/>
  <c r="O401" i="1"/>
  <c r="N401" i="1"/>
  <c r="G401" i="1"/>
  <c r="F401" i="1"/>
  <c r="O400" i="1"/>
  <c r="N400" i="1"/>
  <c r="G400" i="1"/>
  <c r="F400" i="1"/>
  <c r="O399" i="1"/>
  <c r="N399" i="1"/>
  <c r="G399" i="1"/>
  <c r="F399" i="1"/>
  <c r="O398" i="1"/>
  <c r="N398" i="1"/>
  <c r="G398" i="1"/>
  <c r="F398" i="1"/>
  <c r="O397" i="1"/>
  <c r="N397" i="1"/>
  <c r="G397" i="1"/>
  <c r="F397" i="1"/>
  <c r="O396" i="1"/>
  <c r="N396" i="1"/>
  <c r="G396" i="1"/>
  <c r="F396" i="1"/>
  <c r="O395" i="1"/>
  <c r="N395" i="1"/>
  <c r="G395" i="1"/>
  <c r="F395" i="1"/>
  <c r="O394" i="1"/>
  <c r="N394" i="1"/>
  <c r="G394" i="1"/>
  <c r="F394" i="1"/>
  <c r="O393" i="1"/>
  <c r="N393" i="1"/>
  <c r="G393" i="1"/>
  <c r="F393" i="1"/>
  <c r="O392" i="1"/>
  <c r="N392" i="1"/>
  <c r="G392" i="1"/>
  <c r="F392" i="1"/>
  <c r="O391" i="1"/>
  <c r="N391" i="1"/>
  <c r="G391" i="1"/>
  <c r="F391" i="1"/>
  <c r="O390" i="1"/>
  <c r="N390" i="1"/>
  <c r="G390" i="1"/>
  <c r="F390" i="1"/>
  <c r="O389" i="1"/>
  <c r="N389" i="1"/>
  <c r="G389" i="1"/>
  <c r="F389" i="1"/>
  <c r="O388" i="1"/>
  <c r="N388" i="1"/>
  <c r="G388" i="1"/>
  <c r="F388" i="1"/>
  <c r="O387" i="1"/>
  <c r="N387" i="1"/>
  <c r="G387" i="1"/>
  <c r="F387" i="1"/>
  <c r="O386" i="1"/>
  <c r="N386" i="1"/>
  <c r="G386" i="1"/>
  <c r="F386" i="1"/>
  <c r="O385" i="1"/>
  <c r="N385" i="1"/>
  <c r="G385" i="1"/>
  <c r="F385" i="1"/>
  <c r="O384" i="1"/>
  <c r="N384" i="1"/>
  <c r="G384" i="1"/>
  <c r="F384" i="1"/>
  <c r="O383" i="1"/>
  <c r="N383" i="1"/>
  <c r="G383" i="1"/>
  <c r="F383" i="1"/>
  <c r="O382" i="1"/>
  <c r="N382" i="1"/>
  <c r="G382" i="1"/>
  <c r="F382" i="1"/>
  <c r="O381" i="1"/>
  <c r="N381" i="1"/>
  <c r="G381" i="1"/>
  <c r="F381" i="1"/>
  <c r="O380" i="1"/>
  <c r="N380" i="1"/>
  <c r="G380" i="1"/>
  <c r="F380" i="1"/>
  <c r="O379" i="1"/>
  <c r="N379" i="1"/>
  <c r="G379" i="1"/>
  <c r="F379" i="1"/>
  <c r="O378" i="1"/>
  <c r="N378" i="1"/>
  <c r="G378" i="1"/>
  <c r="F378" i="1"/>
  <c r="O377" i="1"/>
  <c r="N377" i="1"/>
  <c r="G377" i="1"/>
  <c r="F377" i="1"/>
  <c r="O376" i="1"/>
  <c r="N376" i="1"/>
  <c r="G376" i="1"/>
  <c r="F376" i="1"/>
  <c r="O375" i="1"/>
  <c r="N375" i="1"/>
  <c r="G375" i="1"/>
  <c r="F375" i="1"/>
  <c r="O374" i="1"/>
  <c r="N374" i="1"/>
  <c r="G374" i="1"/>
  <c r="F374" i="1"/>
  <c r="O373" i="1"/>
  <c r="N373" i="1"/>
  <c r="G373" i="1"/>
  <c r="F373" i="1"/>
  <c r="O372" i="1"/>
  <c r="N372" i="1"/>
  <c r="G372" i="1"/>
  <c r="F372" i="1"/>
  <c r="O371" i="1"/>
  <c r="N371" i="1"/>
  <c r="G371" i="1"/>
  <c r="F371" i="1"/>
  <c r="O370" i="1"/>
  <c r="N370" i="1"/>
  <c r="G370" i="1"/>
  <c r="F370" i="1"/>
  <c r="O369" i="1"/>
  <c r="N369" i="1"/>
  <c r="G369" i="1"/>
  <c r="F369" i="1"/>
  <c r="O368" i="1"/>
  <c r="N368" i="1"/>
  <c r="G368" i="1"/>
  <c r="F368" i="1"/>
  <c r="O367" i="1"/>
  <c r="N367" i="1"/>
  <c r="G367" i="1"/>
  <c r="F367" i="1"/>
  <c r="O366" i="1"/>
  <c r="N366" i="1"/>
  <c r="G366" i="1"/>
  <c r="F366" i="1"/>
  <c r="O365" i="1"/>
  <c r="N365" i="1"/>
  <c r="G365" i="1"/>
  <c r="F365" i="1"/>
  <c r="O364" i="1"/>
  <c r="N364" i="1"/>
  <c r="G364" i="1"/>
  <c r="F364" i="1"/>
  <c r="O363" i="1"/>
  <c r="N363" i="1"/>
  <c r="G363" i="1"/>
  <c r="F363" i="1"/>
  <c r="O362" i="1"/>
  <c r="N362" i="1"/>
  <c r="G362" i="1"/>
  <c r="F362" i="1"/>
  <c r="O361" i="1"/>
  <c r="N361" i="1"/>
  <c r="G361" i="1"/>
  <c r="F361" i="1"/>
  <c r="O360" i="1"/>
  <c r="N360" i="1"/>
  <c r="G360" i="1"/>
  <c r="F360" i="1"/>
  <c r="O359" i="1"/>
  <c r="N359" i="1"/>
  <c r="G359" i="1"/>
  <c r="F359" i="1"/>
  <c r="O358" i="1"/>
  <c r="N358" i="1"/>
  <c r="G358" i="1"/>
  <c r="F358" i="1"/>
  <c r="O357" i="1"/>
  <c r="N357" i="1"/>
  <c r="G357" i="1"/>
  <c r="F357" i="1"/>
  <c r="O356" i="1"/>
  <c r="N356" i="1"/>
  <c r="G356" i="1"/>
  <c r="F356" i="1"/>
  <c r="O355" i="1"/>
  <c r="N355" i="1"/>
  <c r="G355" i="1"/>
  <c r="F355" i="1"/>
  <c r="O354" i="1"/>
  <c r="N354" i="1"/>
  <c r="G354" i="1"/>
  <c r="F354" i="1"/>
  <c r="O353" i="1"/>
  <c r="N353" i="1"/>
  <c r="G353" i="1"/>
  <c r="F353" i="1"/>
  <c r="O352" i="1"/>
  <c r="N352" i="1"/>
  <c r="G352" i="1"/>
  <c r="F352" i="1"/>
  <c r="O351" i="1"/>
  <c r="N351" i="1"/>
  <c r="G351" i="1"/>
  <c r="F351" i="1"/>
  <c r="O350" i="1"/>
  <c r="N350" i="1"/>
  <c r="G350" i="1"/>
  <c r="F350" i="1"/>
  <c r="O349" i="1"/>
  <c r="N349" i="1"/>
  <c r="G349" i="1"/>
  <c r="F349" i="1"/>
  <c r="O348" i="1"/>
  <c r="N348" i="1"/>
  <c r="G348" i="1"/>
  <c r="F348" i="1"/>
  <c r="O347" i="1"/>
  <c r="N347" i="1"/>
  <c r="G347" i="1"/>
  <c r="F347" i="1"/>
  <c r="O346" i="1"/>
  <c r="N346" i="1"/>
  <c r="G346" i="1"/>
  <c r="F346" i="1"/>
  <c r="O345" i="1"/>
  <c r="N345" i="1"/>
  <c r="G345" i="1"/>
  <c r="F345" i="1"/>
  <c r="O344" i="1"/>
  <c r="N344" i="1"/>
  <c r="G344" i="1"/>
  <c r="F344" i="1"/>
  <c r="O343" i="1"/>
  <c r="N343" i="1"/>
  <c r="G343" i="1"/>
  <c r="F343" i="1"/>
  <c r="O342" i="1"/>
  <c r="N342" i="1"/>
  <c r="G342" i="1"/>
  <c r="F342" i="1"/>
  <c r="O341" i="1"/>
  <c r="N341" i="1"/>
  <c r="G341" i="1"/>
  <c r="F341" i="1"/>
  <c r="O340" i="1"/>
  <c r="N340" i="1"/>
  <c r="G340" i="1"/>
  <c r="F340" i="1"/>
  <c r="O339" i="1"/>
  <c r="N339" i="1"/>
  <c r="G339" i="1"/>
  <c r="F339" i="1"/>
  <c r="O338" i="1"/>
  <c r="N338" i="1"/>
  <c r="G338" i="1"/>
  <c r="F338" i="1"/>
  <c r="O337" i="1"/>
  <c r="N337" i="1"/>
  <c r="G337" i="1"/>
  <c r="F337" i="1"/>
  <c r="O336" i="1"/>
  <c r="N336" i="1"/>
  <c r="G336" i="1"/>
  <c r="F336" i="1"/>
  <c r="O335" i="1"/>
  <c r="N335" i="1"/>
  <c r="G335" i="1"/>
  <c r="F335" i="1"/>
  <c r="O334" i="1"/>
  <c r="N334" i="1"/>
  <c r="G334" i="1"/>
  <c r="F334" i="1"/>
  <c r="O333" i="1"/>
  <c r="N333" i="1"/>
  <c r="G333" i="1"/>
  <c r="F333" i="1"/>
  <c r="O332" i="1"/>
  <c r="N332" i="1"/>
  <c r="G332" i="1"/>
  <c r="F332" i="1"/>
  <c r="O331" i="1"/>
  <c r="N331" i="1"/>
  <c r="G331" i="1"/>
  <c r="F331" i="1"/>
  <c r="O330" i="1"/>
  <c r="N330" i="1"/>
  <c r="G330" i="1"/>
  <c r="F330" i="1"/>
  <c r="O329" i="1"/>
  <c r="N329" i="1"/>
  <c r="G329" i="1"/>
  <c r="F329" i="1"/>
  <c r="O328" i="1"/>
  <c r="N328" i="1"/>
  <c r="G328" i="1"/>
  <c r="F328" i="1"/>
  <c r="O327" i="1"/>
  <c r="N327" i="1"/>
  <c r="G327" i="1"/>
  <c r="F327" i="1"/>
  <c r="O326" i="1"/>
  <c r="N326" i="1"/>
  <c r="G326" i="1"/>
  <c r="F326" i="1"/>
  <c r="O325" i="1"/>
  <c r="N325" i="1"/>
  <c r="G325" i="1"/>
  <c r="F325" i="1"/>
  <c r="O324" i="1"/>
  <c r="N324" i="1"/>
  <c r="G324" i="1"/>
  <c r="F324" i="1"/>
  <c r="O323" i="1"/>
  <c r="N323" i="1"/>
  <c r="G323" i="1"/>
  <c r="F323" i="1"/>
  <c r="O322" i="1"/>
  <c r="N322" i="1"/>
  <c r="G322" i="1"/>
  <c r="F322" i="1"/>
  <c r="O321" i="1"/>
  <c r="N321" i="1"/>
  <c r="G321" i="1"/>
  <c r="F321" i="1"/>
  <c r="O320" i="1"/>
  <c r="N320" i="1"/>
  <c r="G320" i="1"/>
  <c r="F320" i="1"/>
  <c r="O319" i="1"/>
  <c r="N319" i="1"/>
  <c r="G319" i="1"/>
  <c r="F319" i="1"/>
  <c r="O318" i="1"/>
  <c r="N318" i="1"/>
  <c r="G318" i="1"/>
  <c r="F318" i="1"/>
  <c r="O317" i="1"/>
  <c r="N317" i="1"/>
  <c r="G317" i="1"/>
  <c r="F317" i="1"/>
  <c r="O316" i="1"/>
  <c r="N316" i="1"/>
  <c r="G316" i="1"/>
  <c r="F316" i="1"/>
  <c r="O315" i="1"/>
  <c r="N315" i="1"/>
  <c r="G315" i="1"/>
  <c r="F315" i="1"/>
  <c r="O314" i="1"/>
  <c r="N314" i="1"/>
  <c r="G314" i="1"/>
  <c r="F314" i="1"/>
  <c r="O313" i="1"/>
  <c r="N313" i="1"/>
  <c r="G313" i="1"/>
  <c r="F313" i="1"/>
  <c r="O312" i="1"/>
  <c r="N312" i="1"/>
  <c r="G312" i="1"/>
  <c r="F312" i="1"/>
  <c r="O311" i="1"/>
  <c r="N311" i="1"/>
  <c r="G311" i="1"/>
  <c r="F311" i="1"/>
  <c r="O310" i="1"/>
  <c r="N310" i="1"/>
  <c r="G310" i="1"/>
  <c r="F310" i="1"/>
  <c r="O309" i="1"/>
  <c r="N309" i="1"/>
  <c r="G309" i="1"/>
  <c r="F309" i="1"/>
  <c r="O308" i="1"/>
  <c r="N308" i="1"/>
  <c r="G308" i="1"/>
  <c r="F308" i="1"/>
  <c r="O307" i="1"/>
  <c r="N307" i="1"/>
  <c r="G307" i="1"/>
  <c r="F307" i="1"/>
  <c r="O306" i="1"/>
  <c r="N306" i="1"/>
  <c r="G306" i="1"/>
  <c r="F306" i="1"/>
  <c r="O305" i="1"/>
  <c r="N305" i="1"/>
  <c r="G305" i="1"/>
  <c r="F305" i="1"/>
  <c r="O304" i="1"/>
  <c r="N304" i="1"/>
  <c r="G304" i="1"/>
  <c r="F304" i="1"/>
  <c r="O303" i="1"/>
  <c r="N303" i="1"/>
  <c r="G303" i="1"/>
  <c r="F303" i="1"/>
  <c r="O302" i="1"/>
  <c r="N302" i="1"/>
  <c r="G302" i="1"/>
  <c r="F302" i="1"/>
  <c r="O301" i="1"/>
  <c r="N301" i="1"/>
  <c r="G301" i="1"/>
  <c r="F301" i="1"/>
  <c r="O300" i="1"/>
  <c r="N300" i="1"/>
  <c r="G300" i="1"/>
  <c r="F300" i="1"/>
  <c r="O299" i="1"/>
  <c r="N299" i="1"/>
  <c r="G299" i="1"/>
  <c r="F299" i="1"/>
  <c r="O298" i="1"/>
  <c r="N298" i="1"/>
  <c r="G298" i="1"/>
  <c r="F298" i="1"/>
  <c r="O297" i="1"/>
  <c r="N297" i="1"/>
  <c r="G297" i="1"/>
  <c r="F297" i="1"/>
  <c r="O296" i="1"/>
  <c r="N296" i="1"/>
  <c r="G296" i="1"/>
  <c r="F296" i="1"/>
  <c r="O295" i="1"/>
  <c r="N295" i="1"/>
  <c r="G295" i="1"/>
  <c r="F295" i="1"/>
  <c r="O294" i="1"/>
  <c r="N294" i="1"/>
  <c r="G294" i="1"/>
  <c r="F294" i="1"/>
  <c r="O293" i="1"/>
  <c r="N293" i="1"/>
  <c r="G293" i="1"/>
  <c r="F293" i="1"/>
  <c r="O292" i="1"/>
  <c r="N292" i="1"/>
  <c r="G292" i="1"/>
  <c r="F292" i="1"/>
  <c r="O291" i="1"/>
  <c r="N291" i="1"/>
  <c r="G291" i="1"/>
  <c r="F291" i="1"/>
  <c r="O290" i="1"/>
  <c r="N290" i="1"/>
  <c r="G290" i="1"/>
  <c r="F290" i="1"/>
  <c r="O289" i="1"/>
  <c r="N289" i="1"/>
  <c r="G289" i="1"/>
  <c r="F289" i="1"/>
  <c r="O288" i="1"/>
  <c r="N288" i="1"/>
  <c r="G288" i="1"/>
  <c r="F288" i="1"/>
  <c r="O287" i="1"/>
  <c r="N287" i="1"/>
  <c r="G287" i="1"/>
  <c r="F287" i="1"/>
  <c r="O286" i="1"/>
  <c r="N286" i="1"/>
  <c r="G286" i="1"/>
  <c r="F286" i="1"/>
  <c r="O285" i="1"/>
  <c r="N285" i="1"/>
  <c r="G285" i="1"/>
  <c r="F285" i="1"/>
  <c r="O284" i="1"/>
  <c r="N284" i="1"/>
  <c r="G284" i="1"/>
  <c r="F284" i="1"/>
  <c r="O283" i="1"/>
  <c r="N283" i="1"/>
  <c r="G283" i="1"/>
  <c r="F283" i="1"/>
  <c r="O282" i="1"/>
  <c r="N282" i="1"/>
  <c r="G282" i="1"/>
  <c r="F282" i="1"/>
  <c r="O281" i="1"/>
  <c r="N281" i="1"/>
  <c r="G281" i="1"/>
  <c r="F281" i="1"/>
  <c r="O280" i="1"/>
  <c r="N280" i="1"/>
  <c r="G280" i="1"/>
  <c r="F280" i="1"/>
  <c r="O279" i="1"/>
  <c r="N279" i="1"/>
  <c r="G279" i="1"/>
  <c r="F279" i="1"/>
  <c r="O278" i="1"/>
  <c r="N278" i="1"/>
  <c r="G278" i="1"/>
  <c r="F278" i="1"/>
  <c r="O277" i="1"/>
  <c r="N277" i="1"/>
  <c r="G277" i="1"/>
  <c r="F277" i="1"/>
  <c r="O276" i="1"/>
  <c r="N276" i="1"/>
  <c r="G276" i="1"/>
  <c r="F276" i="1"/>
  <c r="O275" i="1"/>
  <c r="N275" i="1"/>
  <c r="G275" i="1"/>
  <c r="F275" i="1"/>
  <c r="O274" i="1"/>
  <c r="N274" i="1"/>
  <c r="G274" i="1"/>
  <c r="F274" i="1"/>
  <c r="O273" i="1"/>
  <c r="N273" i="1"/>
  <c r="G273" i="1"/>
  <c r="F273" i="1"/>
  <c r="O272" i="1"/>
  <c r="N272" i="1"/>
  <c r="G272" i="1"/>
  <c r="F272" i="1"/>
  <c r="O271" i="1"/>
  <c r="N271" i="1"/>
  <c r="G271" i="1"/>
  <c r="F271" i="1"/>
  <c r="O270" i="1"/>
  <c r="N270" i="1"/>
  <c r="G270" i="1"/>
  <c r="F270" i="1"/>
  <c r="O269" i="1"/>
  <c r="N269" i="1"/>
  <c r="G269" i="1"/>
  <c r="F269" i="1"/>
  <c r="O268" i="1"/>
  <c r="N268" i="1"/>
  <c r="G268" i="1"/>
  <c r="F268" i="1"/>
  <c r="O267" i="1"/>
  <c r="N267" i="1"/>
  <c r="G267" i="1"/>
  <c r="F267" i="1"/>
  <c r="O266" i="1"/>
  <c r="N266" i="1"/>
  <c r="G266" i="1"/>
  <c r="F266" i="1"/>
  <c r="O265" i="1"/>
  <c r="N265" i="1"/>
  <c r="G265" i="1"/>
  <c r="F265" i="1"/>
  <c r="O264" i="1"/>
  <c r="N264" i="1"/>
  <c r="G264" i="1"/>
  <c r="F264" i="1"/>
  <c r="O263" i="1"/>
  <c r="N263" i="1"/>
  <c r="G263" i="1"/>
  <c r="F263" i="1"/>
  <c r="O262" i="1"/>
  <c r="N262" i="1"/>
  <c r="G262" i="1"/>
  <c r="F262" i="1"/>
  <c r="O261" i="1"/>
  <c r="N261" i="1"/>
  <c r="G261" i="1"/>
  <c r="F261" i="1"/>
  <c r="O260" i="1"/>
  <c r="N260" i="1"/>
  <c r="G260" i="1"/>
  <c r="F260" i="1"/>
  <c r="O259" i="1"/>
  <c r="N259" i="1"/>
  <c r="G259" i="1"/>
  <c r="F259" i="1"/>
  <c r="O258" i="1"/>
  <c r="N258" i="1"/>
  <c r="G258" i="1"/>
  <c r="F258" i="1"/>
  <c r="O257" i="1"/>
  <c r="N257" i="1"/>
  <c r="G257" i="1"/>
  <c r="F257" i="1"/>
  <c r="O256" i="1"/>
  <c r="N256" i="1"/>
  <c r="G256" i="1"/>
  <c r="F256" i="1"/>
  <c r="O255" i="1"/>
  <c r="N255" i="1"/>
  <c r="G255" i="1"/>
  <c r="F255" i="1"/>
  <c r="O254" i="1"/>
  <c r="N254" i="1"/>
  <c r="G254" i="1"/>
  <c r="F254" i="1"/>
  <c r="O253" i="1"/>
  <c r="N253" i="1"/>
  <c r="G253" i="1"/>
  <c r="F253" i="1"/>
  <c r="O252" i="1"/>
  <c r="N252" i="1"/>
  <c r="G252" i="1"/>
  <c r="F252" i="1"/>
  <c r="O251" i="1"/>
  <c r="N251" i="1"/>
  <c r="G251" i="1"/>
  <c r="F251" i="1"/>
  <c r="O250" i="1"/>
  <c r="N250" i="1"/>
  <c r="G250" i="1"/>
  <c r="F250" i="1"/>
  <c r="O249" i="1"/>
  <c r="N249" i="1"/>
  <c r="G249" i="1"/>
  <c r="F249" i="1"/>
  <c r="O248" i="1"/>
  <c r="N248" i="1"/>
  <c r="G248" i="1"/>
  <c r="F248" i="1"/>
  <c r="O247" i="1"/>
  <c r="N247" i="1"/>
  <c r="G247" i="1"/>
  <c r="F247" i="1"/>
  <c r="O246" i="1"/>
  <c r="N246" i="1"/>
  <c r="G246" i="1"/>
  <c r="F246" i="1"/>
  <c r="O245" i="1"/>
  <c r="N245" i="1"/>
  <c r="G245" i="1"/>
  <c r="F245" i="1"/>
  <c r="O244" i="1"/>
  <c r="N244" i="1"/>
  <c r="G244" i="1"/>
  <c r="F244" i="1"/>
  <c r="O243" i="1"/>
  <c r="N243" i="1"/>
  <c r="G243" i="1"/>
  <c r="F243" i="1"/>
  <c r="O242" i="1"/>
  <c r="N242" i="1"/>
  <c r="G242" i="1"/>
  <c r="F242" i="1"/>
  <c r="O241" i="1"/>
  <c r="N241" i="1"/>
  <c r="G241" i="1"/>
  <c r="F241" i="1"/>
  <c r="O240" i="1"/>
  <c r="N240" i="1"/>
  <c r="G240" i="1"/>
  <c r="F240" i="1"/>
  <c r="O239" i="1"/>
  <c r="N239" i="1"/>
  <c r="G239" i="1"/>
  <c r="F239" i="1"/>
  <c r="O238" i="1"/>
  <c r="N238" i="1"/>
  <c r="G238" i="1"/>
  <c r="F238" i="1"/>
  <c r="O237" i="1"/>
  <c r="N237" i="1"/>
  <c r="G237" i="1"/>
  <c r="F237" i="1"/>
  <c r="O236" i="1"/>
  <c r="N236" i="1"/>
  <c r="G236" i="1"/>
  <c r="F236" i="1"/>
  <c r="O235" i="1"/>
  <c r="N235" i="1"/>
  <c r="G235" i="1"/>
  <c r="F235" i="1"/>
  <c r="O234" i="1"/>
  <c r="N234" i="1"/>
  <c r="G234" i="1"/>
  <c r="F234" i="1"/>
  <c r="O233" i="1"/>
  <c r="N233" i="1"/>
  <c r="G233" i="1"/>
  <c r="F233" i="1"/>
  <c r="O232" i="1"/>
  <c r="N232" i="1"/>
  <c r="G232" i="1"/>
  <c r="F232" i="1"/>
  <c r="O231" i="1"/>
  <c r="N231" i="1"/>
  <c r="G231" i="1"/>
  <c r="F231" i="1"/>
  <c r="O230" i="1"/>
  <c r="N230" i="1"/>
  <c r="G230" i="1"/>
  <c r="F230" i="1"/>
  <c r="O229" i="1"/>
  <c r="N229" i="1"/>
  <c r="G229" i="1"/>
  <c r="F229" i="1"/>
  <c r="O228" i="1"/>
  <c r="N228" i="1"/>
  <c r="G228" i="1"/>
  <c r="F228" i="1"/>
  <c r="O227" i="1"/>
  <c r="N227" i="1"/>
  <c r="G227" i="1"/>
  <c r="F227" i="1"/>
  <c r="O226" i="1"/>
  <c r="N226" i="1"/>
  <c r="G226" i="1"/>
  <c r="F226" i="1"/>
  <c r="O225" i="1"/>
  <c r="N225" i="1"/>
  <c r="G225" i="1"/>
  <c r="F225" i="1"/>
  <c r="O224" i="1"/>
  <c r="N224" i="1"/>
  <c r="G224" i="1"/>
  <c r="F224" i="1"/>
  <c r="O223" i="1"/>
  <c r="N223" i="1"/>
  <c r="G223" i="1"/>
  <c r="F223" i="1"/>
  <c r="O222" i="1"/>
  <c r="N222" i="1"/>
  <c r="G222" i="1"/>
  <c r="F222" i="1"/>
  <c r="O221" i="1"/>
  <c r="N221" i="1"/>
  <c r="G221" i="1"/>
  <c r="F221" i="1"/>
  <c r="O220" i="1"/>
  <c r="N220" i="1"/>
  <c r="G220" i="1"/>
  <c r="F220" i="1"/>
  <c r="O219" i="1"/>
  <c r="N219" i="1"/>
  <c r="G219" i="1"/>
  <c r="F219" i="1"/>
  <c r="O218" i="1"/>
  <c r="N218" i="1"/>
  <c r="G218" i="1"/>
  <c r="F218" i="1"/>
  <c r="O217" i="1"/>
  <c r="N217" i="1"/>
  <c r="G217" i="1"/>
  <c r="F217" i="1"/>
  <c r="O216" i="1"/>
  <c r="N216" i="1"/>
  <c r="G216" i="1"/>
  <c r="F216" i="1"/>
  <c r="O215" i="1"/>
  <c r="N215" i="1"/>
  <c r="G215" i="1"/>
  <c r="F215" i="1"/>
  <c r="O214" i="1"/>
  <c r="N214" i="1"/>
  <c r="G214" i="1"/>
  <c r="F214" i="1"/>
  <c r="O213" i="1"/>
  <c r="N213" i="1"/>
  <c r="G213" i="1"/>
  <c r="F213" i="1"/>
  <c r="O212" i="1"/>
  <c r="N212" i="1"/>
  <c r="G212" i="1"/>
  <c r="F212" i="1"/>
  <c r="O211" i="1"/>
  <c r="N211" i="1"/>
  <c r="G211" i="1"/>
  <c r="F211" i="1"/>
  <c r="O210" i="1"/>
  <c r="N210" i="1"/>
  <c r="G210" i="1"/>
  <c r="F210" i="1"/>
  <c r="O209" i="1"/>
  <c r="N209" i="1"/>
  <c r="G209" i="1"/>
  <c r="F209" i="1"/>
  <c r="O208" i="1"/>
  <c r="N208" i="1"/>
  <c r="G208" i="1"/>
  <c r="F208" i="1"/>
  <c r="O207" i="1"/>
  <c r="N207" i="1"/>
  <c r="G207" i="1"/>
  <c r="F207" i="1"/>
  <c r="O206" i="1"/>
  <c r="N206" i="1"/>
  <c r="G206" i="1"/>
  <c r="F206" i="1"/>
  <c r="O205" i="1"/>
  <c r="N205" i="1"/>
  <c r="G205" i="1"/>
  <c r="F205" i="1"/>
  <c r="O204" i="1"/>
  <c r="N204" i="1"/>
  <c r="G204" i="1"/>
  <c r="F204" i="1"/>
  <c r="O203" i="1"/>
  <c r="N203" i="1"/>
  <c r="G203" i="1"/>
  <c r="F203" i="1"/>
  <c r="O202" i="1"/>
  <c r="N202" i="1"/>
  <c r="G202" i="1"/>
  <c r="F202" i="1"/>
  <c r="O201" i="1"/>
  <c r="N201" i="1"/>
  <c r="G201" i="1"/>
  <c r="F201" i="1"/>
  <c r="O200" i="1"/>
  <c r="N200" i="1"/>
  <c r="G200" i="1"/>
  <c r="F200" i="1"/>
  <c r="O199" i="1"/>
  <c r="N199" i="1"/>
  <c r="G199" i="1"/>
  <c r="F199" i="1"/>
  <c r="O198" i="1"/>
  <c r="N198" i="1"/>
  <c r="G198" i="1"/>
  <c r="F198" i="1"/>
  <c r="O197" i="1"/>
  <c r="N197" i="1"/>
  <c r="G197" i="1"/>
  <c r="F197" i="1"/>
  <c r="O196" i="1"/>
  <c r="N196" i="1"/>
  <c r="G196" i="1"/>
  <c r="F196" i="1"/>
  <c r="O195" i="1"/>
  <c r="N195" i="1"/>
  <c r="G195" i="1"/>
  <c r="F195" i="1"/>
  <c r="O194" i="1"/>
  <c r="N194" i="1"/>
  <c r="G194" i="1"/>
  <c r="F194" i="1"/>
  <c r="O193" i="1"/>
  <c r="N193" i="1"/>
  <c r="G193" i="1"/>
  <c r="F193" i="1"/>
  <c r="O192" i="1"/>
  <c r="N192" i="1"/>
  <c r="G192" i="1"/>
  <c r="F192" i="1"/>
  <c r="O191" i="1"/>
  <c r="N191" i="1"/>
  <c r="G191" i="1"/>
  <c r="F191" i="1"/>
  <c r="O190" i="1"/>
  <c r="N190" i="1"/>
  <c r="G190" i="1"/>
  <c r="F190" i="1"/>
  <c r="O189" i="1"/>
  <c r="N189" i="1"/>
  <c r="G189" i="1"/>
  <c r="F189" i="1"/>
  <c r="O188" i="1"/>
  <c r="N188" i="1"/>
  <c r="G188" i="1"/>
  <c r="F188" i="1"/>
  <c r="O187" i="1"/>
  <c r="N187" i="1"/>
  <c r="G187" i="1"/>
  <c r="F187" i="1"/>
  <c r="O186" i="1"/>
  <c r="N186" i="1"/>
  <c r="G186" i="1"/>
  <c r="F186" i="1"/>
  <c r="O185" i="1"/>
  <c r="N185" i="1"/>
  <c r="G185" i="1"/>
  <c r="F185" i="1"/>
  <c r="O184" i="1"/>
  <c r="N184" i="1"/>
  <c r="G184" i="1"/>
  <c r="F184" i="1"/>
  <c r="O183" i="1"/>
  <c r="N183" i="1"/>
  <c r="G183" i="1"/>
  <c r="F183" i="1"/>
  <c r="O182" i="1"/>
  <c r="N182" i="1"/>
  <c r="G182" i="1"/>
  <c r="F182" i="1"/>
  <c r="O181" i="1"/>
  <c r="N181" i="1"/>
  <c r="G181" i="1"/>
  <c r="F181" i="1"/>
  <c r="O180" i="1"/>
  <c r="N180" i="1"/>
  <c r="G180" i="1"/>
  <c r="F180" i="1"/>
  <c r="O179" i="1"/>
  <c r="N179" i="1"/>
  <c r="G179" i="1"/>
  <c r="F179" i="1"/>
  <c r="O178" i="1"/>
  <c r="N178" i="1"/>
  <c r="G178" i="1"/>
  <c r="F178" i="1"/>
  <c r="O177" i="1"/>
  <c r="N177" i="1"/>
  <c r="G177" i="1"/>
  <c r="F177" i="1"/>
  <c r="O176" i="1"/>
  <c r="N176" i="1"/>
  <c r="G176" i="1"/>
  <c r="F176" i="1"/>
  <c r="O175" i="1"/>
  <c r="N175" i="1"/>
  <c r="G175" i="1"/>
  <c r="F175" i="1"/>
  <c r="O174" i="1"/>
  <c r="N174" i="1"/>
  <c r="G174" i="1"/>
  <c r="F174" i="1"/>
  <c r="O173" i="1"/>
  <c r="N173" i="1"/>
  <c r="G173" i="1"/>
  <c r="F173" i="1"/>
  <c r="O172" i="1"/>
  <c r="N172" i="1"/>
  <c r="G172" i="1"/>
  <c r="F172" i="1"/>
  <c r="O171" i="1"/>
  <c r="N171" i="1"/>
  <c r="G171" i="1"/>
  <c r="F171" i="1"/>
  <c r="O170" i="1"/>
  <c r="N170" i="1"/>
  <c r="G170" i="1"/>
  <c r="F170" i="1"/>
  <c r="O169" i="1"/>
  <c r="N169" i="1"/>
  <c r="G169" i="1"/>
  <c r="F169" i="1"/>
  <c r="O168" i="1"/>
  <c r="N168" i="1"/>
  <c r="G168" i="1"/>
  <c r="F168" i="1"/>
  <c r="O167" i="1"/>
  <c r="N167" i="1"/>
  <c r="G167" i="1"/>
  <c r="F167" i="1"/>
  <c r="O166" i="1"/>
  <c r="N166" i="1"/>
  <c r="G166" i="1"/>
  <c r="F166" i="1"/>
  <c r="O165" i="1"/>
  <c r="N165" i="1"/>
  <c r="G165" i="1"/>
  <c r="F165" i="1"/>
  <c r="O164" i="1"/>
  <c r="N164" i="1"/>
  <c r="G164" i="1"/>
  <c r="F164" i="1"/>
  <c r="O163" i="1"/>
  <c r="N163" i="1"/>
  <c r="G163" i="1"/>
  <c r="F163" i="1"/>
  <c r="O162" i="1"/>
  <c r="N162" i="1"/>
  <c r="G162" i="1"/>
  <c r="F162" i="1"/>
  <c r="O161" i="1"/>
  <c r="N161" i="1"/>
  <c r="G161" i="1"/>
  <c r="F161" i="1"/>
  <c r="O160" i="1"/>
  <c r="N160" i="1"/>
  <c r="G160" i="1"/>
  <c r="F160" i="1"/>
  <c r="O159" i="1"/>
  <c r="N159" i="1"/>
  <c r="G159" i="1"/>
  <c r="F159" i="1"/>
  <c r="O158" i="1"/>
  <c r="N158" i="1"/>
  <c r="G158" i="1"/>
  <c r="F158" i="1"/>
  <c r="O157" i="1"/>
  <c r="N157" i="1"/>
  <c r="G157" i="1"/>
  <c r="F157" i="1"/>
  <c r="O156" i="1"/>
  <c r="N156" i="1"/>
  <c r="G156" i="1"/>
  <c r="F156" i="1"/>
  <c r="O155" i="1"/>
  <c r="N155" i="1"/>
  <c r="G155" i="1"/>
  <c r="F155" i="1"/>
  <c r="O154" i="1"/>
  <c r="N154" i="1"/>
  <c r="G154" i="1"/>
  <c r="F154" i="1"/>
  <c r="O153" i="1"/>
  <c r="N153" i="1"/>
  <c r="G153" i="1"/>
  <c r="F153" i="1"/>
  <c r="O152" i="1"/>
  <c r="N152" i="1"/>
  <c r="G152" i="1"/>
  <c r="F152" i="1"/>
  <c r="O151" i="1"/>
  <c r="N151" i="1"/>
  <c r="G151" i="1"/>
  <c r="F151" i="1"/>
  <c r="O150" i="1"/>
  <c r="N150" i="1"/>
  <c r="G150" i="1"/>
  <c r="F150" i="1"/>
  <c r="O149" i="1"/>
  <c r="N149" i="1"/>
  <c r="G149" i="1"/>
  <c r="F149" i="1"/>
  <c r="O148" i="1"/>
  <c r="N148" i="1"/>
  <c r="G148" i="1"/>
  <c r="F148" i="1"/>
  <c r="O147" i="1"/>
  <c r="N147" i="1"/>
  <c r="G147" i="1"/>
  <c r="F147" i="1"/>
  <c r="O146" i="1"/>
  <c r="N146" i="1"/>
  <c r="G146" i="1"/>
  <c r="F146" i="1"/>
  <c r="O145" i="1"/>
  <c r="N145" i="1"/>
  <c r="G145" i="1"/>
  <c r="F145" i="1"/>
  <c r="O144" i="1"/>
  <c r="N144" i="1"/>
  <c r="G144" i="1"/>
  <c r="F144" i="1"/>
  <c r="O143" i="1"/>
  <c r="N143" i="1"/>
  <c r="G143" i="1"/>
  <c r="F143" i="1"/>
  <c r="O142" i="1"/>
  <c r="N142" i="1"/>
  <c r="G142" i="1"/>
  <c r="F142" i="1"/>
  <c r="O141" i="1"/>
  <c r="N141" i="1"/>
  <c r="G141" i="1"/>
  <c r="F141" i="1"/>
  <c r="O140" i="1"/>
  <c r="N140" i="1"/>
  <c r="G140" i="1"/>
  <c r="F140" i="1"/>
  <c r="O139" i="1"/>
  <c r="N139" i="1"/>
  <c r="G139" i="1"/>
  <c r="F139" i="1"/>
  <c r="O138" i="1"/>
  <c r="N138" i="1"/>
  <c r="G138" i="1"/>
  <c r="F138" i="1"/>
  <c r="O137" i="1"/>
  <c r="N137" i="1"/>
  <c r="G137" i="1"/>
  <c r="F137" i="1"/>
  <c r="O136" i="1"/>
  <c r="N136" i="1"/>
  <c r="G136" i="1"/>
  <c r="F136" i="1"/>
  <c r="O135" i="1"/>
  <c r="N135" i="1"/>
  <c r="G135" i="1"/>
  <c r="F135" i="1"/>
  <c r="O134" i="1"/>
  <c r="N134" i="1"/>
  <c r="G134" i="1"/>
  <c r="F134" i="1"/>
  <c r="O133" i="1"/>
  <c r="N133" i="1"/>
  <c r="G133" i="1"/>
  <c r="F133" i="1"/>
  <c r="O132" i="1"/>
  <c r="N132" i="1"/>
  <c r="G132" i="1"/>
  <c r="F132" i="1"/>
  <c r="O131" i="1"/>
  <c r="N131" i="1"/>
  <c r="G131" i="1"/>
  <c r="F131" i="1"/>
  <c r="O130" i="1"/>
  <c r="N130" i="1"/>
  <c r="G130" i="1"/>
  <c r="F130" i="1"/>
  <c r="O129" i="1"/>
  <c r="N129" i="1"/>
  <c r="G129" i="1"/>
  <c r="F129" i="1"/>
  <c r="O128" i="1"/>
  <c r="N128" i="1"/>
  <c r="G128" i="1"/>
  <c r="F128" i="1"/>
  <c r="O127" i="1"/>
  <c r="N127" i="1"/>
  <c r="G127" i="1"/>
  <c r="F127" i="1"/>
  <c r="O126" i="1"/>
  <c r="N126" i="1"/>
  <c r="G126" i="1"/>
  <c r="F126" i="1"/>
  <c r="O125" i="1"/>
  <c r="N125" i="1"/>
  <c r="G125" i="1"/>
  <c r="F125" i="1"/>
  <c r="O124" i="1"/>
  <c r="N124" i="1"/>
  <c r="G124" i="1"/>
  <c r="F124" i="1"/>
  <c r="O123" i="1"/>
  <c r="N123" i="1"/>
  <c r="G123" i="1"/>
  <c r="F123" i="1"/>
  <c r="O122" i="1"/>
  <c r="N122" i="1"/>
  <c r="G122" i="1"/>
  <c r="F122" i="1"/>
  <c r="O121" i="1"/>
  <c r="N121" i="1"/>
  <c r="G121" i="1"/>
  <c r="F121" i="1"/>
  <c r="O120" i="1"/>
  <c r="N120" i="1"/>
  <c r="G120" i="1"/>
  <c r="F120" i="1"/>
  <c r="O119" i="1"/>
  <c r="N119" i="1"/>
  <c r="G119" i="1"/>
  <c r="F119" i="1"/>
  <c r="O118" i="1"/>
  <c r="N118" i="1"/>
  <c r="G118" i="1"/>
  <c r="F118" i="1"/>
  <c r="O117" i="1"/>
  <c r="N117" i="1"/>
  <c r="G117" i="1"/>
  <c r="F117" i="1"/>
  <c r="O116" i="1"/>
  <c r="N116" i="1"/>
  <c r="G116" i="1"/>
  <c r="F116" i="1"/>
  <c r="O115" i="1"/>
  <c r="N115" i="1"/>
  <c r="G115" i="1"/>
  <c r="F115" i="1"/>
  <c r="O114" i="1"/>
  <c r="N114" i="1"/>
  <c r="G114" i="1"/>
  <c r="F114" i="1"/>
  <c r="O113" i="1"/>
  <c r="N113" i="1"/>
  <c r="G113" i="1"/>
  <c r="F113" i="1"/>
  <c r="O112" i="1"/>
  <c r="N112" i="1"/>
  <c r="G112" i="1"/>
  <c r="F112" i="1"/>
  <c r="O111" i="1"/>
  <c r="N111" i="1"/>
  <c r="G111" i="1"/>
  <c r="F111" i="1"/>
  <c r="O110" i="1"/>
  <c r="N110" i="1"/>
  <c r="G110" i="1"/>
  <c r="F110" i="1"/>
  <c r="O109" i="1"/>
  <c r="N109" i="1"/>
  <c r="G109" i="1"/>
  <c r="F109" i="1"/>
  <c r="O108" i="1"/>
  <c r="N108" i="1"/>
  <c r="G108" i="1"/>
  <c r="F108" i="1"/>
  <c r="O107" i="1"/>
  <c r="N107" i="1"/>
  <c r="G107" i="1"/>
  <c r="F107" i="1"/>
  <c r="O106" i="1"/>
  <c r="N106" i="1"/>
  <c r="G106" i="1"/>
  <c r="F106" i="1"/>
  <c r="O105" i="1"/>
  <c r="N105" i="1"/>
  <c r="G105" i="1"/>
  <c r="F105" i="1"/>
  <c r="O104" i="1"/>
  <c r="N104" i="1"/>
  <c r="G104" i="1"/>
  <c r="F104" i="1"/>
  <c r="O103" i="1"/>
  <c r="N103" i="1"/>
  <c r="G103" i="1"/>
  <c r="F103" i="1"/>
  <c r="O102" i="1"/>
  <c r="N102" i="1"/>
  <c r="G102" i="1"/>
  <c r="F102" i="1"/>
  <c r="O101" i="1"/>
  <c r="N101" i="1"/>
  <c r="G101" i="1"/>
  <c r="F101" i="1"/>
  <c r="O100" i="1"/>
  <c r="N100" i="1"/>
  <c r="G100" i="1"/>
  <c r="F100" i="1"/>
  <c r="O99" i="1"/>
  <c r="N99" i="1"/>
  <c r="G99" i="1"/>
  <c r="F99" i="1"/>
  <c r="O98" i="1"/>
  <c r="N98" i="1"/>
  <c r="G98" i="1"/>
  <c r="F98" i="1"/>
  <c r="O97" i="1"/>
  <c r="N97" i="1"/>
  <c r="G97" i="1"/>
  <c r="F97" i="1"/>
  <c r="O96" i="1"/>
  <c r="N96" i="1"/>
  <c r="G96" i="1"/>
  <c r="F96" i="1"/>
  <c r="O95" i="1"/>
  <c r="N95" i="1"/>
  <c r="G95" i="1"/>
  <c r="F95" i="1"/>
  <c r="O94" i="1"/>
  <c r="N94" i="1"/>
  <c r="G94" i="1"/>
  <c r="F94" i="1"/>
  <c r="O93" i="1"/>
  <c r="N93" i="1"/>
  <c r="G93" i="1"/>
  <c r="F93" i="1"/>
  <c r="O92" i="1"/>
  <c r="N92" i="1"/>
  <c r="G92" i="1"/>
  <c r="F92" i="1"/>
  <c r="O91" i="1"/>
  <c r="N91" i="1"/>
  <c r="G91" i="1"/>
  <c r="F91" i="1"/>
  <c r="O90" i="1"/>
  <c r="N90" i="1"/>
  <c r="G90" i="1"/>
  <c r="F90" i="1"/>
  <c r="O89" i="1"/>
  <c r="N89" i="1"/>
  <c r="G89" i="1"/>
  <c r="F89" i="1"/>
  <c r="O88" i="1"/>
  <c r="N88" i="1"/>
  <c r="G88" i="1"/>
  <c r="F88" i="1"/>
  <c r="O87" i="1"/>
  <c r="N87" i="1"/>
  <c r="G87" i="1"/>
  <c r="F87" i="1"/>
  <c r="O86" i="1"/>
  <c r="N86" i="1"/>
  <c r="G86" i="1"/>
  <c r="F86" i="1"/>
  <c r="O85" i="1"/>
  <c r="N85" i="1"/>
  <c r="G85" i="1"/>
  <c r="F85" i="1"/>
  <c r="O84" i="1"/>
  <c r="N84" i="1"/>
  <c r="G84" i="1"/>
  <c r="F84" i="1"/>
  <c r="O83" i="1"/>
  <c r="N83" i="1"/>
  <c r="G83" i="1"/>
  <c r="F83" i="1"/>
  <c r="O82" i="1"/>
  <c r="N82" i="1"/>
  <c r="G82" i="1"/>
  <c r="F82" i="1"/>
  <c r="O81" i="1"/>
  <c r="N81" i="1"/>
  <c r="G81" i="1"/>
  <c r="F81" i="1"/>
  <c r="O80" i="1"/>
  <c r="N80" i="1"/>
  <c r="G80" i="1"/>
  <c r="F80" i="1"/>
  <c r="O79" i="1"/>
  <c r="N79" i="1"/>
  <c r="G79" i="1"/>
  <c r="F79" i="1"/>
  <c r="O78" i="1"/>
  <c r="N78" i="1"/>
  <c r="G78" i="1"/>
  <c r="F78" i="1"/>
  <c r="O77" i="1"/>
  <c r="N77" i="1"/>
  <c r="G77" i="1"/>
  <c r="F77" i="1"/>
  <c r="O76" i="1"/>
  <c r="N76" i="1"/>
  <c r="G76" i="1"/>
  <c r="F76" i="1"/>
  <c r="O75" i="1"/>
  <c r="N75" i="1"/>
  <c r="G75" i="1"/>
  <c r="F75" i="1"/>
  <c r="O74" i="1"/>
  <c r="N74" i="1"/>
  <c r="G74" i="1"/>
  <c r="F74" i="1"/>
  <c r="O73" i="1"/>
  <c r="N73" i="1"/>
  <c r="G73" i="1"/>
  <c r="F73" i="1"/>
  <c r="O72" i="1"/>
  <c r="N72" i="1"/>
  <c r="G72" i="1"/>
  <c r="F72" i="1"/>
  <c r="O71" i="1"/>
  <c r="N71" i="1"/>
  <c r="G71" i="1"/>
  <c r="F71" i="1"/>
  <c r="O70" i="1"/>
  <c r="N70" i="1"/>
  <c r="G70" i="1"/>
  <c r="F70" i="1"/>
  <c r="O69" i="1"/>
  <c r="N69" i="1"/>
  <c r="G69" i="1"/>
  <c r="F69" i="1"/>
  <c r="O68" i="1"/>
  <c r="N68" i="1"/>
  <c r="G68" i="1"/>
  <c r="F68" i="1"/>
  <c r="O67" i="1"/>
  <c r="N67" i="1"/>
  <c r="G67" i="1"/>
  <c r="F67" i="1"/>
  <c r="O66" i="1"/>
  <c r="N66" i="1"/>
  <c r="G66" i="1"/>
  <c r="F66" i="1"/>
  <c r="O65" i="1"/>
  <c r="N65" i="1"/>
  <c r="G65" i="1"/>
  <c r="F65" i="1"/>
  <c r="O64" i="1"/>
  <c r="N64" i="1"/>
  <c r="G64" i="1"/>
  <c r="F64" i="1"/>
  <c r="O63" i="1"/>
  <c r="N63" i="1"/>
  <c r="G63" i="1"/>
  <c r="F63" i="1"/>
  <c r="O62" i="1"/>
  <c r="N62" i="1"/>
  <c r="G62" i="1"/>
  <c r="F62" i="1"/>
  <c r="O61" i="1"/>
  <c r="N61" i="1"/>
  <c r="G61" i="1"/>
  <c r="F61" i="1"/>
  <c r="O60" i="1"/>
  <c r="N60" i="1"/>
  <c r="G60" i="1"/>
  <c r="F60" i="1"/>
  <c r="O59" i="1"/>
  <c r="N59" i="1"/>
  <c r="G59" i="1"/>
  <c r="F59" i="1"/>
  <c r="O58" i="1"/>
  <c r="N58" i="1"/>
  <c r="G58" i="1"/>
  <c r="F58" i="1"/>
  <c r="O57" i="1"/>
  <c r="N57" i="1"/>
  <c r="G57" i="1"/>
  <c r="F57" i="1"/>
  <c r="O56" i="1"/>
  <c r="N56" i="1"/>
  <c r="G56" i="1"/>
  <c r="F56" i="1"/>
  <c r="O55" i="1"/>
  <c r="N55" i="1"/>
  <c r="G55" i="1"/>
  <c r="F55" i="1"/>
  <c r="O54" i="1"/>
  <c r="N54" i="1"/>
  <c r="G54" i="1"/>
  <c r="F54" i="1"/>
  <c r="O53" i="1"/>
  <c r="N53" i="1"/>
  <c r="G53" i="1"/>
  <c r="F53" i="1"/>
  <c r="O52" i="1"/>
  <c r="N52" i="1"/>
  <c r="G52" i="1"/>
  <c r="F52" i="1"/>
  <c r="O51" i="1"/>
  <c r="N51" i="1"/>
  <c r="G51" i="1"/>
  <c r="F51" i="1"/>
  <c r="O50" i="1"/>
  <c r="N50" i="1"/>
  <c r="G50" i="1"/>
  <c r="F50" i="1"/>
  <c r="O49" i="1"/>
  <c r="N49" i="1"/>
  <c r="G49" i="1"/>
  <c r="F49" i="1"/>
  <c r="O48" i="1"/>
  <c r="N48" i="1"/>
  <c r="G48" i="1"/>
  <c r="F48" i="1"/>
  <c r="O47" i="1"/>
  <c r="N47" i="1"/>
  <c r="G47" i="1"/>
  <c r="F47" i="1"/>
  <c r="O46" i="1"/>
  <c r="N46" i="1"/>
  <c r="G46" i="1"/>
  <c r="F46" i="1"/>
  <c r="O45" i="1"/>
  <c r="N45" i="1"/>
  <c r="G45" i="1"/>
  <c r="F45" i="1"/>
  <c r="O44" i="1"/>
  <c r="N44" i="1"/>
  <c r="G44" i="1"/>
  <c r="F44" i="1"/>
  <c r="O43" i="1"/>
  <c r="N43" i="1"/>
  <c r="G43" i="1"/>
  <c r="F43" i="1"/>
  <c r="O42" i="1"/>
  <c r="N42" i="1"/>
  <c r="G42" i="1"/>
  <c r="F42" i="1"/>
  <c r="O41" i="1"/>
  <c r="N41" i="1"/>
  <c r="G41" i="1"/>
  <c r="F41" i="1"/>
  <c r="O40" i="1"/>
  <c r="N40" i="1"/>
  <c r="G40" i="1"/>
  <c r="F40" i="1"/>
  <c r="O39" i="1"/>
  <c r="N39" i="1"/>
  <c r="G39" i="1"/>
  <c r="F39" i="1"/>
  <c r="O38" i="1"/>
  <c r="N38" i="1"/>
  <c r="G38" i="1"/>
  <c r="F38" i="1"/>
  <c r="O37" i="1"/>
  <c r="N37" i="1"/>
  <c r="G37" i="1"/>
  <c r="F37" i="1"/>
  <c r="O36" i="1"/>
  <c r="N36" i="1"/>
  <c r="G36" i="1"/>
  <c r="F36" i="1"/>
  <c r="O35" i="1"/>
  <c r="N35" i="1"/>
  <c r="G35" i="1"/>
  <c r="F35" i="1"/>
  <c r="O34" i="1"/>
  <c r="N34" i="1"/>
  <c r="G34" i="1"/>
  <c r="F34" i="1"/>
  <c r="O33" i="1"/>
  <c r="N33" i="1"/>
  <c r="G33" i="1"/>
  <c r="F33" i="1"/>
  <c r="O32" i="1"/>
  <c r="N32" i="1"/>
  <c r="G32" i="1"/>
  <c r="F32" i="1"/>
  <c r="O31" i="1"/>
  <c r="N31" i="1"/>
  <c r="G31" i="1"/>
  <c r="F31" i="1"/>
  <c r="O30" i="1"/>
  <c r="N30" i="1"/>
  <c r="G30" i="1"/>
  <c r="F30" i="1"/>
  <c r="O29" i="1"/>
  <c r="N29" i="1"/>
  <c r="G29" i="1"/>
  <c r="F29" i="1"/>
  <c r="O28" i="1"/>
  <c r="N28" i="1"/>
  <c r="G28" i="1"/>
  <c r="F28" i="1"/>
  <c r="O27" i="1"/>
  <c r="N27" i="1"/>
  <c r="G27" i="1"/>
  <c r="F27" i="1"/>
  <c r="O26" i="1"/>
  <c r="N26" i="1"/>
  <c r="G26" i="1"/>
  <c r="F26" i="1"/>
  <c r="O25" i="1"/>
  <c r="N25" i="1"/>
  <c r="G25" i="1"/>
  <c r="F25" i="1"/>
  <c r="O24" i="1"/>
  <c r="N24" i="1"/>
  <c r="G24" i="1"/>
  <c r="F24" i="1"/>
  <c r="O23" i="1"/>
  <c r="N23" i="1"/>
  <c r="G23" i="1"/>
  <c r="F23" i="1"/>
  <c r="O22" i="1"/>
  <c r="N22" i="1"/>
  <c r="G22" i="1"/>
  <c r="F22" i="1"/>
  <c r="O21" i="1"/>
  <c r="N21" i="1"/>
  <c r="G21" i="1"/>
  <c r="F21" i="1"/>
  <c r="O20" i="1"/>
  <c r="N20" i="1"/>
  <c r="G20" i="1"/>
  <c r="F20" i="1"/>
  <c r="O19" i="1"/>
  <c r="N19" i="1"/>
  <c r="G19" i="1"/>
  <c r="F19" i="1"/>
  <c r="O18" i="1"/>
  <c r="N18" i="1"/>
  <c r="G18" i="1"/>
  <c r="F18" i="1"/>
  <c r="O17" i="1"/>
  <c r="N17" i="1"/>
  <c r="G17" i="1"/>
  <c r="F17" i="1"/>
  <c r="O16" i="1"/>
  <c r="N16" i="1"/>
  <c r="G16" i="1"/>
  <c r="F16" i="1"/>
  <c r="O15" i="1"/>
  <c r="N15" i="1"/>
  <c r="G15" i="1"/>
  <c r="F15" i="1"/>
  <c r="O14" i="1"/>
  <c r="N14" i="1"/>
  <c r="G14" i="1"/>
  <c r="F14" i="1"/>
  <c r="O13" i="1"/>
  <c r="N13" i="1"/>
  <c r="G13" i="1"/>
  <c r="F13" i="1"/>
  <c r="O12" i="1"/>
  <c r="N12" i="1"/>
  <c r="G12" i="1"/>
  <c r="F12" i="1"/>
  <c r="O11" i="1"/>
  <c r="N11" i="1"/>
  <c r="G11" i="1"/>
  <c r="F11" i="1"/>
  <c r="O10" i="1"/>
  <c r="N10" i="1"/>
  <c r="G10" i="1"/>
  <c r="F10" i="1"/>
  <c r="O9" i="1"/>
  <c r="N9" i="1"/>
  <c r="G9" i="1"/>
  <c r="F9" i="1"/>
  <c r="O8" i="1"/>
  <c r="N8" i="1"/>
  <c r="G8" i="1"/>
  <c r="F8" i="1"/>
  <c r="O7" i="1"/>
  <c r="N7" i="1"/>
  <c r="G7" i="1"/>
  <c r="F7" i="1"/>
  <c r="O6" i="1"/>
  <c r="N6" i="1"/>
  <c r="G6" i="1"/>
  <c r="F6" i="1"/>
  <c r="O5" i="1"/>
  <c r="N5" i="1"/>
  <c r="G5" i="1"/>
  <c r="F5" i="1"/>
  <c r="O4" i="1"/>
  <c r="N4" i="1"/>
  <c r="G4" i="1"/>
  <c r="F4" i="1"/>
  <c r="O3" i="1"/>
  <c r="N3" i="1"/>
  <c r="G3" i="1"/>
  <c r="F3" i="1"/>
  <c r="O2" i="1"/>
  <c r="N2" i="1"/>
  <c r="G2" i="1"/>
  <c r="I535" i="10" l="1"/>
  <c r="I57" i="10"/>
  <c r="I572" i="10"/>
  <c r="I534" i="10"/>
  <c r="I55" i="10"/>
  <c r="I575" i="10"/>
  <c r="I481" i="10"/>
  <c r="I24" i="10"/>
  <c r="I826" i="10"/>
  <c r="I772" i="10"/>
  <c r="I770" i="10"/>
  <c r="I864" i="10"/>
  <c r="I480" i="10"/>
  <c r="I22" i="10"/>
  <c r="I729" i="10"/>
  <c r="I863" i="10"/>
  <c r="I441" i="10"/>
  <c r="I827" i="10"/>
  <c r="I293" i="10"/>
  <c r="I291" i="10"/>
  <c r="I256" i="10"/>
  <c r="I254" i="10"/>
  <c r="I224" i="10"/>
  <c r="I221" i="10"/>
  <c r="I904" i="10"/>
  <c r="I169" i="10"/>
  <c r="I865" i="10"/>
  <c r="J277" i="10"/>
  <c r="J260" i="10"/>
  <c r="J244" i="10"/>
  <c r="J228" i="10"/>
  <c r="J207" i="10"/>
  <c r="J176" i="10"/>
  <c r="J154" i="10"/>
  <c r="J134" i="10"/>
  <c r="J114" i="10"/>
  <c r="J97" i="10"/>
  <c r="J77" i="10"/>
  <c r="J60" i="10"/>
  <c r="J43" i="10"/>
  <c r="J27" i="10"/>
  <c r="J3" i="10"/>
  <c r="J767" i="10"/>
  <c r="J751" i="10"/>
  <c r="J729" i="10"/>
  <c r="J711" i="10"/>
  <c r="J691" i="10"/>
  <c r="J671" i="10"/>
  <c r="J630" i="10"/>
  <c r="J614" i="10"/>
  <c r="J599" i="10"/>
  <c r="J572" i="10"/>
  <c r="J557" i="10"/>
  <c r="J534" i="10"/>
  <c r="J504" i="10"/>
  <c r="J480" i="10"/>
  <c r="J463" i="10"/>
  <c r="J440" i="10"/>
  <c r="J413" i="10"/>
  <c r="J392" i="10"/>
  <c r="J370" i="10"/>
  <c r="J353" i="10"/>
  <c r="J324" i="10"/>
  <c r="J291" i="10"/>
  <c r="J270" i="10"/>
  <c r="J254" i="10"/>
  <c r="J239" i="10"/>
  <c r="J221" i="10"/>
  <c r="J197" i="10"/>
  <c r="J168" i="10"/>
  <c r="J147" i="10"/>
  <c r="J126" i="10"/>
  <c r="J108" i="10"/>
  <c r="J90" i="10"/>
  <c r="J73" i="10"/>
  <c r="J55" i="10"/>
  <c r="J38" i="10"/>
  <c r="J22" i="10"/>
  <c r="J986" i="10"/>
  <c r="J922" i="10"/>
  <c r="J898" i="10"/>
  <c r="J881" i="10"/>
  <c r="J862" i="10"/>
  <c r="J844" i="10"/>
  <c r="J827" i="10"/>
  <c r="J812" i="10"/>
  <c r="J787" i="10"/>
  <c r="J766" i="10"/>
  <c r="J749" i="10"/>
  <c r="J726" i="10"/>
  <c r="J710" i="10"/>
  <c r="J690" i="10"/>
  <c r="J669" i="10"/>
  <c r="J629" i="10"/>
  <c r="J612" i="10"/>
  <c r="J597" i="10"/>
  <c r="J571" i="10"/>
  <c r="J556" i="10"/>
  <c r="J528" i="10"/>
  <c r="J497" i="10"/>
  <c r="J477" i="10"/>
  <c r="J462" i="10"/>
  <c r="J439" i="10"/>
  <c r="J410" i="10"/>
  <c r="J391" i="10"/>
  <c r="J368" i="10"/>
  <c r="J349" i="10"/>
  <c r="J316" i="10"/>
  <c r="J289" i="10"/>
  <c r="J269" i="10"/>
  <c r="J251" i="10"/>
  <c r="J236" i="10"/>
  <c r="J985" i="10"/>
  <c r="J959" i="10"/>
  <c r="J911" i="10"/>
  <c r="J870" i="10"/>
  <c r="J839" i="10"/>
  <c r="J804" i="10"/>
  <c r="J759" i="10"/>
  <c r="J719" i="10"/>
  <c r="J684" i="10"/>
  <c r="J622" i="10"/>
  <c r="J586" i="10"/>
  <c r="J546" i="10"/>
  <c r="J491" i="10"/>
  <c r="J451" i="10"/>
  <c r="J400" i="10"/>
  <c r="J363" i="10"/>
  <c r="J307" i="10"/>
  <c r="J262" i="10"/>
  <c r="J230" i="10"/>
  <c r="J184" i="10"/>
  <c r="J145" i="10"/>
  <c r="J115" i="10"/>
  <c r="J83" i="10"/>
  <c r="J49" i="10"/>
  <c r="J19" i="10"/>
  <c r="J983" i="10"/>
  <c r="J940" i="10"/>
  <c r="J910" i="10"/>
  <c r="J869" i="10"/>
  <c r="J836" i="10"/>
  <c r="J803" i="10"/>
  <c r="J758" i="10"/>
  <c r="J718" i="10"/>
  <c r="J681" i="10"/>
  <c r="J619" i="10"/>
  <c r="J585" i="10"/>
  <c r="J542" i="10"/>
  <c r="J490" i="10"/>
  <c r="J447" i="10"/>
  <c r="J399" i="10"/>
  <c r="J362" i="10"/>
  <c r="J306" i="10"/>
  <c r="J261" i="10"/>
  <c r="J229" i="10"/>
  <c r="J182" i="10"/>
  <c r="J144" i="10"/>
  <c r="J107" i="10"/>
  <c r="J82" i="10"/>
  <c r="J48" i="10"/>
  <c r="J18" i="10"/>
  <c r="J981" i="10"/>
  <c r="J937" i="10"/>
  <c r="J896" i="10"/>
  <c r="J859" i="10"/>
  <c r="J826" i="10"/>
  <c r="J786" i="10"/>
  <c r="J748" i="10"/>
  <c r="J709" i="10"/>
  <c r="J667" i="10"/>
  <c r="J611" i="10"/>
  <c r="J570" i="10"/>
  <c r="J525" i="10"/>
  <c r="J476" i="10"/>
  <c r="J438" i="10"/>
  <c r="J387" i="10"/>
  <c r="J340" i="10"/>
  <c r="J287" i="10"/>
  <c r="J250" i="10"/>
  <c r="J220" i="10"/>
  <c r="J181" i="10"/>
  <c r="J143" i="10"/>
  <c r="J106" i="10"/>
  <c r="J80" i="10"/>
  <c r="J46" i="10"/>
  <c r="J15" i="10"/>
  <c r="J980" i="10"/>
  <c r="J936" i="10"/>
  <c r="J895" i="10"/>
  <c r="J858" i="10"/>
  <c r="J825" i="10"/>
  <c r="J785" i="10"/>
  <c r="J746" i="10"/>
  <c r="J708" i="10"/>
  <c r="J657" i="10"/>
  <c r="J610" i="10"/>
  <c r="J569" i="10"/>
  <c r="J523" i="10"/>
  <c r="J475" i="10"/>
  <c r="J437" i="10"/>
  <c r="J386" i="10"/>
  <c r="J339" i="10"/>
  <c r="J284" i="10"/>
  <c r="J249" i="10"/>
  <c r="J218" i="10"/>
  <c r="J179" i="10"/>
  <c r="J142" i="10"/>
  <c r="J104" i="10"/>
  <c r="J72" i="10"/>
  <c r="J45" i="10"/>
  <c r="J12" i="10"/>
  <c r="J978" i="10"/>
  <c r="J935" i="10"/>
  <c r="J894" i="10"/>
  <c r="J857" i="10"/>
  <c r="J824" i="10"/>
  <c r="J784" i="10"/>
  <c r="J744" i="10"/>
  <c r="J706" i="10"/>
  <c r="J656" i="10"/>
  <c r="J609" i="10"/>
  <c r="J567" i="10"/>
  <c r="J522" i="10"/>
  <c r="J473" i="10"/>
  <c r="J433" i="10"/>
  <c r="J385" i="10"/>
  <c r="J337" i="10"/>
  <c r="J282" i="10"/>
  <c r="J248" i="10"/>
  <c r="J216" i="10"/>
  <c r="J167" i="10"/>
  <c r="J139" i="10"/>
  <c r="J103" i="10"/>
  <c r="J70" i="10"/>
  <c r="J44" i="10"/>
  <c r="J9" i="10"/>
  <c r="J977" i="10"/>
  <c r="J934" i="10"/>
  <c r="J893" i="10"/>
  <c r="J856" i="10"/>
  <c r="J823" i="10"/>
  <c r="J782" i="10"/>
  <c r="J743" i="10"/>
  <c r="J705" i="10"/>
  <c r="J655" i="10"/>
  <c r="J608" i="10"/>
  <c r="J565" i="10"/>
  <c r="J521" i="10"/>
  <c r="J472" i="10"/>
  <c r="J429" i="10"/>
  <c r="J383" i="10"/>
  <c r="J336" i="10"/>
  <c r="J281" i="10"/>
  <c r="J247" i="10"/>
  <c r="J215" i="10"/>
  <c r="J166" i="10"/>
  <c r="J135" i="10"/>
  <c r="J101" i="10"/>
  <c r="J69" i="10"/>
  <c r="J37" i="10"/>
  <c r="J7" i="10"/>
  <c r="J968" i="10"/>
  <c r="J932" i="10"/>
  <c r="J892" i="10"/>
  <c r="J855" i="10"/>
  <c r="J822" i="10"/>
  <c r="J780" i="10"/>
  <c r="J739" i="10"/>
  <c r="J703" i="10"/>
  <c r="J654" i="10"/>
  <c r="J607" i="10"/>
  <c r="J963" i="10"/>
  <c r="J914" i="10"/>
  <c r="J874" i="10"/>
  <c r="J841" i="10"/>
  <c r="J806" i="10"/>
  <c r="J763" i="10"/>
  <c r="J721" i="10"/>
  <c r="J686" i="10"/>
  <c r="J625" i="10"/>
  <c r="J588" i="10"/>
  <c r="J549" i="10"/>
  <c r="J493" i="10"/>
  <c r="J457" i="10"/>
  <c r="J406" i="10"/>
  <c r="J365" i="10"/>
  <c r="J313" i="10"/>
  <c r="J265" i="10"/>
  <c r="J232" i="10"/>
  <c r="J189" i="10"/>
  <c r="J160" i="10"/>
  <c r="J119" i="10"/>
  <c r="J86" i="10"/>
  <c r="J51" i="10"/>
  <c r="J31" i="10"/>
  <c r="J960" i="10"/>
  <c r="J913" i="10"/>
  <c r="J873" i="10"/>
  <c r="J840" i="10"/>
  <c r="J805" i="10"/>
  <c r="J760" i="10"/>
  <c r="J720" i="10"/>
  <c r="J685" i="10"/>
  <c r="J623" i="10"/>
  <c r="J587" i="10"/>
  <c r="J548" i="10"/>
  <c r="J492" i="10"/>
  <c r="J453" i="10"/>
  <c r="J403" i="10"/>
  <c r="J364" i="10"/>
  <c r="J309" i="10"/>
  <c r="J264" i="10"/>
  <c r="J231" i="10"/>
  <c r="J186" i="10"/>
  <c r="J146" i="10"/>
  <c r="J116" i="10"/>
  <c r="J84" i="10"/>
  <c r="J50" i="10"/>
  <c r="J30" i="10"/>
  <c r="J88" i="10"/>
  <c r="J209" i="10"/>
  <c r="J315" i="10"/>
  <c r="J460" i="10"/>
  <c r="J595" i="10"/>
  <c r="J765" i="10"/>
  <c r="J920" i="10"/>
  <c r="J98" i="10"/>
  <c r="J210" i="10"/>
  <c r="J334" i="10"/>
  <c r="J469" i="10"/>
  <c r="J606" i="10"/>
  <c r="J776" i="10"/>
  <c r="J931" i="10"/>
  <c r="J4" i="10"/>
  <c r="J99" i="10"/>
  <c r="J214" i="10"/>
  <c r="J335" i="10"/>
  <c r="J471" i="10"/>
  <c r="J626" i="10"/>
  <c r="J808" i="10"/>
  <c r="J964" i="10"/>
  <c r="J32" i="10"/>
  <c r="J120" i="10"/>
  <c r="J234" i="10"/>
  <c r="J366" i="10"/>
  <c r="J495" i="10"/>
  <c r="J628" i="10"/>
  <c r="J809" i="10"/>
  <c r="J966" i="10"/>
  <c r="J33" i="10"/>
  <c r="J121" i="10"/>
  <c r="J235" i="10"/>
  <c r="J367" i="10"/>
  <c r="J496" i="10"/>
  <c r="J645" i="10"/>
  <c r="J820" i="10"/>
  <c r="J967" i="10"/>
  <c r="J997" i="10"/>
  <c r="I90" i="10"/>
  <c r="I353" i="10"/>
  <c r="I615" i="10"/>
  <c r="J788" i="10"/>
  <c r="J814" i="10"/>
  <c r="J828" i="10"/>
  <c r="J847" i="10"/>
  <c r="J863" i="10"/>
  <c r="J882" i="10"/>
  <c r="J901" i="10"/>
  <c r="J924" i="10"/>
  <c r="J945" i="10"/>
  <c r="J969" i="10"/>
  <c r="J989" i="10"/>
  <c r="I146" i="10"/>
  <c r="I91" i="10"/>
  <c r="I355" i="10"/>
  <c r="I616" i="10"/>
  <c r="I920" i="10"/>
  <c r="J24" i="10"/>
  <c r="J39" i="10"/>
  <c r="J57" i="10"/>
  <c r="J74" i="10"/>
  <c r="J91" i="10"/>
  <c r="J109" i="10"/>
  <c r="J127" i="10"/>
  <c r="J149" i="10"/>
  <c r="J169" i="10"/>
  <c r="J199" i="10"/>
  <c r="J224" i="10"/>
  <c r="J240" i="10"/>
  <c r="J256" i="10"/>
  <c r="J271" i="10"/>
  <c r="J293" i="10"/>
  <c r="J326" i="10"/>
  <c r="J355" i="10"/>
  <c r="J371" i="10"/>
  <c r="J395" i="10"/>
  <c r="J414" i="10"/>
  <c r="J441" i="10"/>
  <c r="J465" i="10"/>
  <c r="J481" i="10"/>
  <c r="J505" i="10"/>
  <c r="J535" i="10"/>
  <c r="J558" i="10"/>
  <c r="J575" i="10"/>
  <c r="J600" i="10"/>
  <c r="J615" i="10"/>
  <c r="J633" i="10"/>
  <c r="J672" i="10"/>
  <c r="J692" i="10"/>
  <c r="J712" i="10"/>
  <c r="J731" i="10"/>
  <c r="J753" i="10"/>
  <c r="J770" i="10"/>
  <c r="J795" i="10"/>
  <c r="J815" i="10"/>
  <c r="J829" i="10"/>
  <c r="J848" i="10"/>
  <c r="J864" i="10"/>
  <c r="J884" i="10"/>
  <c r="J903" i="10"/>
  <c r="J925" i="10"/>
  <c r="J951" i="10"/>
  <c r="J970" i="10"/>
  <c r="J991" i="10"/>
  <c r="I126" i="10"/>
  <c r="I392" i="10"/>
  <c r="I673" i="10"/>
  <c r="I968" i="10"/>
  <c r="J25" i="10"/>
  <c r="J40" i="10"/>
  <c r="J58" i="10"/>
  <c r="J75" i="10"/>
  <c r="J94" i="10"/>
  <c r="J110" i="10"/>
  <c r="J132" i="10"/>
  <c r="J150" i="10"/>
  <c r="J171" i="10"/>
  <c r="J203" i="10"/>
  <c r="J226" i="10"/>
  <c r="J242" i="10"/>
  <c r="J257" i="10"/>
  <c r="J274" i="10"/>
  <c r="J296" i="10"/>
  <c r="J330" i="10"/>
  <c r="J356" i="10"/>
  <c r="J372" i="10"/>
  <c r="J396" i="10"/>
  <c r="J421" i="10"/>
  <c r="J442" i="10"/>
  <c r="J466" i="10"/>
  <c r="J482" i="10"/>
  <c r="J508" i="10"/>
  <c r="J537" i="10"/>
  <c r="J559" i="10"/>
  <c r="J576" i="10"/>
  <c r="J603" i="10"/>
  <c r="J616" i="10"/>
  <c r="J637" i="10"/>
  <c r="J673" i="10"/>
  <c r="J693" i="10"/>
  <c r="J714" i="10"/>
  <c r="J732" i="10"/>
  <c r="J755" i="10"/>
  <c r="J772" i="10"/>
  <c r="J796" i="10"/>
  <c r="J817" i="10"/>
  <c r="J833" i="10"/>
  <c r="J849" i="10"/>
  <c r="J865" i="10"/>
  <c r="J885" i="10"/>
  <c r="J904" i="10"/>
  <c r="J926" i="10"/>
  <c r="J953" i="10"/>
  <c r="J971" i="10"/>
  <c r="J993" i="10"/>
  <c r="I127" i="10"/>
  <c r="I395" i="10"/>
  <c r="I689" i="10"/>
  <c r="I969" i="10"/>
  <c r="J26" i="10"/>
  <c r="J42" i="10"/>
  <c r="J59" i="10"/>
  <c r="J76" i="10"/>
  <c r="J96" i="10"/>
  <c r="J113" i="10"/>
  <c r="J133" i="10"/>
  <c r="J151" i="10"/>
  <c r="J175" i="10"/>
  <c r="J205" i="10"/>
  <c r="J227" i="10"/>
  <c r="J243" i="10"/>
  <c r="J259" i="10"/>
  <c r="J275" i="10"/>
  <c r="J300" i="10"/>
  <c r="J332" i="10"/>
  <c r="J359" i="10"/>
  <c r="J374" i="10"/>
  <c r="J397" i="10"/>
  <c r="J422" i="10"/>
  <c r="J444" i="10"/>
  <c r="J467" i="10"/>
  <c r="J486" i="10"/>
  <c r="J510" i="10"/>
  <c r="J538" i="10"/>
  <c r="J560" i="10"/>
  <c r="J581" i="10"/>
  <c r="J604" i="10"/>
  <c r="J617" i="10"/>
  <c r="J643" i="10"/>
  <c r="J677" i="10"/>
  <c r="J697" i="10"/>
  <c r="J715" i="10"/>
  <c r="J735" i="10"/>
  <c r="J756" i="10"/>
  <c r="J774" i="10"/>
  <c r="J799" i="10"/>
  <c r="J818" i="10"/>
  <c r="J834" i="10"/>
  <c r="J850" i="10"/>
  <c r="J866" i="10"/>
  <c r="J887" i="10"/>
  <c r="J907" i="10"/>
  <c r="J927" i="10"/>
  <c r="J956" i="10"/>
  <c r="J974" i="10"/>
  <c r="J994" i="10"/>
  <c r="I168" i="10"/>
  <c r="I440" i="10"/>
  <c r="I726" i="10"/>
  <c r="J303" i="10"/>
  <c r="J333" i="10"/>
  <c r="J361" i="10"/>
  <c r="J375" i="10"/>
  <c r="J398" i="10"/>
  <c r="J424" i="10"/>
  <c r="J446" i="10"/>
  <c r="J468" i="10"/>
  <c r="J489" i="10"/>
  <c r="J512" i="10"/>
  <c r="J539" i="10"/>
  <c r="J561" i="10"/>
  <c r="J582" i="10"/>
  <c r="J605" i="10"/>
  <c r="J618" i="10"/>
  <c r="J644" i="10"/>
  <c r="J678" i="10"/>
  <c r="J699" i="10"/>
  <c r="J716" i="10"/>
  <c r="J736" i="10"/>
  <c r="J757" i="10"/>
  <c r="J775" i="10"/>
  <c r="J800" i="10"/>
  <c r="J819" i="10"/>
  <c r="J835" i="10"/>
  <c r="J851" i="10"/>
  <c r="J867" i="10"/>
  <c r="J890" i="10"/>
  <c r="J908" i="10"/>
  <c r="J930" i="10"/>
  <c r="J957" i="10"/>
  <c r="J976" i="10"/>
  <c r="I171" i="10"/>
  <c r="I106" i="10"/>
  <c r="I18" i="10"/>
  <c r="I50" i="10"/>
  <c r="I87" i="10"/>
  <c r="I122" i="10"/>
  <c r="I166" i="10"/>
  <c r="I218" i="10"/>
  <c r="I250" i="10"/>
  <c r="I287" i="10"/>
  <c r="I340" i="10"/>
  <c r="I387" i="10"/>
  <c r="I438" i="10"/>
  <c r="I476" i="10"/>
  <c r="I525" i="10"/>
  <c r="I570" i="10"/>
  <c r="I612" i="10"/>
  <c r="I671" i="10"/>
  <c r="I714" i="10"/>
  <c r="I766" i="10"/>
  <c r="I815" i="10"/>
  <c r="I859" i="10"/>
  <c r="I901" i="10"/>
  <c r="I953" i="10"/>
  <c r="I19" i="10"/>
  <c r="I51" i="10"/>
  <c r="I88" i="10"/>
  <c r="I123" i="10"/>
  <c r="I167" i="10"/>
  <c r="I220" i="10"/>
  <c r="I251" i="10"/>
  <c r="I289" i="10"/>
  <c r="I349" i="10"/>
  <c r="I391" i="10"/>
  <c r="I439" i="10"/>
  <c r="I477" i="10"/>
  <c r="I528" i="10"/>
  <c r="I571" i="10"/>
  <c r="I614" i="10"/>
  <c r="I672" i="10"/>
  <c r="I725" i="10"/>
  <c r="I767" i="10"/>
  <c r="I817" i="10"/>
  <c r="I862" i="10"/>
  <c r="I903" i="10"/>
  <c r="I967" i="10"/>
  <c r="I25" i="10"/>
  <c r="I132" i="10"/>
  <c r="I296" i="10"/>
  <c r="I482" i="10"/>
  <c r="I617" i="10"/>
  <c r="I828" i="10"/>
  <c r="I970" i="10"/>
  <c r="I59" i="10"/>
  <c r="I397" i="10"/>
  <c r="I829" i="10"/>
  <c r="I409" i="10"/>
  <c r="I983" i="10"/>
  <c r="I966" i="10"/>
  <c r="I936" i="10"/>
  <c r="I917" i="10"/>
  <c r="I895" i="10"/>
  <c r="I875" i="10"/>
  <c r="I858" i="10"/>
  <c r="I842" i="10"/>
  <c r="I825" i="10"/>
  <c r="I808" i="10"/>
  <c r="I785" i="10"/>
  <c r="I764" i="10"/>
  <c r="I746" i="10"/>
  <c r="I724" i="10"/>
  <c r="I708" i="10"/>
  <c r="I688" i="10"/>
  <c r="I657" i="10"/>
  <c r="I626" i="10"/>
  <c r="I610" i="10"/>
  <c r="I593" i="10"/>
  <c r="I569" i="10"/>
  <c r="I550" i="10"/>
  <c r="I523" i="10"/>
  <c r="I495" i="10"/>
  <c r="I475" i="10"/>
  <c r="I458" i="10"/>
  <c r="I437" i="10"/>
  <c r="I408" i="10"/>
  <c r="I386" i="10"/>
  <c r="I366" i="10"/>
  <c r="I339" i="10"/>
  <c r="I314" i="10"/>
  <c r="I284" i="10"/>
  <c r="I266" i="10"/>
  <c r="I249" i="10"/>
  <c r="I234" i="10"/>
  <c r="I216" i="10"/>
  <c r="I186" i="10"/>
  <c r="I165" i="10"/>
  <c r="I144" i="10"/>
  <c r="I121" i="10"/>
  <c r="I104" i="10"/>
  <c r="I86" i="10"/>
  <c r="I69" i="10"/>
  <c r="I49" i="10"/>
  <c r="I35" i="10"/>
  <c r="I9" i="10"/>
  <c r="I959" i="10"/>
  <c r="I910" i="10"/>
  <c r="I853" i="10"/>
  <c r="I803" i="10"/>
  <c r="I758" i="10"/>
  <c r="I718" i="10"/>
  <c r="I681" i="10"/>
  <c r="I606" i="10"/>
  <c r="I542" i="10"/>
  <c r="I469" i="10"/>
  <c r="I399" i="10"/>
  <c r="I306" i="10"/>
  <c r="I229" i="10"/>
  <c r="I160" i="10"/>
  <c r="I98" i="10"/>
  <c r="I44" i="10"/>
  <c r="I957" i="10"/>
  <c r="I908" i="10"/>
  <c r="I851" i="10"/>
  <c r="I775" i="10"/>
  <c r="I699" i="10"/>
  <c r="I618" i="10"/>
  <c r="I561" i="10"/>
  <c r="I489" i="10"/>
  <c r="I424" i="10"/>
  <c r="I361" i="10"/>
  <c r="I277" i="10"/>
  <c r="I228" i="10"/>
  <c r="I154" i="10"/>
  <c r="I97" i="10"/>
  <c r="I43" i="10"/>
  <c r="I956" i="10"/>
  <c r="I907" i="10"/>
  <c r="I850" i="10"/>
  <c r="I799" i="10"/>
  <c r="I735" i="10"/>
  <c r="I677" i="10"/>
  <c r="I604" i="10"/>
  <c r="I15" i="10"/>
  <c r="I981" i="10"/>
  <c r="I964" i="10"/>
  <c r="I935" i="10"/>
  <c r="I914" i="10"/>
  <c r="I894" i="10"/>
  <c r="I874" i="10"/>
  <c r="I857" i="10"/>
  <c r="I841" i="10"/>
  <c r="I824" i="10"/>
  <c r="I806" i="10"/>
  <c r="I784" i="10"/>
  <c r="I763" i="10"/>
  <c r="I744" i="10"/>
  <c r="I721" i="10"/>
  <c r="I706" i="10"/>
  <c r="I686" i="10"/>
  <c r="I656" i="10"/>
  <c r="I625" i="10"/>
  <c r="I609" i="10"/>
  <c r="I588" i="10"/>
  <c r="I567" i="10"/>
  <c r="I549" i="10"/>
  <c r="I522" i="10"/>
  <c r="I493" i="10"/>
  <c r="I473" i="10"/>
  <c r="I457" i="10"/>
  <c r="I433" i="10"/>
  <c r="I406" i="10"/>
  <c r="I385" i="10"/>
  <c r="I365" i="10"/>
  <c r="I337" i="10"/>
  <c r="I313" i="10"/>
  <c r="I282" i="10"/>
  <c r="I265" i="10"/>
  <c r="I248" i="10"/>
  <c r="I232" i="10"/>
  <c r="I215" i="10"/>
  <c r="I184" i="10"/>
  <c r="I164" i="10"/>
  <c r="I143" i="10"/>
  <c r="I120" i="10"/>
  <c r="I103" i="10"/>
  <c r="I84" i="10"/>
  <c r="I67" i="10"/>
  <c r="I48" i="10"/>
  <c r="I33" i="10"/>
  <c r="I3" i="10"/>
  <c r="I4" i="10"/>
  <c r="I931" i="10"/>
  <c r="I869" i="10"/>
  <c r="I820" i="10"/>
  <c r="I737" i="10"/>
  <c r="I645" i="10"/>
  <c r="I585" i="10"/>
  <c r="I514" i="10"/>
  <c r="I447" i="10"/>
  <c r="I362" i="10"/>
  <c r="I279" i="10"/>
  <c r="I245" i="10"/>
  <c r="I179" i="10"/>
  <c r="I115" i="10"/>
  <c r="I80" i="10"/>
  <c r="I976" i="10"/>
  <c r="I930" i="10"/>
  <c r="I867" i="10"/>
  <c r="I819" i="10"/>
  <c r="I757" i="10"/>
  <c r="I716" i="10"/>
  <c r="I644" i="10"/>
  <c r="I582" i="10"/>
  <c r="I512" i="10"/>
  <c r="I468" i="10"/>
  <c r="I398" i="10"/>
  <c r="I333" i="10"/>
  <c r="I260" i="10"/>
  <c r="I207" i="10"/>
  <c r="I134" i="10"/>
  <c r="I77" i="10"/>
  <c r="I974" i="10"/>
  <c r="I927" i="10"/>
  <c r="I866" i="10"/>
  <c r="I818" i="10"/>
  <c r="I756" i="10"/>
  <c r="I697" i="10"/>
  <c r="I12" i="10"/>
  <c r="I980" i="10"/>
  <c r="I963" i="10"/>
  <c r="I934" i="10"/>
  <c r="I913" i="10"/>
  <c r="I893" i="10"/>
  <c r="I873" i="10"/>
  <c r="I856" i="10"/>
  <c r="I840" i="10"/>
  <c r="I823" i="10"/>
  <c r="I805" i="10"/>
  <c r="I782" i="10"/>
  <c r="I760" i="10"/>
  <c r="I743" i="10"/>
  <c r="I720" i="10"/>
  <c r="I705" i="10"/>
  <c r="I685" i="10"/>
  <c r="I655" i="10"/>
  <c r="I623" i="10"/>
  <c r="I608" i="10"/>
  <c r="I587" i="10"/>
  <c r="I565" i="10"/>
  <c r="I548" i="10"/>
  <c r="I521" i="10"/>
  <c r="I492" i="10"/>
  <c r="I472" i="10"/>
  <c r="I453" i="10"/>
  <c r="I429" i="10"/>
  <c r="I403" i="10"/>
  <c r="I383" i="10"/>
  <c r="I364" i="10"/>
  <c r="I336" i="10"/>
  <c r="I309" i="10"/>
  <c r="I281" i="10"/>
  <c r="I264" i="10"/>
  <c r="I247" i="10"/>
  <c r="I231" i="10"/>
  <c r="I214" i="10"/>
  <c r="I182" i="10"/>
  <c r="I162" i="10"/>
  <c r="I142" i="10"/>
  <c r="I119" i="10"/>
  <c r="I101" i="10"/>
  <c r="I83" i="10"/>
  <c r="I64" i="10"/>
  <c r="I46" i="10"/>
  <c r="I32" i="10"/>
  <c r="I977" i="10"/>
  <c r="I891" i="10"/>
  <c r="I836" i="10"/>
  <c r="I776" i="10"/>
  <c r="I700" i="10"/>
  <c r="I619" i="10"/>
  <c r="I562" i="10"/>
  <c r="I490" i="10"/>
  <c r="I427" i="10"/>
  <c r="I378" i="10"/>
  <c r="I334" i="10"/>
  <c r="I261" i="10"/>
  <c r="I209" i="10"/>
  <c r="I135" i="10"/>
  <c r="I61" i="10"/>
  <c r="I30" i="10"/>
  <c r="I997" i="10"/>
  <c r="I890" i="10"/>
  <c r="I835" i="10"/>
  <c r="I800" i="10"/>
  <c r="I736" i="10"/>
  <c r="I678" i="10"/>
  <c r="I605" i="10"/>
  <c r="I539" i="10"/>
  <c r="I446" i="10"/>
  <c r="I375" i="10"/>
  <c r="I303" i="10"/>
  <c r="I244" i="10"/>
  <c r="I176" i="10"/>
  <c r="I114" i="10"/>
  <c r="I60" i="10"/>
  <c r="I27" i="10"/>
  <c r="I994" i="10"/>
  <c r="I887" i="10"/>
  <c r="I834" i="10"/>
  <c r="I774" i="10"/>
  <c r="I715" i="10"/>
  <c r="I643" i="10"/>
  <c r="I7" i="10"/>
  <c r="I978" i="10"/>
  <c r="I960" i="10"/>
  <c r="I932" i="10"/>
  <c r="I911" i="10"/>
  <c r="I892" i="10"/>
  <c r="I870" i="10"/>
  <c r="I855" i="10"/>
  <c r="I839" i="10"/>
  <c r="I822" i="10"/>
  <c r="I804" i="10"/>
  <c r="I780" i="10"/>
  <c r="I759" i="10"/>
  <c r="I739" i="10"/>
  <c r="I719" i="10"/>
  <c r="I703" i="10"/>
  <c r="I684" i="10"/>
  <c r="I654" i="10"/>
  <c r="I622" i="10"/>
  <c r="I607" i="10"/>
  <c r="I586" i="10"/>
  <c r="I563" i="10"/>
  <c r="I546" i="10"/>
  <c r="I519" i="10"/>
  <c r="I491" i="10"/>
  <c r="I471" i="10"/>
  <c r="I451" i="10"/>
  <c r="I428" i="10"/>
  <c r="I400" i="10"/>
  <c r="I382" i="10"/>
  <c r="I363" i="10"/>
  <c r="I335" i="10"/>
  <c r="I307" i="10"/>
  <c r="I280" i="10"/>
  <c r="I262" i="10"/>
  <c r="I246" i="10"/>
  <c r="I230" i="10"/>
  <c r="I210" i="10"/>
  <c r="I181" i="10"/>
  <c r="I161" i="10"/>
  <c r="I139" i="10"/>
  <c r="I116" i="10"/>
  <c r="I99" i="10"/>
  <c r="I82" i="10"/>
  <c r="I62" i="10"/>
  <c r="I45" i="10"/>
  <c r="I31" i="10"/>
  <c r="I26" i="10"/>
  <c r="I96" i="10"/>
  <c r="I133" i="10"/>
  <c r="I175" i="10"/>
  <c r="I227" i="10"/>
  <c r="I259" i="10"/>
  <c r="I359" i="10"/>
  <c r="I444" i="10"/>
  <c r="I486" i="10"/>
  <c r="I538" i="10"/>
  <c r="I581" i="10"/>
  <c r="I628" i="10"/>
  <c r="I691" i="10"/>
  <c r="I732" i="10"/>
  <c r="I787" i="10"/>
  <c r="I876" i="10"/>
  <c r="I924" i="10"/>
  <c r="I971" i="10"/>
  <c r="I36" i="10"/>
  <c r="I70" i="10"/>
  <c r="I145" i="10"/>
  <c r="I189" i="10"/>
  <c r="I235" i="10"/>
  <c r="I267" i="10"/>
  <c r="I315" i="10"/>
  <c r="I367" i="10"/>
  <c r="I460" i="10"/>
  <c r="I496" i="10"/>
  <c r="I551" i="10"/>
  <c r="I595" i="10"/>
  <c r="I629" i="10"/>
  <c r="I692" i="10"/>
  <c r="I748" i="10"/>
  <c r="I788" i="10"/>
  <c r="I833" i="10"/>
  <c r="I881" i="10"/>
  <c r="I925" i="10"/>
  <c r="I985" i="10"/>
  <c r="I37" i="10"/>
  <c r="I72" i="10"/>
  <c r="I107" i="10"/>
  <c r="I236" i="10"/>
  <c r="I269" i="10"/>
  <c r="I316" i="10"/>
  <c r="I368" i="10"/>
  <c r="I410" i="10"/>
  <c r="I462" i="10"/>
  <c r="I497" i="10"/>
  <c r="I556" i="10"/>
  <c r="I597" i="10"/>
  <c r="I630" i="10"/>
  <c r="I693" i="10"/>
  <c r="I749" i="10"/>
  <c r="I795" i="10"/>
  <c r="I843" i="10"/>
  <c r="I882" i="10"/>
  <c r="I926" i="10"/>
  <c r="I986" i="10"/>
  <c r="I38" i="10"/>
  <c r="I73" i="10"/>
  <c r="I108" i="10"/>
  <c r="I147" i="10"/>
  <c r="I197" i="10"/>
  <c r="I239" i="10"/>
  <c r="I270" i="10"/>
  <c r="I324" i="10"/>
  <c r="I370" i="10"/>
  <c r="I413" i="10"/>
  <c r="I463" i="10"/>
  <c r="I504" i="10"/>
  <c r="I557" i="10"/>
  <c r="I599" i="10"/>
  <c r="I633" i="10"/>
  <c r="I709" i="10"/>
  <c r="I751" i="10"/>
  <c r="I796" i="10"/>
  <c r="I844" i="10"/>
  <c r="I884" i="10"/>
  <c r="I937" i="10"/>
  <c r="I989" i="10"/>
  <c r="I39" i="10"/>
  <c r="I74" i="10"/>
  <c r="I109" i="10"/>
  <c r="I149" i="10"/>
  <c r="I199" i="10"/>
  <c r="I240" i="10"/>
  <c r="I271" i="10"/>
  <c r="I326" i="10"/>
  <c r="I371" i="10"/>
  <c r="I414" i="10"/>
  <c r="I465" i="10"/>
  <c r="I505" i="10"/>
  <c r="I558" i="10"/>
  <c r="I600" i="10"/>
  <c r="I637" i="10"/>
  <c r="I710" i="10"/>
  <c r="I753" i="10"/>
  <c r="I809" i="10"/>
  <c r="I847" i="10"/>
  <c r="I885" i="10"/>
  <c r="I940" i="10"/>
  <c r="I991" i="10"/>
  <c r="I94" i="10"/>
  <c r="I257" i="10"/>
  <c r="I396" i="10"/>
  <c r="I537" i="10"/>
  <c r="I690" i="10"/>
  <c r="I786" i="10"/>
  <c r="I922" i="10"/>
  <c r="I300" i="10"/>
  <c r="I40" i="10"/>
  <c r="I75" i="10"/>
  <c r="I110" i="10"/>
  <c r="I150" i="10"/>
  <c r="I203" i="10"/>
  <c r="I242" i="10"/>
  <c r="I274" i="10"/>
  <c r="I330" i="10"/>
  <c r="I372" i="10"/>
  <c r="I421" i="10"/>
  <c r="I466" i="10"/>
  <c r="I559" i="10"/>
  <c r="I603" i="10"/>
  <c r="I667" i="10"/>
  <c r="I711" i="10"/>
  <c r="I755" i="10"/>
  <c r="I812" i="10"/>
  <c r="I848" i="10"/>
  <c r="I896" i="10"/>
  <c r="I945" i="10"/>
  <c r="I993" i="10"/>
  <c r="I58" i="10"/>
  <c r="I226" i="10"/>
  <c r="I356" i="10"/>
  <c r="I442" i="10"/>
  <c r="I576" i="10"/>
  <c r="I731" i="10"/>
  <c r="I196" i="10"/>
  <c r="I508" i="10"/>
  <c r="I42" i="10"/>
  <c r="I76" i="10"/>
  <c r="I113" i="10"/>
  <c r="I151" i="10"/>
  <c r="I205" i="10"/>
  <c r="I243" i="10"/>
  <c r="I275" i="10"/>
  <c r="I332" i="10"/>
  <c r="I374" i="10"/>
  <c r="I422" i="10"/>
  <c r="I467" i="10"/>
  <c r="I510" i="10"/>
  <c r="I560" i="10"/>
  <c r="I611" i="10"/>
  <c r="I669" i="10"/>
  <c r="I712" i="10"/>
  <c r="I765" i="10"/>
  <c r="I814" i="10"/>
  <c r="I849" i="10"/>
  <c r="I898" i="10"/>
  <c r="I951" i="10"/>
  <c r="E3" i="9"/>
  <c r="F3" i="9" s="1"/>
  <c r="H6" i="9"/>
  <c r="G6" i="9"/>
  <c r="F6" i="9"/>
  <c r="G2" i="9"/>
  <c r="H2" i="9"/>
  <c r="F12" i="9"/>
  <c r="H12" i="9"/>
  <c r="G12" i="9"/>
  <c r="F13" i="9"/>
  <c r="G5" i="9"/>
  <c r="H5" i="9"/>
  <c r="F5" i="9"/>
  <c r="E7" i="9"/>
  <c r="H7" i="9" s="1"/>
  <c r="E13" i="9"/>
  <c r="G13" i="9" s="1"/>
  <c r="F2" i="9"/>
  <c r="E10" i="9"/>
  <c r="H10" i="9" s="1"/>
  <c r="E8" i="9"/>
  <c r="E11" i="9"/>
  <c r="F11" i="9" s="1"/>
  <c r="E4" i="9"/>
  <c r="H4" i="9" s="1"/>
  <c r="E9" i="9"/>
  <c r="G3" i="9" l="1"/>
  <c r="F10" i="9"/>
  <c r="F7" i="9"/>
  <c r="H13" i="9"/>
  <c r="H3" i="9"/>
  <c r="G7" i="9"/>
  <c r="H11" i="9"/>
  <c r="F8" i="9"/>
  <c r="G8" i="9"/>
  <c r="H8" i="9"/>
  <c r="G11" i="9"/>
  <c r="G4" i="9"/>
  <c r="F4" i="9"/>
  <c r="G10" i="9"/>
  <c r="H9" i="9"/>
  <c r="G9" i="9"/>
  <c r="F9" i="9"/>
  <c r="F2" i="1"/>
</calcChain>
</file>

<file path=xl/sharedStrings.xml><?xml version="1.0" encoding="utf-8"?>
<sst xmlns="http://schemas.openxmlformats.org/spreadsheetml/2006/main" count="9509" uniqueCount="2118">
  <si>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</si>
  <si>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</si>
  <si>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</si>
  <si>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</si>
  <si>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</si>
  <si>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</si>
  <si>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</si>
  <si>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</si>
  <si>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</si>
  <si>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</si>
  <si>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</si>
  <si>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</si>
  <si>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</si>
  <si>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</si>
  <si>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</si>
  <si>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</si>
  <si>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</si>
  <si>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</si>
  <si>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</si>
  <si>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</si>
  <si>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</si>
  <si>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</si>
  <si>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</si>
  <si>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</si>
  <si>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</si>
  <si>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</si>
  <si>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</si>
  <si>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</si>
  <si>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</si>
  <si>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</si>
  <si>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</si>
  <si>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</si>
  <si>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</si>
  <si>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</si>
  <si>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</si>
  <si>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</si>
  <si>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</si>
  <si>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</si>
  <si>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</si>
  <si>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</si>
  <si>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</si>
  <si>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</si>
  <si>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</si>
  <si>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</si>
  <si>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</si>
  <si>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</si>
  <si>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</si>
  <si>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</si>
  <si>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</si>
  <si>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</si>
  <si>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</si>
  <si>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</si>
  <si>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</si>
  <si>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</si>
  <si>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</si>
  <si>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</si>
  <si>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</si>
  <si>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</si>
  <si>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</si>
  <si>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</si>
  <si>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</si>
  <si>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</si>
  <si>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</si>
  <si>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</si>
  <si>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</si>
  <si>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</si>
  <si>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</si>
  <si>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</si>
  <si>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</si>
  <si>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</si>
  <si>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</si>
  <si>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</si>
  <si>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</si>
  <si>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</si>
  <si>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</si>
  <si>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</si>
  <si>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</si>
  <si>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</si>
  <si>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</si>
  <si>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</si>
  <si>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</si>
  <si>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</si>
  <si>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</si>
  <si>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</si>
  <si>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</si>
  <si>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</si>
  <si>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</si>
  <si>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</si>
  <si>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</si>
  <si>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</si>
  <si>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</si>
  <si>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</si>
  <si>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</si>
  <si>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</si>
  <si>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</si>
  <si>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</si>
  <si>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</si>
  <si>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</si>
  <si>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</si>
  <si>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</si>
  <si>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</si>
  <si>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</si>
  <si>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</si>
  <si>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</si>
  <si>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</si>
  <si>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</si>
  <si>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</si>
  <si>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</si>
  <si>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</si>
  <si>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</si>
  <si>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</si>
  <si>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</si>
  <si>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</si>
  <si>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</si>
  <si>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</si>
  <si>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</si>
  <si>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</si>
  <si>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</si>
  <si>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</si>
  <si>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</si>
  <si>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</si>
  <si>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</si>
  <si>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</si>
  <si>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</si>
  <si>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</si>
  <si>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</si>
  <si>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</si>
  <si>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</si>
  <si>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</si>
  <si>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</si>
  <si>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</si>
  <si>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</si>
  <si>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</si>
  <si>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</si>
  <si>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</si>
  <si>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</si>
  <si>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</si>
  <si>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</si>
  <si>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</si>
  <si>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</si>
  <si>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</si>
  <si>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</si>
  <si>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</si>
  <si>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</si>
  <si>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</si>
  <si>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</si>
  <si>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</si>
  <si>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</si>
  <si>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</si>
  <si>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</si>
  <si>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</si>
  <si>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</si>
  <si>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</si>
  <si>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</si>
  <si>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</si>
  <si>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</si>
  <si>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</si>
  <si>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</si>
  <si>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</si>
  <si>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</si>
  <si>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</si>
  <si>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</si>
  <si>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</si>
  <si>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</si>
  <si>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</si>
  <si>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</si>
  <si>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</si>
  <si>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</si>
  <si>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</si>
  <si>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</si>
  <si>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</si>
  <si>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</si>
  <si>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</si>
  <si>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</si>
  <si>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</si>
  <si>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</si>
  <si>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</si>
  <si>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</si>
  <si>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</si>
  <si>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</si>
  <si>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</si>
  <si>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</si>
  <si>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</si>
  <si>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</si>
  <si>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</si>
  <si>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</si>
  <si>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</si>
  <si>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</si>
  <si>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</si>
  <si>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</si>
  <si>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</si>
  <si>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</si>
  <si>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</si>
  <si>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</si>
  <si>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</si>
  <si>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</si>
  <si>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</si>
  <si>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</si>
  <si>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</si>
  <si>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</si>
  <si>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</si>
  <si>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</si>
  <si>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</si>
  <si>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</si>
  <si>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</si>
  <si>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</si>
  <si>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</si>
  <si>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</si>
  <si>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</si>
  <si>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</si>
  <si>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</si>
  <si>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</si>
  <si>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</si>
  <si>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</si>
  <si>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</si>
  <si>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</si>
  <si>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</si>
  <si>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</si>
  <si>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</si>
  <si>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</si>
  <si>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</si>
  <si>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</si>
  <si>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</si>
  <si>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</si>
  <si>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</si>
  <si>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</si>
  <si>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</si>
  <si>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</si>
  <si>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</si>
  <si>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</si>
  <si>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</si>
  <si>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</si>
  <si>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</si>
  <si>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</si>
  <si>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</si>
  <si>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</si>
  <si>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</si>
  <si>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</si>
  <si>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</si>
  <si>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</si>
  <si>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</si>
  <si>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</si>
  <si>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</si>
  <si>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</si>
  <si>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</si>
  <si>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</si>
  <si>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</si>
  <si>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</si>
  <si>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</si>
  <si>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</si>
  <si>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</si>
  <si>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</si>
  <si>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</si>
  <si>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</si>
  <si>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</si>
  <si>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</si>
  <si>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</si>
  <si>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</si>
  <si>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</si>
  <si>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</si>
  <si>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</si>
  <si>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</si>
  <si>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</si>
  <si>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</si>
  <si>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</si>
  <si>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</si>
  <si>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</si>
  <si>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</si>
  <si>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</si>
  <si>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</si>
  <si>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</si>
  <si>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</si>
  <si>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</si>
  <si>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</si>
  <si>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</si>
  <si>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</si>
  <si>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</si>
  <si>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</si>
  <si>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</si>
  <si>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</si>
  <si>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</si>
  <si>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</si>
  <si>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</si>
  <si>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</si>
  <si>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</si>
  <si>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</si>
  <si>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</si>
  <si>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</si>
  <si>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</si>
  <si>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</si>
  <si>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</si>
  <si>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</si>
  <si>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</si>
  <si>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</si>
  <si>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</si>
  <si>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</si>
  <si>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</si>
  <si>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</si>
  <si>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</si>
  <si>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</si>
  <si>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</si>
  <si>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</si>
  <si>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</si>
  <si>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</si>
  <si>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</si>
  <si>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</si>
  <si>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</si>
  <si>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</si>
  <si>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</si>
  <si>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</si>
  <si>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</si>
  <si>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</si>
  <si>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</si>
  <si>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</si>
  <si>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</si>
  <si>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</si>
  <si>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</si>
  <si>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</si>
  <si>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</si>
  <si>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</si>
  <si>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</si>
  <si>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</si>
  <si>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</si>
  <si>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</si>
  <si>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</si>
  <si>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</si>
  <si>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</si>
  <si>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</si>
  <si>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</si>
  <si>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</si>
  <si>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</si>
  <si>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</si>
  <si>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</si>
  <si>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</si>
  <si>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</si>
  <si>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</si>
  <si>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</si>
  <si>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</si>
  <si>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</si>
  <si>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</si>
  <si>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</si>
  <si>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</si>
  <si>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</si>
  <si>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</si>
  <si>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</si>
  <si>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</si>
  <si>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</si>
  <si>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</si>
  <si>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</si>
  <si>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</si>
  <si>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</si>
  <si>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</si>
  <si>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</si>
  <si>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</si>
  <si>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</si>
  <si>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</si>
  <si>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</si>
  <si>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</si>
  <si>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</si>
  <si>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</si>
  <si>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</si>
  <si>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</si>
  <si>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</si>
  <si>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</si>
  <si>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</si>
  <si>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</si>
  <si>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</si>
  <si>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</si>
  <si>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</si>
  <si>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</si>
  <si>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</si>
  <si>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</si>
  <si>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</si>
  <si>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</si>
  <si>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</si>
  <si>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</si>
  <si>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</si>
  <si>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</si>
  <si>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</si>
  <si>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</si>
  <si>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</si>
  <si>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</si>
  <si>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</si>
  <si>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</si>
  <si>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</si>
  <si>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</si>
  <si>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</si>
  <si>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</si>
  <si>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</si>
  <si>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</si>
  <si>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</si>
  <si>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</si>
  <si>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</si>
  <si>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</si>
  <si>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</si>
  <si>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</si>
  <si>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</si>
  <si>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</si>
  <si>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</si>
  <si>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</si>
  <si>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</si>
  <si>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</si>
  <si>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</si>
  <si>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</si>
  <si>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</si>
  <si>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</si>
  <si>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</si>
  <si>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</si>
  <si>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</si>
  <si>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</si>
  <si>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</si>
  <si>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</si>
  <si>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</si>
  <si>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</si>
  <si>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</si>
  <si>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</si>
  <si>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</si>
  <si>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</si>
  <si>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</si>
  <si>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</si>
  <si>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</si>
  <si>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</si>
  <si>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</si>
  <si>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</si>
  <si>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</si>
  <si>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</si>
  <si>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</si>
  <si>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</si>
  <si>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</si>
  <si>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</si>
  <si>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</si>
  <si>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</si>
  <si>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</si>
  <si>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</si>
  <si>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</si>
  <si>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</si>
  <si>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</si>
  <si>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</si>
  <si>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</si>
  <si>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</si>
  <si>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</si>
  <si>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</si>
  <si>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</si>
  <si>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</si>
  <si>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</si>
  <si>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</si>
  <si>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</si>
  <si>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</si>
  <si>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</si>
  <si>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</si>
  <si>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</si>
  <si>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</si>
  <si>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</si>
  <si>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</si>
  <si>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</si>
  <si>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</si>
  <si>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</si>
  <si>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</si>
  <si>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</si>
  <si>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</si>
  <si>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</si>
  <si>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</si>
  <si>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</si>
  <si>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</si>
  <si>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</si>
  <si>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</si>
  <si>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</si>
  <si>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</si>
  <si>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</si>
  <si>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</si>
  <si>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</si>
  <si>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</si>
  <si>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</si>
  <si>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</si>
  <si>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</si>
  <si>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</si>
  <si>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</si>
  <si>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</si>
  <si>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</si>
  <si>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</si>
  <si>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</si>
  <si>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</si>
  <si>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</si>
  <si>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</si>
  <si>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</si>
  <si>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</si>
  <si>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</si>
  <si>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</si>
  <si>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</si>
  <si>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</si>
  <si>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</si>
  <si>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</si>
  <si>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</si>
  <si>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</si>
  <si>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</si>
  <si>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</si>
  <si>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</si>
  <si>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</si>
  <si>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</si>
  <si>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</si>
  <si>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</si>
  <si>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</si>
  <si>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</si>
  <si>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</si>
  <si>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</si>
  <si>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</si>
  <si>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</si>
  <si>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</si>
  <si>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</si>
  <si>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</si>
  <si>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</si>
  <si>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</si>
  <si>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</si>
  <si>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</si>
  <si>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</si>
  <si>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</si>
  <si>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</si>
  <si>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</si>
  <si>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</si>
  <si>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</si>
  <si>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</si>
  <si>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</si>
  <si>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</si>
  <si>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</si>
  <si>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</si>
  <si>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</si>
  <si>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</si>
  <si>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</si>
  <si>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</si>
  <si>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</si>
  <si>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</si>
  <si>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</si>
  <si>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</si>
  <si>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</si>
  <si>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</si>
  <si>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</si>
  <si>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</si>
  <si>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</si>
  <si>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</si>
  <si>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</si>
  <si>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</si>
  <si>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</si>
  <si>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</si>
  <si>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</si>
  <si>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</si>
  <si>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</si>
  <si>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</si>
  <si>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</si>
  <si>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</si>
  <si>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</si>
  <si>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</si>
  <si>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</si>
  <si>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</si>
  <si>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</si>
  <si>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</si>
  <si>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</si>
  <si>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</si>
  <si>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</si>
  <si>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</si>
  <si>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</si>
  <si>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</si>
  <si>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</si>
  <si>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</si>
  <si>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</si>
  <si>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</si>
  <si>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</si>
  <si>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</si>
  <si>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</si>
  <si>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</si>
  <si>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</si>
  <si>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</si>
  <si>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</si>
  <si>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</si>
  <si>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</si>
  <si>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</si>
  <si>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</si>
  <si>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</si>
  <si>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</si>
  <si>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</si>
  <si>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</si>
  <si>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</si>
  <si>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</si>
  <si>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</si>
  <si>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</si>
  <si>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</si>
  <si>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</si>
  <si>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</si>
  <si>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</si>
  <si>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</si>
  <si>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</si>
  <si>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</si>
  <si>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</si>
  <si>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</si>
  <si>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</si>
  <si>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</si>
  <si>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</si>
  <si>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</si>
  <si>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</si>
  <si>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</si>
  <si>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</si>
  <si>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</si>
  <si>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</si>
  <si>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</si>
  <si>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</si>
  <si>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</si>
  <si>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</si>
  <si>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</si>
  <si>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</si>
  <si>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</si>
  <si>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</si>
  <si>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</si>
  <si>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</si>
  <si>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</si>
  <si>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</si>
  <si>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</si>
  <si>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</si>
  <si>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</si>
  <si>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</si>
  <si>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</si>
  <si>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</si>
  <si>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</si>
  <si>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</si>
  <si>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</si>
  <si>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</si>
  <si>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</si>
  <si>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</si>
  <si>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</si>
  <si>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</si>
  <si>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</si>
  <si>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</si>
  <si>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</si>
  <si>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</si>
  <si>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</si>
  <si>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</si>
  <si>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</si>
  <si>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</si>
  <si>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</si>
  <si>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</si>
  <si>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</si>
  <si>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</si>
  <si>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</si>
  <si>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</si>
  <si>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</si>
  <si>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</si>
  <si>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</si>
  <si>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</si>
  <si>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</si>
  <si>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</si>
  <si>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</si>
  <si>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</si>
  <si>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</si>
  <si>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</si>
  <si>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</si>
  <si>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</si>
  <si>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</si>
  <si>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</si>
  <si>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</si>
  <si>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</si>
  <si>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</si>
  <si>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</si>
  <si>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</si>
  <si>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</si>
  <si>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</si>
  <si>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</si>
  <si>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</si>
  <si>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</si>
  <si>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</si>
  <si>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</si>
  <si>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</si>
  <si>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</si>
  <si>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</si>
  <si>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</si>
  <si>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</si>
  <si>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</si>
  <si>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</si>
  <si>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</si>
  <si>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</si>
  <si>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</si>
  <si>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</si>
  <si>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</si>
  <si>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</si>
  <si>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</si>
  <si>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</si>
  <si>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</si>
  <si>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</si>
  <si>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</si>
  <si>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</si>
  <si>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</si>
  <si>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</si>
  <si>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</si>
  <si>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</si>
  <si>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</si>
  <si>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</si>
  <si>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</si>
  <si>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</si>
  <si>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</si>
  <si>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</si>
  <si>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</si>
  <si>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</si>
  <si>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</si>
  <si>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</si>
  <si>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</si>
  <si>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</si>
  <si>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</si>
  <si>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</si>
  <si>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</si>
  <si>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</si>
  <si>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</si>
  <si>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</si>
  <si>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</si>
  <si>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</si>
  <si>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</si>
  <si>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</si>
  <si>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</si>
  <si>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</si>
  <si>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</si>
  <si>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</si>
  <si>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</si>
  <si>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</si>
  <si>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</si>
  <si>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</si>
  <si>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</si>
  <si>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</si>
  <si>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</si>
  <si>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</si>
  <si>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</si>
  <si>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</si>
  <si>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</si>
  <si>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</si>
  <si>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</si>
  <si>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</si>
  <si>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</si>
  <si>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</si>
  <si>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</si>
  <si>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</si>
  <si>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</si>
  <si>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</si>
  <si>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</si>
  <si>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</si>
  <si>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</si>
  <si>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</si>
  <si>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</si>
  <si>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</si>
  <si>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</si>
  <si>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</si>
  <si>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</si>
  <si>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</si>
  <si>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</si>
  <si>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</si>
  <si>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</si>
  <si>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</si>
  <si>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</si>
  <si>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</si>
  <si>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</si>
  <si>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</si>
  <si>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</si>
  <si>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</si>
  <si>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</si>
  <si>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</si>
  <si>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</si>
  <si>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</si>
  <si>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</si>
  <si>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</si>
  <si>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</si>
  <si>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</si>
  <si>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</si>
  <si>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</si>
  <si>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</si>
  <si>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</si>
  <si>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</si>
  <si>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</si>
  <si>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</si>
  <si>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</si>
  <si>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</si>
  <si>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</si>
  <si>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</si>
  <si>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</si>
  <si>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</si>
  <si>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</si>
  <si>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</si>
  <si>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</si>
  <si>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</si>
  <si>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</si>
  <si>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</si>
  <si>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</si>
  <si>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</si>
  <si>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</si>
  <si>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</si>
  <si>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</si>
  <si>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</si>
  <si>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</si>
  <si>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</si>
  <si>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</si>
  <si>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</si>
  <si>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</si>
  <si>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</si>
  <si>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</si>
  <si>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</si>
  <si>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</si>
  <si>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</si>
  <si>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</si>
  <si>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</si>
  <si>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</si>
  <si>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</si>
  <si>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</si>
  <si>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</si>
  <si>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</si>
  <si>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</si>
  <si>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</si>
  <si>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</si>
  <si>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</si>
  <si>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</si>
  <si>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</si>
  <si>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</si>
  <si>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</si>
  <si>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</si>
  <si>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</si>
  <si>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</si>
  <si>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</si>
  <si>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</si>
  <si>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</si>
  <si>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</si>
  <si>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</si>
  <si>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</si>
  <si>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</si>
  <si>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</si>
  <si>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</si>
  <si>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</si>
  <si>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</si>
  <si>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</si>
  <si>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</si>
  <si>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</si>
  <si>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</si>
  <si>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</si>
  <si>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</si>
  <si>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</si>
  <si>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</si>
  <si>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</si>
  <si>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</si>
  <si>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</si>
  <si>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</si>
  <si>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</si>
  <si>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</si>
  <si>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</si>
  <si>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</si>
  <si>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</si>
  <si>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</si>
  <si>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</si>
  <si>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</si>
  <si>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</si>
  <si>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</si>
  <si>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</si>
  <si>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</si>
  <si>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</si>
  <si>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</si>
  <si>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</si>
  <si>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</si>
  <si>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</si>
  <si>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</si>
  <si>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</si>
  <si>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</si>
  <si>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</si>
  <si>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</si>
  <si>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</si>
  <si>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</si>
  <si>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</si>
  <si>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</si>
  <si>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</si>
  <si>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</si>
  <si>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</si>
  <si>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</si>
  <si>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</si>
  <si>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</si>
  <si>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</si>
  <si>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</si>
  <si>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</si>
  <si>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</si>
  <si>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</si>
  <si>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</si>
  <si>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</si>
  <si>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</si>
  <si>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</si>
  <si>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</si>
  <si>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</si>
  <si>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</si>
  <si>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</si>
  <si>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</si>
  <si>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</si>
  <si>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</si>
  <si>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</si>
  <si>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</si>
  <si>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</si>
  <si>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</si>
  <si>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</si>
  <si>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</si>
  <si>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</si>
  <si>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</si>
  <si>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</si>
  <si>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</si>
  <si>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</si>
  <si>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</si>
  <si>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</si>
  <si>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</si>
  <si>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</si>
  <si>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</si>
  <si>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</si>
  <si>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</si>
  <si>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</si>
  <si>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</si>
  <si>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</si>
  <si>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</si>
  <si>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</si>
  <si>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</si>
  <si>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</si>
  <si>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</si>
  <si>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</si>
  <si>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</si>
  <si>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</si>
  <si>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</si>
  <si>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</si>
  <si>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</si>
  <si>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</si>
  <si>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</si>
  <si>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</si>
  <si>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</si>
  <si>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</si>
  <si>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</si>
  <si>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</si>
  <si>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</si>
  <si>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</si>
  <si>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</si>
  <si>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</si>
  <si>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</si>
  <si>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</si>
  <si>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</si>
  <si>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</si>
  <si>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</si>
  <si>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</si>
  <si>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</si>
  <si>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</si>
  <si>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</si>
  <si>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</si>
  <si>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</si>
  <si>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</si>
  <si>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</si>
  <si>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</si>
  <si>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</si>
  <si>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</si>
  <si>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</si>
  <si>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</si>
  <si>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</si>
  <si>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</si>
  <si>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</si>
  <si>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</si>
  <si>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</si>
  <si>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</si>
  <si>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</si>
  <si>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</si>
  <si>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</si>
  <si>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</si>
  <si>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</si>
  <si>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</si>
  <si>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</si>
  <si>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</si>
  <si>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</si>
  <si>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</si>
  <si>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</si>
  <si>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</si>
  <si>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</si>
  <si>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</si>
  <si>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</si>
  <si>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</si>
  <si>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</si>
  <si>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</si>
  <si>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</si>
  <si>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</si>
  <si>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</si>
  <si>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</si>
  <si>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</si>
  <si>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</si>
  <si>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</si>
  <si>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</si>
  <si>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</si>
  <si>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</si>
  <si>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</si>
  <si>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</si>
  <si>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</si>
  <si>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</si>
  <si>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</si>
  <si>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</si>
  <si>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</si>
  <si>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</si>
  <si>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</si>
  <si>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</si>
  <si>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</si>
  <si>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</si>
  <si>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</si>
  <si>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</si>
  <si>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</si>
  <si>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</si>
  <si>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</si>
  <si>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</si>
  <si>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</si>
  <si>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</si>
  <si>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</si>
  <si>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</si>
  <si>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</si>
  <si>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</si>
  <si>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</si>
  <si>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</si>
  <si>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</si>
  <si>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</si>
  <si>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</si>
  <si>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</si>
  <si>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</si>
  <si>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</si>
  <si>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</si>
  <si>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</si>
  <si>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</si>
  <si>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</si>
  <si>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</si>
  <si>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</si>
  <si>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</si>
  <si>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</si>
  <si>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</si>
  <si>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</si>
  <si>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</si>
  <si>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</si>
  <si>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</si>
  <si>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</si>
  <si>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</si>
  <si>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</si>
  <si>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</si>
  <si>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</si>
  <si>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</si>
  <si>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</si>
  <si>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</si>
  <si>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</si>
  <si>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</si>
  <si>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</si>
  <si>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</si>
  <si>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</si>
  <si>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</si>
  <si>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</si>
  <si>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</si>
  <si>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</si>
  <si>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</si>
  <si>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</si>
  <si>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</si>
  <si>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</si>
  <si>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</si>
  <si>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</si>
  <si>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</si>
  <si>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</si>
  <si>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</si>
  <si>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</si>
  <si>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</si>
  <si>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</si>
  <si>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</si>
  <si>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</si>
  <si>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</si>
  <si>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</si>
  <si>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</si>
  <si>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</si>
  <si>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</si>
  <si>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</si>
  <si>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</si>
  <si>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</si>
  <si>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</si>
  <si>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</si>
  <si>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</si>
  <si>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</si>
  <si>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</si>
  <si>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</si>
  <si>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</si>
  <si>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</si>
  <si>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</si>
  <si>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</si>
  <si>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</si>
  <si>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</si>
  <si>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</si>
  <si>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</si>
  <si>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</si>
  <si>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</si>
  <si>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</si>
  <si>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</si>
  <si>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</si>
  <si>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</si>
  <si>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</si>
  <si>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</si>
  <si>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</si>
  <si>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</si>
  <si>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</si>
  <si>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</si>
  <si>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</si>
  <si>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</si>
  <si>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</si>
  <si>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</si>
  <si>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</si>
  <si>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</si>
  <si>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</si>
  <si>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</si>
  <si>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</si>
  <si>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</si>
  <si>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</si>
  <si>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</si>
  <si>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</si>
  <si>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</si>
  <si>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</si>
  <si>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</si>
  <si>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</si>
  <si>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</si>
  <si>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</si>
  <si>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</si>
  <si>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</si>
  <si>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</si>
  <si>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</si>
  <si>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</si>
  <si>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</si>
  <si>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</si>
  <si>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</si>
  <si>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</si>
  <si>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</si>
  <si>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</si>
  <si>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</si>
  <si>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</si>
  <si>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</si>
  <si>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</si>
  <si>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</si>
  <si>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</si>
  <si>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</si>
  <si>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</si>
  <si>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</si>
  <si>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</si>
  <si>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</si>
  <si>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</si>
  <si>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</si>
  <si>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</si>
  <si>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</si>
  <si>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</si>
  <si>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</si>
  <si>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</si>
  <si>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</si>
  <si>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</si>
  <si>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</si>
  <si>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</si>
  <si>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</si>
  <si>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</si>
  <si>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</si>
  <si>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</si>
  <si>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</si>
  <si>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</si>
  <si>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</si>
  <si>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</si>
  <si>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</si>
  <si>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</si>
  <si>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</si>
  <si>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</si>
  <si>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</si>
  <si>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</si>
  <si>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</si>
  <si>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</si>
  <si>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</si>
  <si>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</si>
  <si>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</si>
  <si>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</si>
  <si>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</si>
  <si>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</si>
  <si>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</si>
  <si>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</si>
  <si>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</si>
  <si>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</si>
  <si>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</si>
  <si>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</si>
  <si>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</si>
  <si>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</si>
  <si>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</si>
  <si>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</si>
  <si>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</si>
  <si>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</si>
  <si>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</si>
  <si>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</si>
  <si>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</si>
  <si>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</si>
  <si>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</si>
  <si>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</si>
  <si>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</si>
  <si>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</si>
  <si>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</si>
  <si>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</si>
  <si>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</si>
  <si>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</si>
  <si>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</si>
  <si>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</si>
  <si>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</si>
  <si>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</si>
  <si>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</si>
  <si>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</si>
  <si>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</si>
  <si>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</si>
  <si>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</si>
  <si>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</si>
  <si>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</si>
  <si>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</si>
  <si>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</si>
  <si>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</si>
  <si>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</si>
  <si>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</si>
  <si>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</si>
  <si>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</si>
  <si>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</si>
  <si>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</si>
  <si>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</si>
  <si>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</si>
  <si>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</si>
  <si>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</si>
  <si>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</si>
  <si>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</si>
  <si>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</si>
  <si>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</si>
  <si>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</si>
  <si>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</si>
  <si>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</si>
  <si>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</si>
  <si>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</si>
  <si>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</si>
  <si>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</si>
  <si>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</si>
  <si>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</si>
  <si>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</si>
  <si>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</si>
  <si>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</si>
  <si>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</si>
  <si>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</si>
  <si>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</si>
  <si>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</si>
  <si>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</si>
  <si>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</si>
  <si>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</si>
  <si>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</si>
  <si>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</si>
  <si>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</si>
  <si>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</si>
  <si>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</si>
  <si>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</si>
  <si>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</si>
  <si>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</si>
  <si>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</si>
  <si>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</si>
  <si>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</si>
  <si>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</si>
  <si>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</si>
  <si>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</si>
  <si>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</si>
  <si>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</si>
  <si>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</si>
  <si>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</si>
  <si>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</si>
  <si>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</si>
  <si>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</si>
  <si>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</si>
  <si>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</si>
  <si>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</si>
  <si>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</si>
  <si>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</si>
  <si>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</si>
  <si>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</si>
  <si>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</si>
  <si>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</si>
  <si>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</si>
  <si>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</si>
  <si>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</si>
  <si>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</si>
  <si>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</si>
  <si>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</si>
  <si>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</si>
  <si>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</si>
  <si>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</si>
  <si>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</si>
  <si>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</si>
  <si>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</si>
  <si>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</si>
  <si>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</si>
  <si>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</si>
  <si>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</si>
  <si>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</si>
  <si>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</si>
  <si>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</si>
  <si>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</si>
  <si>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</si>
  <si>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</si>
  <si>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</si>
  <si>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</si>
  <si>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</si>
  <si>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</si>
  <si>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</si>
  <si>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</si>
  <si>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</si>
  <si>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</si>
  <si>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</si>
  <si>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</si>
  <si>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</si>
  <si>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</si>
  <si>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</si>
  <si>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</si>
  <si>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</si>
  <si>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</si>
  <si>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</si>
  <si>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</si>
  <si>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</si>
  <si>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</si>
  <si>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</si>
  <si>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</si>
  <si>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</si>
  <si>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</si>
  <si>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</si>
  <si>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</si>
  <si>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</si>
  <si>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</si>
  <si>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</si>
  <si>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</si>
  <si>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</si>
  <si>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</si>
  <si>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</si>
  <si>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</si>
  <si>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</si>
  <si>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</si>
  <si>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</si>
  <si>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</si>
  <si>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</si>
  <si>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</si>
  <si>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</si>
  <si>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</si>
  <si>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</si>
  <si>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</si>
  <si>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</si>
  <si>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</si>
  <si>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</si>
  <si>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</si>
  <si>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</si>
  <si>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</si>
  <si>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</si>
  <si>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</si>
  <si>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</si>
  <si>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</si>
  <si>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</si>
  <si>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</si>
  <si>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</si>
  <si>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</si>
  <si>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</si>
  <si>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</si>
  <si>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</si>
  <si>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</si>
  <si>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</si>
  <si>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</si>
  <si>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</si>
  <si>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</si>
  <si>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</si>
  <si>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</si>
  <si>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</si>
  <si>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</si>
  <si>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</si>
  <si>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</si>
  <si>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</si>
  <si>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</si>
  <si>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</si>
  <si>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</si>
  <si>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</si>
  <si>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</si>
  <si>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</si>
  <si>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</si>
  <si>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</si>
  <si>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</si>
  <si>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</si>
  <si>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</si>
  <si>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</si>
  <si>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</si>
  <si>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</si>
  <si>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</si>
  <si>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</si>
  <si>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</si>
  <si>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</si>
  <si>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</si>
  <si>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</si>
  <si>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</si>
  <si>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</si>
  <si>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</si>
  <si>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</si>
  <si>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</si>
  <si>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</si>
  <si>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</si>
  <si>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</si>
  <si>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</si>
  <si>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</si>
  <si>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</si>
  <si>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</si>
  <si>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</si>
  <si>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</si>
  <si>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</si>
  <si>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</si>
  <si>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</si>
  <si>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</si>
  <si>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</si>
  <si>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</si>
  <si>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</si>
  <si>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</si>
  <si>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</si>
  <si>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</si>
  <si>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</si>
  <si>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</si>
  <si>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</si>
  <si>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</si>
  <si>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</si>
  <si>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</si>
  <si>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</si>
  <si>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</si>
  <si>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</si>
  <si>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</si>
  <si>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</si>
  <si>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</si>
  <si>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</si>
  <si>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</si>
  <si>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</si>
  <si>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</si>
  <si>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</si>
  <si>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</si>
  <si>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</si>
  <si>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</si>
  <si>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</si>
  <si>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</si>
  <si>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</si>
  <si>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</si>
  <si>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</si>
  <si>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</si>
  <si>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</si>
  <si>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</si>
  <si>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</si>
  <si>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</si>
  <si>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</si>
  <si>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</si>
  <si>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</si>
  <si>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</si>
  <si>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</si>
  <si>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</si>
  <si>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</si>
  <si>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</si>
  <si>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</si>
  <si>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</si>
  <si>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</si>
  <si>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</si>
  <si>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</si>
  <si>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</si>
  <si>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</si>
  <si>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</si>
  <si>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</si>
  <si>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</si>
  <si>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</si>
  <si>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</si>
  <si>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</si>
  <si>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</si>
  <si>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</si>
  <si>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</si>
  <si>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</si>
  <si>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</si>
  <si>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</si>
  <si>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</si>
  <si>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</si>
  <si>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</si>
  <si>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</si>
  <si>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</si>
  <si>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</si>
  <si>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</si>
  <si>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</si>
  <si>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</si>
  <si>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</si>
  <si>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</si>
  <si>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</si>
  <si>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</si>
  <si>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</si>
  <si>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</si>
  <si>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</si>
  <si>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</si>
  <si>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</si>
  <si>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</si>
  <si>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</si>
  <si>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</si>
  <si>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</si>
  <si>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</si>
  <si>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</si>
  <si>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</si>
  <si>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</si>
  <si>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</si>
  <si>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</si>
  <si>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</si>
  <si>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</si>
  <si>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</si>
  <si>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</si>
  <si>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</si>
  <si>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</si>
  <si>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</si>
  <si>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</si>
  <si>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</si>
  <si>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</si>
  <si>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</si>
  <si>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</si>
  <si>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</si>
  <si>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</si>
  <si>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</si>
  <si>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</si>
  <si>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</si>
  <si>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</si>
  <si>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</si>
  <si>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</si>
  <si>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</si>
  <si>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</si>
  <si>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</si>
  <si>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</si>
  <si>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</si>
  <si>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</si>
  <si>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</si>
  <si>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</si>
  <si>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</si>
  <si>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</si>
  <si>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</si>
  <si>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</si>
  <si>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</si>
  <si>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</si>
  <si>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</si>
  <si>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</si>
  <si>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</si>
  <si>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</si>
  <si>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</si>
  <si>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</si>
  <si>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</si>
  <si>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</si>
  <si>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</si>
  <si>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</si>
  <si>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</si>
  <si>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</si>
  <si>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</si>
  <si>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</si>
  <si>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</si>
  <si>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</si>
  <si>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</si>
  <si>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</si>
  <si>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</si>
  <si>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</si>
  <si>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</si>
  <si>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</si>
  <si>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</si>
  <si>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</si>
  <si>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</si>
  <si>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</si>
  <si>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</si>
  <si>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</si>
  <si>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</si>
  <si>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</si>
  <si>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</si>
  <si>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</si>
  <si>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</si>
  <si>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</si>
  <si>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</si>
  <si>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</si>
  <si>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</si>
  <si>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</si>
  <si>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</si>
  <si>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</si>
  <si>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</si>
  <si>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</si>
  <si>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</si>
  <si>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</si>
  <si>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</si>
  <si>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</si>
  <si>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</si>
  <si>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</si>
  <si>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</si>
  <si>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</si>
  <si>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</si>
  <si>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</si>
  <si>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</si>
  <si>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</si>
  <si>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</si>
  <si>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</si>
  <si>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</si>
  <si>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</si>
  <si>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</si>
  <si>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</si>
  <si>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</si>
  <si>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</si>
  <si>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</si>
  <si>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</si>
  <si>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</si>
  <si>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</si>
  <si>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</si>
  <si>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</si>
  <si>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</si>
  <si>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</si>
  <si>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</si>
  <si>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</si>
  <si>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</si>
  <si>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</si>
  <si>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</si>
  <si>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</si>
  <si>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</si>
  <si>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</si>
  <si>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</si>
  <si>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</si>
  <si>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</si>
  <si>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</si>
  <si>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</si>
  <si>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</si>
  <si>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</si>
  <si>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</si>
  <si>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</si>
  <si>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</si>
  <si>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</si>
  <si>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</si>
  <si>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</si>
  <si>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</si>
  <si>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</si>
  <si>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</si>
  <si>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</si>
  <si>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</si>
  <si>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</si>
  <si>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</si>
  <si>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</si>
  <si>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</si>
  <si>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</si>
  <si>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</si>
  <si>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</si>
  <si>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</si>
  <si>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</si>
  <si>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</si>
  <si>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</si>
  <si>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</si>
  <si>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</si>
  <si>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</si>
  <si>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</si>
  <si>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</si>
  <si>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</si>
  <si>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</si>
  <si>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</si>
  <si>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</si>
  <si>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</si>
  <si>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</si>
  <si>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</si>
  <si>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</si>
  <si>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</si>
  <si>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</si>
  <si>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</si>
  <si>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</si>
  <si>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</si>
  <si>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</si>
  <si>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</si>
  <si>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</si>
  <si>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</si>
  <si>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</si>
  <si>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</si>
  <si>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</si>
  <si>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</si>
  <si>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</si>
  <si>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</si>
  <si>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</si>
  <si>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</si>
  <si>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</si>
  <si>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</si>
  <si>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</si>
  <si>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</si>
  <si>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</si>
  <si>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</si>
  <si>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</si>
  <si>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</si>
  <si>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</si>
  <si>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</si>
  <si>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</si>
  <si>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</si>
  <si>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</si>
  <si>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</si>
  <si>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</si>
  <si>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</si>
  <si>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</si>
  <si>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</si>
  <si>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</si>
  <si>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</si>
  <si>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</si>
  <si>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</si>
  <si>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</si>
  <si>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</si>
  <si>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</si>
  <si>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</si>
  <si>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</si>
  <si>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</si>
  <si>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</si>
  <si>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</si>
  <si>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</si>
  <si>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</si>
  <si>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</si>
  <si>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</si>
  <si>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</si>
  <si>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</si>
  <si>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</si>
  <si>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</si>
  <si>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</si>
  <si>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</si>
  <si>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</si>
  <si>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</si>
  <si>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</si>
  <si>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</si>
  <si>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</si>
  <si>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</si>
  <si>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</si>
  <si>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</si>
  <si>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</si>
  <si>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</si>
  <si>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</si>
  <si>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</si>
  <si>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</si>
  <si>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</si>
  <si>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</si>
  <si>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</si>
  <si>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</si>
  <si>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</si>
  <si>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</si>
  <si>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</si>
  <si>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</si>
  <si>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</si>
  <si>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</si>
  <si>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</si>
  <si>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</si>
  <si>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</si>
  <si>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</si>
  <si>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</si>
  <si>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</si>
  <si>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</si>
  <si>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</si>
  <si>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</si>
  <si>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</si>
  <si>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</si>
  <si>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</si>
  <si>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</si>
  <si>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</si>
  <si>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</si>
  <si>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</si>
  <si>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</si>
  <si>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</si>
  <si>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</si>
  <si>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</si>
  <si>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</si>
  <si>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</si>
  <si>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</si>
  <si>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</si>
  <si>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</si>
  <si>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</si>
  <si>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</si>
  <si>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</si>
  <si>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</si>
  <si>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</si>
  <si>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</si>
  <si>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</si>
  <si>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</si>
  <si>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</si>
  <si>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</si>
  <si>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</si>
  <si>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</si>
  <si>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</si>
  <si>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</si>
  <si>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</si>
  <si>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</si>
  <si>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</si>
  <si>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</si>
  <si>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</si>
  <si>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</si>
  <si>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</si>
  <si>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</si>
  <si>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</si>
  <si>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</si>
  <si>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</si>
  <si>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</si>
  <si>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</si>
  <si>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</si>
  <si>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</si>
  <si>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</si>
  <si>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</si>
  <si>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</si>
  <si>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</si>
  <si>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</si>
  <si>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</si>
  <si>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</si>
  <si>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</si>
  <si>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</si>
  <si>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</si>
  <si>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</si>
  <si>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</si>
  <si>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</si>
  <si>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</si>
  <si>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</si>
  <si>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</si>
  <si>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</si>
  <si>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</si>
  <si>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</si>
  <si>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</si>
  <si>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</si>
  <si>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</si>
  <si>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</si>
  <si>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</si>
  <si>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</si>
  <si>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</si>
  <si>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</si>
  <si>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</si>
  <si>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</si>
  <si>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</si>
  <si>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</si>
  <si>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</si>
  <si>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</si>
  <si>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</si>
  <si>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</si>
  <si>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</si>
  <si>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</si>
  <si>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</si>
  <si>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</si>
  <si>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</si>
  <si>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</si>
  <si>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</si>
  <si>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</si>
  <si>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</si>
  <si>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</si>
  <si>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</si>
  <si>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</si>
  <si>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</si>
  <si>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</si>
  <si>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</si>
  <si>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</si>
  <si>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</si>
  <si>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</si>
  <si>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</si>
  <si>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</si>
  <si>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</si>
  <si>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</si>
  <si>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</si>
  <si>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</si>
  <si>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</si>
  <si>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</si>
  <si>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</si>
  <si>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</si>
  <si>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</si>
  <si>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</si>
  <si>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</si>
  <si>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</si>
  <si>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</si>
  <si>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</si>
  <si>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</si>
  <si>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</si>
  <si>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</si>
  <si>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</si>
  <si>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</si>
  <si>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</si>
  <si>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</si>
  <si>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</si>
  <si>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</si>
  <si>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</si>
  <si>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</si>
  <si>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</si>
  <si>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</si>
  <si>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</si>
  <si>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</si>
  <si>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</si>
  <si>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</si>
  <si>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</si>
  <si>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</si>
  <si>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</si>
  <si>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</si>
  <si>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</si>
  <si>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</si>
  <si>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</si>
  <si>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</si>
  <si>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</si>
  <si>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</si>
  <si>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</si>
  <si>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</si>
  <si>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</si>
  <si>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</si>
  <si>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</si>
  <si>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</si>
  <si>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</si>
  <si>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</si>
  <si>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</si>
  <si>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</si>
  <si>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</si>
  <si>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</si>
  <si>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</si>
  <si>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</si>
  <si>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</si>
  <si>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</si>
  <si>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</si>
  <si>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</si>
  <si>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</si>
  <si>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</si>
  <si>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</si>
  <si>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</si>
  <si>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</si>
  <si>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</si>
  <si>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</si>
  <si>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</si>
  <si>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</si>
  <si>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</si>
  <si>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</si>
  <si>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</si>
  <si>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</si>
  <si>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</si>
  <si>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</si>
  <si>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</si>
  <si>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</si>
  <si>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</si>
  <si>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</si>
  <si>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</si>
  <si>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</si>
  <si>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</si>
  <si>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</si>
  <si>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</si>
  <si>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</si>
  <si>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</si>
  <si>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</si>
  <si>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</si>
  <si>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</si>
  <si>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</si>
  <si>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</si>
  <si>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</si>
  <si>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</si>
  <si>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</si>
  <si>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</si>
  <si>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</si>
  <si>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</si>
  <si>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</si>
  <si>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</si>
  <si>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</si>
  <si>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</si>
  <si>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</si>
  <si>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</si>
  <si>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</si>
  <si>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</si>
  <si>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</si>
  <si>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</si>
  <si>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</si>
  <si>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</si>
  <si>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</si>
  <si>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</si>
  <si>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</si>
  <si>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</si>
  <si>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</si>
  <si>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</si>
  <si>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</si>
  <si>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</si>
  <si>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</si>
  <si>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</si>
  <si>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</si>
  <si>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</si>
  <si>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</si>
  <si>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</si>
  <si>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</si>
  <si>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</si>
  <si>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</si>
  <si>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</si>
  <si>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</si>
  <si>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</si>
  <si>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</si>
  <si>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</si>
  <si>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</si>
  <si>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</si>
  <si>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</si>
  <si>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</si>
  <si>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</si>
  <si>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</si>
  <si>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</si>
  <si>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</si>
  <si>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</si>
  <si>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</si>
  <si>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</si>
  <si>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</si>
  <si>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</si>
  <si>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</si>
  <si>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</si>
  <si>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</si>
  <si>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</si>
  <si>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</si>
  <si>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</si>
  <si>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</si>
  <si>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</si>
  <si>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</si>
  <si>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</si>
  <si>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</si>
  <si>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</si>
  <si>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</si>
  <si>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</si>
  <si>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</si>
  <si>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</si>
  <si>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</si>
  <si>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</si>
  <si>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</si>
  <si>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</si>
  <si>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</si>
  <si>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</si>
  <si>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</si>
  <si>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</si>
  <si>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</si>
  <si>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</si>
  <si>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</si>
  <si>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</si>
  <si>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</si>
  <si>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</si>
  <si>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</si>
  <si>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</si>
  <si>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</si>
  <si>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</si>
  <si>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</si>
  <si>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</si>
  <si>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</si>
  <si>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</si>
  <si>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</si>
  <si>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</si>
  <si>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</si>
  <si>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</si>
  <si>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</si>
  <si>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</si>
  <si>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</si>
  <si>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</si>
  <si>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</si>
  <si>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</si>
  <si>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</si>
  <si>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</si>
  <si>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</si>
  <si>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Donations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</si>
  <si>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</si>
  <si>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</si>
  <si>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</si>
  <si>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</si>
  <si>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</si>
  <si>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</si>
  <si>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</si>
  <si>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</si>
  <si>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</si>
  <si>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</si>
  <si>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</si>
  <si>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</si>
  <si>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</si>
  <si>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</si>
  <si>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</si>
  <si>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</si>
  <si>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</si>
  <si>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</si>
  <si>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</si>
  <si>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</si>
  <si>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</si>
  <si>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</si>
  <si>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</si>
  <si>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</si>
  <si>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</si>
  <si>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</si>
  <si>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</si>
  <si>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</si>
  <si>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</si>
  <si>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</si>
  <si>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</si>
  <si>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</si>
  <si>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</si>
  <si>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</si>
  <si>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</si>
  <si>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</si>
  <si>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</si>
  <si>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</si>
  <si>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</si>
  <si>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</si>
  <si>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(Multiple Items)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</si>
  <si>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</si>
  <si>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</si>
  <si>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</si>
  <si>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</si>
  <si>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</si>
  <si>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</si>
  <si>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</si>
  <si>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</si>
  <si>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</si>
  <si>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</si>
  <si>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</si>
  <si>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</si>
  <si>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</si>
  <si>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</si>
  <si>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</si>
  <si>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</si>
  <si>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</si>
  <si>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</si>
  <si>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</si>
  <si>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</si>
  <si>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</si>
  <si>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</si>
  <si>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</si>
  <si>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</si>
  <si>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</si>
  <si>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</si>
  <si>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</si>
  <si>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</si>
  <si>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</si>
  <si>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</si>
  <si>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34000</t>
  </si>
  <si>
    <t>35000 to 39999</t>
  </si>
  <si>
    <t>40000 to 44999</t>
  </si>
  <si>
    <t>45000 to 49999</t>
  </si>
  <si>
    <t>Greater than or equal to 50000</t>
  </si>
  <si>
    <t>Successful Stats</t>
  </si>
  <si>
    <t>mean</t>
  </si>
  <si>
    <t>median</t>
  </si>
  <si>
    <t>minimum</t>
  </si>
  <si>
    <t>maximum</t>
  </si>
  <si>
    <t>variance</t>
  </si>
  <si>
    <t>standard deviation</t>
  </si>
  <si>
    <t>Failed Stats</t>
  </si>
  <si>
    <t>zscore successful</t>
  </si>
  <si>
    <t xml:space="preserve"> </t>
  </si>
  <si>
    <t>zscore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</si>
</sst>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6" fillId="0" borderId="0" xfId="0" applyFont="1" applyAlignment="1">
      <alignment horizontal="center" vertical="center"/>
    </xf>
    <xf numFmtId="10" fontId="0" fillId="0" borderId="0" xfId="0" applyNumberFormat="1"/>
    <xf numFmtId="10" fontId="16" fillId="0" borderId="0" xfId="0" applyNumberFormat="1" applyFont="1" applyAlignment="1">
      <alignment horizontal="center" vertical="center"/>
    </xf>
    <xf numFmtId="9" fontId="0" fillId="0" borderId="0" xfId="0" applyNumberFormat="1"/>
    <xf numFmtId="9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theme="9" tint="0.79998168889431442"/>
        </patternFill>
      </fill>
    </dxf>
    <dxf>
      <fill>
        <patternFill>
          <bgColor rgb="FFFFFFFF"/>
        </patternFill>
      </fill>
    </dxf>
    <dxf>
      <fill>
        <patternFill>
          <bgColor rgb="FFFED3D2"/>
        </patternFill>
      </fill>
    </dxf>
    <dxf>
      <fill>
        <patternFill>
          <bgColor rgb="FFD0C6F2"/>
        </patternFill>
      </fill>
    </dxf>
    <dxf>
      <fill>
        <patternFill>
          <bgColor rgb="FFFFFF9B"/>
        </patternFill>
      </fill>
    </dxf>
    <dxf>
      <fill>
        <patternFill>
          <bgColor theme="9" tint="0.79998168889431442"/>
        </patternFill>
      </fill>
    </dxf>
    <dxf>
      <fill>
        <patternFill>
          <bgColor rgb="FFFFFFFF"/>
        </patternFill>
      </fill>
    </dxf>
    <dxf>
      <fill>
        <patternFill>
          <bgColor rgb="FFFED3D2"/>
        </patternFill>
      </fill>
    </dxf>
    <dxf>
      <fill>
        <patternFill>
          <bgColor rgb="FFD0C6F2"/>
        </patternFill>
      </fill>
    </dxf>
    <dxf>
      <fill>
        <patternFill>
          <bgColor rgb="FFFFFF9B"/>
        </patternFill>
      </fill>
    </dxf>
    <dxf>
      <fill>
        <patternFill>
          <bgColor theme="9" tint="0.79998168889431442"/>
        </patternFill>
      </fill>
    </dxf>
    <dxf>
      <fill>
        <patternFill>
          <bgColor rgb="FFFFFFFF"/>
        </patternFill>
      </fill>
    </dxf>
    <dxf>
      <fill>
        <patternFill>
          <bgColor rgb="FFFED3D2"/>
        </patternFill>
      </fill>
    </dxf>
    <dxf>
      <fill>
        <patternFill>
          <bgColor rgb="FFD0C6F2"/>
        </patternFill>
      </fill>
    </dxf>
    <dxf>
      <fill>
        <patternFill>
          <bgColor rgb="FFFFFF9B"/>
        </patternFill>
      </fill>
    </dxf>
  </dxfs>
  <tableStyles count="0" defaultTableStyle="TableStyleMedium2" defaultPivotStyle="PivotStyleLight16"/>
  <colors>
    <mruColors>
      <color rgb="FFE8BAF4"/>
      <color rgb="FFFFFF9B"/>
      <color rgb="FFD0C6F2"/>
      <color rgb="FFFED3D2"/>
      <color rgb="FFFFFFFF"/>
      <color rgb="FFECDD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Wk 1 (updated).xlsx]Category Outcomes!PivotTable1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Outcomes'!$B$3:$B$4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Outcomes'!$B$5:$B$14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A-44EA-B030-6FD7F52992C8}"/>
            </c:ext>
          </c:extLst>
        </c:ser>
        <c:ser>
          <c:idx val="1"/>
          <c:order val="1"/>
          <c:tx>
            <c:strRef>
              <c:f>'Category Outcomes'!$C$3:$C$4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Outcomes'!$C$5:$C$14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CA-44EA-B030-6FD7F52992C8}"/>
            </c:ext>
          </c:extLst>
        </c:ser>
        <c:ser>
          <c:idx val="2"/>
          <c:order val="2"/>
          <c:tx>
            <c:strRef>
              <c:f>'Category Outcomes'!$D$3:$D$4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Outcomes'!$D$5:$D$14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CA-44EA-B030-6FD7F52992C8}"/>
            </c:ext>
          </c:extLst>
        </c:ser>
        <c:ser>
          <c:idx val="3"/>
          <c:order val="3"/>
          <c:tx>
            <c:strRef>
              <c:f>'Category Outcomes'!$E$3:$E$4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Outcomes'!$E$5:$E$14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CA-44EA-B030-6FD7F5299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2815088"/>
        <c:axId val="1752796688"/>
      </c:barChart>
      <c:catAx>
        <c:axId val="175281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796688"/>
        <c:crosses val="autoZero"/>
        <c:auto val="1"/>
        <c:lblAlgn val="ctr"/>
        <c:lblOffset val="100"/>
        <c:noMultiLvlLbl val="0"/>
      </c:catAx>
      <c:valAx>
        <c:axId val="17527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81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Wk 1 (updated).xlsx]Subcategory Outcomes!PivotTable1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Outcomes'!$B$6:$B$30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1-4AB7-AFA5-DC71D4AFDE09}"/>
            </c:ext>
          </c:extLst>
        </c:ser>
        <c:ser>
          <c:idx val="1"/>
          <c:order val="1"/>
          <c:tx>
            <c:strRef>
              <c:f>'Subcategory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Outcomes'!$C$6:$C$30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1-4AB7-AFA5-DC71D4AFDE09}"/>
            </c:ext>
          </c:extLst>
        </c:ser>
        <c:ser>
          <c:idx val="2"/>
          <c:order val="2"/>
          <c:tx>
            <c:strRef>
              <c:f>'Subcategory Outcomes'!$D$4:$D$5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Outcomes'!$D$6:$D$30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91-4AB7-AFA5-DC71D4AFDE09}"/>
            </c:ext>
          </c:extLst>
        </c:ser>
        <c:ser>
          <c:idx val="3"/>
          <c:order val="3"/>
          <c:tx>
            <c:strRef>
              <c:f>'Subcategory Outcomes'!$E$4:$E$5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Outcomes'!$E$6:$E$30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91-4AB7-AFA5-DC71D4AFD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1518000"/>
        <c:axId val="2019986656"/>
      </c:barChart>
      <c:catAx>
        <c:axId val="38151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986656"/>
        <c:crosses val="autoZero"/>
        <c:auto val="1"/>
        <c:lblAlgn val="ctr"/>
        <c:lblOffset val="100"/>
        <c:noMultiLvlLbl val="0"/>
      </c:catAx>
      <c:valAx>
        <c:axId val="20199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1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Wk 1 (updated).xlsx]Yearly Outcomes!PivotTable6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'Yearly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'Yearly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'Yearly Outcomes'!$B$6:$B$18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A-4ADA-8891-BA0A1A08E402}"/>
            </c:ext>
          </c:extLst>
        </c:ser>
        <c:ser>
          <c:idx val="1"/>
          <c:order val="1"/>
          <c:tx>
            <c:strRef>
              <c:f>'Yearly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'Yearly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'Yearly Outcomes'!$C$6:$C$18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A55-4DF6-AD57-EA68AD7CFC16}"/>
            </c:ext>
          </c:extLst>
        </c:ser>
        <c:ser>
          <c:idx val="2"/>
          <c:order val="2"/>
          <c:tx>
            <c:strRef>
              <c:f>'Yearly Outcomes'!$D$4:$D$5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'Yearly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'Yearly Outcomes'!$D$6:$D$18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A55-4DF6-AD57-EA68AD7CF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475168"/>
        <c:axId val="390800944"/>
      </c:lineChart>
      <c:catAx>
        <c:axId val="38247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00944"/>
        <c:crosses val="autoZero"/>
        <c:auto val="1"/>
        <c:lblAlgn val="ctr"/>
        <c:lblOffset val="100"/>
        <c:noMultiLvlLbl val="0"/>
      </c:catAx>
      <c:valAx>
        <c:axId val="39080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7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Outcomes'!$F$1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34000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Outcomes'!$F$2:$F$13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B-4605-B5C5-BA39AD6333BA}"/>
            </c:ext>
          </c:extLst>
        </c:ser>
        <c:ser>
          <c:idx val="1"/>
          <c:order val="1"/>
          <c:tx>
            <c:strRef>
              <c:f>'Goal Outcomes'!$G$1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34000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Outcomes'!$G$2:$G$13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B-4605-B5C5-BA39AD6333BA}"/>
            </c:ext>
          </c:extLst>
        </c:ser>
        <c:ser>
          <c:idx val="2"/>
          <c:order val="2"/>
          <c:tx>
            <c:strRef>
              <c:f>'Goal Outcomes'!$H$1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34000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Outcomes'!$H$2:$H$13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0B-4605-B5C5-BA39AD633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855248"/>
        <c:axId val="247783536"/>
      </c:lineChart>
      <c:catAx>
        <c:axId val="95385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83536"/>
        <c:crosses val="autoZero"/>
        <c:auto val="1"/>
        <c:lblAlgn val="ctr"/>
        <c:lblOffset val="100"/>
        <c:noMultiLvlLbl val="0"/>
      </c:catAx>
      <c:valAx>
        <c:axId val="2477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85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196850</xdr:colOff>
      <xdr:row>1</xdr:row>
      <xdr:rowOff>19050</xdr:rowOff>
    </xdr:from>
    <xdr:to>
      <xdr:col>12</xdr:col>
      <xdr:colOff>644525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FFBE2-014B-716F-960D-A4F19D426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47623</xdr:colOff>
      <xdr:row>2</xdr:row>
      <xdr:rowOff>139700</xdr:rowOff>
    </xdr:from>
    <xdr:to>
      <xdr:col>13</xdr:col>
      <xdr:colOff>609599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2EAC16-781B-1845-4191-BFC3BE214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168275</xdr:colOff>
      <xdr:row>3</xdr:row>
      <xdr:rowOff>120650</xdr:rowOff>
    </xdr:from>
    <xdr:to>
      <xdr:col>11</xdr:col>
      <xdr:colOff>631825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74C967-437F-2EE7-17E1-F5AA06C5B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120650</xdr:colOff>
      <xdr:row>13</xdr:row>
      <xdr:rowOff>139700</xdr:rowOff>
    </xdr:from>
    <xdr:to>
      <xdr:col>7</xdr:col>
      <xdr:colOff>1060450</xdr:colOff>
      <xdr:row>27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69874F-BF5F-FDFE-411D-294B9AE14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18</xdr:row>
      <xdr:rowOff>38100</xdr:rowOff>
    </xdr:from>
    <xdr:to>
      <xdr:col>7</xdr:col>
      <xdr:colOff>285750</xdr:colOff>
      <xdr:row>24</xdr:row>
      <xdr:rowOff>120650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C4F4856-16B6-02AA-8FD6-F17CBE65DDD6}"/>
            </a:ext>
          </a:extLst>
        </xdr:cNvPr>
        <xdr:cNvSpPr txBox="1"/>
      </xdr:nvSpPr>
      <xdr:spPr>
        <a:xfrm>
          <a:off x="3879850" y="1612900"/>
          <a:ext cx="3613150" cy="673100"/>
        </a:xfrm>
        <a:prstGeom prst="rect">
          <a:avLst/>
        </a:prstGeom>
        <a:solidFill>
          <a:srgbClr val="E8BAF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</a:t>
          </a:r>
          <a:r>
            <a:rPr lang="en-US" sz="1100" baseline="0"/>
            <a:t> average count of people who backed a campaign can be summarized using the mean.  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ntha candia" refreshedDate="45197.461491319445" createdVersion="8" refreshedVersion="8" minRefreshableVersion="3" recordCount="1001" xr:uid="{35AD3867-AFE4-45F0-8CBE-8FEF34819BE2}">
  <cacheSource type="worksheet">
    <worksheetSource ref="A1:T1048576" sheet="Raw Data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Average Donations" numFmtId="0">
      <sharedItems containsBlank="1" containsMixedTypes="1" containsNumber="1" minValue="0" maxValue="113.17073170731707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ntha candia" refreshedDate="45197.494119097224" createdVersion="8" refreshedVersion="8" minRefreshableVersion="3" recordCount="1000" xr:uid="{14995439-77BB-4705-B93A-8247D56596FC}">
  <cacheSource type="worksheet">
    <worksheetSource ref="A1:T1001" sheet="Raw Data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Average Donations" numFmtId="0">
      <sharedItems containsMixedTypes="1" containsNumber="1" minValue="0" maxValue="113.17073170731707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n v="100"/>
    <n v="0"/>
    <n v="0"/>
    <n v="0"/>
    <x v="0"/>
    <n v="0"/>
    <x v="0"/>
    <s v="CAD"/>
    <n v="1448690400"/>
    <n v="1450159200"/>
    <b v="0"/>
    <b v="0"/>
    <s v="food/food trucks"/>
    <x v="0"/>
    <x v="0"/>
  </r>
  <r>
    <n v="1"/>
    <x v="1"/>
    <s v="Managed bottom-line architecture"/>
    <n v="1400"/>
    <n v="14560"/>
    <n v="92.151898734177209"/>
    <n v="1040"/>
    <x v="1"/>
    <n v="158"/>
    <x v="1"/>
    <s v="USD"/>
    <n v="1408424400"/>
    <n v="1408597200"/>
    <b v="0"/>
    <b v="1"/>
    <s v="music/rock"/>
    <x v="1"/>
    <x v="1"/>
  </r>
  <r>
    <n v="2"/>
    <x v="2"/>
    <s v="Function-based leadingedge pricing structure"/>
    <n v="108400"/>
    <n v="142523"/>
    <n v="100.01614035087719"/>
    <n v="131"/>
    <x v="1"/>
    <n v="1425"/>
    <x v="2"/>
    <s v="AUD"/>
    <n v="1384668000"/>
    <n v="1384840800"/>
    <b v="0"/>
    <b v="0"/>
    <s v="technology/web"/>
    <x v="2"/>
    <x v="2"/>
  </r>
  <r>
    <n v="3"/>
    <x v="3"/>
    <s v="Vision-oriented fresh-thinking conglomeration"/>
    <n v="4200"/>
    <n v="2477"/>
    <n v="103.20833333333333"/>
    <n v="59"/>
    <x v="0"/>
    <n v="24"/>
    <x v="1"/>
    <s v="USD"/>
    <n v="1565499600"/>
    <n v="1568955600"/>
    <b v="0"/>
    <b v="0"/>
    <s v="music/rock"/>
    <x v="1"/>
    <x v="1"/>
  </r>
  <r>
    <n v="4"/>
    <x v="4"/>
    <s v="Proactive foreground core"/>
    <n v="7600"/>
    <n v="5265"/>
    <n v="99.339622641509436"/>
    <n v="69"/>
    <x v="0"/>
    <n v="53"/>
    <x v="1"/>
    <s v="USD"/>
    <n v="1547964000"/>
    <n v="1548309600"/>
    <b v="0"/>
    <b v="0"/>
    <s v="theater/plays"/>
    <x v="3"/>
    <x v="3"/>
  </r>
  <r>
    <n v="5"/>
    <x v="5"/>
    <s v="Open-source optimizing database"/>
    <n v="7600"/>
    <n v="13195"/>
    <n v="75.833333333333329"/>
    <n v="174"/>
    <x v="1"/>
    <n v="174"/>
    <x v="3"/>
    <s v="DKK"/>
    <n v="1346130000"/>
    <n v="1347080400"/>
    <b v="0"/>
    <b v="0"/>
    <s v="theater/plays"/>
    <x v="3"/>
    <x v="3"/>
  </r>
  <r>
    <n v="6"/>
    <x v="6"/>
    <s v="Operative upward-trending algorithm"/>
    <n v="5200"/>
    <n v="1090"/>
    <n v="60.555555555555557"/>
    <n v="21"/>
    <x v="0"/>
    <n v="18"/>
    <x v="4"/>
    <s v="GBP"/>
    <n v="1505278800"/>
    <n v="1505365200"/>
    <b v="0"/>
    <b v="0"/>
    <s v="film &amp; video/documentary"/>
    <x v="4"/>
    <x v="4"/>
  </r>
  <r>
    <n v="7"/>
    <x v="7"/>
    <s v="Centralized cohesive challenge"/>
    <n v="4500"/>
    <n v="14741"/>
    <n v="64.93832599118943"/>
    <n v="328"/>
    <x v="1"/>
    <n v="227"/>
    <x v="3"/>
    <s v="DKK"/>
    <n v="1439442000"/>
    <n v="1439614800"/>
    <b v="0"/>
    <b v="0"/>
    <s v="theater/plays"/>
    <x v="3"/>
    <x v="3"/>
  </r>
  <r>
    <n v="8"/>
    <x v="8"/>
    <s v="Exclusive attitude-oriented intranet"/>
    <n v="110100"/>
    <n v="21946"/>
    <n v="30.997175141242938"/>
    <n v="20"/>
    <x v="2"/>
    <n v="708"/>
    <x v="3"/>
    <s v="DKK"/>
    <n v="1281330000"/>
    <n v="1281502800"/>
    <b v="0"/>
    <b v="0"/>
    <s v="theater/plays"/>
    <x v="3"/>
    <x v="3"/>
  </r>
  <r>
    <n v="9"/>
    <x v="9"/>
    <s v="Open-source fresh-thinking model"/>
    <n v="6200"/>
    <n v="3208"/>
    <n v="72.909090909090907"/>
    <n v="52"/>
    <x v="0"/>
    <n v="44"/>
    <x v="1"/>
    <s v="USD"/>
    <n v="1379566800"/>
    <n v="1383804000"/>
    <b v="0"/>
    <b v="0"/>
    <s v="music/electric music"/>
    <x v="1"/>
    <x v="5"/>
  </r>
  <r>
    <n v="10"/>
    <x v="10"/>
    <s v="Monitored empowering installation"/>
    <n v="5200"/>
    <n v="13838"/>
    <n v="62.9"/>
    <n v="266"/>
    <x v="1"/>
    <n v="220"/>
    <x v="1"/>
    <s v="USD"/>
    <n v="1281762000"/>
    <n v="1285909200"/>
    <b v="0"/>
    <b v="0"/>
    <s v="film &amp; video/drama"/>
    <x v="4"/>
    <x v="6"/>
  </r>
  <r>
    <n v="11"/>
    <x v="11"/>
    <s v="Grass-roots zero administration system engine"/>
    <n v="6300"/>
    <n v="3030"/>
    <n v="112.22222222222223"/>
    <n v="48"/>
    <x v="0"/>
    <n v="27"/>
    <x v="1"/>
    <s v="USD"/>
    <n v="1285045200"/>
    <n v="1285563600"/>
    <b v="0"/>
    <b v="1"/>
    <s v="theater/plays"/>
    <x v="3"/>
    <x v="3"/>
  </r>
  <r>
    <n v="12"/>
    <x v="12"/>
    <s v="Assimilated hybrid intranet"/>
    <n v="6300"/>
    <n v="5629"/>
    <n v="102.34545454545454"/>
    <n v="89"/>
    <x v="0"/>
    <n v="55"/>
    <x v="1"/>
    <s v="USD"/>
    <n v="1571720400"/>
    <n v="1572411600"/>
    <b v="0"/>
    <b v="0"/>
    <s v="film &amp; video/drama"/>
    <x v="4"/>
    <x v="6"/>
  </r>
  <r>
    <n v="13"/>
    <x v="13"/>
    <s v="Multi-tiered directional open architecture"/>
    <n v="4200"/>
    <n v="10295"/>
    <n v="105.05102040816327"/>
    <n v="245"/>
    <x v="1"/>
    <n v="98"/>
    <x v="1"/>
    <s v="USD"/>
    <n v="1465621200"/>
    <n v="1466658000"/>
    <b v="0"/>
    <b v="0"/>
    <s v="music/indie rock"/>
    <x v="1"/>
    <x v="7"/>
  </r>
  <r>
    <n v="14"/>
    <x v="14"/>
    <s v="Cloned directional synergy"/>
    <n v="28200"/>
    <n v="18829"/>
    <n v="94.144999999999996"/>
    <n v="67"/>
    <x v="0"/>
    <n v="200"/>
    <x v="1"/>
    <s v="USD"/>
    <n v="1331013600"/>
    <n v="1333342800"/>
    <b v="0"/>
    <b v="0"/>
    <s v="music/indie rock"/>
    <x v="1"/>
    <x v="7"/>
  </r>
  <r>
    <n v="15"/>
    <x v="15"/>
    <s v="Extended eco-centric pricing structure"/>
    <n v="81200"/>
    <n v="38414"/>
    <n v="84.986725663716811"/>
    <n v="47"/>
    <x v="0"/>
    <n v="452"/>
    <x v="1"/>
    <s v="USD"/>
    <n v="1575957600"/>
    <n v="1576303200"/>
    <b v="0"/>
    <b v="0"/>
    <s v="technology/wearables"/>
    <x v="2"/>
    <x v="8"/>
  </r>
  <r>
    <n v="16"/>
    <x v="16"/>
    <s v="Cross-platform systemic adapter"/>
    <n v="1700"/>
    <n v="11041"/>
    <n v="110.41"/>
    <n v="649"/>
    <x v="1"/>
    <n v="100"/>
    <x v="1"/>
    <s v="USD"/>
    <n v="1390370400"/>
    <n v="1392271200"/>
    <b v="0"/>
    <b v="0"/>
    <s v="publishing/nonfiction"/>
    <x v="5"/>
    <x v="9"/>
  </r>
  <r>
    <n v="17"/>
    <x v="17"/>
    <s v="Seamless 4thgeneration methodology"/>
    <n v="84600"/>
    <n v="134845"/>
    <n v="107.96236989591674"/>
    <n v="159"/>
    <x v="1"/>
    <n v="1249"/>
    <x v="1"/>
    <s v="USD"/>
    <n v="1294812000"/>
    <n v="1294898400"/>
    <b v="0"/>
    <b v="0"/>
    <s v="film &amp; video/animation"/>
    <x v="4"/>
    <x v="10"/>
  </r>
  <r>
    <n v="18"/>
    <x v="18"/>
    <s v="Exclusive needs-based adapter"/>
    <n v="9100"/>
    <n v="6089"/>
    <n v="45.103703703703701"/>
    <n v="67"/>
    <x v="3"/>
    <n v="135"/>
    <x v="1"/>
    <s v="USD"/>
    <n v="1536382800"/>
    <n v="1537074000"/>
    <b v="0"/>
    <b v="0"/>
    <s v="theater/plays"/>
    <x v="3"/>
    <x v="3"/>
  </r>
  <r>
    <n v="19"/>
    <x v="19"/>
    <s v="Down-sized cohesive archive"/>
    <n v="62500"/>
    <n v="30331"/>
    <n v="45.001483679525222"/>
    <n v="49"/>
    <x v="0"/>
    <n v="674"/>
    <x v="1"/>
    <s v="USD"/>
    <n v="1551679200"/>
    <n v="1553490000"/>
    <b v="0"/>
    <b v="1"/>
    <s v="theater/plays"/>
    <x v="3"/>
    <x v="3"/>
  </r>
  <r>
    <n v="20"/>
    <x v="20"/>
    <s v="Proactive composite alliance"/>
    <n v="131800"/>
    <n v="147936"/>
    <n v="105.97134670487107"/>
    <n v="112"/>
    <x v="1"/>
    <n v="1396"/>
    <x v="1"/>
    <s v="USD"/>
    <n v="1406523600"/>
    <n v="1406523600"/>
    <b v="0"/>
    <b v="0"/>
    <s v="film &amp; video/drama"/>
    <x v="4"/>
    <x v="6"/>
  </r>
  <r>
    <n v="21"/>
    <x v="21"/>
    <s v="Re-engineered intangible definition"/>
    <n v="94000"/>
    <n v="38533"/>
    <n v="69.055555555555557"/>
    <n v="41"/>
    <x v="0"/>
    <n v="558"/>
    <x v="1"/>
    <s v="USD"/>
    <n v="1313384400"/>
    <n v="1316322000"/>
    <b v="0"/>
    <b v="0"/>
    <s v="theater/plays"/>
    <x v="3"/>
    <x v="3"/>
  </r>
  <r>
    <n v="22"/>
    <x v="22"/>
    <s v="Enhanced dynamic definition"/>
    <n v="59100"/>
    <n v="75690"/>
    <n v="85.044943820224717"/>
    <n v="128"/>
    <x v="1"/>
    <n v="890"/>
    <x v="1"/>
    <s v="USD"/>
    <n v="1522731600"/>
    <n v="1524027600"/>
    <b v="0"/>
    <b v="0"/>
    <s v="theater/plays"/>
    <x v="3"/>
    <x v="3"/>
  </r>
  <r>
    <n v="23"/>
    <x v="23"/>
    <s v="Devolved next generation adapter"/>
    <n v="4500"/>
    <n v="14942"/>
    <n v="105.22535211267606"/>
    <n v="332"/>
    <x v="1"/>
    <n v="142"/>
    <x v="4"/>
    <s v="GBP"/>
    <n v="1550124000"/>
    <n v="1554699600"/>
    <b v="0"/>
    <b v="0"/>
    <s v="film &amp; video/documentary"/>
    <x v="4"/>
    <x v="4"/>
  </r>
  <r>
    <n v="24"/>
    <x v="24"/>
    <s v="Cross-platform intermediate frame"/>
    <n v="92400"/>
    <n v="104257"/>
    <n v="39.003741114852225"/>
    <n v="113"/>
    <x v="1"/>
    <n v="2673"/>
    <x v="1"/>
    <s v="USD"/>
    <n v="1403326800"/>
    <n v="1403499600"/>
    <b v="0"/>
    <b v="0"/>
    <s v="technology/wearables"/>
    <x v="2"/>
    <x v="8"/>
  </r>
  <r>
    <n v="25"/>
    <x v="25"/>
    <s v="Monitored impactful analyzer"/>
    <n v="5500"/>
    <n v="11904"/>
    <n v="73.030674846625772"/>
    <n v="216"/>
    <x v="1"/>
    <n v="163"/>
    <x v="1"/>
    <s v="USD"/>
    <n v="1305694800"/>
    <n v="1307422800"/>
    <b v="0"/>
    <b v="1"/>
    <s v="games/video games"/>
    <x v="6"/>
    <x v="11"/>
  </r>
  <r>
    <n v="26"/>
    <x v="26"/>
    <s v="Optional responsive customer loyalty"/>
    <n v="107500"/>
    <n v="51814"/>
    <n v="35.009459459459457"/>
    <n v="48"/>
    <x v="3"/>
    <n v="1480"/>
    <x v="1"/>
    <s v="USD"/>
    <n v="1533013200"/>
    <n v="1535346000"/>
    <b v="0"/>
    <b v="0"/>
    <s v="theater/plays"/>
    <x v="3"/>
    <x v="3"/>
  </r>
  <r>
    <n v="27"/>
    <x v="27"/>
    <s v="Diverse transitional migration"/>
    <n v="2000"/>
    <n v="1599"/>
    <n v="106.6"/>
    <n v="80"/>
    <x v="0"/>
    <n v="15"/>
    <x v="1"/>
    <s v="USD"/>
    <n v="1443848400"/>
    <n v="1444539600"/>
    <b v="0"/>
    <b v="0"/>
    <s v="music/rock"/>
    <x v="1"/>
    <x v="1"/>
  </r>
  <r>
    <n v="28"/>
    <x v="28"/>
    <s v="Synchronized global task-force"/>
    <n v="130800"/>
    <n v="137635"/>
    <n v="61.997747747747745"/>
    <n v="105"/>
    <x v="1"/>
    <n v="2220"/>
    <x v="1"/>
    <s v="USD"/>
    <n v="1265695200"/>
    <n v="1267682400"/>
    <b v="0"/>
    <b v="1"/>
    <s v="theater/plays"/>
    <x v="3"/>
    <x v="3"/>
  </r>
  <r>
    <n v="29"/>
    <x v="29"/>
    <s v="Focused 6thgeneration forecast"/>
    <n v="45900"/>
    <n v="150965"/>
    <n v="94.000622665006233"/>
    <n v="329"/>
    <x v="1"/>
    <n v="1606"/>
    <x v="5"/>
    <s v="CHF"/>
    <n v="1532062800"/>
    <n v="1535518800"/>
    <b v="0"/>
    <b v="0"/>
    <s v="film &amp; video/shorts"/>
    <x v="4"/>
    <x v="12"/>
  </r>
  <r>
    <n v="30"/>
    <x v="30"/>
    <s v="Down-sized analyzing challenge"/>
    <n v="9000"/>
    <n v="14455"/>
    <n v="112.05426356589147"/>
    <n v="161"/>
    <x v="1"/>
    <n v="129"/>
    <x v="1"/>
    <s v="USD"/>
    <n v="1558674000"/>
    <n v="1559106000"/>
    <b v="0"/>
    <b v="0"/>
    <s v="film &amp; video/animation"/>
    <x v="4"/>
    <x v="10"/>
  </r>
  <r>
    <n v="31"/>
    <x v="31"/>
    <s v="Progressive needs-based focus group"/>
    <n v="3500"/>
    <n v="10850"/>
    <n v="48.008849557522126"/>
    <n v="310"/>
    <x v="1"/>
    <n v="226"/>
    <x v="4"/>
    <s v="GBP"/>
    <n v="1451973600"/>
    <n v="1454392800"/>
    <b v="0"/>
    <b v="0"/>
    <s v="games/video games"/>
    <x v="6"/>
    <x v="11"/>
  </r>
  <r>
    <n v="32"/>
    <x v="32"/>
    <s v="Ergonomic 6thgeneration success"/>
    <n v="101000"/>
    <n v="87676"/>
    <n v="38.004334633723452"/>
    <n v="87"/>
    <x v="0"/>
    <n v="2307"/>
    <x v="6"/>
    <s v="EUR"/>
    <n v="1515564000"/>
    <n v="1517896800"/>
    <b v="0"/>
    <b v="0"/>
    <s v="film &amp; video/documentary"/>
    <x v="4"/>
    <x v="4"/>
  </r>
  <r>
    <n v="33"/>
    <x v="33"/>
    <s v="Exclusive interactive approach"/>
    <n v="50200"/>
    <n v="189666"/>
    <n v="35.000184535892231"/>
    <n v="378"/>
    <x v="1"/>
    <n v="5419"/>
    <x v="1"/>
    <s v="USD"/>
    <n v="1412485200"/>
    <n v="1415685600"/>
    <b v="0"/>
    <b v="0"/>
    <s v="theater/plays"/>
    <x v="3"/>
    <x v="3"/>
  </r>
  <r>
    <n v="34"/>
    <x v="34"/>
    <s v="Reverse-engineered asynchronous archive"/>
    <n v="9300"/>
    <n v="14025"/>
    <n v="85"/>
    <n v="151"/>
    <x v="1"/>
    <n v="165"/>
    <x v="1"/>
    <s v="USD"/>
    <n v="1490245200"/>
    <n v="1490677200"/>
    <b v="0"/>
    <b v="0"/>
    <s v="film &amp; video/documentary"/>
    <x v="4"/>
    <x v="4"/>
  </r>
  <r>
    <n v="35"/>
    <x v="35"/>
    <s v="Synergized intangible challenge"/>
    <n v="125500"/>
    <n v="188628"/>
    <n v="95.993893129770996"/>
    <n v="150"/>
    <x v="1"/>
    <n v="1965"/>
    <x v="3"/>
    <s v="DKK"/>
    <n v="1547877600"/>
    <n v="1551506400"/>
    <b v="0"/>
    <b v="1"/>
    <s v="film &amp; video/drama"/>
    <x v="4"/>
    <x v="6"/>
  </r>
  <r>
    <n v="36"/>
    <x v="36"/>
    <s v="Monitored multi-state encryption"/>
    <n v="700"/>
    <n v="1101"/>
    <n v="68.8125"/>
    <n v="157"/>
    <x v="1"/>
    <n v="16"/>
    <x v="1"/>
    <s v="USD"/>
    <n v="1298700000"/>
    <n v="1300856400"/>
    <b v="0"/>
    <b v="0"/>
    <s v="theater/plays"/>
    <x v="3"/>
    <x v="3"/>
  </r>
  <r>
    <n v="37"/>
    <x v="37"/>
    <s v="Profound attitude-oriented functionalities"/>
    <n v="8100"/>
    <n v="11339"/>
    <n v="105.97196261682242"/>
    <n v="140"/>
    <x v="1"/>
    <n v="107"/>
    <x v="1"/>
    <s v="USD"/>
    <n v="1570338000"/>
    <n v="1573192800"/>
    <b v="0"/>
    <b v="1"/>
    <s v="publishing/fiction"/>
    <x v="5"/>
    <x v="13"/>
  </r>
  <r>
    <n v="38"/>
    <x v="38"/>
    <s v="Digitized client-driven database"/>
    <n v="3100"/>
    <n v="10085"/>
    <n v="75.261194029850742"/>
    <n v="325"/>
    <x v="1"/>
    <n v="134"/>
    <x v="1"/>
    <s v="USD"/>
    <n v="1287378000"/>
    <n v="1287810000"/>
    <b v="0"/>
    <b v="0"/>
    <s v="photography/photography books"/>
    <x v="7"/>
    <x v="14"/>
  </r>
  <r>
    <n v="39"/>
    <x v="39"/>
    <s v="Organized bi-directional function"/>
    <n v="9900"/>
    <n v="5027"/>
    <n v="57.125"/>
    <n v="51"/>
    <x v="0"/>
    <n v="88"/>
    <x v="3"/>
    <s v="DKK"/>
    <n v="1361772000"/>
    <n v="1362978000"/>
    <b v="0"/>
    <b v="0"/>
    <s v="theater/plays"/>
    <x v="3"/>
    <x v="3"/>
  </r>
  <r>
    <n v="40"/>
    <x v="40"/>
    <s v="Reduced stable middleware"/>
    <n v="8800"/>
    <n v="14878"/>
    <n v="75.141414141414145"/>
    <n v="169"/>
    <x v="1"/>
    <n v="198"/>
    <x v="1"/>
    <s v="USD"/>
    <n v="1275714000"/>
    <n v="1277355600"/>
    <b v="0"/>
    <b v="1"/>
    <s v="technology/wearables"/>
    <x v="2"/>
    <x v="8"/>
  </r>
  <r>
    <n v="41"/>
    <x v="41"/>
    <s v="Universal 5thgeneration neural-net"/>
    <n v="5600"/>
    <n v="11924"/>
    <n v="107.42342342342343"/>
    <n v="213"/>
    <x v="1"/>
    <n v="111"/>
    <x v="6"/>
    <s v="EUR"/>
    <n v="1346734800"/>
    <n v="1348981200"/>
    <b v="0"/>
    <b v="1"/>
    <s v="music/rock"/>
    <x v="1"/>
    <x v="1"/>
  </r>
  <r>
    <n v="42"/>
    <x v="42"/>
    <s v="Virtual uniform frame"/>
    <n v="1800"/>
    <n v="7991"/>
    <n v="35.995495495495497"/>
    <n v="444"/>
    <x v="1"/>
    <n v="222"/>
    <x v="1"/>
    <s v="USD"/>
    <n v="1309755600"/>
    <n v="1310533200"/>
    <b v="0"/>
    <b v="0"/>
    <s v="food/food trucks"/>
    <x v="0"/>
    <x v="0"/>
  </r>
  <r>
    <n v="43"/>
    <x v="43"/>
    <s v="Profound explicit paradigm"/>
    <n v="90200"/>
    <n v="167717"/>
    <n v="26.998873148744366"/>
    <n v="186"/>
    <x v="1"/>
    <n v="6212"/>
    <x v="1"/>
    <s v="USD"/>
    <n v="1406178000"/>
    <n v="1407560400"/>
    <b v="0"/>
    <b v="0"/>
    <s v="publishing/radio &amp; podcasts"/>
    <x v="5"/>
    <x v="15"/>
  </r>
  <r>
    <n v="44"/>
    <x v="44"/>
    <s v="Visionary real-time groupware"/>
    <n v="1600"/>
    <n v="10541"/>
    <n v="107.56122448979592"/>
    <n v="659"/>
    <x v="1"/>
    <n v="98"/>
    <x v="3"/>
    <s v="DKK"/>
    <n v="1552798800"/>
    <n v="1552885200"/>
    <b v="0"/>
    <b v="0"/>
    <s v="publishing/fiction"/>
    <x v="5"/>
    <x v="13"/>
  </r>
  <r>
    <n v="45"/>
    <x v="45"/>
    <s v="Networked tertiary Graphical User Interface"/>
    <n v="9500"/>
    <n v="4530"/>
    <n v="94.375"/>
    <n v="48"/>
    <x v="0"/>
    <n v="48"/>
    <x v="1"/>
    <s v="USD"/>
    <n v="1478062800"/>
    <n v="1479362400"/>
    <b v="0"/>
    <b v="1"/>
    <s v="theater/plays"/>
    <x v="3"/>
    <x v="3"/>
  </r>
  <r>
    <n v="46"/>
    <x v="46"/>
    <s v="Virtual grid-enabled task-force"/>
    <n v="3700"/>
    <n v="4247"/>
    <n v="46.163043478260867"/>
    <n v="115"/>
    <x v="1"/>
    <n v="92"/>
    <x v="1"/>
    <s v="USD"/>
    <n v="1278565200"/>
    <n v="1280552400"/>
    <b v="0"/>
    <b v="0"/>
    <s v="music/rock"/>
    <x v="1"/>
    <x v="1"/>
  </r>
  <r>
    <n v="47"/>
    <x v="47"/>
    <s v="Function-based multi-state software"/>
    <n v="1500"/>
    <n v="7129"/>
    <n v="47.845637583892618"/>
    <n v="475"/>
    <x v="1"/>
    <n v="149"/>
    <x v="1"/>
    <s v="USD"/>
    <n v="1396069200"/>
    <n v="1398661200"/>
    <b v="0"/>
    <b v="0"/>
    <s v="theater/plays"/>
    <x v="3"/>
    <x v="3"/>
  </r>
  <r>
    <n v="48"/>
    <x v="48"/>
    <s v="Optimized leadingedge concept"/>
    <n v="33300"/>
    <n v="128862"/>
    <n v="53.007815713698065"/>
    <n v="387"/>
    <x v="1"/>
    <n v="2431"/>
    <x v="1"/>
    <s v="USD"/>
    <n v="1435208400"/>
    <n v="1436245200"/>
    <b v="0"/>
    <b v="0"/>
    <s v="theater/plays"/>
    <x v="3"/>
    <x v="3"/>
  </r>
  <r>
    <n v="49"/>
    <x v="49"/>
    <s v="Sharable holistic interface"/>
    <n v="7200"/>
    <n v="13653"/>
    <n v="45.059405940594061"/>
    <n v="190"/>
    <x v="1"/>
    <n v="303"/>
    <x v="1"/>
    <s v="USD"/>
    <n v="1571547600"/>
    <n v="1575439200"/>
    <b v="0"/>
    <b v="0"/>
    <s v="music/rock"/>
    <x v="1"/>
    <x v="1"/>
  </r>
  <r>
    <n v="50"/>
    <x v="50"/>
    <s v="Down-sized system-worthy secured line"/>
    <n v="100"/>
    <n v="2"/>
    <n v="2"/>
    <n v="2"/>
    <x v="0"/>
    <n v="1"/>
    <x v="6"/>
    <s v="EUR"/>
    <n v="1375333200"/>
    <n v="1377752400"/>
    <b v="0"/>
    <b v="0"/>
    <s v="music/metal"/>
    <x v="1"/>
    <x v="16"/>
  </r>
  <r>
    <n v="51"/>
    <x v="51"/>
    <s v="Inverse secondary infrastructure"/>
    <n v="158100"/>
    <n v="145243"/>
    <n v="99.006816632583508"/>
    <n v="92"/>
    <x v="0"/>
    <n v="1467"/>
    <x v="4"/>
    <s v="GBP"/>
    <n v="1332824400"/>
    <n v="1334206800"/>
    <b v="0"/>
    <b v="1"/>
    <s v="technology/wearables"/>
    <x v="2"/>
    <x v="8"/>
  </r>
  <r>
    <n v="52"/>
    <x v="52"/>
    <s v="Organic foreground leverage"/>
    <n v="7200"/>
    <n v="2459"/>
    <n v="32.786666666666669"/>
    <n v="34"/>
    <x v="0"/>
    <n v="75"/>
    <x v="1"/>
    <s v="USD"/>
    <n v="1284526800"/>
    <n v="1284872400"/>
    <b v="0"/>
    <b v="0"/>
    <s v="theater/plays"/>
    <x v="3"/>
    <x v="3"/>
  </r>
  <r>
    <n v="53"/>
    <x v="53"/>
    <s v="Reverse-engineered static concept"/>
    <n v="8800"/>
    <n v="12356"/>
    <n v="59.119617224880386"/>
    <n v="140"/>
    <x v="1"/>
    <n v="209"/>
    <x v="1"/>
    <s v="USD"/>
    <n v="1400562000"/>
    <n v="1403931600"/>
    <b v="0"/>
    <b v="0"/>
    <s v="film &amp; video/drama"/>
    <x v="4"/>
    <x v="6"/>
  </r>
  <r>
    <n v="54"/>
    <x v="54"/>
    <s v="Multi-channeled neutral customer loyalty"/>
    <n v="6000"/>
    <n v="5392"/>
    <n v="44.93333333333333"/>
    <n v="90"/>
    <x v="0"/>
    <n v="120"/>
    <x v="1"/>
    <s v="USD"/>
    <n v="1520748000"/>
    <n v="1521262800"/>
    <b v="0"/>
    <b v="0"/>
    <s v="technology/wearables"/>
    <x v="2"/>
    <x v="8"/>
  </r>
  <r>
    <n v="55"/>
    <x v="55"/>
    <s v="Reverse-engineered bifurcated strategy"/>
    <n v="6600"/>
    <n v="11746"/>
    <n v="89.664122137404576"/>
    <n v="178"/>
    <x v="1"/>
    <n v="131"/>
    <x v="1"/>
    <s v="USD"/>
    <n v="1532926800"/>
    <n v="1533358800"/>
    <b v="0"/>
    <b v="0"/>
    <s v="music/jazz"/>
    <x v="1"/>
    <x v="17"/>
  </r>
  <r>
    <n v="56"/>
    <x v="56"/>
    <s v="Horizontal context-sensitive knowledge user"/>
    <n v="8000"/>
    <n v="11493"/>
    <n v="70.079268292682926"/>
    <n v="144"/>
    <x v="1"/>
    <n v="164"/>
    <x v="1"/>
    <s v="USD"/>
    <n v="1420869600"/>
    <n v="1421474400"/>
    <b v="0"/>
    <b v="0"/>
    <s v="technology/wearables"/>
    <x v="2"/>
    <x v="8"/>
  </r>
  <r>
    <n v="57"/>
    <x v="57"/>
    <s v="Cross-group multi-state task-force"/>
    <n v="2900"/>
    <n v="6243"/>
    <n v="31.059701492537314"/>
    <n v="215"/>
    <x v="1"/>
    <n v="201"/>
    <x v="1"/>
    <s v="USD"/>
    <n v="1504242000"/>
    <n v="1505278800"/>
    <b v="0"/>
    <b v="0"/>
    <s v="games/video games"/>
    <x v="6"/>
    <x v="11"/>
  </r>
  <r>
    <n v="58"/>
    <x v="58"/>
    <s v="Expanded 3rdgeneration strategy"/>
    <n v="2700"/>
    <n v="6132"/>
    <n v="29.061611374407583"/>
    <n v="227"/>
    <x v="1"/>
    <n v="211"/>
    <x v="1"/>
    <s v="USD"/>
    <n v="1442811600"/>
    <n v="1443934800"/>
    <b v="0"/>
    <b v="0"/>
    <s v="theater/plays"/>
    <x v="3"/>
    <x v="3"/>
  </r>
  <r>
    <n v="59"/>
    <x v="59"/>
    <s v="Assimilated real-time support"/>
    <n v="1400"/>
    <n v="3851"/>
    <n v="30.0859375"/>
    <n v="275"/>
    <x v="1"/>
    <n v="128"/>
    <x v="1"/>
    <s v="USD"/>
    <n v="1497243600"/>
    <n v="1498539600"/>
    <b v="0"/>
    <b v="1"/>
    <s v="theater/plays"/>
    <x v="3"/>
    <x v="3"/>
  </r>
  <r>
    <n v="60"/>
    <x v="60"/>
    <s v="User-centric regional database"/>
    <n v="94200"/>
    <n v="135997"/>
    <n v="84.998125000000002"/>
    <n v="144"/>
    <x v="1"/>
    <n v="1600"/>
    <x v="0"/>
    <s v="CAD"/>
    <n v="1342501200"/>
    <n v="1342760400"/>
    <b v="0"/>
    <b v="0"/>
    <s v="theater/plays"/>
    <x v="3"/>
    <x v="3"/>
  </r>
  <r>
    <n v="61"/>
    <x v="61"/>
    <s v="Open-source zero administration complexity"/>
    <n v="199200"/>
    <n v="184750"/>
    <n v="82.001775410563695"/>
    <n v="93"/>
    <x v="0"/>
    <n v="2253"/>
    <x v="0"/>
    <s v="CAD"/>
    <n v="1298268000"/>
    <n v="1301720400"/>
    <b v="0"/>
    <b v="0"/>
    <s v="theater/plays"/>
    <x v="3"/>
    <x v="3"/>
  </r>
  <r>
    <n v="62"/>
    <x v="62"/>
    <s v="Organized incremental standardization"/>
    <n v="2000"/>
    <n v="14452"/>
    <n v="58.040160642570278"/>
    <n v="723"/>
    <x v="1"/>
    <n v="249"/>
    <x v="1"/>
    <s v="USD"/>
    <n v="1433480400"/>
    <n v="1433566800"/>
    <b v="0"/>
    <b v="0"/>
    <s v="technology/web"/>
    <x v="2"/>
    <x v="2"/>
  </r>
  <r>
    <n v="63"/>
    <x v="63"/>
    <s v="Assimilated didactic open system"/>
    <n v="4700"/>
    <n v="557"/>
    <n v="111.4"/>
    <n v="12"/>
    <x v="0"/>
    <n v="5"/>
    <x v="1"/>
    <s v="USD"/>
    <n v="1493355600"/>
    <n v="1493874000"/>
    <b v="0"/>
    <b v="0"/>
    <s v="theater/plays"/>
    <x v="3"/>
    <x v="3"/>
  </r>
  <r>
    <n v="64"/>
    <x v="64"/>
    <s v="Vision-oriented logistical intranet"/>
    <n v="2800"/>
    <n v="2734"/>
    <n v="71.94736842105263"/>
    <n v="98"/>
    <x v="0"/>
    <n v="38"/>
    <x v="1"/>
    <s v="USD"/>
    <n v="1530507600"/>
    <n v="1531803600"/>
    <b v="0"/>
    <b v="1"/>
    <s v="technology/web"/>
    <x v="2"/>
    <x v="2"/>
  </r>
  <r>
    <n v="65"/>
    <x v="65"/>
    <s v="Mandatory incremental projection"/>
    <n v="6100"/>
    <n v="14405"/>
    <n v="61.038135593220339"/>
    <n v="236"/>
    <x v="1"/>
    <n v="236"/>
    <x v="1"/>
    <s v="USD"/>
    <n v="1296108000"/>
    <n v="1296712800"/>
    <b v="0"/>
    <b v="0"/>
    <s v="theater/plays"/>
    <x v="3"/>
    <x v="3"/>
  </r>
  <r>
    <n v="66"/>
    <x v="66"/>
    <s v="Grass-roots needs-based encryption"/>
    <n v="2900"/>
    <n v="1307"/>
    <n v="108.91666666666667"/>
    <n v="45"/>
    <x v="0"/>
    <n v="12"/>
    <x v="1"/>
    <s v="USD"/>
    <n v="1428469200"/>
    <n v="1428901200"/>
    <b v="0"/>
    <b v="1"/>
    <s v="theater/plays"/>
    <x v="3"/>
    <x v="3"/>
  </r>
  <r>
    <n v="67"/>
    <x v="67"/>
    <s v="Team-oriented 6thgeneration middleware"/>
    <n v="72600"/>
    <n v="117892"/>
    <n v="29.001722017220171"/>
    <n v="162"/>
    <x v="1"/>
    <n v="4065"/>
    <x v="4"/>
    <s v="GBP"/>
    <n v="1264399200"/>
    <n v="1264831200"/>
    <b v="0"/>
    <b v="1"/>
    <s v="technology/wearables"/>
    <x v="2"/>
    <x v="8"/>
  </r>
  <r>
    <n v="68"/>
    <x v="68"/>
    <s v="Inverse multi-tasking installation"/>
    <n v="5700"/>
    <n v="14508"/>
    <n v="58.975609756097562"/>
    <n v="255"/>
    <x v="1"/>
    <n v="246"/>
    <x v="6"/>
    <s v="EUR"/>
    <n v="1501131600"/>
    <n v="1505192400"/>
    <b v="0"/>
    <b v="1"/>
    <s v="theater/plays"/>
    <x v="3"/>
    <x v="3"/>
  </r>
  <r>
    <n v="69"/>
    <x v="69"/>
    <s v="Switchable disintermediate moderator"/>
    <n v="7900"/>
    <n v="1901"/>
    <n v="111.82352941176471"/>
    <n v="24"/>
    <x v="3"/>
    <n v="17"/>
    <x v="1"/>
    <s v="USD"/>
    <n v="1292738400"/>
    <n v="1295676000"/>
    <b v="0"/>
    <b v="0"/>
    <s v="theater/plays"/>
    <x v="3"/>
    <x v="3"/>
  </r>
  <r>
    <n v="70"/>
    <x v="70"/>
    <s v="Re-engineered 24/7 task-force"/>
    <n v="128000"/>
    <n v="158389"/>
    <n v="63.995555555555555"/>
    <n v="124"/>
    <x v="1"/>
    <n v="2475"/>
    <x v="6"/>
    <s v="EUR"/>
    <n v="1288674000"/>
    <n v="1292911200"/>
    <b v="0"/>
    <b v="1"/>
    <s v="theater/plays"/>
    <x v="3"/>
    <x v="3"/>
  </r>
  <r>
    <n v="71"/>
    <x v="71"/>
    <s v="Organic object-oriented budgetary management"/>
    <n v="6000"/>
    <n v="6484"/>
    <n v="85.315789473684205"/>
    <n v="108"/>
    <x v="1"/>
    <n v="76"/>
    <x v="1"/>
    <s v="USD"/>
    <n v="1575093600"/>
    <n v="1575439200"/>
    <b v="0"/>
    <b v="0"/>
    <s v="theater/plays"/>
    <x v="3"/>
    <x v="3"/>
  </r>
  <r>
    <n v="72"/>
    <x v="72"/>
    <s v="Seamless coherent parallelism"/>
    <n v="600"/>
    <n v="4022"/>
    <n v="74.481481481481481"/>
    <n v="670"/>
    <x v="1"/>
    <n v="54"/>
    <x v="1"/>
    <s v="USD"/>
    <n v="1435726800"/>
    <n v="1438837200"/>
    <b v="0"/>
    <b v="0"/>
    <s v="film &amp; video/animation"/>
    <x v="4"/>
    <x v="10"/>
  </r>
  <r>
    <n v="73"/>
    <x v="73"/>
    <s v="Cross-platform even-keeled initiative"/>
    <n v="1400"/>
    <n v="9253"/>
    <n v="105.14772727272727"/>
    <n v="661"/>
    <x v="1"/>
    <n v="88"/>
    <x v="1"/>
    <s v="USD"/>
    <n v="1480226400"/>
    <n v="1480485600"/>
    <b v="0"/>
    <b v="0"/>
    <s v="music/jazz"/>
    <x v="1"/>
    <x v="17"/>
  </r>
  <r>
    <n v="74"/>
    <x v="74"/>
    <s v="Progressive tertiary framework"/>
    <n v="3900"/>
    <n v="4776"/>
    <n v="56.188235294117646"/>
    <n v="122"/>
    <x v="1"/>
    <n v="85"/>
    <x v="4"/>
    <s v="GBP"/>
    <n v="1459054800"/>
    <n v="1459141200"/>
    <b v="0"/>
    <b v="0"/>
    <s v="music/metal"/>
    <x v="1"/>
    <x v="16"/>
  </r>
  <r>
    <n v="75"/>
    <x v="75"/>
    <s v="Multi-layered dynamic protocol"/>
    <n v="9700"/>
    <n v="14606"/>
    <n v="85.917647058823533"/>
    <n v="151"/>
    <x v="1"/>
    <n v="170"/>
    <x v="1"/>
    <s v="USD"/>
    <n v="1531630800"/>
    <n v="1532322000"/>
    <b v="0"/>
    <b v="0"/>
    <s v="photography/photography books"/>
    <x v="7"/>
    <x v="14"/>
  </r>
  <r>
    <n v="76"/>
    <x v="76"/>
    <s v="Horizontal next generation function"/>
    <n v="122900"/>
    <n v="95993"/>
    <n v="57.00296912114014"/>
    <n v="78"/>
    <x v="0"/>
    <n v="1684"/>
    <x v="1"/>
    <s v="USD"/>
    <n v="1421992800"/>
    <n v="1426222800"/>
    <b v="1"/>
    <b v="1"/>
    <s v="theater/plays"/>
    <x v="3"/>
    <x v="3"/>
  </r>
  <r>
    <n v="77"/>
    <x v="77"/>
    <s v="Pre-emptive impactful model"/>
    <n v="9500"/>
    <n v="4460"/>
    <n v="79.642857142857139"/>
    <n v="47"/>
    <x v="0"/>
    <n v="56"/>
    <x v="1"/>
    <s v="USD"/>
    <n v="1285563600"/>
    <n v="1286773200"/>
    <b v="0"/>
    <b v="1"/>
    <s v="film &amp; video/animation"/>
    <x v="4"/>
    <x v="10"/>
  </r>
  <r>
    <n v="78"/>
    <x v="78"/>
    <s v="User-centric bifurcated knowledge user"/>
    <n v="4500"/>
    <n v="13536"/>
    <n v="41.018181818181816"/>
    <n v="301"/>
    <x v="1"/>
    <n v="330"/>
    <x v="1"/>
    <s v="USD"/>
    <n v="1523854800"/>
    <n v="1523941200"/>
    <b v="0"/>
    <b v="0"/>
    <s v="publishing/translations"/>
    <x v="5"/>
    <x v="18"/>
  </r>
  <r>
    <n v="79"/>
    <x v="79"/>
    <s v="Triple-buffered reciprocal project"/>
    <n v="57800"/>
    <n v="40228"/>
    <n v="48.004773269689736"/>
    <n v="70"/>
    <x v="0"/>
    <n v="838"/>
    <x v="1"/>
    <s v="USD"/>
    <n v="1529125200"/>
    <n v="1529557200"/>
    <b v="0"/>
    <b v="0"/>
    <s v="theater/plays"/>
    <x v="3"/>
    <x v="3"/>
  </r>
  <r>
    <n v="80"/>
    <x v="80"/>
    <s v="Cross-platform needs-based approach"/>
    <n v="1100"/>
    <n v="7012"/>
    <n v="55.212598425196852"/>
    <n v="637"/>
    <x v="1"/>
    <n v="127"/>
    <x v="1"/>
    <s v="USD"/>
    <n v="1503982800"/>
    <n v="1506574800"/>
    <b v="0"/>
    <b v="0"/>
    <s v="games/video games"/>
    <x v="6"/>
    <x v="11"/>
  </r>
  <r>
    <n v="81"/>
    <x v="81"/>
    <s v="User-friendly static contingency"/>
    <n v="16800"/>
    <n v="37857"/>
    <n v="92.109489051094897"/>
    <n v="225"/>
    <x v="1"/>
    <n v="411"/>
    <x v="1"/>
    <s v="USD"/>
    <n v="1511416800"/>
    <n v="1513576800"/>
    <b v="0"/>
    <b v="0"/>
    <s v="music/rock"/>
    <x v="1"/>
    <x v="1"/>
  </r>
  <r>
    <n v="82"/>
    <x v="82"/>
    <s v="Reactive content-based framework"/>
    <n v="1000"/>
    <n v="14973"/>
    <n v="83.183333333333337"/>
    <n v="1497"/>
    <x v="1"/>
    <n v="180"/>
    <x v="4"/>
    <s v="GBP"/>
    <n v="1547704800"/>
    <n v="1548309600"/>
    <b v="0"/>
    <b v="1"/>
    <s v="games/video games"/>
    <x v="6"/>
    <x v="11"/>
  </r>
  <r>
    <n v="83"/>
    <x v="83"/>
    <s v="Realigned user-facing concept"/>
    <n v="106400"/>
    <n v="39996"/>
    <n v="39.996000000000002"/>
    <n v="38"/>
    <x v="0"/>
    <n v="1000"/>
    <x v="1"/>
    <s v="USD"/>
    <n v="1469682000"/>
    <n v="1471582800"/>
    <b v="0"/>
    <b v="0"/>
    <s v="music/electric music"/>
    <x v="1"/>
    <x v="5"/>
  </r>
  <r>
    <n v="84"/>
    <x v="84"/>
    <s v="Public-key zero tolerance orchestration"/>
    <n v="31400"/>
    <n v="41564"/>
    <n v="111.1336898395722"/>
    <n v="132"/>
    <x v="1"/>
    <n v="374"/>
    <x v="1"/>
    <s v="USD"/>
    <n v="1343451600"/>
    <n v="1344315600"/>
    <b v="0"/>
    <b v="0"/>
    <s v="technology/wearables"/>
    <x v="2"/>
    <x v="8"/>
  </r>
  <r>
    <n v="85"/>
    <x v="85"/>
    <s v="Multi-tiered eco-centric architecture"/>
    <n v="4900"/>
    <n v="6430"/>
    <n v="90.563380281690144"/>
    <n v="131"/>
    <x v="1"/>
    <n v="71"/>
    <x v="2"/>
    <s v="AUD"/>
    <n v="1315717200"/>
    <n v="1316408400"/>
    <b v="0"/>
    <b v="0"/>
    <s v="music/indie rock"/>
    <x v="1"/>
    <x v="7"/>
  </r>
  <r>
    <n v="86"/>
    <x v="86"/>
    <s v="Organic motivating firmware"/>
    <n v="7400"/>
    <n v="12405"/>
    <n v="61.108374384236456"/>
    <n v="168"/>
    <x v="1"/>
    <n v="203"/>
    <x v="1"/>
    <s v="USD"/>
    <n v="1430715600"/>
    <n v="1431838800"/>
    <b v="1"/>
    <b v="0"/>
    <s v="theater/plays"/>
    <x v="3"/>
    <x v="3"/>
  </r>
  <r>
    <n v="87"/>
    <x v="87"/>
    <s v="Synergized 4thgeneration conglomeration"/>
    <n v="198500"/>
    <n v="123040"/>
    <n v="83.022941970310384"/>
    <n v="62"/>
    <x v="0"/>
    <n v="1482"/>
    <x v="2"/>
    <s v="AUD"/>
    <n v="1299564000"/>
    <n v="1300510800"/>
    <b v="0"/>
    <b v="1"/>
    <s v="music/rock"/>
    <x v="1"/>
    <x v="1"/>
  </r>
  <r>
    <n v="88"/>
    <x v="88"/>
    <s v="Grass-roots fault-tolerant policy"/>
    <n v="4800"/>
    <n v="12516"/>
    <n v="110.76106194690266"/>
    <n v="261"/>
    <x v="1"/>
    <n v="113"/>
    <x v="1"/>
    <s v="USD"/>
    <n v="1429160400"/>
    <n v="1431061200"/>
    <b v="0"/>
    <b v="0"/>
    <s v="publishing/translations"/>
    <x v="5"/>
    <x v="18"/>
  </r>
  <r>
    <n v="89"/>
    <x v="89"/>
    <s v="Monitored scalable knowledgebase"/>
    <n v="3400"/>
    <n v="8588"/>
    <n v="89.458333333333329"/>
    <n v="253"/>
    <x v="1"/>
    <n v="96"/>
    <x v="1"/>
    <s v="USD"/>
    <n v="1271307600"/>
    <n v="1271480400"/>
    <b v="0"/>
    <b v="0"/>
    <s v="theater/plays"/>
    <x v="3"/>
    <x v="3"/>
  </r>
  <r>
    <n v="90"/>
    <x v="90"/>
    <s v="Synergistic explicit parallelism"/>
    <n v="7800"/>
    <n v="6132"/>
    <n v="57.849056603773583"/>
    <n v="79"/>
    <x v="0"/>
    <n v="106"/>
    <x v="1"/>
    <s v="USD"/>
    <n v="1456380000"/>
    <n v="1456380000"/>
    <b v="0"/>
    <b v="1"/>
    <s v="theater/plays"/>
    <x v="3"/>
    <x v="3"/>
  </r>
  <r>
    <n v="91"/>
    <x v="91"/>
    <s v="Enhanced systemic analyzer"/>
    <n v="154300"/>
    <n v="74688"/>
    <n v="109.99705449189985"/>
    <n v="48"/>
    <x v="0"/>
    <n v="679"/>
    <x v="6"/>
    <s v="EUR"/>
    <n v="1470459600"/>
    <n v="1472878800"/>
    <b v="0"/>
    <b v="0"/>
    <s v="publishing/translations"/>
    <x v="5"/>
    <x v="18"/>
  </r>
  <r>
    <n v="92"/>
    <x v="92"/>
    <s v="Object-based analyzing knowledge user"/>
    <n v="20000"/>
    <n v="51775"/>
    <n v="103.96586345381526"/>
    <n v="259"/>
    <x v="1"/>
    <n v="498"/>
    <x v="5"/>
    <s v="CHF"/>
    <n v="1277269200"/>
    <n v="1277355600"/>
    <b v="0"/>
    <b v="1"/>
    <s v="games/video games"/>
    <x v="6"/>
    <x v="11"/>
  </r>
  <r>
    <n v="93"/>
    <x v="93"/>
    <s v="Pre-emptive radical architecture"/>
    <n v="108800"/>
    <n v="65877"/>
    <n v="107.99508196721311"/>
    <n v="61"/>
    <x v="3"/>
    <n v="610"/>
    <x v="1"/>
    <s v="USD"/>
    <n v="1350709200"/>
    <n v="1351054800"/>
    <b v="0"/>
    <b v="1"/>
    <s v="theater/plays"/>
    <x v="3"/>
    <x v="3"/>
  </r>
  <r>
    <n v="94"/>
    <x v="94"/>
    <s v="Grass-roots web-enabled contingency"/>
    <n v="2900"/>
    <n v="8807"/>
    <n v="48.927777777777777"/>
    <n v="304"/>
    <x v="1"/>
    <n v="180"/>
    <x v="4"/>
    <s v="GBP"/>
    <n v="1554613200"/>
    <n v="1555563600"/>
    <b v="0"/>
    <b v="0"/>
    <s v="technology/web"/>
    <x v="2"/>
    <x v="2"/>
  </r>
  <r>
    <n v="95"/>
    <x v="95"/>
    <s v="Stand-alone system-worthy standardization"/>
    <n v="900"/>
    <n v="1017"/>
    <n v="37.666666666666664"/>
    <n v="113"/>
    <x v="1"/>
    <n v="27"/>
    <x v="1"/>
    <s v="USD"/>
    <n v="1571029200"/>
    <n v="1571634000"/>
    <b v="0"/>
    <b v="0"/>
    <s v="film &amp; video/documentary"/>
    <x v="4"/>
    <x v="4"/>
  </r>
  <r>
    <n v="96"/>
    <x v="96"/>
    <s v="Down-sized systematic policy"/>
    <n v="69700"/>
    <n v="151513"/>
    <n v="64.999141999141997"/>
    <n v="217"/>
    <x v="1"/>
    <n v="2331"/>
    <x v="1"/>
    <s v="USD"/>
    <n v="1299736800"/>
    <n v="1300856400"/>
    <b v="0"/>
    <b v="0"/>
    <s v="theater/plays"/>
    <x v="3"/>
    <x v="3"/>
  </r>
  <r>
    <n v="97"/>
    <x v="97"/>
    <s v="Cloned bi-directional architecture"/>
    <n v="1300"/>
    <n v="12047"/>
    <n v="106.61061946902655"/>
    <n v="927"/>
    <x v="1"/>
    <n v="113"/>
    <x v="1"/>
    <s v="USD"/>
    <n v="1435208400"/>
    <n v="1439874000"/>
    <b v="0"/>
    <b v="0"/>
    <s v="food/food trucks"/>
    <x v="0"/>
    <x v="0"/>
  </r>
  <r>
    <n v="98"/>
    <x v="98"/>
    <s v="Seamless transitional portal"/>
    <n v="97800"/>
    <n v="32951"/>
    <n v="27.009016393442622"/>
    <n v="34"/>
    <x v="0"/>
    <n v="1220"/>
    <x v="2"/>
    <s v="AUD"/>
    <n v="1437973200"/>
    <n v="1438318800"/>
    <b v="0"/>
    <b v="0"/>
    <s v="games/video games"/>
    <x v="6"/>
    <x v="11"/>
  </r>
  <r>
    <n v="99"/>
    <x v="99"/>
    <s v="Fully-configurable motivating approach"/>
    <n v="7600"/>
    <n v="14951"/>
    <n v="91.16463414634147"/>
    <n v="197"/>
    <x v="1"/>
    <n v="164"/>
    <x v="1"/>
    <s v="USD"/>
    <n v="1416895200"/>
    <n v="1419400800"/>
    <b v="0"/>
    <b v="0"/>
    <s v="theater/plays"/>
    <x v="3"/>
    <x v="3"/>
  </r>
  <r>
    <n v="100"/>
    <x v="100"/>
    <s v="Upgradable fault-tolerant approach"/>
    <n v="100"/>
    <n v="1"/>
    <n v="1"/>
    <n v="1"/>
    <x v="0"/>
    <n v="1"/>
    <x v="1"/>
    <s v="USD"/>
    <n v="1319000400"/>
    <n v="1320555600"/>
    <b v="0"/>
    <b v="0"/>
    <s v="theater/plays"/>
    <x v="3"/>
    <x v="3"/>
  </r>
  <r>
    <n v="101"/>
    <x v="101"/>
    <s v="Reduced heuristic moratorium"/>
    <n v="900"/>
    <n v="9193"/>
    <n v="56.054878048780488"/>
    <n v="1021"/>
    <x v="1"/>
    <n v="164"/>
    <x v="1"/>
    <s v="USD"/>
    <n v="1424498400"/>
    <n v="1425103200"/>
    <b v="0"/>
    <b v="1"/>
    <s v="music/electric music"/>
    <x v="1"/>
    <x v="5"/>
  </r>
  <r>
    <n v="102"/>
    <x v="102"/>
    <s v="Front-line web-enabled model"/>
    <n v="3700"/>
    <n v="10422"/>
    <n v="31.017857142857142"/>
    <n v="282"/>
    <x v="1"/>
    <n v="336"/>
    <x v="1"/>
    <s v="USD"/>
    <n v="1526274000"/>
    <n v="1526878800"/>
    <b v="0"/>
    <b v="1"/>
    <s v="technology/wearables"/>
    <x v="2"/>
    <x v="8"/>
  </r>
  <r>
    <n v="103"/>
    <x v="103"/>
    <s v="Polarized incremental emulation"/>
    <n v="10000"/>
    <n v="2461"/>
    <n v="66.513513513513516"/>
    <n v="25"/>
    <x v="0"/>
    <n v="37"/>
    <x v="6"/>
    <s v="EUR"/>
    <n v="1287896400"/>
    <n v="1288674000"/>
    <b v="0"/>
    <b v="0"/>
    <s v="music/electric music"/>
    <x v="1"/>
    <x v="5"/>
  </r>
  <r>
    <n v="104"/>
    <x v="104"/>
    <s v="Self-enabling grid-enabled initiative"/>
    <n v="119200"/>
    <n v="170623"/>
    <n v="89.005216484089729"/>
    <n v="143"/>
    <x v="1"/>
    <n v="1917"/>
    <x v="1"/>
    <s v="USD"/>
    <n v="1495515600"/>
    <n v="1495602000"/>
    <b v="0"/>
    <b v="0"/>
    <s v="music/indie rock"/>
    <x v="1"/>
    <x v="7"/>
  </r>
  <r>
    <n v="105"/>
    <x v="105"/>
    <s v="Total fresh-thinking system engine"/>
    <n v="6800"/>
    <n v="9829"/>
    <n v="103.46315789473684"/>
    <n v="145"/>
    <x v="1"/>
    <n v="95"/>
    <x v="1"/>
    <s v="USD"/>
    <n v="1364878800"/>
    <n v="1366434000"/>
    <b v="0"/>
    <b v="0"/>
    <s v="technology/web"/>
    <x v="2"/>
    <x v="2"/>
  </r>
  <r>
    <n v="106"/>
    <x v="106"/>
    <s v="Ameliorated clear-thinking circuit"/>
    <n v="3900"/>
    <n v="14006"/>
    <n v="95.278911564625844"/>
    <n v="359"/>
    <x v="1"/>
    <n v="147"/>
    <x v="1"/>
    <s v="USD"/>
    <n v="1567918800"/>
    <n v="1568350800"/>
    <b v="0"/>
    <b v="0"/>
    <s v="theater/plays"/>
    <x v="3"/>
    <x v="3"/>
  </r>
  <r>
    <n v="107"/>
    <x v="107"/>
    <s v="Multi-layered encompassing installation"/>
    <n v="3500"/>
    <n v="6527"/>
    <n v="75.895348837209298"/>
    <n v="186"/>
    <x v="1"/>
    <n v="86"/>
    <x v="1"/>
    <s v="USD"/>
    <n v="1524459600"/>
    <n v="1525928400"/>
    <b v="0"/>
    <b v="1"/>
    <s v="theater/plays"/>
    <x v="3"/>
    <x v="3"/>
  </r>
  <r>
    <n v="108"/>
    <x v="108"/>
    <s v="Universal encompassing implementation"/>
    <n v="1500"/>
    <n v="8929"/>
    <n v="107.57831325301204"/>
    <n v="595"/>
    <x v="1"/>
    <n v="83"/>
    <x v="1"/>
    <s v="USD"/>
    <n v="1333688400"/>
    <n v="1336885200"/>
    <b v="0"/>
    <b v="0"/>
    <s v="film &amp; video/documentary"/>
    <x v="4"/>
    <x v="4"/>
  </r>
  <r>
    <n v="109"/>
    <x v="109"/>
    <s v="Object-based client-server application"/>
    <n v="5200"/>
    <n v="3079"/>
    <n v="51.31666666666667"/>
    <n v="59"/>
    <x v="0"/>
    <n v="60"/>
    <x v="1"/>
    <s v="USD"/>
    <n v="1389506400"/>
    <n v="1389679200"/>
    <b v="0"/>
    <b v="0"/>
    <s v="film &amp; video/television"/>
    <x v="4"/>
    <x v="19"/>
  </r>
  <r>
    <n v="110"/>
    <x v="110"/>
    <s v="Cross-platform solution-oriented process improvement"/>
    <n v="142400"/>
    <n v="21307"/>
    <n v="71.983108108108112"/>
    <n v="15"/>
    <x v="0"/>
    <n v="296"/>
    <x v="1"/>
    <s v="USD"/>
    <n v="1536642000"/>
    <n v="1538283600"/>
    <b v="0"/>
    <b v="0"/>
    <s v="food/food trucks"/>
    <x v="0"/>
    <x v="0"/>
  </r>
  <r>
    <n v="111"/>
    <x v="111"/>
    <s v="Re-engineered user-facing approach"/>
    <n v="61400"/>
    <n v="73653"/>
    <n v="108.95414201183432"/>
    <n v="120"/>
    <x v="1"/>
    <n v="676"/>
    <x v="1"/>
    <s v="USD"/>
    <n v="1348290000"/>
    <n v="1348808400"/>
    <b v="0"/>
    <b v="0"/>
    <s v="publishing/radio &amp; podcasts"/>
    <x v="5"/>
    <x v="15"/>
  </r>
  <r>
    <n v="112"/>
    <x v="112"/>
    <s v="Re-engineered client-driven hub"/>
    <n v="4700"/>
    <n v="12635"/>
    <n v="35"/>
    <n v="269"/>
    <x v="1"/>
    <n v="361"/>
    <x v="2"/>
    <s v="AUD"/>
    <n v="1408856400"/>
    <n v="1410152400"/>
    <b v="0"/>
    <b v="0"/>
    <s v="technology/web"/>
    <x v="2"/>
    <x v="2"/>
  </r>
  <r>
    <n v="113"/>
    <x v="113"/>
    <s v="User-friendly tertiary array"/>
    <n v="3300"/>
    <n v="12437"/>
    <n v="94.938931297709928"/>
    <n v="377"/>
    <x v="1"/>
    <n v="131"/>
    <x v="1"/>
    <s v="USD"/>
    <n v="1505192400"/>
    <n v="1505797200"/>
    <b v="0"/>
    <b v="0"/>
    <s v="food/food trucks"/>
    <x v="0"/>
    <x v="0"/>
  </r>
  <r>
    <n v="114"/>
    <x v="114"/>
    <s v="Robust heuristic encoding"/>
    <n v="1900"/>
    <n v="13816"/>
    <n v="109.65079365079364"/>
    <n v="727"/>
    <x v="1"/>
    <n v="126"/>
    <x v="1"/>
    <s v="USD"/>
    <n v="1554786000"/>
    <n v="1554872400"/>
    <b v="0"/>
    <b v="1"/>
    <s v="technology/wearables"/>
    <x v="2"/>
    <x v="8"/>
  </r>
  <r>
    <n v="115"/>
    <x v="115"/>
    <s v="Team-oriented clear-thinking capacity"/>
    <n v="166700"/>
    <n v="145382"/>
    <n v="44.001815980629537"/>
    <n v="87"/>
    <x v="0"/>
    <n v="3304"/>
    <x v="6"/>
    <s v="EUR"/>
    <n v="1510898400"/>
    <n v="1513922400"/>
    <b v="0"/>
    <b v="0"/>
    <s v="publishing/fiction"/>
    <x v="5"/>
    <x v="13"/>
  </r>
  <r>
    <n v="116"/>
    <x v="116"/>
    <s v="De-engineered motivating standardization"/>
    <n v="7200"/>
    <n v="6336"/>
    <n v="86.794520547945211"/>
    <n v="88"/>
    <x v="0"/>
    <n v="73"/>
    <x v="1"/>
    <s v="USD"/>
    <n v="1442552400"/>
    <n v="1442638800"/>
    <b v="0"/>
    <b v="0"/>
    <s v="theater/plays"/>
    <x v="3"/>
    <x v="3"/>
  </r>
  <r>
    <n v="117"/>
    <x v="117"/>
    <s v="Business-focused 24hour groupware"/>
    <n v="4900"/>
    <n v="8523"/>
    <n v="30.992727272727272"/>
    <n v="174"/>
    <x v="1"/>
    <n v="275"/>
    <x v="1"/>
    <s v="USD"/>
    <n v="1316667600"/>
    <n v="1317186000"/>
    <b v="0"/>
    <b v="0"/>
    <s v="film &amp; video/television"/>
    <x v="4"/>
    <x v="19"/>
  </r>
  <r>
    <n v="118"/>
    <x v="118"/>
    <s v="Organic next generation protocol"/>
    <n v="5400"/>
    <n v="6351"/>
    <n v="94.791044776119406"/>
    <n v="118"/>
    <x v="1"/>
    <n v="67"/>
    <x v="1"/>
    <s v="USD"/>
    <n v="1390716000"/>
    <n v="1391234400"/>
    <b v="0"/>
    <b v="0"/>
    <s v="photography/photography books"/>
    <x v="7"/>
    <x v="14"/>
  </r>
  <r>
    <n v="119"/>
    <x v="119"/>
    <s v="Reverse-engineered full-range Internet solution"/>
    <n v="5000"/>
    <n v="10748"/>
    <n v="69.79220779220779"/>
    <n v="215"/>
    <x v="1"/>
    <n v="154"/>
    <x v="1"/>
    <s v="USD"/>
    <n v="1402894800"/>
    <n v="1404363600"/>
    <b v="0"/>
    <b v="1"/>
    <s v="film &amp; video/documentary"/>
    <x v="4"/>
    <x v="4"/>
  </r>
  <r>
    <n v="120"/>
    <x v="120"/>
    <s v="Synchronized regional synergy"/>
    <n v="75100"/>
    <n v="112272"/>
    <n v="63.003367003367003"/>
    <n v="149"/>
    <x v="1"/>
    <n v="1782"/>
    <x v="1"/>
    <s v="USD"/>
    <n v="1429246800"/>
    <n v="1429592400"/>
    <b v="0"/>
    <b v="1"/>
    <s v="games/mobile games"/>
    <x v="6"/>
    <x v="20"/>
  </r>
  <r>
    <n v="121"/>
    <x v="121"/>
    <s v="Multi-lateral homogeneous success"/>
    <n v="45300"/>
    <n v="99361"/>
    <n v="110.0343300110742"/>
    <n v="219"/>
    <x v="1"/>
    <n v="903"/>
    <x v="1"/>
    <s v="USD"/>
    <n v="1412485200"/>
    <n v="1413608400"/>
    <b v="0"/>
    <b v="0"/>
    <s v="games/video games"/>
    <x v="6"/>
    <x v="11"/>
  </r>
  <r>
    <n v="122"/>
    <x v="122"/>
    <s v="Seamless zero-defect solution"/>
    <n v="136800"/>
    <n v="88055"/>
    <n v="25.997933274284026"/>
    <n v="64"/>
    <x v="0"/>
    <n v="3387"/>
    <x v="1"/>
    <s v="USD"/>
    <n v="1417068000"/>
    <n v="1419400800"/>
    <b v="0"/>
    <b v="0"/>
    <s v="publishing/fiction"/>
    <x v="5"/>
    <x v="13"/>
  </r>
  <r>
    <n v="123"/>
    <x v="123"/>
    <s v="Enhanced scalable concept"/>
    <n v="177700"/>
    <n v="33092"/>
    <n v="49.987915407854985"/>
    <n v="19"/>
    <x v="0"/>
    <n v="662"/>
    <x v="0"/>
    <s v="CAD"/>
    <n v="1448344800"/>
    <n v="1448604000"/>
    <b v="1"/>
    <b v="0"/>
    <s v="theater/plays"/>
    <x v="3"/>
    <x v="3"/>
  </r>
  <r>
    <n v="124"/>
    <x v="124"/>
    <s v="Polarized uniform software"/>
    <n v="2600"/>
    <n v="9562"/>
    <n v="101.72340425531915"/>
    <n v="368"/>
    <x v="1"/>
    <n v="94"/>
    <x v="6"/>
    <s v="EUR"/>
    <n v="1557723600"/>
    <n v="1562302800"/>
    <b v="0"/>
    <b v="0"/>
    <s v="photography/photography books"/>
    <x v="7"/>
    <x v="14"/>
  </r>
  <r>
    <n v="125"/>
    <x v="125"/>
    <s v="Stand-alone web-enabled moderator"/>
    <n v="5300"/>
    <n v="8475"/>
    <n v="47.083333333333336"/>
    <n v="160"/>
    <x v="1"/>
    <n v="180"/>
    <x v="1"/>
    <s v="USD"/>
    <n v="1537333200"/>
    <n v="1537678800"/>
    <b v="0"/>
    <b v="0"/>
    <s v="theater/plays"/>
    <x v="3"/>
    <x v="3"/>
  </r>
  <r>
    <n v="126"/>
    <x v="126"/>
    <s v="Proactive methodical benchmark"/>
    <n v="180200"/>
    <n v="69617"/>
    <n v="89.944444444444443"/>
    <n v="39"/>
    <x v="0"/>
    <n v="774"/>
    <x v="1"/>
    <s v="USD"/>
    <n v="1471150800"/>
    <n v="1473570000"/>
    <b v="0"/>
    <b v="1"/>
    <s v="theater/plays"/>
    <x v="3"/>
    <x v="3"/>
  </r>
  <r>
    <n v="127"/>
    <x v="127"/>
    <s v="Team-oriented 6thgeneration matrix"/>
    <n v="103200"/>
    <n v="53067"/>
    <n v="78.96875"/>
    <n v="51"/>
    <x v="0"/>
    <n v="672"/>
    <x v="0"/>
    <s v="CAD"/>
    <n v="1273640400"/>
    <n v="1273899600"/>
    <b v="0"/>
    <b v="0"/>
    <s v="theater/plays"/>
    <x v="3"/>
    <x v="3"/>
  </r>
  <r>
    <n v="128"/>
    <x v="128"/>
    <s v="Phased human-resource core"/>
    <n v="70600"/>
    <n v="42596"/>
    <n v="80.067669172932327"/>
    <n v="60"/>
    <x v="3"/>
    <n v="532"/>
    <x v="1"/>
    <s v="USD"/>
    <n v="1282885200"/>
    <n v="1284008400"/>
    <b v="0"/>
    <b v="0"/>
    <s v="music/rock"/>
    <x v="1"/>
    <x v="1"/>
  </r>
  <r>
    <n v="129"/>
    <x v="129"/>
    <s v="Mandatory tertiary implementation"/>
    <n v="148500"/>
    <n v="4756"/>
    <n v="86.472727272727269"/>
    <n v="3"/>
    <x v="3"/>
    <n v="55"/>
    <x v="2"/>
    <s v="AUD"/>
    <n v="1422943200"/>
    <n v="1425103200"/>
    <b v="0"/>
    <b v="0"/>
    <s v="food/food trucks"/>
    <x v="0"/>
    <x v="0"/>
  </r>
  <r>
    <n v="130"/>
    <x v="130"/>
    <s v="Secured directional encryption"/>
    <n v="9600"/>
    <n v="14925"/>
    <n v="28.001876172607879"/>
    <n v="155"/>
    <x v="1"/>
    <n v="533"/>
    <x v="3"/>
    <s v="DKK"/>
    <n v="1319605200"/>
    <n v="1320991200"/>
    <b v="0"/>
    <b v="0"/>
    <s v="film &amp; video/drama"/>
    <x v="4"/>
    <x v="6"/>
  </r>
  <r>
    <n v="131"/>
    <x v="131"/>
    <s v="Distributed 5thgeneration implementation"/>
    <n v="164700"/>
    <n v="166116"/>
    <n v="67.996725337699544"/>
    <n v="101"/>
    <x v="1"/>
    <n v="2443"/>
    <x v="4"/>
    <s v="GBP"/>
    <n v="1385704800"/>
    <n v="1386828000"/>
    <b v="0"/>
    <b v="0"/>
    <s v="technology/web"/>
    <x v="2"/>
    <x v="2"/>
  </r>
  <r>
    <n v="132"/>
    <x v="132"/>
    <s v="Virtual static core"/>
    <n v="3300"/>
    <n v="3834"/>
    <n v="43.078651685393261"/>
    <n v="116"/>
    <x v="1"/>
    <n v="89"/>
    <x v="1"/>
    <s v="USD"/>
    <n v="1515736800"/>
    <n v="1517119200"/>
    <b v="0"/>
    <b v="1"/>
    <s v="theater/plays"/>
    <x v="3"/>
    <x v="3"/>
  </r>
  <r>
    <n v="133"/>
    <x v="133"/>
    <s v="Secured content-based product"/>
    <n v="4500"/>
    <n v="13985"/>
    <n v="87.95597484276729"/>
    <n v="311"/>
    <x v="1"/>
    <n v="159"/>
    <x v="1"/>
    <s v="USD"/>
    <n v="1313125200"/>
    <n v="1315026000"/>
    <b v="0"/>
    <b v="0"/>
    <s v="music/world music"/>
    <x v="1"/>
    <x v="21"/>
  </r>
  <r>
    <n v="134"/>
    <x v="134"/>
    <s v="Secured executive concept"/>
    <n v="99500"/>
    <n v="89288"/>
    <n v="94.987234042553197"/>
    <n v="90"/>
    <x v="0"/>
    <n v="940"/>
    <x v="5"/>
    <s v="CHF"/>
    <n v="1308459600"/>
    <n v="1312693200"/>
    <b v="0"/>
    <b v="1"/>
    <s v="film &amp; video/documentary"/>
    <x v="4"/>
    <x v="4"/>
  </r>
  <r>
    <n v="135"/>
    <x v="135"/>
    <s v="Balanced zero-defect software"/>
    <n v="7700"/>
    <n v="5488"/>
    <n v="46.905982905982903"/>
    <n v="71"/>
    <x v="0"/>
    <n v="117"/>
    <x v="1"/>
    <s v="USD"/>
    <n v="1362636000"/>
    <n v="1363064400"/>
    <b v="0"/>
    <b v="1"/>
    <s v="theater/plays"/>
    <x v="3"/>
    <x v="3"/>
  </r>
  <r>
    <n v="136"/>
    <x v="136"/>
    <s v="Distributed context-sensitive flexibility"/>
    <n v="82800"/>
    <n v="2721"/>
    <n v="46.913793103448278"/>
    <n v="3"/>
    <x v="3"/>
    <n v="58"/>
    <x v="1"/>
    <s v="USD"/>
    <n v="1402117200"/>
    <n v="1403154000"/>
    <b v="0"/>
    <b v="1"/>
    <s v="film &amp; video/drama"/>
    <x v="4"/>
    <x v="6"/>
  </r>
  <r>
    <n v="137"/>
    <x v="137"/>
    <s v="Down-sized disintermediate support"/>
    <n v="1800"/>
    <n v="4712"/>
    <n v="94.24"/>
    <n v="262"/>
    <x v="1"/>
    <n v="50"/>
    <x v="1"/>
    <s v="USD"/>
    <n v="1286341200"/>
    <n v="1286859600"/>
    <b v="0"/>
    <b v="0"/>
    <s v="publishing/nonfiction"/>
    <x v="5"/>
    <x v="9"/>
  </r>
  <r>
    <n v="138"/>
    <x v="138"/>
    <s v="Stand-alone mission-critical moratorium"/>
    <n v="9600"/>
    <n v="9216"/>
    <n v="80.139130434782615"/>
    <n v="96"/>
    <x v="0"/>
    <n v="115"/>
    <x v="1"/>
    <s v="USD"/>
    <n v="1348808400"/>
    <n v="1349326800"/>
    <b v="0"/>
    <b v="0"/>
    <s v="games/mobile games"/>
    <x v="6"/>
    <x v="20"/>
  </r>
  <r>
    <n v="139"/>
    <x v="139"/>
    <s v="Down-sized empowering protocol"/>
    <n v="92100"/>
    <n v="19246"/>
    <n v="59.036809815950917"/>
    <n v="21"/>
    <x v="0"/>
    <n v="326"/>
    <x v="1"/>
    <s v="USD"/>
    <n v="1429592400"/>
    <n v="1430974800"/>
    <b v="0"/>
    <b v="1"/>
    <s v="technology/wearables"/>
    <x v="2"/>
    <x v="8"/>
  </r>
  <r>
    <n v="140"/>
    <x v="140"/>
    <s v="Fully-configurable coherent Internet solution"/>
    <n v="5500"/>
    <n v="12274"/>
    <n v="65.989247311827953"/>
    <n v="223"/>
    <x v="1"/>
    <n v="186"/>
    <x v="1"/>
    <s v="USD"/>
    <n v="1519538400"/>
    <n v="1519970400"/>
    <b v="0"/>
    <b v="0"/>
    <s v="film &amp; video/documentary"/>
    <x v="4"/>
    <x v="4"/>
  </r>
  <r>
    <n v="141"/>
    <x v="141"/>
    <s v="Distributed motivating algorithm"/>
    <n v="64300"/>
    <n v="65323"/>
    <n v="60.992530345471522"/>
    <n v="102"/>
    <x v="1"/>
    <n v="1071"/>
    <x v="1"/>
    <s v="USD"/>
    <n v="1434085200"/>
    <n v="1434603600"/>
    <b v="0"/>
    <b v="0"/>
    <s v="technology/web"/>
    <x v="2"/>
    <x v="2"/>
  </r>
  <r>
    <n v="142"/>
    <x v="142"/>
    <s v="Expanded solution-oriented benchmark"/>
    <n v="5000"/>
    <n v="11502"/>
    <n v="98.307692307692307"/>
    <n v="230"/>
    <x v="1"/>
    <n v="117"/>
    <x v="1"/>
    <s v="USD"/>
    <n v="1333688400"/>
    <n v="1337230800"/>
    <b v="0"/>
    <b v="0"/>
    <s v="technology/web"/>
    <x v="2"/>
    <x v="2"/>
  </r>
  <r>
    <n v="143"/>
    <x v="143"/>
    <s v="Implemented discrete secured line"/>
    <n v="5400"/>
    <n v="7322"/>
    <n v="104.6"/>
    <n v="136"/>
    <x v="1"/>
    <n v="70"/>
    <x v="1"/>
    <s v="USD"/>
    <n v="1277701200"/>
    <n v="1279429200"/>
    <b v="0"/>
    <b v="0"/>
    <s v="music/indie rock"/>
    <x v="1"/>
    <x v="7"/>
  </r>
  <r>
    <n v="144"/>
    <x v="144"/>
    <s v="Multi-lateral actuating installation"/>
    <n v="9000"/>
    <n v="11619"/>
    <n v="86.066666666666663"/>
    <n v="129"/>
    <x v="1"/>
    <n v="135"/>
    <x v="1"/>
    <s v="USD"/>
    <n v="1560747600"/>
    <n v="1561438800"/>
    <b v="0"/>
    <b v="0"/>
    <s v="theater/plays"/>
    <x v="3"/>
    <x v="3"/>
  </r>
  <r>
    <n v="145"/>
    <x v="145"/>
    <s v="Secured reciprocal array"/>
    <n v="25000"/>
    <n v="59128"/>
    <n v="76.989583333333329"/>
    <n v="237"/>
    <x v="1"/>
    <n v="768"/>
    <x v="5"/>
    <s v="CHF"/>
    <n v="1410066000"/>
    <n v="1410498000"/>
    <b v="0"/>
    <b v="0"/>
    <s v="technology/wearables"/>
    <x v="2"/>
    <x v="8"/>
  </r>
  <r>
    <n v="146"/>
    <x v="146"/>
    <s v="Optional bandwidth-monitored middleware"/>
    <n v="8800"/>
    <n v="1518"/>
    <n v="29.764705882352942"/>
    <n v="17"/>
    <x v="3"/>
    <n v="51"/>
    <x v="1"/>
    <s v="USD"/>
    <n v="1320732000"/>
    <n v="1322460000"/>
    <b v="0"/>
    <b v="0"/>
    <s v="theater/plays"/>
    <x v="3"/>
    <x v="3"/>
  </r>
  <r>
    <n v="147"/>
    <x v="147"/>
    <s v="Upgradable upward-trending workforce"/>
    <n v="8300"/>
    <n v="9337"/>
    <n v="46.91959798994975"/>
    <n v="112"/>
    <x v="1"/>
    <n v="199"/>
    <x v="1"/>
    <s v="USD"/>
    <n v="1465794000"/>
    <n v="1466312400"/>
    <b v="0"/>
    <b v="1"/>
    <s v="theater/plays"/>
    <x v="3"/>
    <x v="3"/>
  </r>
  <r>
    <n v="148"/>
    <x v="148"/>
    <s v="Upgradable hybrid capability"/>
    <n v="9300"/>
    <n v="11255"/>
    <n v="105.18691588785046"/>
    <n v="121"/>
    <x v="1"/>
    <n v="107"/>
    <x v="1"/>
    <s v="USD"/>
    <n v="1500958800"/>
    <n v="1501736400"/>
    <b v="0"/>
    <b v="0"/>
    <s v="technology/wearables"/>
    <x v="2"/>
    <x v="8"/>
  </r>
  <r>
    <n v="149"/>
    <x v="149"/>
    <s v="Managed fresh-thinking flexibility"/>
    <n v="6200"/>
    <n v="13632"/>
    <n v="69.907692307692301"/>
    <n v="220"/>
    <x v="1"/>
    <n v="195"/>
    <x v="1"/>
    <s v="USD"/>
    <n v="1357020000"/>
    <n v="1361512800"/>
    <b v="0"/>
    <b v="0"/>
    <s v="music/indie rock"/>
    <x v="1"/>
    <x v="7"/>
  </r>
  <r>
    <n v="150"/>
    <x v="150"/>
    <s v="Networked stable workforce"/>
    <n v="100"/>
    <n v="1"/>
    <n v="1"/>
    <n v="1"/>
    <x v="0"/>
    <n v="1"/>
    <x v="1"/>
    <s v="USD"/>
    <n v="1544940000"/>
    <n v="1545026400"/>
    <b v="0"/>
    <b v="0"/>
    <s v="music/rock"/>
    <x v="1"/>
    <x v="1"/>
  </r>
  <r>
    <n v="151"/>
    <x v="151"/>
    <s v="Customizable intermediate extranet"/>
    <n v="137200"/>
    <n v="88037"/>
    <n v="60.011588275391958"/>
    <n v="64"/>
    <x v="0"/>
    <n v="1467"/>
    <x v="1"/>
    <s v="USD"/>
    <n v="1402290000"/>
    <n v="1406696400"/>
    <b v="0"/>
    <b v="0"/>
    <s v="music/electric music"/>
    <x v="1"/>
    <x v="5"/>
  </r>
  <r>
    <n v="152"/>
    <x v="152"/>
    <s v="User-centric fault-tolerant task-force"/>
    <n v="41500"/>
    <n v="175573"/>
    <n v="52.006220379146917"/>
    <n v="423"/>
    <x v="1"/>
    <n v="3376"/>
    <x v="1"/>
    <s v="USD"/>
    <n v="1487311200"/>
    <n v="1487916000"/>
    <b v="0"/>
    <b v="0"/>
    <s v="music/indie rock"/>
    <x v="1"/>
    <x v="7"/>
  </r>
  <r>
    <n v="153"/>
    <x v="153"/>
    <s v="Multi-tiered radical definition"/>
    <n v="189400"/>
    <n v="176112"/>
    <n v="31.000176025347649"/>
    <n v="93"/>
    <x v="0"/>
    <n v="5681"/>
    <x v="1"/>
    <s v="USD"/>
    <n v="1350622800"/>
    <n v="1351141200"/>
    <b v="0"/>
    <b v="0"/>
    <s v="theater/plays"/>
    <x v="3"/>
    <x v="3"/>
  </r>
  <r>
    <n v="154"/>
    <x v="154"/>
    <s v="Devolved foreground benchmark"/>
    <n v="171300"/>
    <n v="100650"/>
    <n v="95.042492917847028"/>
    <n v="59"/>
    <x v="0"/>
    <n v="1059"/>
    <x v="1"/>
    <s v="USD"/>
    <n v="1463029200"/>
    <n v="1465016400"/>
    <b v="0"/>
    <b v="1"/>
    <s v="music/indie rock"/>
    <x v="1"/>
    <x v="7"/>
  </r>
  <r>
    <n v="155"/>
    <x v="155"/>
    <s v="Distributed eco-centric methodology"/>
    <n v="139500"/>
    <n v="90706"/>
    <n v="75.968174204355108"/>
    <n v="65"/>
    <x v="0"/>
    <n v="1194"/>
    <x v="1"/>
    <s v="USD"/>
    <n v="1269493200"/>
    <n v="1270789200"/>
    <b v="0"/>
    <b v="0"/>
    <s v="theater/plays"/>
    <x v="3"/>
    <x v="3"/>
  </r>
  <r>
    <n v="156"/>
    <x v="156"/>
    <s v="Streamlined encompassing encryption"/>
    <n v="36400"/>
    <n v="26914"/>
    <n v="71.013192612137203"/>
    <n v="74"/>
    <x v="3"/>
    <n v="379"/>
    <x v="2"/>
    <s v="AUD"/>
    <n v="1570251600"/>
    <n v="1572325200"/>
    <b v="0"/>
    <b v="0"/>
    <s v="music/rock"/>
    <x v="1"/>
    <x v="1"/>
  </r>
  <r>
    <n v="157"/>
    <x v="157"/>
    <s v="User-friendly reciprocal initiative"/>
    <n v="4200"/>
    <n v="2212"/>
    <n v="73.733333333333334"/>
    <n v="53"/>
    <x v="0"/>
    <n v="30"/>
    <x v="2"/>
    <s v="AUD"/>
    <n v="1388383200"/>
    <n v="1389420000"/>
    <b v="0"/>
    <b v="0"/>
    <s v="photography/photography books"/>
    <x v="7"/>
    <x v="14"/>
  </r>
  <r>
    <n v="158"/>
    <x v="158"/>
    <s v="Ergonomic fresh-thinking installation"/>
    <n v="2100"/>
    <n v="4640"/>
    <n v="113.17073170731707"/>
    <n v="221"/>
    <x v="1"/>
    <n v="41"/>
    <x v="1"/>
    <s v="USD"/>
    <n v="1449554400"/>
    <n v="1449640800"/>
    <b v="0"/>
    <b v="0"/>
    <s v="music/rock"/>
    <x v="1"/>
    <x v="1"/>
  </r>
  <r>
    <n v="159"/>
    <x v="159"/>
    <s v="Robust explicit hardware"/>
    <n v="191200"/>
    <n v="191222"/>
    <n v="105.00933552992861"/>
    <n v="100"/>
    <x v="1"/>
    <n v="1821"/>
    <x v="1"/>
    <s v="USD"/>
    <n v="1553662800"/>
    <n v="1555218000"/>
    <b v="0"/>
    <b v="1"/>
    <s v="theater/plays"/>
    <x v="3"/>
    <x v="3"/>
  </r>
  <r>
    <n v="160"/>
    <x v="160"/>
    <s v="Stand-alone actuating support"/>
    <n v="8000"/>
    <n v="12985"/>
    <n v="79.176829268292678"/>
    <n v="162"/>
    <x v="1"/>
    <n v="164"/>
    <x v="1"/>
    <s v="USD"/>
    <n v="1556341200"/>
    <n v="1557723600"/>
    <b v="0"/>
    <b v="0"/>
    <s v="technology/wearables"/>
    <x v="2"/>
    <x v="8"/>
  </r>
  <r>
    <n v="161"/>
    <x v="161"/>
    <s v="Cross-platform methodical process improvement"/>
    <n v="5500"/>
    <n v="4300"/>
    <n v="57.333333333333336"/>
    <n v="78"/>
    <x v="0"/>
    <n v="75"/>
    <x v="1"/>
    <s v="USD"/>
    <n v="1442984400"/>
    <n v="1443502800"/>
    <b v="0"/>
    <b v="1"/>
    <s v="technology/web"/>
    <x v="2"/>
    <x v="2"/>
  </r>
  <r>
    <n v="162"/>
    <x v="162"/>
    <s v="Extended bottom-line open architecture"/>
    <n v="6100"/>
    <n v="9134"/>
    <n v="58.178343949044589"/>
    <n v="150"/>
    <x v="1"/>
    <n v="157"/>
    <x v="5"/>
    <s v="CHF"/>
    <n v="1544248800"/>
    <n v="1546840800"/>
    <b v="0"/>
    <b v="0"/>
    <s v="music/rock"/>
    <x v="1"/>
    <x v="1"/>
  </r>
  <r>
    <n v="163"/>
    <x v="163"/>
    <s v="Extended reciprocal circuit"/>
    <n v="3500"/>
    <n v="8864"/>
    <n v="36.032520325203251"/>
    <n v="253"/>
    <x v="1"/>
    <n v="246"/>
    <x v="1"/>
    <s v="USD"/>
    <n v="1508475600"/>
    <n v="1512712800"/>
    <b v="0"/>
    <b v="1"/>
    <s v="photography/photography books"/>
    <x v="7"/>
    <x v="14"/>
  </r>
  <r>
    <n v="164"/>
    <x v="164"/>
    <s v="Polarized human-resource protocol"/>
    <n v="150500"/>
    <n v="150755"/>
    <n v="107.99068767908309"/>
    <n v="100"/>
    <x v="1"/>
    <n v="1396"/>
    <x v="1"/>
    <s v="USD"/>
    <n v="1507438800"/>
    <n v="1507525200"/>
    <b v="0"/>
    <b v="0"/>
    <s v="theater/plays"/>
    <x v="3"/>
    <x v="3"/>
  </r>
  <r>
    <n v="165"/>
    <x v="165"/>
    <s v="Synergized radical product"/>
    <n v="90400"/>
    <n v="110279"/>
    <n v="44.005985634477256"/>
    <n v="122"/>
    <x v="1"/>
    <n v="2506"/>
    <x v="1"/>
    <s v="USD"/>
    <n v="1501563600"/>
    <n v="1504328400"/>
    <b v="0"/>
    <b v="0"/>
    <s v="technology/web"/>
    <x v="2"/>
    <x v="2"/>
  </r>
  <r>
    <n v="166"/>
    <x v="166"/>
    <s v="Robust heuristic artificial intelligence"/>
    <n v="9800"/>
    <n v="13439"/>
    <n v="55.077868852459019"/>
    <n v="137"/>
    <x v="1"/>
    <n v="244"/>
    <x v="1"/>
    <s v="USD"/>
    <n v="1292997600"/>
    <n v="1293343200"/>
    <b v="0"/>
    <b v="0"/>
    <s v="photography/photography books"/>
    <x v="7"/>
    <x v="14"/>
  </r>
  <r>
    <n v="167"/>
    <x v="167"/>
    <s v="Robust content-based emulation"/>
    <n v="2600"/>
    <n v="10804"/>
    <n v="74"/>
    <n v="416"/>
    <x v="1"/>
    <n v="146"/>
    <x v="2"/>
    <s v="AUD"/>
    <n v="1370840400"/>
    <n v="1371704400"/>
    <b v="0"/>
    <b v="0"/>
    <s v="theater/plays"/>
    <x v="3"/>
    <x v="3"/>
  </r>
  <r>
    <n v="168"/>
    <x v="168"/>
    <s v="Ergonomic uniform open system"/>
    <n v="128100"/>
    <n v="40107"/>
    <n v="41.996858638743454"/>
    <n v="31"/>
    <x v="0"/>
    <n v="955"/>
    <x v="3"/>
    <s v="DKK"/>
    <n v="1550815200"/>
    <n v="1552798800"/>
    <b v="0"/>
    <b v="1"/>
    <s v="music/indie rock"/>
    <x v="1"/>
    <x v="7"/>
  </r>
  <r>
    <n v="169"/>
    <x v="169"/>
    <s v="Profit-focused modular product"/>
    <n v="23300"/>
    <n v="98811"/>
    <n v="77.988161010260455"/>
    <n v="424"/>
    <x v="1"/>
    <n v="1267"/>
    <x v="1"/>
    <s v="USD"/>
    <n v="1339909200"/>
    <n v="1342328400"/>
    <b v="0"/>
    <b v="1"/>
    <s v="film &amp; video/shorts"/>
    <x v="4"/>
    <x v="12"/>
  </r>
  <r>
    <n v="170"/>
    <x v="170"/>
    <s v="Mandatory mobile product"/>
    <n v="188100"/>
    <n v="5528"/>
    <n v="82.507462686567166"/>
    <n v="3"/>
    <x v="0"/>
    <n v="67"/>
    <x v="1"/>
    <s v="USD"/>
    <n v="1501736400"/>
    <n v="1502341200"/>
    <b v="0"/>
    <b v="0"/>
    <s v="music/indie rock"/>
    <x v="1"/>
    <x v="7"/>
  </r>
  <r>
    <n v="171"/>
    <x v="171"/>
    <s v="Public-key 3rdgeneration budgetary management"/>
    <n v="4900"/>
    <n v="521"/>
    <n v="104.2"/>
    <n v="11"/>
    <x v="0"/>
    <n v="5"/>
    <x v="1"/>
    <s v="USD"/>
    <n v="1395291600"/>
    <n v="1397192400"/>
    <b v="0"/>
    <b v="0"/>
    <s v="publishing/translations"/>
    <x v="5"/>
    <x v="18"/>
  </r>
  <r>
    <n v="172"/>
    <x v="172"/>
    <s v="Centralized national firmware"/>
    <n v="800"/>
    <n v="663"/>
    <n v="25.5"/>
    <n v="83"/>
    <x v="0"/>
    <n v="26"/>
    <x v="1"/>
    <s v="USD"/>
    <n v="1405746000"/>
    <n v="1407042000"/>
    <b v="0"/>
    <b v="1"/>
    <s v="film &amp; video/documentary"/>
    <x v="4"/>
    <x v="4"/>
  </r>
  <r>
    <n v="173"/>
    <x v="173"/>
    <s v="Cross-group 4thgeneration middleware"/>
    <n v="96700"/>
    <n v="157635"/>
    <n v="100.98334401024984"/>
    <n v="163"/>
    <x v="1"/>
    <n v="1561"/>
    <x v="1"/>
    <s v="USD"/>
    <n v="1368853200"/>
    <n v="1369371600"/>
    <b v="0"/>
    <b v="0"/>
    <s v="theater/plays"/>
    <x v="3"/>
    <x v="3"/>
  </r>
  <r>
    <n v="174"/>
    <x v="174"/>
    <s v="Pre-emptive scalable access"/>
    <n v="600"/>
    <n v="5368"/>
    <n v="111.83333333333333"/>
    <n v="895"/>
    <x v="1"/>
    <n v="48"/>
    <x v="1"/>
    <s v="USD"/>
    <n v="1444021200"/>
    <n v="1444107600"/>
    <b v="0"/>
    <b v="1"/>
    <s v="technology/wearables"/>
    <x v="2"/>
    <x v="8"/>
  </r>
  <r>
    <n v="175"/>
    <x v="175"/>
    <s v="Sharable intangible migration"/>
    <n v="181200"/>
    <n v="47459"/>
    <n v="41.999115044247787"/>
    <n v="26"/>
    <x v="0"/>
    <n v="1130"/>
    <x v="1"/>
    <s v="USD"/>
    <n v="1472619600"/>
    <n v="1474261200"/>
    <b v="0"/>
    <b v="0"/>
    <s v="theater/plays"/>
    <x v="3"/>
    <x v="3"/>
  </r>
  <r>
    <n v="176"/>
    <x v="176"/>
    <s v="Proactive scalable Graphical User Interface"/>
    <n v="115000"/>
    <n v="86060"/>
    <n v="110.05115089514067"/>
    <n v="75"/>
    <x v="0"/>
    <n v="782"/>
    <x v="1"/>
    <s v="USD"/>
    <n v="1472878800"/>
    <n v="1473656400"/>
    <b v="0"/>
    <b v="0"/>
    <s v="theater/plays"/>
    <x v="3"/>
    <x v="3"/>
  </r>
  <r>
    <n v="177"/>
    <x v="177"/>
    <s v="Digitized solution-oriented product"/>
    <n v="38800"/>
    <n v="161593"/>
    <n v="58.997079225994888"/>
    <n v="416"/>
    <x v="1"/>
    <n v="2739"/>
    <x v="1"/>
    <s v="USD"/>
    <n v="1289800800"/>
    <n v="1291960800"/>
    <b v="0"/>
    <b v="0"/>
    <s v="theater/plays"/>
    <x v="3"/>
    <x v="3"/>
  </r>
  <r>
    <n v="178"/>
    <x v="178"/>
    <s v="Triple-buffered cohesive structure"/>
    <n v="7200"/>
    <n v="6927"/>
    <n v="32.985714285714288"/>
    <n v="96"/>
    <x v="0"/>
    <n v="210"/>
    <x v="1"/>
    <s v="USD"/>
    <n v="1505970000"/>
    <n v="1506747600"/>
    <b v="0"/>
    <b v="0"/>
    <s v="food/food trucks"/>
    <x v="0"/>
    <x v="0"/>
  </r>
  <r>
    <n v="179"/>
    <x v="179"/>
    <s v="Realigned human-resource orchestration"/>
    <n v="44500"/>
    <n v="159185"/>
    <n v="45.005654509471306"/>
    <n v="358"/>
    <x v="1"/>
    <n v="3537"/>
    <x v="0"/>
    <s v="CAD"/>
    <n v="1363496400"/>
    <n v="1363582800"/>
    <b v="0"/>
    <b v="1"/>
    <s v="theater/plays"/>
    <x v="3"/>
    <x v="3"/>
  </r>
  <r>
    <n v="180"/>
    <x v="180"/>
    <s v="Optional clear-thinking software"/>
    <n v="56000"/>
    <n v="172736"/>
    <n v="81.98196487897485"/>
    <n v="308"/>
    <x v="1"/>
    <n v="2107"/>
    <x v="2"/>
    <s v="AUD"/>
    <n v="1269234000"/>
    <n v="1269666000"/>
    <b v="0"/>
    <b v="0"/>
    <s v="technology/wearables"/>
    <x v="2"/>
    <x v="8"/>
  </r>
  <r>
    <n v="181"/>
    <x v="181"/>
    <s v="Centralized global approach"/>
    <n v="8600"/>
    <n v="5315"/>
    <n v="39.080882352941174"/>
    <n v="62"/>
    <x v="0"/>
    <n v="136"/>
    <x v="1"/>
    <s v="USD"/>
    <n v="1507093200"/>
    <n v="1508648400"/>
    <b v="0"/>
    <b v="0"/>
    <s v="technology/web"/>
    <x v="2"/>
    <x v="2"/>
  </r>
  <r>
    <n v="182"/>
    <x v="182"/>
    <s v="Reverse-engineered bandwidth-monitored contingency"/>
    <n v="27100"/>
    <n v="195750"/>
    <n v="58.996383363471971"/>
    <n v="722"/>
    <x v="1"/>
    <n v="3318"/>
    <x v="3"/>
    <s v="DKK"/>
    <n v="1560574800"/>
    <n v="1561957200"/>
    <b v="0"/>
    <b v="0"/>
    <s v="theater/plays"/>
    <x v="3"/>
    <x v="3"/>
  </r>
  <r>
    <n v="183"/>
    <x v="183"/>
    <s v="Pre-emptive bandwidth-monitored instruction set"/>
    <n v="5100"/>
    <n v="3525"/>
    <n v="40.988372093023258"/>
    <n v="69"/>
    <x v="0"/>
    <n v="86"/>
    <x v="0"/>
    <s v="CAD"/>
    <n v="1284008400"/>
    <n v="1285131600"/>
    <b v="0"/>
    <b v="0"/>
    <s v="music/rock"/>
    <x v="1"/>
    <x v="1"/>
  </r>
  <r>
    <n v="184"/>
    <x v="184"/>
    <s v="Adaptive asynchronous emulation"/>
    <n v="3600"/>
    <n v="10550"/>
    <n v="31.029411764705884"/>
    <n v="293"/>
    <x v="1"/>
    <n v="340"/>
    <x v="1"/>
    <s v="USD"/>
    <n v="1556859600"/>
    <n v="1556946000"/>
    <b v="0"/>
    <b v="0"/>
    <s v="theater/plays"/>
    <x v="3"/>
    <x v="3"/>
  </r>
  <r>
    <n v="185"/>
    <x v="185"/>
    <s v="Innovative actuating conglomeration"/>
    <n v="1000"/>
    <n v="718"/>
    <n v="37.789473684210527"/>
    <n v="72"/>
    <x v="0"/>
    <n v="19"/>
    <x v="1"/>
    <s v="USD"/>
    <n v="1526187600"/>
    <n v="1527138000"/>
    <b v="0"/>
    <b v="0"/>
    <s v="film &amp; video/television"/>
    <x v="4"/>
    <x v="19"/>
  </r>
  <r>
    <n v="186"/>
    <x v="186"/>
    <s v="Grass-roots foreground policy"/>
    <n v="88800"/>
    <n v="28358"/>
    <n v="32.006772009029348"/>
    <n v="32"/>
    <x v="0"/>
    <n v="886"/>
    <x v="1"/>
    <s v="USD"/>
    <n v="1400821200"/>
    <n v="1402117200"/>
    <b v="0"/>
    <b v="0"/>
    <s v="theater/plays"/>
    <x v="3"/>
    <x v="3"/>
  </r>
  <r>
    <n v="187"/>
    <x v="187"/>
    <s v="Horizontal transitional paradigm"/>
    <n v="60200"/>
    <n v="138384"/>
    <n v="95.966712898751737"/>
    <n v="230"/>
    <x v="1"/>
    <n v="1442"/>
    <x v="0"/>
    <s v="CAD"/>
    <n v="1361599200"/>
    <n v="1364014800"/>
    <b v="0"/>
    <b v="1"/>
    <s v="film &amp; video/shorts"/>
    <x v="4"/>
    <x v="12"/>
  </r>
  <r>
    <n v="188"/>
    <x v="188"/>
    <s v="Networked didactic info-mediaries"/>
    <n v="8200"/>
    <n v="2625"/>
    <n v="75"/>
    <n v="32"/>
    <x v="0"/>
    <n v="35"/>
    <x v="6"/>
    <s v="EUR"/>
    <n v="1417500000"/>
    <n v="1417586400"/>
    <b v="0"/>
    <b v="0"/>
    <s v="theater/plays"/>
    <x v="3"/>
    <x v="3"/>
  </r>
  <r>
    <n v="189"/>
    <x v="189"/>
    <s v="Switchable contextually-based access"/>
    <n v="191300"/>
    <n v="45004"/>
    <n v="102.0498866213152"/>
    <n v="24"/>
    <x v="3"/>
    <n v="441"/>
    <x v="1"/>
    <s v="USD"/>
    <n v="1457071200"/>
    <n v="1457071200"/>
    <b v="0"/>
    <b v="0"/>
    <s v="theater/plays"/>
    <x v="3"/>
    <x v="3"/>
  </r>
  <r>
    <n v="190"/>
    <x v="190"/>
    <s v="Up-sized dynamic throughput"/>
    <n v="3700"/>
    <n v="2538"/>
    <n v="105.75"/>
    <n v="69"/>
    <x v="0"/>
    <n v="24"/>
    <x v="1"/>
    <s v="USD"/>
    <n v="1370322000"/>
    <n v="1370408400"/>
    <b v="0"/>
    <b v="1"/>
    <s v="theater/plays"/>
    <x v="3"/>
    <x v="3"/>
  </r>
  <r>
    <n v="191"/>
    <x v="191"/>
    <s v="Mandatory reciprocal superstructure"/>
    <n v="8400"/>
    <n v="3188"/>
    <n v="37.069767441860463"/>
    <n v="38"/>
    <x v="0"/>
    <n v="86"/>
    <x v="6"/>
    <s v="EUR"/>
    <n v="1552366800"/>
    <n v="1552626000"/>
    <b v="0"/>
    <b v="0"/>
    <s v="theater/plays"/>
    <x v="3"/>
    <x v="3"/>
  </r>
  <r>
    <n v="192"/>
    <x v="192"/>
    <s v="Upgradable 4thgeneration productivity"/>
    <n v="42600"/>
    <n v="8517"/>
    <n v="35.049382716049379"/>
    <n v="20"/>
    <x v="0"/>
    <n v="243"/>
    <x v="1"/>
    <s v="USD"/>
    <n v="1403845200"/>
    <n v="1404190800"/>
    <b v="0"/>
    <b v="0"/>
    <s v="music/rock"/>
    <x v="1"/>
    <x v="1"/>
  </r>
  <r>
    <n v="193"/>
    <x v="193"/>
    <s v="Progressive discrete hub"/>
    <n v="6600"/>
    <n v="3012"/>
    <n v="46.338461538461537"/>
    <n v="46"/>
    <x v="0"/>
    <n v="65"/>
    <x v="1"/>
    <s v="USD"/>
    <n v="1523163600"/>
    <n v="1523509200"/>
    <b v="1"/>
    <b v="0"/>
    <s v="music/indie rock"/>
    <x v="1"/>
    <x v="7"/>
  </r>
  <r>
    <n v="194"/>
    <x v="194"/>
    <s v="Assimilated multi-tasking archive"/>
    <n v="7100"/>
    <n v="8716"/>
    <n v="69.174603174603178"/>
    <n v="123"/>
    <x v="1"/>
    <n v="126"/>
    <x v="1"/>
    <s v="USD"/>
    <n v="1442206800"/>
    <n v="1443589200"/>
    <b v="0"/>
    <b v="0"/>
    <s v="music/metal"/>
    <x v="1"/>
    <x v="16"/>
  </r>
  <r>
    <n v="195"/>
    <x v="195"/>
    <s v="Upgradable high-level solution"/>
    <n v="15800"/>
    <n v="57157"/>
    <n v="109.07824427480917"/>
    <n v="362"/>
    <x v="1"/>
    <n v="524"/>
    <x v="1"/>
    <s v="USD"/>
    <n v="1532840400"/>
    <n v="1533445200"/>
    <b v="0"/>
    <b v="0"/>
    <s v="music/electric music"/>
    <x v="1"/>
    <x v="5"/>
  </r>
  <r>
    <n v="196"/>
    <x v="196"/>
    <s v="Organic bandwidth-monitored frame"/>
    <n v="8200"/>
    <n v="5178"/>
    <n v="51.78"/>
    <n v="63"/>
    <x v="0"/>
    <n v="100"/>
    <x v="3"/>
    <s v="DKK"/>
    <n v="1472878800"/>
    <n v="1474520400"/>
    <b v="0"/>
    <b v="0"/>
    <s v="technology/wearables"/>
    <x v="2"/>
    <x v="8"/>
  </r>
  <r>
    <n v="197"/>
    <x v="197"/>
    <s v="Business-focused logistical framework"/>
    <n v="54700"/>
    <n v="163118"/>
    <n v="82.010055304172951"/>
    <n v="298"/>
    <x v="1"/>
    <n v="1989"/>
    <x v="1"/>
    <s v="USD"/>
    <n v="1498194000"/>
    <n v="1499403600"/>
    <b v="0"/>
    <b v="0"/>
    <s v="film &amp; video/drama"/>
    <x v="4"/>
    <x v="6"/>
  </r>
  <r>
    <n v="198"/>
    <x v="198"/>
    <s v="Universal multi-state capability"/>
    <n v="63200"/>
    <n v="6041"/>
    <n v="35.958333333333336"/>
    <n v="10"/>
    <x v="0"/>
    <n v="168"/>
    <x v="1"/>
    <s v="USD"/>
    <n v="1281070800"/>
    <n v="1283576400"/>
    <b v="0"/>
    <b v="0"/>
    <s v="music/electric music"/>
    <x v="1"/>
    <x v="5"/>
  </r>
  <r>
    <n v="199"/>
    <x v="199"/>
    <s v="Digitized reciprocal infrastructure"/>
    <n v="1800"/>
    <n v="968"/>
    <n v="74.461538461538467"/>
    <n v="54"/>
    <x v="0"/>
    <n v="13"/>
    <x v="1"/>
    <s v="USD"/>
    <n v="1436245200"/>
    <n v="1436590800"/>
    <b v="0"/>
    <b v="0"/>
    <s v="music/rock"/>
    <x v="1"/>
    <x v="1"/>
  </r>
  <r>
    <n v="200"/>
    <x v="200"/>
    <s v="Reduced dedicated capability"/>
    <n v="100"/>
    <n v="2"/>
    <n v="2"/>
    <n v="2"/>
    <x v="0"/>
    <n v="1"/>
    <x v="0"/>
    <s v="CAD"/>
    <n v="1269493200"/>
    <n v="1270443600"/>
    <b v="0"/>
    <b v="0"/>
    <s v="theater/plays"/>
    <x v="3"/>
    <x v="3"/>
  </r>
  <r>
    <n v="201"/>
    <x v="201"/>
    <s v="Cross-platform bi-directional workforce"/>
    <n v="2100"/>
    <n v="14305"/>
    <n v="91.114649681528661"/>
    <n v="681"/>
    <x v="1"/>
    <n v="157"/>
    <x v="1"/>
    <s v="USD"/>
    <n v="1406264400"/>
    <n v="1407819600"/>
    <b v="0"/>
    <b v="0"/>
    <s v="technology/web"/>
    <x v="2"/>
    <x v="2"/>
  </r>
  <r>
    <n v="202"/>
    <x v="202"/>
    <s v="Upgradable scalable methodology"/>
    <n v="8300"/>
    <n v="6543"/>
    <n v="79.792682926829272"/>
    <n v="79"/>
    <x v="3"/>
    <n v="82"/>
    <x v="1"/>
    <s v="USD"/>
    <n v="1317531600"/>
    <n v="1317877200"/>
    <b v="0"/>
    <b v="0"/>
    <s v="food/food trucks"/>
    <x v="0"/>
    <x v="0"/>
  </r>
  <r>
    <n v="203"/>
    <x v="203"/>
    <s v="Customer-focused client-server service-desk"/>
    <n v="143900"/>
    <n v="193413"/>
    <n v="42.999777678968428"/>
    <n v="134"/>
    <x v="1"/>
    <n v="4498"/>
    <x v="2"/>
    <s v="AUD"/>
    <n v="1484632800"/>
    <n v="1484805600"/>
    <b v="0"/>
    <b v="0"/>
    <s v="theater/plays"/>
    <x v="3"/>
    <x v="3"/>
  </r>
  <r>
    <n v="204"/>
    <x v="204"/>
    <s v="Mandatory multimedia leverage"/>
    <n v="75000"/>
    <n v="2529"/>
    <n v="63.225000000000001"/>
    <n v="3"/>
    <x v="0"/>
    <n v="40"/>
    <x v="1"/>
    <s v="USD"/>
    <n v="1301806800"/>
    <n v="1302670800"/>
    <b v="0"/>
    <b v="0"/>
    <s v="music/jazz"/>
    <x v="1"/>
    <x v="17"/>
  </r>
  <r>
    <n v="205"/>
    <x v="205"/>
    <s v="Focused analyzing circuit"/>
    <n v="1300"/>
    <n v="5614"/>
    <n v="70.174999999999997"/>
    <n v="432"/>
    <x v="1"/>
    <n v="80"/>
    <x v="1"/>
    <s v="USD"/>
    <n v="1539752400"/>
    <n v="1540789200"/>
    <b v="1"/>
    <b v="0"/>
    <s v="theater/plays"/>
    <x v="3"/>
    <x v="3"/>
  </r>
  <r>
    <n v="206"/>
    <x v="206"/>
    <s v="Fundamental grid-enabled strategy"/>
    <n v="9000"/>
    <n v="3496"/>
    <n v="61.333333333333336"/>
    <n v="39"/>
    <x v="3"/>
    <n v="57"/>
    <x v="1"/>
    <s v="USD"/>
    <n v="1267250400"/>
    <n v="1268028000"/>
    <b v="0"/>
    <b v="0"/>
    <s v="publishing/fiction"/>
    <x v="5"/>
    <x v="13"/>
  </r>
  <r>
    <n v="207"/>
    <x v="207"/>
    <s v="Digitized 5thgeneration knowledgebase"/>
    <n v="1000"/>
    <n v="4257"/>
    <n v="99"/>
    <n v="426"/>
    <x v="1"/>
    <n v="43"/>
    <x v="1"/>
    <s v="USD"/>
    <n v="1535432400"/>
    <n v="1537160400"/>
    <b v="0"/>
    <b v="1"/>
    <s v="music/rock"/>
    <x v="1"/>
    <x v="1"/>
  </r>
  <r>
    <n v="208"/>
    <x v="208"/>
    <s v="Mandatory multi-tasking encryption"/>
    <n v="196900"/>
    <n v="199110"/>
    <n v="96.984900146127615"/>
    <n v="101"/>
    <x v="1"/>
    <n v="2053"/>
    <x v="1"/>
    <s v="USD"/>
    <n v="1510207200"/>
    <n v="1512280800"/>
    <b v="0"/>
    <b v="0"/>
    <s v="film &amp; video/documentary"/>
    <x v="4"/>
    <x v="4"/>
  </r>
  <r>
    <n v="209"/>
    <x v="209"/>
    <s v="Distributed system-worthy application"/>
    <n v="194500"/>
    <n v="41212"/>
    <n v="51.004950495049506"/>
    <n v="21"/>
    <x v="2"/>
    <n v="808"/>
    <x v="2"/>
    <s v="AUD"/>
    <n v="1462510800"/>
    <n v="1463115600"/>
    <b v="0"/>
    <b v="0"/>
    <s v="film &amp; video/documentary"/>
    <x v="4"/>
    <x v="4"/>
  </r>
  <r>
    <n v="210"/>
    <x v="210"/>
    <s v="Synergistic tertiary time-frame"/>
    <n v="9400"/>
    <n v="6338"/>
    <n v="28.044247787610619"/>
    <n v="67"/>
    <x v="0"/>
    <n v="226"/>
    <x v="3"/>
    <s v="DKK"/>
    <n v="1488520800"/>
    <n v="1490850000"/>
    <b v="0"/>
    <b v="0"/>
    <s v="film &amp; video/science fiction"/>
    <x v="4"/>
    <x v="22"/>
  </r>
  <r>
    <n v="211"/>
    <x v="211"/>
    <s v="Customer-focused impactful benchmark"/>
    <n v="104400"/>
    <n v="99100"/>
    <n v="60.984615384615381"/>
    <n v="95"/>
    <x v="0"/>
    <n v="1625"/>
    <x v="1"/>
    <s v="USD"/>
    <n v="1377579600"/>
    <n v="1379653200"/>
    <b v="0"/>
    <b v="0"/>
    <s v="theater/plays"/>
    <x v="3"/>
    <x v="3"/>
  </r>
  <r>
    <n v="212"/>
    <x v="212"/>
    <s v="Profound next generation infrastructure"/>
    <n v="8100"/>
    <n v="12300"/>
    <n v="73.214285714285708"/>
    <n v="152"/>
    <x v="1"/>
    <n v="168"/>
    <x v="1"/>
    <s v="USD"/>
    <n v="1576389600"/>
    <n v="1580364000"/>
    <b v="0"/>
    <b v="0"/>
    <s v="theater/plays"/>
    <x v="3"/>
    <x v="3"/>
  </r>
  <r>
    <n v="213"/>
    <x v="213"/>
    <s v="Face-to-face encompassing info-mediaries"/>
    <n v="87900"/>
    <n v="171549"/>
    <n v="39.997435299603637"/>
    <n v="195"/>
    <x v="1"/>
    <n v="4289"/>
    <x v="1"/>
    <s v="USD"/>
    <n v="1289019600"/>
    <n v="1289714400"/>
    <b v="0"/>
    <b v="1"/>
    <s v="music/indie rock"/>
    <x v="1"/>
    <x v="7"/>
  </r>
  <r>
    <n v="214"/>
    <x v="214"/>
    <s v="Open-source fresh-thinking policy"/>
    <n v="1400"/>
    <n v="14324"/>
    <n v="86.812121212121212"/>
    <n v="1023"/>
    <x v="1"/>
    <n v="165"/>
    <x v="1"/>
    <s v="USD"/>
    <n v="1282194000"/>
    <n v="1282712400"/>
    <b v="0"/>
    <b v="0"/>
    <s v="music/rock"/>
    <x v="1"/>
    <x v="1"/>
  </r>
  <r>
    <n v="215"/>
    <x v="215"/>
    <s v="Extended 24/7 implementation"/>
    <n v="156800"/>
    <n v="6024"/>
    <n v="42.125874125874127"/>
    <n v="4"/>
    <x v="0"/>
    <n v="143"/>
    <x v="1"/>
    <s v="USD"/>
    <n v="1550037600"/>
    <n v="1550210400"/>
    <b v="0"/>
    <b v="0"/>
    <s v="theater/plays"/>
    <x v="3"/>
    <x v="3"/>
  </r>
  <r>
    <n v="216"/>
    <x v="216"/>
    <s v="Organic dynamic algorithm"/>
    <n v="121700"/>
    <n v="188721"/>
    <n v="103.97851239669421"/>
    <n v="155"/>
    <x v="1"/>
    <n v="1815"/>
    <x v="1"/>
    <s v="USD"/>
    <n v="1321941600"/>
    <n v="1322114400"/>
    <b v="0"/>
    <b v="0"/>
    <s v="theater/plays"/>
    <x v="3"/>
    <x v="3"/>
  </r>
  <r>
    <n v="217"/>
    <x v="217"/>
    <s v="Organic multi-tasking focus group"/>
    <n v="129400"/>
    <n v="57911"/>
    <n v="62.003211991434689"/>
    <n v="45"/>
    <x v="0"/>
    <n v="934"/>
    <x v="1"/>
    <s v="USD"/>
    <n v="1556427600"/>
    <n v="1557205200"/>
    <b v="0"/>
    <b v="0"/>
    <s v="film &amp; video/science fiction"/>
    <x v="4"/>
    <x v="22"/>
  </r>
  <r>
    <n v="218"/>
    <x v="218"/>
    <s v="Adaptive logistical initiative"/>
    <n v="5700"/>
    <n v="12309"/>
    <n v="31.005037783375315"/>
    <n v="216"/>
    <x v="1"/>
    <n v="397"/>
    <x v="4"/>
    <s v="GBP"/>
    <n v="1320991200"/>
    <n v="1323928800"/>
    <b v="0"/>
    <b v="1"/>
    <s v="film &amp; video/shorts"/>
    <x v="4"/>
    <x v="12"/>
  </r>
  <r>
    <n v="219"/>
    <x v="219"/>
    <s v="Stand-alone mobile customer loyalty"/>
    <n v="41700"/>
    <n v="138497"/>
    <n v="89.991552956465242"/>
    <n v="332"/>
    <x v="1"/>
    <n v="1539"/>
    <x v="1"/>
    <s v="USD"/>
    <n v="1345093200"/>
    <n v="1346130000"/>
    <b v="0"/>
    <b v="0"/>
    <s v="film &amp; video/animation"/>
    <x v="4"/>
    <x v="10"/>
  </r>
  <r>
    <n v="220"/>
    <x v="220"/>
    <s v="Focused composite approach"/>
    <n v="7900"/>
    <n v="667"/>
    <n v="39.235294117647058"/>
    <n v="8"/>
    <x v="0"/>
    <n v="17"/>
    <x v="1"/>
    <s v="USD"/>
    <n v="1309496400"/>
    <n v="1311051600"/>
    <b v="1"/>
    <b v="0"/>
    <s v="theater/plays"/>
    <x v="3"/>
    <x v="3"/>
  </r>
  <r>
    <n v="221"/>
    <x v="221"/>
    <s v="Face-to-face clear-thinking Local Area Network"/>
    <n v="121500"/>
    <n v="119830"/>
    <n v="54.993116108306566"/>
    <n v="99"/>
    <x v="0"/>
    <n v="2179"/>
    <x v="1"/>
    <s v="USD"/>
    <n v="1340254800"/>
    <n v="1340427600"/>
    <b v="1"/>
    <b v="0"/>
    <s v="food/food trucks"/>
    <x v="0"/>
    <x v="0"/>
  </r>
  <r>
    <n v="222"/>
    <x v="222"/>
    <s v="Cross-group cohesive circuit"/>
    <n v="4800"/>
    <n v="6623"/>
    <n v="47.992753623188406"/>
    <n v="138"/>
    <x v="1"/>
    <n v="138"/>
    <x v="1"/>
    <s v="USD"/>
    <n v="1412226000"/>
    <n v="1412312400"/>
    <b v="0"/>
    <b v="0"/>
    <s v="photography/photography books"/>
    <x v="7"/>
    <x v="14"/>
  </r>
  <r>
    <n v="223"/>
    <x v="223"/>
    <s v="Synergistic explicit capability"/>
    <n v="87300"/>
    <n v="81897"/>
    <n v="87.966702470461868"/>
    <n v="94"/>
    <x v="0"/>
    <n v="931"/>
    <x v="1"/>
    <s v="USD"/>
    <n v="1458104400"/>
    <n v="1459314000"/>
    <b v="0"/>
    <b v="0"/>
    <s v="theater/plays"/>
    <x v="3"/>
    <x v="3"/>
  </r>
  <r>
    <n v="224"/>
    <x v="224"/>
    <s v="Diverse analyzing definition"/>
    <n v="46300"/>
    <n v="186885"/>
    <n v="51.999165275459099"/>
    <n v="404"/>
    <x v="1"/>
    <n v="3594"/>
    <x v="1"/>
    <s v="USD"/>
    <n v="1411534800"/>
    <n v="1415426400"/>
    <b v="0"/>
    <b v="0"/>
    <s v="film &amp; video/science fiction"/>
    <x v="4"/>
    <x v="22"/>
  </r>
  <r>
    <n v="225"/>
    <x v="225"/>
    <s v="Enterprise-wide reciprocal success"/>
    <n v="67800"/>
    <n v="176398"/>
    <n v="29.999659863945578"/>
    <n v="260"/>
    <x v="1"/>
    <n v="5880"/>
    <x v="1"/>
    <s v="USD"/>
    <n v="1399093200"/>
    <n v="1399093200"/>
    <b v="1"/>
    <b v="0"/>
    <s v="music/rock"/>
    <x v="1"/>
    <x v="1"/>
  </r>
  <r>
    <n v="226"/>
    <x v="102"/>
    <s v="Progressive neutral middleware"/>
    <n v="3000"/>
    <n v="10999"/>
    <n v="98.205357142857139"/>
    <n v="367"/>
    <x v="1"/>
    <n v="112"/>
    <x v="1"/>
    <s v="USD"/>
    <n v="1270702800"/>
    <n v="1273899600"/>
    <b v="0"/>
    <b v="0"/>
    <s v="photography/photography books"/>
    <x v="7"/>
    <x v="14"/>
  </r>
  <r>
    <n v="227"/>
    <x v="226"/>
    <s v="Intuitive exuding process improvement"/>
    <n v="60900"/>
    <n v="102751"/>
    <n v="108.96182396606575"/>
    <n v="169"/>
    <x v="1"/>
    <n v="943"/>
    <x v="1"/>
    <s v="USD"/>
    <n v="1431666000"/>
    <n v="1432184400"/>
    <b v="0"/>
    <b v="0"/>
    <s v="games/mobile games"/>
    <x v="6"/>
    <x v="20"/>
  </r>
  <r>
    <n v="228"/>
    <x v="227"/>
    <s v="Exclusive real-time protocol"/>
    <n v="137900"/>
    <n v="165352"/>
    <n v="66.998379254457049"/>
    <n v="120"/>
    <x v="1"/>
    <n v="2468"/>
    <x v="1"/>
    <s v="USD"/>
    <n v="1472619600"/>
    <n v="1474779600"/>
    <b v="0"/>
    <b v="0"/>
    <s v="film &amp; video/animation"/>
    <x v="4"/>
    <x v="10"/>
  </r>
  <r>
    <n v="229"/>
    <x v="228"/>
    <s v="Extended encompassing application"/>
    <n v="85600"/>
    <n v="165798"/>
    <n v="64.99333594668758"/>
    <n v="194"/>
    <x v="1"/>
    <n v="2551"/>
    <x v="1"/>
    <s v="USD"/>
    <n v="1496293200"/>
    <n v="1500440400"/>
    <b v="0"/>
    <b v="1"/>
    <s v="games/mobile games"/>
    <x v="6"/>
    <x v="20"/>
  </r>
  <r>
    <n v="230"/>
    <x v="229"/>
    <s v="Progressive value-added ability"/>
    <n v="2400"/>
    <n v="10084"/>
    <n v="99.841584158415841"/>
    <n v="420"/>
    <x v="1"/>
    <n v="101"/>
    <x v="1"/>
    <s v="USD"/>
    <n v="1575612000"/>
    <n v="1575612000"/>
    <b v="0"/>
    <b v="0"/>
    <s v="games/video games"/>
    <x v="6"/>
    <x v="11"/>
  </r>
  <r>
    <n v="231"/>
    <x v="230"/>
    <s v="Cross-platform uniform hardware"/>
    <n v="7200"/>
    <n v="5523"/>
    <n v="82.432835820895519"/>
    <n v="77"/>
    <x v="3"/>
    <n v="67"/>
    <x v="1"/>
    <s v="USD"/>
    <n v="1369112400"/>
    <n v="1374123600"/>
    <b v="0"/>
    <b v="0"/>
    <s v="theater/plays"/>
    <x v="3"/>
    <x v="3"/>
  </r>
  <r>
    <n v="232"/>
    <x v="231"/>
    <s v="Progressive secondary portal"/>
    <n v="3400"/>
    <n v="5823"/>
    <n v="63.293478260869563"/>
    <n v="171"/>
    <x v="1"/>
    <n v="92"/>
    <x v="1"/>
    <s v="USD"/>
    <n v="1469422800"/>
    <n v="1469509200"/>
    <b v="0"/>
    <b v="0"/>
    <s v="theater/plays"/>
    <x v="3"/>
    <x v="3"/>
  </r>
  <r>
    <n v="233"/>
    <x v="232"/>
    <s v="Multi-lateral national adapter"/>
    <n v="3800"/>
    <n v="6000"/>
    <n v="96.774193548387103"/>
    <n v="158"/>
    <x v="1"/>
    <n v="62"/>
    <x v="1"/>
    <s v="USD"/>
    <n v="1307854800"/>
    <n v="1309237200"/>
    <b v="0"/>
    <b v="0"/>
    <s v="film &amp; video/animation"/>
    <x v="4"/>
    <x v="10"/>
  </r>
  <r>
    <n v="234"/>
    <x v="233"/>
    <s v="Enterprise-wide motivating matrices"/>
    <n v="7500"/>
    <n v="8181"/>
    <n v="54.906040268456373"/>
    <n v="109"/>
    <x v="1"/>
    <n v="149"/>
    <x v="6"/>
    <s v="EUR"/>
    <n v="1503378000"/>
    <n v="1503982800"/>
    <b v="0"/>
    <b v="1"/>
    <s v="games/video games"/>
    <x v="6"/>
    <x v="11"/>
  </r>
  <r>
    <n v="235"/>
    <x v="234"/>
    <s v="Polarized upward-trending Local Area Network"/>
    <n v="8600"/>
    <n v="3589"/>
    <n v="39.010869565217391"/>
    <n v="42"/>
    <x v="0"/>
    <n v="92"/>
    <x v="1"/>
    <s v="USD"/>
    <n v="1486965600"/>
    <n v="1487397600"/>
    <b v="0"/>
    <b v="0"/>
    <s v="film &amp; video/animation"/>
    <x v="4"/>
    <x v="10"/>
  </r>
  <r>
    <n v="236"/>
    <x v="235"/>
    <s v="Object-based directional function"/>
    <n v="39500"/>
    <n v="4323"/>
    <n v="75.84210526315789"/>
    <n v="11"/>
    <x v="0"/>
    <n v="57"/>
    <x v="2"/>
    <s v="AUD"/>
    <n v="1561438800"/>
    <n v="1562043600"/>
    <b v="0"/>
    <b v="1"/>
    <s v="music/rock"/>
    <x v="1"/>
    <x v="1"/>
  </r>
  <r>
    <n v="237"/>
    <x v="236"/>
    <s v="Re-contextualized tangible open architecture"/>
    <n v="9300"/>
    <n v="14822"/>
    <n v="45.051671732522799"/>
    <n v="159"/>
    <x v="1"/>
    <n v="329"/>
    <x v="1"/>
    <s v="USD"/>
    <n v="1398402000"/>
    <n v="1398574800"/>
    <b v="0"/>
    <b v="0"/>
    <s v="film &amp; video/animation"/>
    <x v="4"/>
    <x v="10"/>
  </r>
  <r>
    <n v="238"/>
    <x v="237"/>
    <s v="Distributed systemic adapter"/>
    <n v="2400"/>
    <n v="10138"/>
    <n v="104.51546391752578"/>
    <n v="422"/>
    <x v="1"/>
    <n v="97"/>
    <x v="3"/>
    <s v="DKK"/>
    <n v="1513231200"/>
    <n v="1515391200"/>
    <b v="0"/>
    <b v="1"/>
    <s v="theater/plays"/>
    <x v="3"/>
    <x v="3"/>
  </r>
  <r>
    <n v="239"/>
    <x v="238"/>
    <s v="Networked web-enabled instruction set"/>
    <n v="3200"/>
    <n v="3127"/>
    <n v="76.268292682926827"/>
    <n v="98"/>
    <x v="0"/>
    <n v="41"/>
    <x v="1"/>
    <s v="USD"/>
    <n v="1440824400"/>
    <n v="1441170000"/>
    <b v="0"/>
    <b v="0"/>
    <s v="technology/wearables"/>
    <x v="2"/>
    <x v="8"/>
  </r>
  <r>
    <n v="240"/>
    <x v="239"/>
    <s v="Vision-oriented dynamic service-desk"/>
    <n v="29400"/>
    <n v="123124"/>
    <n v="69.015695067264573"/>
    <n v="419"/>
    <x v="1"/>
    <n v="1784"/>
    <x v="1"/>
    <s v="USD"/>
    <n v="1281070800"/>
    <n v="1281157200"/>
    <b v="0"/>
    <b v="0"/>
    <s v="theater/plays"/>
    <x v="3"/>
    <x v="3"/>
  </r>
  <r>
    <n v="241"/>
    <x v="240"/>
    <s v="Vision-oriented actuating open system"/>
    <n v="168500"/>
    <n v="171729"/>
    <n v="101.97684085510689"/>
    <n v="102"/>
    <x v="1"/>
    <n v="1684"/>
    <x v="2"/>
    <s v="AUD"/>
    <n v="1397365200"/>
    <n v="1398229200"/>
    <b v="0"/>
    <b v="1"/>
    <s v="publishing/nonfiction"/>
    <x v="5"/>
    <x v="9"/>
  </r>
  <r>
    <n v="242"/>
    <x v="241"/>
    <s v="Sharable scalable core"/>
    <n v="8400"/>
    <n v="10729"/>
    <n v="42.915999999999997"/>
    <n v="128"/>
    <x v="1"/>
    <n v="250"/>
    <x v="1"/>
    <s v="USD"/>
    <n v="1494392400"/>
    <n v="1495256400"/>
    <b v="0"/>
    <b v="1"/>
    <s v="music/rock"/>
    <x v="1"/>
    <x v="1"/>
  </r>
  <r>
    <n v="243"/>
    <x v="242"/>
    <s v="Customer-focused attitude-oriented function"/>
    <n v="2300"/>
    <n v="10240"/>
    <n v="43.025210084033617"/>
    <n v="445"/>
    <x v="1"/>
    <n v="238"/>
    <x v="1"/>
    <s v="USD"/>
    <n v="1520143200"/>
    <n v="1520402400"/>
    <b v="0"/>
    <b v="0"/>
    <s v="theater/plays"/>
    <x v="3"/>
    <x v="3"/>
  </r>
  <r>
    <n v="244"/>
    <x v="243"/>
    <s v="Reverse-engineered system-worthy extranet"/>
    <n v="700"/>
    <n v="3988"/>
    <n v="75.245283018867923"/>
    <n v="570"/>
    <x v="1"/>
    <n v="53"/>
    <x v="1"/>
    <s v="USD"/>
    <n v="1405314000"/>
    <n v="1409806800"/>
    <b v="0"/>
    <b v="0"/>
    <s v="theater/plays"/>
    <x v="3"/>
    <x v="3"/>
  </r>
  <r>
    <n v="245"/>
    <x v="244"/>
    <s v="Re-engineered systematic monitoring"/>
    <n v="2900"/>
    <n v="14771"/>
    <n v="69.023364485981304"/>
    <n v="509"/>
    <x v="1"/>
    <n v="214"/>
    <x v="1"/>
    <s v="USD"/>
    <n v="1396846800"/>
    <n v="1396933200"/>
    <b v="0"/>
    <b v="0"/>
    <s v="theater/plays"/>
    <x v="3"/>
    <x v="3"/>
  </r>
  <r>
    <n v="246"/>
    <x v="245"/>
    <s v="Seamless value-added standardization"/>
    <n v="4500"/>
    <n v="14649"/>
    <n v="65.986486486486484"/>
    <n v="326"/>
    <x v="1"/>
    <n v="222"/>
    <x v="1"/>
    <s v="USD"/>
    <n v="1375678800"/>
    <n v="1376024400"/>
    <b v="0"/>
    <b v="0"/>
    <s v="technology/web"/>
    <x v="2"/>
    <x v="2"/>
  </r>
  <r>
    <n v="247"/>
    <x v="246"/>
    <s v="Triple-buffered fresh-thinking frame"/>
    <n v="19800"/>
    <n v="184658"/>
    <n v="98.013800424628457"/>
    <n v="933"/>
    <x v="1"/>
    <n v="1884"/>
    <x v="1"/>
    <s v="USD"/>
    <n v="1482386400"/>
    <n v="1483682400"/>
    <b v="0"/>
    <b v="1"/>
    <s v="publishing/fiction"/>
    <x v="5"/>
    <x v="13"/>
  </r>
  <r>
    <n v="248"/>
    <x v="247"/>
    <s v="Streamlined holistic knowledgebase"/>
    <n v="6200"/>
    <n v="13103"/>
    <n v="60.105504587155963"/>
    <n v="211"/>
    <x v="1"/>
    <n v="218"/>
    <x v="2"/>
    <s v="AUD"/>
    <n v="1420005600"/>
    <n v="1420437600"/>
    <b v="0"/>
    <b v="0"/>
    <s v="games/mobile games"/>
    <x v="6"/>
    <x v="20"/>
  </r>
  <r>
    <n v="249"/>
    <x v="248"/>
    <s v="Up-sized intermediate website"/>
    <n v="61500"/>
    <n v="168095"/>
    <n v="26.000773395204948"/>
    <n v="273"/>
    <x v="1"/>
    <n v="6465"/>
    <x v="1"/>
    <s v="USD"/>
    <n v="1420178400"/>
    <n v="1420783200"/>
    <b v="0"/>
    <b v="0"/>
    <s v="publishing/translations"/>
    <x v="5"/>
    <x v="18"/>
  </r>
  <r>
    <n v="250"/>
    <x v="249"/>
    <s v="Future-proofed directional synergy"/>
    <n v="100"/>
    <n v="3"/>
    <n v="3"/>
    <n v="3"/>
    <x v="0"/>
    <n v="1"/>
    <x v="1"/>
    <s v="USD"/>
    <n v="1264399200"/>
    <n v="1267423200"/>
    <b v="0"/>
    <b v="0"/>
    <s v="music/rock"/>
    <x v="1"/>
    <x v="1"/>
  </r>
  <r>
    <n v="251"/>
    <x v="250"/>
    <s v="Enhanced user-facing function"/>
    <n v="7100"/>
    <n v="3840"/>
    <n v="38.019801980198018"/>
    <n v="54"/>
    <x v="0"/>
    <n v="101"/>
    <x v="1"/>
    <s v="USD"/>
    <n v="1355032800"/>
    <n v="1355205600"/>
    <b v="0"/>
    <b v="0"/>
    <s v="theater/plays"/>
    <x v="3"/>
    <x v="3"/>
  </r>
  <r>
    <n v="252"/>
    <x v="251"/>
    <s v="Operative bandwidth-monitored interface"/>
    <n v="1000"/>
    <n v="6263"/>
    <n v="106.15254237288136"/>
    <n v="626"/>
    <x v="1"/>
    <n v="59"/>
    <x v="1"/>
    <s v="USD"/>
    <n v="1382677200"/>
    <n v="1383109200"/>
    <b v="0"/>
    <b v="0"/>
    <s v="theater/plays"/>
    <x v="3"/>
    <x v="3"/>
  </r>
  <r>
    <n v="253"/>
    <x v="252"/>
    <s v="Upgradable multi-state instruction set"/>
    <n v="121500"/>
    <n v="108161"/>
    <n v="81.019475655430711"/>
    <n v="89"/>
    <x v="0"/>
    <n v="1335"/>
    <x v="0"/>
    <s v="CAD"/>
    <n v="1302238800"/>
    <n v="1303275600"/>
    <b v="0"/>
    <b v="0"/>
    <s v="film &amp; video/drama"/>
    <x v="4"/>
    <x v="6"/>
  </r>
  <r>
    <n v="254"/>
    <x v="253"/>
    <s v="De-engineered static Local Area Network"/>
    <n v="4600"/>
    <n v="8505"/>
    <n v="96.647727272727266"/>
    <n v="185"/>
    <x v="1"/>
    <n v="88"/>
    <x v="1"/>
    <s v="USD"/>
    <n v="1487656800"/>
    <n v="1487829600"/>
    <b v="0"/>
    <b v="0"/>
    <s v="publishing/nonfiction"/>
    <x v="5"/>
    <x v="9"/>
  </r>
  <r>
    <n v="255"/>
    <x v="254"/>
    <s v="Upgradable grid-enabled superstructure"/>
    <n v="80500"/>
    <n v="96735"/>
    <n v="57.003535651149086"/>
    <n v="120"/>
    <x v="1"/>
    <n v="1697"/>
    <x v="1"/>
    <s v="USD"/>
    <n v="1297836000"/>
    <n v="1298268000"/>
    <b v="0"/>
    <b v="1"/>
    <s v="music/rock"/>
    <x v="1"/>
    <x v="1"/>
  </r>
  <r>
    <n v="256"/>
    <x v="255"/>
    <s v="Optimized actuating toolset"/>
    <n v="4100"/>
    <n v="959"/>
    <n v="63.93333333333333"/>
    <n v="23"/>
    <x v="0"/>
    <n v="15"/>
    <x v="4"/>
    <s v="GBP"/>
    <n v="1453615200"/>
    <n v="1456812000"/>
    <b v="0"/>
    <b v="0"/>
    <s v="music/rock"/>
    <x v="1"/>
    <x v="1"/>
  </r>
  <r>
    <n v="257"/>
    <x v="256"/>
    <s v="Decentralized exuding strategy"/>
    <n v="5700"/>
    <n v="8322"/>
    <n v="90.456521739130437"/>
    <n v="146"/>
    <x v="1"/>
    <n v="92"/>
    <x v="1"/>
    <s v="USD"/>
    <n v="1362463200"/>
    <n v="1363669200"/>
    <b v="0"/>
    <b v="0"/>
    <s v="theater/plays"/>
    <x v="3"/>
    <x v="3"/>
  </r>
  <r>
    <n v="258"/>
    <x v="257"/>
    <s v="Assimilated coherent hardware"/>
    <n v="5000"/>
    <n v="13424"/>
    <n v="72.172043010752688"/>
    <n v="268"/>
    <x v="1"/>
    <n v="186"/>
    <x v="1"/>
    <s v="USD"/>
    <n v="1481176800"/>
    <n v="1482904800"/>
    <b v="0"/>
    <b v="1"/>
    <s v="theater/plays"/>
    <x v="3"/>
    <x v="3"/>
  </r>
  <r>
    <n v="259"/>
    <x v="258"/>
    <s v="Multi-channeled responsive implementation"/>
    <n v="1800"/>
    <n v="10755"/>
    <n v="77.934782608695656"/>
    <n v="598"/>
    <x v="1"/>
    <n v="138"/>
    <x v="1"/>
    <s v="USD"/>
    <n v="1354946400"/>
    <n v="1356588000"/>
    <b v="1"/>
    <b v="0"/>
    <s v="photography/photography books"/>
    <x v="7"/>
    <x v="14"/>
  </r>
  <r>
    <n v="260"/>
    <x v="259"/>
    <s v="Centralized modular initiative"/>
    <n v="6300"/>
    <n v="9935"/>
    <n v="38.065134099616856"/>
    <n v="158"/>
    <x v="1"/>
    <n v="261"/>
    <x v="1"/>
    <s v="USD"/>
    <n v="1348808400"/>
    <n v="1349845200"/>
    <b v="0"/>
    <b v="0"/>
    <s v="music/rock"/>
    <x v="1"/>
    <x v="1"/>
  </r>
  <r>
    <n v="261"/>
    <x v="260"/>
    <s v="Reverse-engineered cohesive migration"/>
    <n v="84300"/>
    <n v="26303"/>
    <n v="57.936123348017624"/>
    <n v="31"/>
    <x v="0"/>
    <n v="454"/>
    <x v="1"/>
    <s v="USD"/>
    <n v="1282712400"/>
    <n v="1283058000"/>
    <b v="0"/>
    <b v="1"/>
    <s v="music/rock"/>
    <x v="1"/>
    <x v="1"/>
  </r>
  <r>
    <n v="262"/>
    <x v="261"/>
    <s v="Compatible multimedia hub"/>
    <n v="1700"/>
    <n v="5328"/>
    <n v="49.794392523364486"/>
    <n v="313"/>
    <x v="1"/>
    <n v="107"/>
    <x v="1"/>
    <s v="USD"/>
    <n v="1301979600"/>
    <n v="1304226000"/>
    <b v="0"/>
    <b v="1"/>
    <s v="music/indie rock"/>
    <x v="1"/>
    <x v="7"/>
  </r>
  <r>
    <n v="263"/>
    <x v="262"/>
    <s v="Organic eco-centric success"/>
    <n v="2900"/>
    <n v="10756"/>
    <n v="54.050251256281406"/>
    <n v="371"/>
    <x v="1"/>
    <n v="199"/>
    <x v="1"/>
    <s v="USD"/>
    <n v="1263016800"/>
    <n v="1263016800"/>
    <b v="0"/>
    <b v="0"/>
    <s v="photography/photography books"/>
    <x v="7"/>
    <x v="14"/>
  </r>
  <r>
    <n v="264"/>
    <x v="263"/>
    <s v="Virtual reciprocal policy"/>
    <n v="45600"/>
    <n v="165375"/>
    <n v="30.002721335268504"/>
    <n v="363"/>
    <x v="1"/>
    <n v="5512"/>
    <x v="1"/>
    <s v="USD"/>
    <n v="1360648800"/>
    <n v="1362031200"/>
    <b v="0"/>
    <b v="0"/>
    <s v="theater/plays"/>
    <x v="3"/>
    <x v="3"/>
  </r>
  <r>
    <n v="265"/>
    <x v="264"/>
    <s v="Persevering interactive emulation"/>
    <n v="4900"/>
    <n v="6031"/>
    <n v="70.127906976744185"/>
    <n v="123"/>
    <x v="1"/>
    <n v="86"/>
    <x v="1"/>
    <s v="USD"/>
    <n v="1451800800"/>
    <n v="1455602400"/>
    <b v="0"/>
    <b v="0"/>
    <s v="theater/plays"/>
    <x v="3"/>
    <x v="3"/>
  </r>
  <r>
    <n v="266"/>
    <x v="265"/>
    <s v="Proactive responsive emulation"/>
    <n v="111900"/>
    <n v="85902"/>
    <n v="26.996228786926462"/>
    <n v="77"/>
    <x v="0"/>
    <n v="3182"/>
    <x v="6"/>
    <s v="EUR"/>
    <n v="1415340000"/>
    <n v="1418191200"/>
    <b v="0"/>
    <b v="1"/>
    <s v="music/jazz"/>
    <x v="1"/>
    <x v="17"/>
  </r>
  <r>
    <n v="267"/>
    <x v="266"/>
    <s v="Extended eco-centric function"/>
    <n v="61600"/>
    <n v="143910"/>
    <n v="51.990606936416185"/>
    <n v="234"/>
    <x v="1"/>
    <n v="2768"/>
    <x v="2"/>
    <s v="AUD"/>
    <n v="1351054800"/>
    <n v="1352440800"/>
    <b v="0"/>
    <b v="0"/>
    <s v="theater/plays"/>
    <x v="3"/>
    <x v="3"/>
  </r>
  <r>
    <n v="268"/>
    <x v="267"/>
    <s v="Networked optimal productivity"/>
    <n v="1500"/>
    <n v="2708"/>
    <n v="56.416666666666664"/>
    <n v="181"/>
    <x v="1"/>
    <n v="48"/>
    <x v="1"/>
    <s v="USD"/>
    <n v="1349326800"/>
    <n v="1353304800"/>
    <b v="0"/>
    <b v="0"/>
    <s v="film &amp; video/documentary"/>
    <x v="4"/>
    <x v="4"/>
  </r>
  <r>
    <n v="269"/>
    <x v="268"/>
    <s v="Persistent attitude-oriented approach"/>
    <n v="3500"/>
    <n v="8842"/>
    <n v="101.63218390804597"/>
    <n v="253"/>
    <x v="1"/>
    <n v="87"/>
    <x v="1"/>
    <s v="USD"/>
    <n v="1548914400"/>
    <n v="1550728800"/>
    <b v="0"/>
    <b v="0"/>
    <s v="film &amp; video/television"/>
    <x v="4"/>
    <x v="19"/>
  </r>
  <r>
    <n v="270"/>
    <x v="269"/>
    <s v="Triple-buffered 4thgeneration toolset"/>
    <n v="173900"/>
    <n v="47260"/>
    <n v="25.005291005291006"/>
    <n v="27"/>
    <x v="3"/>
    <n v="1890"/>
    <x v="1"/>
    <s v="USD"/>
    <n v="1291269600"/>
    <n v="1291442400"/>
    <b v="0"/>
    <b v="0"/>
    <s v="games/video games"/>
    <x v="6"/>
    <x v="11"/>
  </r>
  <r>
    <n v="271"/>
    <x v="270"/>
    <s v="Progressive zero administration leverage"/>
    <n v="153700"/>
    <n v="1953"/>
    <n v="32.016393442622949"/>
    <n v="1"/>
    <x v="2"/>
    <n v="61"/>
    <x v="1"/>
    <s v="USD"/>
    <n v="1449468000"/>
    <n v="1452146400"/>
    <b v="0"/>
    <b v="0"/>
    <s v="photography/photography books"/>
    <x v="7"/>
    <x v="14"/>
  </r>
  <r>
    <n v="272"/>
    <x v="271"/>
    <s v="Networked radical neural-net"/>
    <n v="51100"/>
    <n v="155349"/>
    <n v="82.021647307286173"/>
    <n v="304"/>
    <x v="1"/>
    <n v="1894"/>
    <x v="1"/>
    <s v="USD"/>
    <n v="1562734800"/>
    <n v="1564894800"/>
    <b v="0"/>
    <b v="1"/>
    <s v="theater/plays"/>
    <x v="3"/>
    <x v="3"/>
  </r>
  <r>
    <n v="273"/>
    <x v="272"/>
    <s v="Re-engineered heuristic forecast"/>
    <n v="7800"/>
    <n v="10704"/>
    <n v="37.957446808510639"/>
    <n v="137"/>
    <x v="1"/>
    <n v="282"/>
    <x v="0"/>
    <s v="CAD"/>
    <n v="1505624400"/>
    <n v="1505883600"/>
    <b v="0"/>
    <b v="0"/>
    <s v="theater/plays"/>
    <x v="3"/>
    <x v="3"/>
  </r>
  <r>
    <n v="274"/>
    <x v="273"/>
    <s v="Fully-configurable background algorithm"/>
    <n v="2400"/>
    <n v="773"/>
    <n v="51.533333333333331"/>
    <n v="32"/>
    <x v="0"/>
    <n v="15"/>
    <x v="1"/>
    <s v="USD"/>
    <n v="1509948000"/>
    <n v="1510380000"/>
    <b v="0"/>
    <b v="0"/>
    <s v="theater/plays"/>
    <x v="3"/>
    <x v="3"/>
  </r>
  <r>
    <n v="275"/>
    <x v="274"/>
    <s v="Stand-alone discrete Graphical User Interface"/>
    <n v="3900"/>
    <n v="9419"/>
    <n v="81.198275862068968"/>
    <n v="242"/>
    <x v="1"/>
    <n v="116"/>
    <x v="1"/>
    <s v="USD"/>
    <n v="1554526800"/>
    <n v="1555218000"/>
    <b v="0"/>
    <b v="0"/>
    <s v="publishing/translations"/>
    <x v="5"/>
    <x v="18"/>
  </r>
  <r>
    <n v="276"/>
    <x v="275"/>
    <s v="Front-line foreground project"/>
    <n v="5500"/>
    <n v="5324"/>
    <n v="40.030075187969928"/>
    <n v="97"/>
    <x v="0"/>
    <n v="133"/>
    <x v="1"/>
    <s v="USD"/>
    <n v="1334811600"/>
    <n v="1335243600"/>
    <b v="0"/>
    <b v="1"/>
    <s v="games/video games"/>
    <x v="6"/>
    <x v="11"/>
  </r>
  <r>
    <n v="277"/>
    <x v="276"/>
    <s v="Persevering system-worthy info-mediaries"/>
    <n v="700"/>
    <n v="7465"/>
    <n v="89.939759036144579"/>
    <n v="1066"/>
    <x v="1"/>
    <n v="83"/>
    <x v="1"/>
    <s v="USD"/>
    <n v="1279515600"/>
    <n v="1279688400"/>
    <b v="0"/>
    <b v="0"/>
    <s v="theater/plays"/>
    <x v="3"/>
    <x v="3"/>
  </r>
  <r>
    <n v="278"/>
    <x v="277"/>
    <s v="Distributed multi-tasking strategy"/>
    <n v="2700"/>
    <n v="8799"/>
    <n v="96.692307692307693"/>
    <n v="326"/>
    <x v="1"/>
    <n v="91"/>
    <x v="1"/>
    <s v="USD"/>
    <n v="1353909600"/>
    <n v="1356069600"/>
    <b v="0"/>
    <b v="0"/>
    <s v="technology/web"/>
    <x v="2"/>
    <x v="2"/>
  </r>
  <r>
    <n v="279"/>
    <x v="278"/>
    <s v="Vision-oriented methodical application"/>
    <n v="8000"/>
    <n v="13656"/>
    <n v="25.010989010989011"/>
    <n v="171"/>
    <x v="1"/>
    <n v="546"/>
    <x v="1"/>
    <s v="USD"/>
    <n v="1535950800"/>
    <n v="1536210000"/>
    <b v="0"/>
    <b v="0"/>
    <s v="theater/plays"/>
    <x v="3"/>
    <x v="3"/>
  </r>
  <r>
    <n v="280"/>
    <x v="279"/>
    <s v="Function-based high-level infrastructure"/>
    <n v="2500"/>
    <n v="14536"/>
    <n v="36.987277353689571"/>
    <n v="581"/>
    <x v="1"/>
    <n v="393"/>
    <x v="1"/>
    <s v="USD"/>
    <n v="1511244000"/>
    <n v="1511762400"/>
    <b v="0"/>
    <b v="0"/>
    <s v="film &amp; video/animation"/>
    <x v="4"/>
    <x v="10"/>
  </r>
  <r>
    <n v="281"/>
    <x v="280"/>
    <s v="Profound object-oriented paradigm"/>
    <n v="164500"/>
    <n v="150552"/>
    <n v="73.012609117361791"/>
    <n v="92"/>
    <x v="0"/>
    <n v="2062"/>
    <x v="1"/>
    <s v="USD"/>
    <n v="1331445600"/>
    <n v="1333256400"/>
    <b v="0"/>
    <b v="1"/>
    <s v="theater/plays"/>
    <x v="3"/>
    <x v="3"/>
  </r>
  <r>
    <n v="282"/>
    <x v="281"/>
    <s v="Virtual contextually-based circuit"/>
    <n v="8400"/>
    <n v="9076"/>
    <n v="68.240601503759393"/>
    <n v="108"/>
    <x v="1"/>
    <n v="133"/>
    <x v="1"/>
    <s v="USD"/>
    <n v="1480226400"/>
    <n v="1480744800"/>
    <b v="0"/>
    <b v="1"/>
    <s v="film &amp; video/television"/>
    <x v="4"/>
    <x v="19"/>
  </r>
  <r>
    <n v="283"/>
    <x v="282"/>
    <s v="Business-focused dynamic instruction set"/>
    <n v="8100"/>
    <n v="1517"/>
    <n v="52.310344827586206"/>
    <n v="19"/>
    <x v="0"/>
    <n v="29"/>
    <x v="3"/>
    <s v="DKK"/>
    <n v="1464584400"/>
    <n v="1465016400"/>
    <b v="0"/>
    <b v="0"/>
    <s v="music/rock"/>
    <x v="1"/>
    <x v="1"/>
  </r>
  <r>
    <n v="284"/>
    <x v="283"/>
    <s v="Ameliorated fresh-thinking protocol"/>
    <n v="9800"/>
    <n v="8153"/>
    <n v="61.765151515151516"/>
    <n v="83"/>
    <x v="0"/>
    <n v="132"/>
    <x v="1"/>
    <s v="USD"/>
    <n v="1335848400"/>
    <n v="1336280400"/>
    <b v="0"/>
    <b v="0"/>
    <s v="technology/web"/>
    <x v="2"/>
    <x v="2"/>
  </r>
  <r>
    <n v="285"/>
    <x v="284"/>
    <s v="Front-line optimizing emulation"/>
    <n v="900"/>
    <n v="6357"/>
    <n v="25.027559055118111"/>
    <n v="706"/>
    <x v="1"/>
    <n v="254"/>
    <x v="1"/>
    <s v="USD"/>
    <n v="1473483600"/>
    <n v="1476766800"/>
    <b v="0"/>
    <b v="0"/>
    <s v="theater/plays"/>
    <x v="3"/>
    <x v="3"/>
  </r>
  <r>
    <n v="286"/>
    <x v="285"/>
    <s v="Devolved uniform complexity"/>
    <n v="112100"/>
    <n v="19557"/>
    <n v="106.28804347826087"/>
    <n v="17"/>
    <x v="3"/>
    <n v="184"/>
    <x v="1"/>
    <s v="USD"/>
    <n v="1479880800"/>
    <n v="1480485600"/>
    <b v="0"/>
    <b v="0"/>
    <s v="theater/plays"/>
    <x v="3"/>
    <x v="3"/>
  </r>
  <r>
    <n v="287"/>
    <x v="286"/>
    <s v="Public-key intangible superstructure"/>
    <n v="6300"/>
    <n v="13213"/>
    <n v="75.07386363636364"/>
    <n v="210"/>
    <x v="1"/>
    <n v="176"/>
    <x v="1"/>
    <s v="USD"/>
    <n v="1430197200"/>
    <n v="1430197200"/>
    <b v="0"/>
    <b v="0"/>
    <s v="music/electric music"/>
    <x v="1"/>
    <x v="5"/>
  </r>
  <r>
    <n v="288"/>
    <x v="287"/>
    <s v="Secured global success"/>
    <n v="5600"/>
    <n v="5476"/>
    <n v="39.970802919708028"/>
    <n v="98"/>
    <x v="0"/>
    <n v="137"/>
    <x v="3"/>
    <s v="DKK"/>
    <n v="1331701200"/>
    <n v="1331787600"/>
    <b v="0"/>
    <b v="1"/>
    <s v="music/metal"/>
    <x v="1"/>
    <x v="16"/>
  </r>
  <r>
    <n v="289"/>
    <x v="288"/>
    <s v="Grass-roots mission-critical capability"/>
    <n v="800"/>
    <n v="13474"/>
    <n v="39.982195845697326"/>
    <n v="1684"/>
    <x v="1"/>
    <n v="337"/>
    <x v="0"/>
    <s v="CAD"/>
    <n v="1438578000"/>
    <n v="1438837200"/>
    <b v="0"/>
    <b v="0"/>
    <s v="theater/plays"/>
    <x v="3"/>
    <x v="3"/>
  </r>
  <r>
    <n v="290"/>
    <x v="289"/>
    <s v="Advanced global data-warehouse"/>
    <n v="168600"/>
    <n v="91722"/>
    <n v="101.01541850220265"/>
    <n v="54"/>
    <x v="0"/>
    <n v="908"/>
    <x v="1"/>
    <s v="USD"/>
    <n v="1368162000"/>
    <n v="1370926800"/>
    <b v="0"/>
    <b v="1"/>
    <s v="film &amp; video/documentary"/>
    <x v="4"/>
    <x v="4"/>
  </r>
  <r>
    <n v="291"/>
    <x v="290"/>
    <s v="Self-enabling uniform complexity"/>
    <n v="1800"/>
    <n v="8219"/>
    <n v="76.813084112149539"/>
    <n v="457"/>
    <x v="1"/>
    <n v="107"/>
    <x v="1"/>
    <s v="USD"/>
    <n v="1318654800"/>
    <n v="1319000400"/>
    <b v="1"/>
    <b v="0"/>
    <s v="technology/web"/>
    <x v="2"/>
    <x v="2"/>
  </r>
  <r>
    <n v="292"/>
    <x v="291"/>
    <s v="Versatile cohesive encoding"/>
    <n v="7300"/>
    <n v="717"/>
    <n v="71.7"/>
    <n v="10"/>
    <x v="0"/>
    <n v="10"/>
    <x v="1"/>
    <s v="USD"/>
    <n v="1331874000"/>
    <n v="1333429200"/>
    <b v="0"/>
    <b v="0"/>
    <s v="food/food trucks"/>
    <x v="0"/>
    <x v="0"/>
  </r>
  <r>
    <n v="293"/>
    <x v="292"/>
    <s v="Organized executive solution"/>
    <n v="6500"/>
    <n v="1065"/>
    <n v="33.28125"/>
    <n v="16"/>
    <x v="3"/>
    <n v="32"/>
    <x v="6"/>
    <s v="EUR"/>
    <n v="1286254800"/>
    <n v="1287032400"/>
    <b v="0"/>
    <b v="0"/>
    <s v="theater/plays"/>
    <x v="3"/>
    <x v="3"/>
  </r>
  <r>
    <n v="294"/>
    <x v="293"/>
    <s v="Automated local emulation"/>
    <n v="600"/>
    <n v="8038"/>
    <n v="43.923497267759565"/>
    <n v="1340"/>
    <x v="1"/>
    <n v="183"/>
    <x v="1"/>
    <s v="USD"/>
    <n v="1540530000"/>
    <n v="1541570400"/>
    <b v="0"/>
    <b v="0"/>
    <s v="theater/plays"/>
    <x v="3"/>
    <x v="3"/>
  </r>
  <r>
    <n v="295"/>
    <x v="294"/>
    <s v="Enterprise-wide intermediate middleware"/>
    <n v="192900"/>
    <n v="68769"/>
    <n v="36.004712041884815"/>
    <n v="36"/>
    <x v="0"/>
    <n v="1910"/>
    <x v="5"/>
    <s v="CHF"/>
    <n v="1381813200"/>
    <n v="1383976800"/>
    <b v="0"/>
    <b v="0"/>
    <s v="theater/plays"/>
    <x v="3"/>
    <x v="3"/>
  </r>
  <r>
    <n v="296"/>
    <x v="295"/>
    <s v="Grass-roots real-time Local Area Network"/>
    <n v="6100"/>
    <n v="3352"/>
    <n v="88.21052631578948"/>
    <n v="55"/>
    <x v="0"/>
    <n v="38"/>
    <x v="2"/>
    <s v="AUD"/>
    <n v="1548655200"/>
    <n v="1550556000"/>
    <b v="0"/>
    <b v="0"/>
    <s v="theater/plays"/>
    <x v="3"/>
    <x v="3"/>
  </r>
  <r>
    <n v="297"/>
    <x v="296"/>
    <s v="Organized client-driven capacity"/>
    <n v="7200"/>
    <n v="6785"/>
    <n v="65.240384615384613"/>
    <n v="94"/>
    <x v="0"/>
    <n v="104"/>
    <x v="2"/>
    <s v="AUD"/>
    <n v="1389679200"/>
    <n v="1390456800"/>
    <b v="0"/>
    <b v="1"/>
    <s v="theater/plays"/>
    <x v="3"/>
    <x v="3"/>
  </r>
  <r>
    <n v="298"/>
    <x v="297"/>
    <s v="Adaptive intangible database"/>
    <n v="3500"/>
    <n v="5037"/>
    <n v="69.958333333333329"/>
    <n v="144"/>
    <x v="1"/>
    <n v="72"/>
    <x v="1"/>
    <s v="USD"/>
    <n v="1456466400"/>
    <n v="1458018000"/>
    <b v="0"/>
    <b v="1"/>
    <s v="music/rock"/>
    <x v="1"/>
    <x v="1"/>
  </r>
  <r>
    <n v="299"/>
    <x v="298"/>
    <s v="Grass-roots contextually-based algorithm"/>
    <n v="3800"/>
    <n v="1954"/>
    <n v="39.877551020408163"/>
    <n v="51"/>
    <x v="0"/>
    <n v="49"/>
    <x v="1"/>
    <s v="USD"/>
    <n v="1456984800"/>
    <n v="1461819600"/>
    <b v="0"/>
    <b v="0"/>
    <s v="food/food trucks"/>
    <x v="0"/>
    <x v="0"/>
  </r>
  <r>
    <n v="300"/>
    <x v="299"/>
    <s v="Focused executive core"/>
    <n v="100"/>
    <n v="5"/>
    <n v="5"/>
    <n v="5"/>
    <x v="0"/>
    <n v="1"/>
    <x v="3"/>
    <s v="DKK"/>
    <n v="1504069200"/>
    <n v="1504155600"/>
    <b v="0"/>
    <b v="1"/>
    <s v="publishing/nonfiction"/>
    <x v="5"/>
    <x v="9"/>
  </r>
  <r>
    <n v="301"/>
    <x v="300"/>
    <s v="Multi-channeled disintermediate policy"/>
    <n v="900"/>
    <n v="12102"/>
    <n v="41.023728813559323"/>
    <n v="1345"/>
    <x v="1"/>
    <n v="295"/>
    <x v="1"/>
    <s v="USD"/>
    <n v="1424930400"/>
    <n v="1426395600"/>
    <b v="0"/>
    <b v="0"/>
    <s v="film &amp; video/documentary"/>
    <x v="4"/>
    <x v="4"/>
  </r>
  <r>
    <n v="302"/>
    <x v="301"/>
    <s v="Customizable bi-directional hardware"/>
    <n v="76100"/>
    <n v="24234"/>
    <n v="98.914285714285711"/>
    <n v="32"/>
    <x v="0"/>
    <n v="245"/>
    <x v="1"/>
    <s v="USD"/>
    <n v="1535864400"/>
    <n v="1537074000"/>
    <b v="0"/>
    <b v="0"/>
    <s v="theater/plays"/>
    <x v="3"/>
    <x v="3"/>
  </r>
  <r>
    <n v="303"/>
    <x v="302"/>
    <s v="Networked optimal architecture"/>
    <n v="3400"/>
    <n v="2809"/>
    <n v="87.78125"/>
    <n v="83"/>
    <x v="0"/>
    <n v="32"/>
    <x v="1"/>
    <s v="USD"/>
    <n v="1452146400"/>
    <n v="1452578400"/>
    <b v="0"/>
    <b v="0"/>
    <s v="music/indie rock"/>
    <x v="1"/>
    <x v="7"/>
  </r>
  <r>
    <n v="304"/>
    <x v="303"/>
    <s v="User-friendly discrete benchmark"/>
    <n v="2100"/>
    <n v="11469"/>
    <n v="80.767605633802816"/>
    <n v="546"/>
    <x v="1"/>
    <n v="142"/>
    <x v="1"/>
    <s v="USD"/>
    <n v="1470546000"/>
    <n v="1474088400"/>
    <b v="0"/>
    <b v="0"/>
    <s v="film &amp; video/documentary"/>
    <x v="4"/>
    <x v="4"/>
  </r>
  <r>
    <n v="305"/>
    <x v="304"/>
    <s v="Grass-roots actuating policy"/>
    <n v="2800"/>
    <n v="8014"/>
    <n v="94.28235294117647"/>
    <n v="286"/>
    <x v="1"/>
    <n v="85"/>
    <x v="1"/>
    <s v="USD"/>
    <n v="1458363600"/>
    <n v="1461906000"/>
    <b v="0"/>
    <b v="0"/>
    <s v="theater/plays"/>
    <x v="3"/>
    <x v="3"/>
  </r>
  <r>
    <n v="306"/>
    <x v="305"/>
    <s v="Enterprise-wide 3rdgeneration knowledge user"/>
    <n v="6500"/>
    <n v="514"/>
    <n v="73.428571428571431"/>
    <n v="8"/>
    <x v="0"/>
    <n v="7"/>
    <x v="1"/>
    <s v="USD"/>
    <n v="1500008400"/>
    <n v="1500267600"/>
    <b v="0"/>
    <b v="1"/>
    <s v="theater/plays"/>
    <x v="3"/>
    <x v="3"/>
  </r>
  <r>
    <n v="307"/>
    <x v="306"/>
    <s v="Face-to-face zero tolerance moderator"/>
    <n v="32900"/>
    <n v="43473"/>
    <n v="65.968133535660087"/>
    <n v="132"/>
    <x v="1"/>
    <n v="659"/>
    <x v="3"/>
    <s v="DKK"/>
    <n v="1338958800"/>
    <n v="1340686800"/>
    <b v="0"/>
    <b v="1"/>
    <s v="publishing/fiction"/>
    <x v="5"/>
    <x v="13"/>
  </r>
  <r>
    <n v="308"/>
    <x v="307"/>
    <s v="Grass-roots optimizing projection"/>
    <n v="118200"/>
    <n v="87560"/>
    <n v="109.04109589041096"/>
    <n v="74"/>
    <x v="0"/>
    <n v="803"/>
    <x v="1"/>
    <s v="USD"/>
    <n v="1303102800"/>
    <n v="1303189200"/>
    <b v="0"/>
    <b v="0"/>
    <s v="theater/plays"/>
    <x v="3"/>
    <x v="3"/>
  </r>
  <r>
    <n v="309"/>
    <x v="308"/>
    <s v="User-centric 6thgeneration attitude"/>
    <n v="4100"/>
    <n v="3087"/>
    <n v="41.16"/>
    <n v="75"/>
    <x v="3"/>
    <n v="75"/>
    <x v="1"/>
    <s v="USD"/>
    <n v="1316581200"/>
    <n v="1318309200"/>
    <b v="0"/>
    <b v="1"/>
    <s v="music/indie rock"/>
    <x v="1"/>
    <x v="7"/>
  </r>
  <r>
    <n v="310"/>
    <x v="309"/>
    <s v="Switchable zero tolerance website"/>
    <n v="7800"/>
    <n v="1586"/>
    <n v="99.125"/>
    <n v="20"/>
    <x v="0"/>
    <n v="16"/>
    <x v="1"/>
    <s v="USD"/>
    <n v="1270789200"/>
    <n v="1272171600"/>
    <b v="0"/>
    <b v="0"/>
    <s v="games/video games"/>
    <x v="6"/>
    <x v="11"/>
  </r>
  <r>
    <n v="311"/>
    <x v="310"/>
    <s v="Focused real-time help-desk"/>
    <n v="6300"/>
    <n v="12812"/>
    <n v="105.88429752066116"/>
    <n v="203"/>
    <x v="1"/>
    <n v="121"/>
    <x v="1"/>
    <s v="USD"/>
    <n v="1297836000"/>
    <n v="1298872800"/>
    <b v="0"/>
    <b v="0"/>
    <s v="theater/plays"/>
    <x v="3"/>
    <x v="3"/>
  </r>
  <r>
    <n v="312"/>
    <x v="311"/>
    <s v="Robust impactful approach"/>
    <n v="59100"/>
    <n v="183345"/>
    <n v="48.996525921966864"/>
    <n v="310"/>
    <x v="1"/>
    <n v="3742"/>
    <x v="1"/>
    <s v="USD"/>
    <n v="1382677200"/>
    <n v="1383282000"/>
    <b v="0"/>
    <b v="0"/>
    <s v="theater/plays"/>
    <x v="3"/>
    <x v="3"/>
  </r>
  <r>
    <n v="313"/>
    <x v="312"/>
    <s v="Secured maximized policy"/>
    <n v="2200"/>
    <n v="8697"/>
    <n v="39"/>
    <n v="395"/>
    <x v="1"/>
    <n v="223"/>
    <x v="1"/>
    <s v="USD"/>
    <n v="1330322400"/>
    <n v="1330495200"/>
    <b v="0"/>
    <b v="0"/>
    <s v="music/rock"/>
    <x v="1"/>
    <x v="1"/>
  </r>
  <r>
    <n v="314"/>
    <x v="313"/>
    <s v="Realigned upward-trending strategy"/>
    <n v="1400"/>
    <n v="4126"/>
    <n v="31.022556390977442"/>
    <n v="295"/>
    <x v="1"/>
    <n v="133"/>
    <x v="1"/>
    <s v="USD"/>
    <n v="1552366800"/>
    <n v="1552798800"/>
    <b v="0"/>
    <b v="1"/>
    <s v="film &amp; video/documentary"/>
    <x v="4"/>
    <x v="4"/>
  </r>
  <r>
    <n v="315"/>
    <x v="314"/>
    <s v="Open-source interactive knowledge user"/>
    <n v="9500"/>
    <n v="3220"/>
    <n v="103.87096774193549"/>
    <n v="34"/>
    <x v="0"/>
    <n v="31"/>
    <x v="1"/>
    <s v="USD"/>
    <n v="1400907600"/>
    <n v="1403413200"/>
    <b v="0"/>
    <b v="0"/>
    <s v="theater/plays"/>
    <x v="3"/>
    <x v="3"/>
  </r>
  <r>
    <n v="316"/>
    <x v="315"/>
    <s v="Configurable demand-driven matrix"/>
    <n v="9600"/>
    <n v="6401"/>
    <n v="59.268518518518519"/>
    <n v="67"/>
    <x v="0"/>
    <n v="108"/>
    <x v="6"/>
    <s v="EUR"/>
    <n v="1574143200"/>
    <n v="1574229600"/>
    <b v="0"/>
    <b v="1"/>
    <s v="food/food trucks"/>
    <x v="0"/>
    <x v="0"/>
  </r>
  <r>
    <n v="317"/>
    <x v="316"/>
    <s v="Cross-group coherent hierarchy"/>
    <n v="6600"/>
    <n v="1269"/>
    <n v="42.3"/>
    <n v="19"/>
    <x v="0"/>
    <n v="30"/>
    <x v="1"/>
    <s v="USD"/>
    <n v="1494738000"/>
    <n v="1495861200"/>
    <b v="0"/>
    <b v="0"/>
    <s v="theater/plays"/>
    <x v="3"/>
    <x v="3"/>
  </r>
  <r>
    <n v="318"/>
    <x v="317"/>
    <s v="Decentralized demand-driven open system"/>
    <n v="5700"/>
    <n v="903"/>
    <n v="53.117647058823529"/>
    <n v="16"/>
    <x v="0"/>
    <n v="17"/>
    <x v="1"/>
    <s v="USD"/>
    <n v="1392357600"/>
    <n v="1392530400"/>
    <b v="0"/>
    <b v="0"/>
    <s v="music/rock"/>
    <x v="1"/>
    <x v="1"/>
  </r>
  <r>
    <n v="319"/>
    <x v="318"/>
    <s v="Advanced empowering matrix"/>
    <n v="8400"/>
    <n v="3251"/>
    <n v="50.796875"/>
    <n v="39"/>
    <x v="3"/>
    <n v="64"/>
    <x v="1"/>
    <s v="USD"/>
    <n v="1281589200"/>
    <n v="1283662800"/>
    <b v="0"/>
    <b v="0"/>
    <s v="technology/web"/>
    <x v="2"/>
    <x v="2"/>
  </r>
  <r>
    <n v="320"/>
    <x v="319"/>
    <s v="Phased holistic implementation"/>
    <n v="84400"/>
    <n v="8092"/>
    <n v="101.15"/>
    <n v="10"/>
    <x v="0"/>
    <n v="80"/>
    <x v="1"/>
    <s v="USD"/>
    <n v="1305003600"/>
    <n v="1305781200"/>
    <b v="0"/>
    <b v="0"/>
    <s v="publishing/fiction"/>
    <x v="5"/>
    <x v="13"/>
  </r>
  <r>
    <n v="321"/>
    <x v="320"/>
    <s v="Proactive attitude-oriented knowledge user"/>
    <n v="170400"/>
    <n v="160422"/>
    <n v="65.000810372771468"/>
    <n v="94"/>
    <x v="0"/>
    <n v="2468"/>
    <x v="1"/>
    <s v="USD"/>
    <n v="1301634000"/>
    <n v="1302325200"/>
    <b v="0"/>
    <b v="0"/>
    <s v="film &amp; video/shorts"/>
    <x v="4"/>
    <x v="12"/>
  </r>
  <r>
    <n v="322"/>
    <x v="321"/>
    <s v="Visionary asymmetric Graphical User Interface"/>
    <n v="117900"/>
    <n v="196377"/>
    <n v="37.998645510835914"/>
    <n v="167"/>
    <x v="1"/>
    <n v="5168"/>
    <x v="1"/>
    <s v="USD"/>
    <n v="1290664800"/>
    <n v="1291788000"/>
    <b v="0"/>
    <b v="0"/>
    <s v="theater/plays"/>
    <x v="3"/>
    <x v="3"/>
  </r>
  <r>
    <n v="323"/>
    <x v="322"/>
    <s v="Integrated zero-defect help-desk"/>
    <n v="8900"/>
    <n v="2148"/>
    <n v="82.615384615384613"/>
    <n v="24"/>
    <x v="0"/>
    <n v="26"/>
    <x v="4"/>
    <s v="GBP"/>
    <n v="1395896400"/>
    <n v="1396069200"/>
    <b v="0"/>
    <b v="0"/>
    <s v="film &amp; video/documentary"/>
    <x v="4"/>
    <x v="4"/>
  </r>
  <r>
    <n v="324"/>
    <x v="323"/>
    <s v="Inverse analyzing matrices"/>
    <n v="7100"/>
    <n v="11648"/>
    <n v="37.941368078175898"/>
    <n v="164"/>
    <x v="1"/>
    <n v="307"/>
    <x v="1"/>
    <s v="USD"/>
    <n v="1434862800"/>
    <n v="1435899600"/>
    <b v="0"/>
    <b v="1"/>
    <s v="theater/plays"/>
    <x v="3"/>
    <x v="3"/>
  </r>
  <r>
    <n v="325"/>
    <x v="324"/>
    <s v="Programmable systemic implementation"/>
    <n v="6500"/>
    <n v="5897"/>
    <n v="80.780821917808225"/>
    <n v="91"/>
    <x v="0"/>
    <n v="73"/>
    <x v="1"/>
    <s v="USD"/>
    <n v="1529125200"/>
    <n v="1531112400"/>
    <b v="0"/>
    <b v="1"/>
    <s v="theater/plays"/>
    <x v="3"/>
    <x v="3"/>
  </r>
  <r>
    <n v="326"/>
    <x v="325"/>
    <s v="Multi-channeled next generation architecture"/>
    <n v="7200"/>
    <n v="3326"/>
    <n v="25.984375"/>
    <n v="46"/>
    <x v="0"/>
    <n v="128"/>
    <x v="1"/>
    <s v="USD"/>
    <n v="1451109600"/>
    <n v="1451628000"/>
    <b v="0"/>
    <b v="0"/>
    <s v="film &amp; video/animation"/>
    <x v="4"/>
    <x v="10"/>
  </r>
  <r>
    <n v="327"/>
    <x v="326"/>
    <s v="Digitized 3rdgeneration encoding"/>
    <n v="2600"/>
    <n v="1002"/>
    <n v="30.363636363636363"/>
    <n v="39"/>
    <x v="0"/>
    <n v="33"/>
    <x v="1"/>
    <s v="USD"/>
    <n v="1566968400"/>
    <n v="1567314000"/>
    <b v="0"/>
    <b v="1"/>
    <s v="theater/plays"/>
    <x v="3"/>
    <x v="3"/>
  </r>
  <r>
    <n v="328"/>
    <x v="327"/>
    <s v="Innovative well-modulated functionalities"/>
    <n v="98700"/>
    <n v="131826"/>
    <n v="54.004916018025398"/>
    <n v="134"/>
    <x v="1"/>
    <n v="2441"/>
    <x v="1"/>
    <s v="USD"/>
    <n v="1543557600"/>
    <n v="1544508000"/>
    <b v="0"/>
    <b v="0"/>
    <s v="music/rock"/>
    <x v="1"/>
    <x v="1"/>
  </r>
  <r>
    <n v="329"/>
    <x v="328"/>
    <s v="Fundamental incremental database"/>
    <n v="93800"/>
    <n v="21477"/>
    <n v="101.78672985781991"/>
    <n v="23"/>
    <x v="2"/>
    <n v="211"/>
    <x v="1"/>
    <s v="USD"/>
    <n v="1481522400"/>
    <n v="1482472800"/>
    <b v="0"/>
    <b v="0"/>
    <s v="games/video games"/>
    <x v="6"/>
    <x v="11"/>
  </r>
  <r>
    <n v="330"/>
    <x v="329"/>
    <s v="Expanded encompassing open architecture"/>
    <n v="33700"/>
    <n v="62330"/>
    <n v="45.003610108303249"/>
    <n v="185"/>
    <x v="1"/>
    <n v="1385"/>
    <x v="4"/>
    <s v="GBP"/>
    <n v="1512712800"/>
    <n v="1512799200"/>
    <b v="0"/>
    <b v="0"/>
    <s v="film &amp; video/documentary"/>
    <x v="4"/>
    <x v="4"/>
  </r>
  <r>
    <n v="331"/>
    <x v="330"/>
    <s v="Intuitive static portal"/>
    <n v="3300"/>
    <n v="14643"/>
    <n v="77.068421052631578"/>
    <n v="444"/>
    <x v="1"/>
    <n v="190"/>
    <x v="1"/>
    <s v="USD"/>
    <n v="1324274400"/>
    <n v="1324360800"/>
    <b v="0"/>
    <b v="0"/>
    <s v="food/food trucks"/>
    <x v="0"/>
    <x v="0"/>
  </r>
  <r>
    <n v="332"/>
    <x v="331"/>
    <s v="Optional bandwidth-monitored definition"/>
    <n v="20700"/>
    <n v="41396"/>
    <n v="88.076595744680844"/>
    <n v="200"/>
    <x v="1"/>
    <n v="470"/>
    <x v="1"/>
    <s v="USD"/>
    <n v="1364446800"/>
    <n v="1364533200"/>
    <b v="0"/>
    <b v="0"/>
    <s v="technology/wearables"/>
    <x v="2"/>
    <x v="8"/>
  </r>
  <r>
    <n v="333"/>
    <x v="332"/>
    <s v="Persistent well-modulated synergy"/>
    <n v="9600"/>
    <n v="11900"/>
    <n v="47.035573122529641"/>
    <n v="124"/>
    <x v="1"/>
    <n v="253"/>
    <x v="1"/>
    <s v="USD"/>
    <n v="1542693600"/>
    <n v="1545112800"/>
    <b v="0"/>
    <b v="0"/>
    <s v="theater/plays"/>
    <x v="3"/>
    <x v="3"/>
  </r>
  <r>
    <n v="334"/>
    <x v="333"/>
    <s v="Assimilated discrete algorithm"/>
    <n v="66200"/>
    <n v="123538"/>
    <n v="110.99550763701707"/>
    <n v="187"/>
    <x v="1"/>
    <n v="1113"/>
    <x v="1"/>
    <s v="USD"/>
    <n v="1515564000"/>
    <n v="1516168800"/>
    <b v="0"/>
    <b v="0"/>
    <s v="music/rock"/>
    <x v="1"/>
    <x v="1"/>
  </r>
  <r>
    <n v="335"/>
    <x v="334"/>
    <s v="Operative uniform hub"/>
    <n v="173800"/>
    <n v="198628"/>
    <n v="87.003066141042481"/>
    <n v="114"/>
    <x v="1"/>
    <n v="2283"/>
    <x v="1"/>
    <s v="USD"/>
    <n v="1573797600"/>
    <n v="1574920800"/>
    <b v="0"/>
    <b v="0"/>
    <s v="music/rock"/>
    <x v="1"/>
    <x v="1"/>
  </r>
  <r>
    <n v="336"/>
    <x v="335"/>
    <s v="Customizable intangible capability"/>
    <n v="70700"/>
    <n v="68602"/>
    <n v="63.994402985074629"/>
    <n v="97"/>
    <x v="0"/>
    <n v="1072"/>
    <x v="1"/>
    <s v="USD"/>
    <n v="1292392800"/>
    <n v="1292479200"/>
    <b v="0"/>
    <b v="1"/>
    <s v="music/rock"/>
    <x v="1"/>
    <x v="1"/>
  </r>
  <r>
    <n v="337"/>
    <x v="336"/>
    <s v="Innovative didactic analyzer"/>
    <n v="94500"/>
    <n v="116064"/>
    <n v="105.9945205479452"/>
    <n v="123"/>
    <x v="1"/>
    <n v="1095"/>
    <x v="1"/>
    <s v="USD"/>
    <n v="1573452000"/>
    <n v="1573538400"/>
    <b v="0"/>
    <b v="0"/>
    <s v="theater/plays"/>
    <x v="3"/>
    <x v="3"/>
  </r>
  <r>
    <n v="338"/>
    <x v="337"/>
    <s v="Decentralized intangible encoding"/>
    <n v="69800"/>
    <n v="125042"/>
    <n v="73.989349112426041"/>
    <n v="179"/>
    <x v="1"/>
    <n v="1690"/>
    <x v="1"/>
    <s v="USD"/>
    <n v="1317790800"/>
    <n v="1320382800"/>
    <b v="0"/>
    <b v="0"/>
    <s v="theater/plays"/>
    <x v="3"/>
    <x v="3"/>
  </r>
  <r>
    <n v="339"/>
    <x v="338"/>
    <s v="Front-line transitional algorithm"/>
    <n v="136300"/>
    <n v="108974"/>
    <n v="84.02004626060139"/>
    <n v="80"/>
    <x v="3"/>
    <n v="1297"/>
    <x v="0"/>
    <s v="CAD"/>
    <n v="1501650000"/>
    <n v="1502859600"/>
    <b v="0"/>
    <b v="0"/>
    <s v="theater/plays"/>
    <x v="3"/>
    <x v="3"/>
  </r>
  <r>
    <n v="340"/>
    <x v="339"/>
    <s v="Switchable didactic matrices"/>
    <n v="37100"/>
    <n v="34964"/>
    <n v="88.966921119592882"/>
    <n v="94"/>
    <x v="0"/>
    <n v="393"/>
    <x v="1"/>
    <s v="USD"/>
    <n v="1323669600"/>
    <n v="1323756000"/>
    <b v="0"/>
    <b v="0"/>
    <s v="photography/photography books"/>
    <x v="7"/>
    <x v="14"/>
  </r>
  <r>
    <n v="341"/>
    <x v="340"/>
    <s v="Ameliorated disintermediate utilization"/>
    <n v="114300"/>
    <n v="96777"/>
    <n v="76.990453460620529"/>
    <n v="85"/>
    <x v="0"/>
    <n v="1257"/>
    <x v="1"/>
    <s v="USD"/>
    <n v="1440738000"/>
    <n v="1441342800"/>
    <b v="0"/>
    <b v="0"/>
    <s v="music/indie rock"/>
    <x v="1"/>
    <x v="7"/>
  </r>
  <r>
    <n v="342"/>
    <x v="341"/>
    <s v="Visionary foreground middleware"/>
    <n v="47900"/>
    <n v="31864"/>
    <n v="97.146341463414629"/>
    <n v="67"/>
    <x v="0"/>
    <n v="328"/>
    <x v="1"/>
    <s v="USD"/>
    <n v="1374296400"/>
    <n v="1375333200"/>
    <b v="0"/>
    <b v="0"/>
    <s v="theater/plays"/>
    <x v="3"/>
    <x v="3"/>
  </r>
  <r>
    <n v="343"/>
    <x v="342"/>
    <s v="Optional zero-defect task-force"/>
    <n v="9000"/>
    <n v="4853"/>
    <n v="33.013605442176868"/>
    <n v="54"/>
    <x v="0"/>
    <n v="147"/>
    <x v="1"/>
    <s v="USD"/>
    <n v="1384840800"/>
    <n v="1389420000"/>
    <b v="0"/>
    <b v="0"/>
    <s v="theater/plays"/>
    <x v="3"/>
    <x v="3"/>
  </r>
  <r>
    <n v="344"/>
    <x v="343"/>
    <s v="Devolved exuding emulation"/>
    <n v="197600"/>
    <n v="82959"/>
    <n v="99.950602409638549"/>
    <n v="42"/>
    <x v="0"/>
    <n v="830"/>
    <x v="1"/>
    <s v="USD"/>
    <n v="1516600800"/>
    <n v="1520056800"/>
    <b v="0"/>
    <b v="0"/>
    <s v="games/video games"/>
    <x v="6"/>
    <x v="11"/>
  </r>
  <r>
    <n v="345"/>
    <x v="344"/>
    <s v="Open-source neutral task-force"/>
    <n v="157600"/>
    <n v="23159"/>
    <n v="69.966767371601208"/>
    <n v="15"/>
    <x v="0"/>
    <n v="331"/>
    <x v="4"/>
    <s v="GBP"/>
    <n v="1436418000"/>
    <n v="1436504400"/>
    <b v="0"/>
    <b v="0"/>
    <s v="film &amp; video/drama"/>
    <x v="4"/>
    <x v="6"/>
  </r>
  <r>
    <n v="346"/>
    <x v="345"/>
    <s v="Virtual attitude-oriented migration"/>
    <n v="8000"/>
    <n v="2758"/>
    <n v="110.32"/>
    <n v="34"/>
    <x v="0"/>
    <n v="25"/>
    <x v="1"/>
    <s v="USD"/>
    <n v="1503550800"/>
    <n v="1508302800"/>
    <b v="0"/>
    <b v="1"/>
    <s v="music/indie rock"/>
    <x v="1"/>
    <x v="7"/>
  </r>
  <r>
    <n v="347"/>
    <x v="346"/>
    <s v="Open-source full-range portal"/>
    <n v="900"/>
    <n v="12607"/>
    <n v="66.005235602094245"/>
    <n v="1401"/>
    <x v="1"/>
    <n v="191"/>
    <x v="1"/>
    <s v="USD"/>
    <n v="1423634400"/>
    <n v="1425708000"/>
    <b v="0"/>
    <b v="0"/>
    <s v="technology/web"/>
    <x v="2"/>
    <x v="2"/>
  </r>
  <r>
    <n v="348"/>
    <x v="347"/>
    <s v="Versatile cohesive open system"/>
    <n v="199000"/>
    <n v="142823"/>
    <n v="41.005742176284812"/>
    <n v="72"/>
    <x v="0"/>
    <n v="3483"/>
    <x v="1"/>
    <s v="USD"/>
    <n v="1487224800"/>
    <n v="1488348000"/>
    <b v="0"/>
    <b v="0"/>
    <s v="food/food trucks"/>
    <x v="0"/>
    <x v="0"/>
  </r>
  <r>
    <n v="349"/>
    <x v="348"/>
    <s v="Multi-layered bottom-line frame"/>
    <n v="180800"/>
    <n v="95958"/>
    <n v="103.96316359696641"/>
    <n v="53"/>
    <x v="0"/>
    <n v="923"/>
    <x v="1"/>
    <s v="USD"/>
    <n v="1500008400"/>
    <n v="1502600400"/>
    <b v="0"/>
    <b v="0"/>
    <s v="theater/plays"/>
    <x v="3"/>
    <x v="3"/>
  </r>
  <r>
    <n v="350"/>
    <x v="349"/>
    <s v="Pre-emptive neutral capacity"/>
    <n v="100"/>
    <n v="5"/>
    <n v="5"/>
    <n v="5"/>
    <x v="0"/>
    <n v="1"/>
    <x v="1"/>
    <s v="USD"/>
    <n v="1432098000"/>
    <n v="1433653200"/>
    <b v="0"/>
    <b v="1"/>
    <s v="music/jazz"/>
    <x v="1"/>
    <x v="17"/>
  </r>
  <r>
    <n v="351"/>
    <x v="350"/>
    <s v="Universal maximized methodology"/>
    <n v="74100"/>
    <n v="94631"/>
    <n v="47.009935419771487"/>
    <n v="128"/>
    <x v="1"/>
    <n v="2013"/>
    <x v="1"/>
    <s v="USD"/>
    <n v="1440392400"/>
    <n v="1441602000"/>
    <b v="0"/>
    <b v="0"/>
    <s v="music/rock"/>
    <x v="1"/>
    <x v="1"/>
  </r>
  <r>
    <n v="352"/>
    <x v="351"/>
    <s v="Expanded hybrid hardware"/>
    <n v="2800"/>
    <n v="977"/>
    <n v="29.606060606060606"/>
    <n v="35"/>
    <x v="0"/>
    <n v="33"/>
    <x v="0"/>
    <s v="CAD"/>
    <n v="1446876000"/>
    <n v="1447567200"/>
    <b v="0"/>
    <b v="0"/>
    <s v="theater/plays"/>
    <x v="3"/>
    <x v="3"/>
  </r>
  <r>
    <n v="353"/>
    <x v="352"/>
    <s v="Profit-focused multi-tasking access"/>
    <n v="33600"/>
    <n v="137961"/>
    <n v="81.010569583088667"/>
    <n v="411"/>
    <x v="1"/>
    <n v="1703"/>
    <x v="1"/>
    <s v="USD"/>
    <n v="1562302800"/>
    <n v="1562389200"/>
    <b v="0"/>
    <b v="0"/>
    <s v="theater/plays"/>
    <x v="3"/>
    <x v="3"/>
  </r>
  <r>
    <n v="354"/>
    <x v="353"/>
    <s v="Profit-focused transitional capability"/>
    <n v="6100"/>
    <n v="7548"/>
    <n v="94.35"/>
    <n v="124"/>
    <x v="1"/>
    <n v="80"/>
    <x v="3"/>
    <s v="DKK"/>
    <n v="1378184400"/>
    <n v="1378789200"/>
    <b v="0"/>
    <b v="0"/>
    <s v="film &amp; video/documentary"/>
    <x v="4"/>
    <x v="4"/>
  </r>
  <r>
    <n v="355"/>
    <x v="354"/>
    <s v="Front-line scalable definition"/>
    <n v="3800"/>
    <n v="2241"/>
    <n v="26.058139534883722"/>
    <n v="59"/>
    <x v="2"/>
    <n v="86"/>
    <x v="1"/>
    <s v="USD"/>
    <n v="1485064800"/>
    <n v="1488520800"/>
    <b v="0"/>
    <b v="0"/>
    <s v="technology/wearables"/>
    <x v="2"/>
    <x v="8"/>
  </r>
  <r>
    <n v="356"/>
    <x v="355"/>
    <s v="Open-source systematic protocol"/>
    <n v="9300"/>
    <n v="3431"/>
    <n v="85.775000000000006"/>
    <n v="37"/>
    <x v="0"/>
    <n v="40"/>
    <x v="6"/>
    <s v="EUR"/>
    <n v="1326520800"/>
    <n v="1327298400"/>
    <b v="0"/>
    <b v="0"/>
    <s v="theater/plays"/>
    <x v="3"/>
    <x v="3"/>
  </r>
  <r>
    <n v="357"/>
    <x v="356"/>
    <s v="Implemented tangible algorithm"/>
    <n v="2300"/>
    <n v="4253"/>
    <n v="103.73170731707317"/>
    <n v="185"/>
    <x v="1"/>
    <n v="41"/>
    <x v="1"/>
    <s v="USD"/>
    <n v="1441256400"/>
    <n v="1443416400"/>
    <b v="0"/>
    <b v="0"/>
    <s v="games/video games"/>
    <x v="6"/>
    <x v="11"/>
  </r>
  <r>
    <n v="358"/>
    <x v="357"/>
    <s v="Profit-focused 3rdgeneration circuit"/>
    <n v="9700"/>
    <n v="1146"/>
    <n v="49.826086956521742"/>
    <n v="12"/>
    <x v="0"/>
    <n v="23"/>
    <x v="0"/>
    <s v="CAD"/>
    <n v="1533877200"/>
    <n v="1534136400"/>
    <b v="1"/>
    <b v="0"/>
    <s v="photography/photography books"/>
    <x v="7"/>
    <x v="14"/>
  </r>
  <r>
    <n v="359"/>
    <x v="358"/>
    <s v="Compatible needs-based architecture"/>
    <n v="4000"/>
    <n v="11948"/>
    <n v="63.893048128342244"/>
    <n v="299"/>
    <x v="1"/>
    <n v="187"/>
    <x v="1"/>
    <s v="USD"/>
    <n v="1314421200"/>
    <n v="1315026000"/>
    <b v="0"/>
    <b v="0"/>
    <s v="film &amp; video/animation"/>
    <x v="4"/>
    <x v="10"/>
  </r>
  <r>
    <n v="360"/>
    <x v="359"/>
    <s v="Right-sized zero tolerance migration"/>
    <n v="59700"/>
    <n v="135132"/>
    <n v="47.002434782608695"/>
    <n v="226"/>
    <x v="1"/>
    <n v="2875"/>
    <x v="4"/>
    <s v="GBP"/>
    <n v="1293861600"/>
    <n v="1295071200"/>
    <b v="0"/>
    <b v="1"/>
    <s v="theater/plays"/>
    <x v="3"/>
    <x v="3"/>
  </r>
  <r>
    <n v="361"/>
    <x v="360"/>
    <s v="Quality-focused reciprocal structure"/>
    <n v="5500"/>
    <n v="9546"/>
    <n v="108.47727272727273"/>
    <n v="174"/>
    <x v="1"/>
    <n v="88"/>
    <x v="1"/>
    <s v="USD"/>
    <n v="1507352400"/>
    <n v="1509426000"/>
    <b v="0"/>
    <b v="0"/>
    <s v="theater/plays"/>
    <x v="3"/>
    <x v="3"/>
  </r>
  <r>
    <n v="362"/>
    <x v="361"/>
    <s v="Automated actuating conglomeration"/>
    <n v="3700"/>
    <n v="13755"/>
    <n v="72.015706806282722"/>
    <n v="372"/>
    <x v="1"/>
    <n v="191"/>
    <x v="1"/>
    <s v="USD"/>
    <n v="1296108000"/>
    <n v="1299391200"/>
    <b v="0"/>
    <b v="0"/>
    <s v="music/rock"/>
    <x v="1"/>
    <x v="1"/>
  </r>
  <r>
    <n v="363"/>
    <x v="362"/>
    <s v="Re-contextualized local initiative"/>
    <n v="5200"/>
    <n v="8330"/>
    <n v="59.928057553956833"/>
    <n v="160"/>
    <x v="1"/>
    <n v="139"/>
    <x v="1"/>
    <s v="USD"/>
    <n v="1324965600"/>
    <n v="1325052000"/>
    <b v="0"/>
    <b v="0"/>
    <s v="music/rock"/>
    <x v="1"/>
    <x v="1"/>
  </r>
  <r>
    <n v="364"/>
    <x v="363"/>
    <s v="Switchable intangible definition"/>
    <n v="900"/>
    <n v="14547"/>
    <n v="78.209677419354833"/>
    <n v="1616"/>
    <x v="1"/>
    <n v="186"/>
    <x v="1"/>
    <s v="USD"/>
    <n v="1520229600"/>
    <n v="1522818000"/>
    <b v="0"/>
    <b v="0"/>
    <s v="music/indie rock"/>
    <x v="1"/>
    <x v="7"/>
  </r>
  <r>
    <n v="365"/>
    <x v="364"/>
    <s v="Networked bottom-line initiative"/>
    <n v="1600"/>
    <n v="11735"/>
    <n v="104.77678571428571"/>
    <n v="733"/>
    <x v="1"/>
    <n v="112"/>
    <x v="2"/>
    <s v="AUD"/>
    <n v="1482991200"/>
    <n v="1485324000"/>
    <b v="0"/>
    <b v="0"/>
    <s v="theater/plays"/>
    <x v="3"/>
    <x v="3"/>
  </r>
  <r>
    <n v="366"/>
    <x v="365"/>
    <s v="Robust directional system engine"/>
    <n v="1800"/>
    <n v="10658"/>
    <n v="105.52475247524752"/>
    <n v="592"/>
    <x v="1"/>
    <n v="101"/>
    <x v="1"/>
    <s v="USD"/>
    <n v="1294034400"/>
    <n v="1294120800"/>
    <b v="0"/>
    <b v="1"/>
    <s v="theater/plays"/>
    <x v="3"/>
    <x v="3"/>
  </r>
  <r>
    <n v="367"/>
    <x v="366"/>
    <s v="Triple-buffered explicit methodology"/>
    <n v="9900"/>
    <n v="1870"/>
    <n v="24.933333333333334"/>
    <n v="19"/>
    <x v="0"/>
    <n v="75"/>
    <x v="1"/>
    <s v="USD"/>
    <n v="1413608400"/>
    <n v="1415685600"/>
    <b v="0"/>
    <b v="1"/>
    <s v="theater/plays"/>
    <x v="3"/>
    <x v="3"/>
  </r>
  <r>
    <n v="368"/>
    <x v="367"/>
    <s v="Reactive directional capacity"/>
    <n v="5200"/>
    <n v="14394"/>
    <n v="69.873786407766985"/>
    <n v="277"/>
    <x v="1"/>
    <n v="206"/>
    <x v="4"/>
    <s v="GBP"/>
    <n v="1286946000"/>
    <n v="1288933200"/>
    <b v="0"/>
    <b v="1"/>
    <s v="film &amp; video/documentary"/>
    <x v="4"/>
    <x v="4"/>
  </r>
  <r>
    <n v="369"/>
    <x v="368"/>
    <s v="Polarized needs-based approach"/>
    <n v="5400"/>
    <n v="14743"/>
    <n v="95.733766233766232"/>
    <n v="273"/>
    <x v="1"/>
    <n v="154"/>
    <x v="1"/>
    <s v="USD"/>
    <n v="1359871200"/>
    <n v="1363237200"/>
    <b v="0"/>
    <b v="1"/>
    <s v="film &amp; video/television"/>
    <x v="4"/>
    <x v="19"/>
  </r>
  <r>
    <n v="370"/>
    <x v="369"/>
    <s v="Intuitive well-modulated middleware"/>
    <n v="112300"/>
    <n v="178965"/>
    <n v="29.997485752598056"/>
    <n v="159"/>
    <x v="1"/>
    <n v="5966"/>
    <x v="1"/>
    <s v="USD"/>
    <n v="1555304400"/>
    <n v="1555822800"/>
    <b v="0"/>
    <b v="0"/>
    <s v="theater/plays"/>
    <x v="3"/>
    <x v="3"/>
  </r>
  <r>
    <n v="371"/>
    <x v="370"/>
    <s v="Multi-channeled logistical matrices"/>
    <n v="189200"/>
    <n v="128410"/>
    <n v="59.011948529411768"/>
    <n v="68"/>
    <x v="0"/>
    <n v="2176"/>
    <x v="1"/>
    <s v="USD"/>
    <n v="1423375200"/>
    <n v="1427778000"/>
    <b v="0"/>
    <b v="0"/>
    <s v="theater/plays"/>
    <x v="3"/>
    <x v="3"/>
  </r>
  <r>
    <n v="372"/>
    <x v="371"/>
    <s v="Pre-emptive bifurcated artificial intelligence"/>
    <n v="900"/>
    <n v="14324"/>
    <n v="84.757396449704146"/>
    <n v="1592"/>
    <x v="1"/>
    <n v="169"/>
    <x v="1"/>
    <s v="USD"/>
    <n v="1420696800"/>
    <n v="1422424800"/>
    <b v="0"/>
    <b v="1"/>
    <s v="film &amp; video/documentary"/>
    <x v="4"/>
    <x v="4"/>
  </r>
  <r>
    <n v="373"/>
    <x v="372"/>
    <s v="Down-sized coherent toolset"/>
    <n v="22500"/>
    <n v="164291"/>
    <n v="78.010921177587846"/>
    <n v="730"/>
    <x v="1"/>
    <n v="2106"/>
    <x v="1"/>
    <s v="USD"/>
    <n v="1502946000"/>
    <n v="1503637200"/>
    <b v="0"/>
    <b v="0"/>
    <s v="theater/plays"/>
    <x v="3"/>
    <x v="3"/>
  </r>
  <r>
    <n v="374"/>
    <x v="373"/>
    <s v="Open-source multi-tasking data-warehouse"/>
    <n v="167400"/>
    <n v="22073"/>
    <n v="50.05215419501134"/>
    <n v="13"/>
    <x v="0"/>
    <n v="441"/>
    <x v="1"/>
    <s v="USD"/>
    <n v="1547186400"/>
    <n v="1547618400"/>
    <b v="0"/>
    <b v="1"/>
    <s v="film &amp; video/documentary"/>
    <x v="4"/>
    <x v="4"/>
  </r>
  <r>
    <n v="375"/>
    <x v="374"/>
    <s v="Future-proofed upward-trending contingency"/>
    <n v="2700"/>
    <n v="1479"/>
    <n v="59.16"/>
    <n v="55"/>
    <x v="0"/>
    <n v="25"/>
    <x v="1"/>
    <s v="USD"/>
    <n v="1444971600"/>
    <n v="1449900000"/>
    <b v="0"/>
    <b v="0"/>
    <s v="music/indie rock"/>
    <x v="1"/>
    <x v="7"/>
  </r>
  <r>
    <n v="376"/>
    <x v="375"/>
    <s v="Mandatory uniform matrix"/>
    <n v="3400"/>
    <n v="12275"/>
    <n v="93.702290076335885"/>
    <n v="361"/>
    <x v="1"/>
    <n v="131"/>
    <x v="1"/>
    <s v="USD"/>
    <n v="1404622800"/>
    <n v="1405141200"/>
    <b v="0"/>
    <b v="0"/>
    <s v="music/rock"/>
    <x v="1"/>
    <x v="1"/>
  </r>
  <r>
    <n v="377"/>
    <x v="376"/>
    <s v="Phased methodical initiative"/>
    <n v="49700"/>
    <n v="5098"/>
    <n v="40.14173228346457"/>
    <n v="10"/>
    <x v="0"/>
    <n v="127"/>
    <x v="1"/>
    <s v="USD"/>
    <n v="1571720400"/>
    <n v="1572933600"/>
    <b v="0"/>
    <b v="0"/>
    <s v="theater/plays"/>
    <x v="3"/>
    <x v="3"/>
  </r>
  <r>
    <n v="378"/>
    <x v="377"/>
    <s v="Managed stable function"/>
    <n v="178200"/>
    <n v="24882"/>
    <n v="70.090140845070422"/>
    <n v="14"/>
    <x v="0"/>
    <n v="355"/>
    <x v="1"/>
    <s v="USD"/>
    <n v="1526878800"/>
    <n v="1530162000"/>
    <b v="0"/>
    <b v="0"/>
    <s v="film &amp; video/documentary"/>
    <x v="4"/>
    <x v="4"/>
  </r>
  <r>
    <n v="379"/>
    <x v="378"/>
    <s v="Realigned clear-thinking migration"/>
    <n v="7200"/>
    <n v="2912"/>
    <n v="66.181818181818187"/>
    <n v="40"/>
    <x v="0"/>
    <n v="44"/>
    <x v="4"/>
    <s v="GBP"/>
    <n v="1319691600"/>
    <n v="1320904800"/>
    <b v="0"/>
    <b v="0"/>
    <s v="theater/plays"/>
    <x v="3"/>
    <x v="3"/>
  </r>
  <r>
    <n v="380"/>
    <x v="379"/>
    <s v="Optional clear-thinking process improvement"/>
    <n v="2500"/>
    <n v="4008"/>
    <n v="47.714285714285715"/>
    <n v="160"/>
    <x v="1"/>
    <n v="84"/>
    <x v="1"/>
    <s v="USD"/>
    <n v="1371963600"/>
    <n v="1372395600"/>
    <b v="0"/>
    <b v="0"/>
    <s v="theater/plays"/>
    <x v="3"/>
    <x v="3"/>
  </r>
  <r>
    <n v="381"/>
    <x v="380"/>
    <s v="Cross-group global moratorium"/>
    <n v="5300"/>
    <n v="9749"/>
    <n v="62.896774193548389"/>
    <n v="184"/>
    <x v="1"/>
    <n v="155"/>
    <x v="1"/>
    <s v="USD"/>
    <n v="1433739600"/>
    <n v="1437714000"/>
    <b v="0"/>
    <b v="0"/>
    <s v="theater/plays"/>
    <x v="3"/>
    <x v="3"/>
  </r>
  <r>
    <n v="382"/>
    <x v="381"/>
    <s v="Visionary systemic process improvement"/>
    <n v="9100"/>
    <n v="5803"/>
    <n v="86.611940298507463"/>
    <n v="64"/>
    <x v="0"/>
    <n v="67"/>
    <x v="1"/>
    <s v="USD"/>
    <n v="1508130000"/>
    <n v="1509771600"/>
    <b v="0"/>
    <b v="0"/>
    <s v="photography/photography books"/>
    <x v="7"/>
    <x v="14"/>
  </r>
  <r>
    <n v="383"/>
    <x v="382"/>
    <s v="Progressive intangible flexibility"/>
    <n v="6300"/>
    <n v="14199"/>
    <n v="75.126984126984127"/>
    <n v="225"/>
    <x v="1"/>
    <n v="189"/>
    <x v="1"/>
    <s v="USD"/>
    <n v="1550037600"/>
    <n v="1550556000"/>
    <b v="0"/>
    <b v="1"/>
    <s v="food/food trucks"/>
    <x v="0"/>
    <x v="0"/>
  </r>
  <r>
    <n v="384"/>
    <x v="383"/>
    <s v="Reactive real-time software"/>
    <n v="114400"/>
    <n v="196779"/>
    <n v="41.004167534903104"/>
    <n v="172"/>
    <x v="1"/>
    <n v="4799"/>
    <x v="1"/>
    <s v="USD"/>
    <n v="1486706400"/>
    <n v="1489039200"/>
    <b v="1"/>
    <b v="1"/>
    <s v="film &amp; video/documentary"/>
    <x v="4"/>
    <x v="4"/>
  </r>
  <r>
    <n v="385"/>
    <x v="384"/>
    <s v="Programmable incremental knowledge user"/>
    <n v="38900"/>
    <n v="56859"/>
    <n v="50.007915567282325"/>
    <n v="146"/>
    <x v="1"/>
    <n v="1137"/>
    <x v="1"/>
    <s v="USD"/>
    <n v="1553835600"/>
    <n v="1556600400"/>
    <b v="0"/>
    <b v="0"/>
    <s v="publishing/nonfiction"/>
    <x v="5"/>
    <x v="9"/>
  </r>
  <r>
    <n v="386"/>
    <x v="385"/>
    <s v="Progressive 5thgeneration customer loyalty"/>
    <n v="135500"/>
    <n v="103554"/>
    <n v="96.960674157303373"/>
    <n v="76"/>
    <x v="0"/>
    <n v="1068"/>
    <x v="1"/>
    <s v="USD"/>
    <n v="1277528400"/>
    <n v="1278565200"/>
    <b v="0"/>
    <b v="0"/>
    <s v="theater/plays"/>
    <x v="3"/>
    <x v="3"/>
  </r>
  <r>
    <n v="387"/>
    <x v="386"/>
    <s v="Triple-buffered logistical frame"/>
    <n v="109000"/>
    <n v="42795"/>
    <n v="100.93160377358491"/>
    <n v="39"/>
    <x v="0"/>
    <n v="424"/>
    <x v="1"/>
    <s v="USD"/>
    <n v="1339477200"/>
    <n v="1339909200"/>
    <b v="0"/>
    <b v="0"/>
    <s v="technology/wearables"/>
    <x v="2"/>
    <x v="8"/>
  </r>
  <r>
    <n v="388"/>
    <x v="387"/>
    <s v="Exclusive dynamic adapter"/>
    <n v="114800"/>
    <n v="12938"/>
    <n v="89.227586206896547"/>
    <n v="11"/>
    <x v="3"/>
    <n v="145"/>
    <x v="5"/>
    <s v="CHF"/>
    <n v="1325656800"/>
    <n v="1325829600"/>
    <b v="0"/>
    <b v="0"/>
    <s v="music/indie rock"/>
    <x v="1"/>
    <x v="7"/>
  </r>
  <r>
    <n v="389"/>
    <x v="388"/>
    <s v="Automated systemic hierarchy"/>
    <n v="83000"/>
    <n v="101352"/>
    <n v="87.979166666666671"/>
    <n v="122"/>
    <x v="1"/>
    <n v="1152"/>
    <x v="1"/>
    <s v="USD"/>
    <n v="1288242000"/>
    <n v="1290578400"/>
    <b v="0"/>
    <b v="0"/>
    <s v="theater/plays"/>
    <x v="3"/>
    <x v="3"/>
  </r>
  <r>
    <n v="390"/>
    <x v="389"/>
    <s v="Digitized eco-centric core"/>
    <n v="2400"/>
    <n v="4477"/>
    <n v="89.54"/>
    <n v="187"/>
    <x v="1"/>
    <n v="50"/>
    <x v="1"/>
    <s v="USD"/>
    <n v="1379048400"/>
    <n v="1380344400"/>
    <b v="0"/>
    <b v="0"/>
    <s v="photography/photography books"/>
    <x v="7"/>
    <x v="14"/>
  </r>
  <r>
    <n v="391"/>
    <x v="390"/>
    <s v="Mandatory uniform strategy"/>
    <n v="60400"/>
    <n v="4393"/>
    <n v="29.09271523178808"/>
    <n v="7"/>
    <x v="0"/>
    <n v="151"/>
    <x v="1"/>
    <s v="USD"/>
    <n v="1389679200"/>
    <n v="1389852000"/>
    <b v="0"/>
    <b v="0"/>
    <s v="publishing/nonfiction"/>
    <x v="5"/>
    <x v="9"/>
  </r>
  <r>
    <n v="392"/>
    <x v="391"/>
    <s v="Profit-focused zero administration forecast"/>
    <n v="102900"/>
    <n v="67546"/>
    <n v="42.006218905472636"/>
    <n v="66"/>
    <x v="0"/>
    <n v="1608"/>
    <x v="1"/>
    <s v="USD"/>
    <n v="1294293600"/>
    <n v="1294466400"/>
    <b v="0"/>
    <b v="0"/>
    <s v="technology/wearables"/>
    <x v="2"/>
    <x v="8"/>
  </r>
  <r>
    <n v="393"/>
    <x v="392"/>
    <s v="De-engineered static orchestration"/>
    <n v="62800"/>
    <n v="143788"/>
    <n v="47.004903563255965"/>
    <n v="229"/>
    <x v="1"/>
    <n v="3059"/>
    <x v="0"/>
    <s v="CAD"/>
    <n v="1500267600"/>
    <n v="1500354000"/>
    <b v="0"/>
    <b v="0"/>
    <s v="music/jazz"/>
    <x v="1"/>
    <x v="17"/>
  </r>
  <r>
    <n v="394"/>
    <x v="393"/>
    <s v="Customizable dynamic info-mediaries"/>
    <n v="800"/>
    <n v="3755"/>
    <n v="110.44117647058823"/>
    <n v="469"/>
    <x v="1"/>
    <n v="34"/>
    <x v="1"/>
    <s v="USD"/>
    <n v="1375074000"/>
    <n v="1375938000"/>
    <b v="0"/>
    <b v="1"/>
    <s v="film &amp; video/documentary"/>
    <x v="4"/>
    <x v="4"/>
  </r>
  <r>
    <n v="395"/>
    <x v="122"/>
    <s v="Enhanced incremental budgetary management"/>
    <n v="7100"/>
    <n v="9238"/>
    <n v="41.990909090909092"/>
    <n v="130"/>
    <x v="1"/>
    <n v="220"/>
    <x v="1"/>
    <s v="USD"/>
    <n v="1323324000"/>
    <n v="1323410400"/>
    <b v="1"/>
    <b v="0"/>
    <s v="theater/plays"/>
    <x v="3"/>
    <x v="3"/>
  </r>
  <r>
    <n v="396"/>
    <x v="394"/>
    <s v="Digitized local info-mediaries"/>
    <n v="46100"/>
    <n v="77012"/>
    <n v="48.012468827930178"/>
    <n v="167"/>
    <x v="1"/>
    <n v="1604"/>
    <x v="2"/>
    <s v="AUD"/>
    <n v="1538715600"/>
    <n v="1539406800"/>
    <b v="0"/>
    <b v="0"/>
    <s v="film &amp; video/drama"/>
    <x v="4"/>
    <x v="6"/>
  </r>
  <r>
    <n v="397"/>
    <x v="395"/>
    <s v="Virtual systematic monitoring"/>
    <n v="8100"/>
    <n v="14083"/>
    <n v="31.019823788546255"/>
    <n v="174"/>
    <x v="1"/>
    <n v="454"/>
    <x v="1"/>
    <s v="USD"/>
    <n v="1369285200"/>
    <n v="1369803600"/>
    <b v="0"/>
    <b v="0"/>
    <s v="music/rock"/>
    <x v="1"/>
    <x v="1"/>
  </r>
  <r>
    <n v="398"/>
    <x v="396"/>
    <s v="Reactive bottom-line open architecture"/>
    <n v="1700"/>
    <n v="12202"/>
    <n v="99.203252032520325"/>
    <n v="718"/>
    <x v="1"/>
    <n v="123"/>
    <x v="6"/>
    <s v="EUR"/>
    <n v="1525755600"/>
    <n v="1525928400"/>
    <b v="0"/>
    <b v="1"/>
    <s v="film &amp; video/animation"/>
    <x v="4"/>
    <x v="10"/>
  </r>
  <r>
    <n v="399"/>
    <x v="397"/>
    <s v="Pre-emptive interactive model"/>
    <n v="97300"/>
    <n v="62127"/>
    <n v="66.022316684378325"/>
    <n v="64"/>
    <x v="0"/>
    <n v="941"/>
    <x v="1"/>
    <s v="USD"/>
    <n v="1296626400"/>
    <n v="1297231200"/>
    <b v="0"/>
    <b v="0"/>
    <s v="music/indie rock"/>
    <x v="1"/>
    <x v="7"/>
  </r>
  <r>
    <n v="400"/>
    <x v="398"/>
    <s v="Ergonomic eco-centric open architecture"/>
    <n v="100"/>
    <n v="2"/>
    <n v="2"/>
    <n v="2"/>
    <x v="0"/>
    <n v="1"/>
    <x v="1"/>
    <s v="USD"/>
    <n v="1376629200"/>
    <n v="1378530000"/>
    <b v="0"/>
    <b v="1"/>
    <s v="photography/photography books"/>
    <x v="7"/>
    <x v="14"/>
  </r>
  <r>
    <n v="401"/>
    <x v="399"/>
    <s v="Inverse radical hierarchy"/>
    <n v="900"/>
    <n v="13772"/>
    <n v="46.060200668896321"/>
    <n v="1530"/>
    <x v="1"/>
    <n v="299"/>
    <x v="1"/>
    <s v="USD"/>
    <n v="1572152400"/>
    <n v="1572152400"/>
    <b v="0"/>
    <b v="0"/>
    <s v="theater/plays"/>
    <x v="3"/>
    <x v="3"/>
  </r>
  <r>
    <n v="402"/>
    <x v="400"/>
    <s v="Team-oriented static interface"/>
    <n v="7300"/>
    <n v="2946"/>
    <n v="73.650000000000006"/>
    <n v="40"/>
    <x v="0"/>
    <n v="40"/>
    <x v="1"/>
    <s v="USD"/>
    <n v="1325829600"/>
    <n v="1329890400"/>
    <b v="0"/>
    <b v="1"/>
    <s v="film &amp; video/shorts"/>
    <x v="4"/>
    <x v="12"/>
  </r>
  <r>
    <n v="403"/>
    <x v="401"/>
    <s v="Virtual foreground throughput"/>
    <n v="195800"/>
    <n v="168820"/>
    <n v="55.99336650082919"/>
    <n v="86"/>
    <x v="0"/>
    <n v="3015"/>
    <x v="0"/>
    <s v="CAD"/>
    <n v="1273640400"/>
    <n v="1276750800"/>
    <b v="0"/>
    <b v="1"/>
    <s v="theater/plays"/>
    <x v="3"/>
    <x v="3"/>
  </r>
  <r>
    <n v="404"/>
    <x v="402"/>
    <s v="Visionary exuding Internet solution"/>
    <n v="48900"/>
    <n v="154321"/>
    <n v="68.985695127402778"/>
    <n v="316"/>
    <x v="1"/>
    <n v="2237"/>
    <x v="1"/>
    <s v="USD"/>
    <n v="1510639200"/>
    <n v="1510898400"/>
    <b v="0"/>
    <b v="0"/>
    <s v="theater/plays"/>
    <x v="3"/>
    <x v="3"/>
  </r>
  <r>
    <n v="405"/>
    <x v="403"/>
    <s v="Synchronized secondary analyzer"/>
    <n v="29600"/>
    <n v="26527"/>
    <n v="60.981609195402299"/>
    <n v="90"/>
    <x v="0"/>
    <n v="435"/>
    <x v="1"/>
    <s v="USD"/>
    <n v="1528088400"/>
    <n v="1532408400"/>
    <b v="0"/>
    <b v="0"/>
    <s v="theater/plays"/>
    <x v="3"/>
    <x v="3"/>
  </r>
  <r>
    <n v="406"/>
    <x v="404"/>
    <s v="Balanced attitude-oriented parallelism"/>
    <n v="39300"/>
    <n v="71583"/>
    <n v="110.98139534883721"/>
    <n v="182"/>
    <x v="1"/>
    <n v="645"/>
    <x v="1"/>
    <s v="USD"/>
    <n v="1359525600"/>
    <n v="1360562400"/>
    <b v="1"/>
    <b v="0"/>
    <s v="film &amp; video/documentary"/>
    <x v="4"/>
    <x v="4"/>
  </r>
  <r>
    <n v="407"/>
    <x v="405"/>
    <s v="Organized bandwidth-monitored core"/>
    <n v="3400"/>
    <n v="12100"/>
    <n v="25"/>
    <n v="356"/>
    <x v="1"/>
    <n v="484"/>
    <x v="3"/>
    <s v="DKK"/>
    <n v="1570942800"/>
    <n v="1571547600"/>
    <b v="0"/>
    <b v="0"/>
    <s v="theater/plays"/>
    <x v="3"/>
    <x v="3"/>
  </r>
  <r>
    <n v="408"/>
    <x v="406"/>
    <s v="Cloned leadingedge utilization"/>
    <n v="9200"/>
    <n v="12129"/>
    <n v="78.759740259740255"/>
    <n v="132"/>
    <x v="1"/>
    <n v="154"/>
    <x v="0"/>
    <s v="CAD"/>
    <n v="1466398800"/>
    <n v="1468126800"/>
    <b v="0"/>
    <b v="0"/>
    <s v="film &amp; video/documentary"/>
    <x v="4"/>
    <x v="4"/>
  </r>
  <r>
    <n v="409"/>
    <x v="97"/>
    <s v="Secured asymmetric projection"/>
    <n v="135600"/>
    <n v="62804"/>
    <n v="87.960784313725483"/>
    <n v="46"/>
    <x v="0"/>
    <n v="714"/>
    <x v="1"/>
    <s v="USD"/>
    <n v="1492491600"/>
    <n v="1492837200"/>
    <b v="0"/>
    <b v="0"/>
    <s v="music/rock"/>
    <x v="1"/>
    <x v="1"/>
  </r>
  <r>
    <n v="410"/>
    <x v="407"/>
    <s v="Advanced cohesive Graphic Interface"/>
    <n v="153700"/>
    <n v="55536"/>
    <n v="49.987398739873989"/>
    <n v="36"/>
    <x v="2"/>
    <n v="1111"/>
    <x v="1"/>
    <s v="USD"/>
    <n v="1430197200"/>
    <n v="1430197200"/>
    <b v="0"/>
    <b v="0"/>
    <s v="games/mobile games"/>
    <x v="6"/>
    <x v="20"/>
  </r>
  <r>
    <n v="411"/>
    <x v="408"/>
    <s v="Down-sized maximized function"/>
    <n v="7800"/>
    <n v="8161"/>
    <n v="99.524390243902445"/>
    <n v="105"/>
    <x v="1"/>
    <n v="82"/>
    <x v="1"/>
    <s v="USD"/>
    <n v="1496034000"/>
    <n v="1496206800"/>
    <b v="0"/>
    <b v="0"/>
    <s v="theater/plays"/>
    <x v="3"/>
    <x v="3"/>
  </r>
  <r>
    <n v="412"/>
    <x v="409"/>
    <s v="Realigned zero tolerance software"/>
    <n v="2100"/>
    <n v="14046"/>
    <n v="104.82089552238806"/>
    <n v="669"/>
    <x v="1"/>
    <n v="134"/>
    <x v="1"/>
    <s v="USD"/>
    <n v="1388728800"/>
    <n v="1389592800"/>
    <b v="0"/>
    <b v="0"/>
    <s v="publishing/fiction"/>
    <x v="5"/>
    <x v="13"/>
  </r>
  <r>
    <n v="413"/>
    <x v="410"/>
    <s v="Persevering analyzing extranet"/>
    <n v="189500"/>
    <n v="117628"/>
    <n v="108.01469237832875"/>
    <n v="62"/>
    <x v="2"/>
    <n v="1089"/>
    <x v="1"/>
    <s v="USD"/>
    <n v="1543298400"/>
    <n v="1545631200"/>
    <b v="0"/>
    <b v="0"/>
    <s v="film &amp; video/animation"/>
    <x v="4"/>
    <x v="10"/>
  </r>
  <r>
    <n v="414"/>
    <x v="411"/>
    <s v="Innovative human-resource migration"/>
    <n v="188200"/>
    <n v="159405"/>
    <n v="28.998544660724033"/>
    <n v="85"/>
    <x v="0"/>
    <n v="5497"/>
    <x v="1"/>
    <s v="USD"/>
    <n v="1271739600"/>
    <n v="1272430800"/>
    <b v="0"/>
    <b v="1"/>
    <s v="food/food trucks"/>
    <x v="0"/>
    <x v="0"/>
  </r>
  <r>
    <n v="415"/>
    <x v="412"/>
    <s v="Intuitive needs-based monitoring"/>
    <n v="113500"/>
    <n v="12552"/>
    <n v="30.028708133971293"/>
    <n v="11"/>
    <x v="0"/>
    <n v="418"/>
    <x v="1"/>
    <s v="USD"/>
    <n v="1326434400"/>
    <n v="1327903200"/>
    <b v="0"/>
    <b v="0"/>
    <s v="theater/plays"/>
    <x v="3"/>
    <x v="3"/>
  </r>
  <r>
    <n v="416"/>
    <x v="413"/>
    <s v="Customer-focused disintermediate toolset"/>
    <n v="134600"/>
    <n v="59007"/>
    <n v="41.005559416261292"/>
    <n v="44"/>
    <x v="0"/>
    <n v="1439"/>
    <x v="1"/>
    <s v="USD"/>
    <n v="1295244000"/>
    <n v="1296021600"/>
    <b v="0"/>
    <b v="1"/>
    <s v="film &amp; video/documentary"/>
    <x v="4"/>
    <x v="4"/>
  </r>
  <r>
    <n v="417"/>
    <x v="414"/>
    <s v="Upgradable 24/7 emulation"/>
    <n v="1700"/>
    <n v="943"/>
    <n v="62.866666666666667"/>
    <n v="55"/>
    <x v="0"/>
    <n v="15"/>
    <x v="1"/>
    <s v="USD"/>
    <n v="1541221200"/>
    <n v="1543298400"/>
    <b v="0"/>
    <b v="0"/>
    <s v="theater/plays"/>
    <x v="3"/>
    <x v="3"/>
  </r>
  <r>
    <n v="418"/>
    <x v="32"/>
    <s v="Quality-focused client-server core"/>
    <n v="163700"/>
    <n v="93963"/>
    <n v="47.005002501250623"/>
    <n v="57"/>
    <x v="0"/>
    <n v="1999"/>
    <x v="0"/>
    <s v="CAD"/>
    <n v="1336280400"/>
    <n v="1336366800"/>
    <b v="0"/>
    <b v="0"/>
    <s v="film &amp; video/documentary"/>
    <x v="4"/>
    <x v="4"/>
  </r>
  <r>
    <n v="419"/>
    <x v="415"/>
    <s v="Upgradable maximized protocol"/>
    <n v="113800"/>
    <n v="140469"/>
    <n v="26.997693638285604"/>
    <n v="123"/>
    <x v="1"/>
    <n v="5203"/>
    <x v="1"/>
    <s v="USD"/>
    <n v="1324533600"/>
    <n v="1325052000"/>
    <b v="0"/>
    <b v="0"/>
    <s v="technology/web"/>
    <x v="2"/>
    <x v="2"/>
  </r>
  <r>
    <n v="420"/>
    <x v="416"/>
    <s v="Cross-platform interactive synergy"/>
    <n v="5000"/>
    <n v="6423"/>
    <n v="68.329787234042556"/>
    <n v="128"/>
    <x v="1"/>
    <n v="94"/>
    <x v="1"/>
    <s v="USD"/>
    <n v="1498366800"/>
    <n v="1499576400"/>
    <b v="0"/>
    <b v="0"/>
    <s v="theater/plays"/>
    <x v="3"/>
    <x v="3"/>
  </r>
  <r>
    <n v="421"/>
    <x v="417"/>
    <s v="User-centric fault-tolerant archive"/>
    <n v="9400"/>
    <n v="6015"/>
    <n v="50.974576271186443"/>
    <n v="64"/>
    <x v="0"/>
    <n v="118"/>
    <x v="1"/>
    <s v="USD"/>
    <n v="1498712400"/>
    <n v="1501304400"/>
    <b v="0"/>
    <b v="1"/>
    <s v="technology/wearables"/>
    <x v="2"/>
    <x v="8"/>
  </r>
  <r>
    <n v="422"/>
    <x v="418"/>
    <s v="Reverse-engineered regional knowledge user"/>
    <n v="8700"/>
    <n v="11075"/>
    <n v="54.024390243902438"/>
    <n v="127"/>
    <x v="1"/>
    <n v="205"/>
    <x v="1"/>
    <s v="USD"/>
    <n v="1271480400"/>
    <n v="1273208400"/>
    <b v="0"/>
    <b v="1"/>
    <s v="theater/plays"/>
    <x v="3"/>
    <x v="3"/>
  </r>
  <r>
    <n v="423"/>
    <x v="419"/>
    <s v="Self-enabling real-time definition"/>
    <n v="147800"/>
    <n v="15723"/>
    <n v="97.055555555555557"/>
    <n v="11"/>
    <x v="0"/>
    <n v="162"/>
    <x v="1"/>
    <s v="USD"/>
    <n v="1316667600"/>
    <n v="1316840400"/>
    <b v="0"/>
    <b v="1"/>
    <s v="food/food trucks"/>
    <x v="0"/>
    <x v="0"/>
  </r>
  <r>
    <n v="424"/>
    <x v="420"/>
    <s v="User-centric impactful projection"/>
    <n v="5100"/>
    <n v="2064"/>
    <n v="24.867469879518072"/>
    <n v="40"/>
    <x v="0"/>
    <n v="83"/>
    <x v="1"/>
    <s v="USD"/>
    <n v="1524027600"/>
    <n v="1524546000"/>
    <b v="0"/>
    <b v="0"/>
    <s v="music/indie rock"/>
    <x v="1"/>
    <x v="7"/>
  </r>
  <r>
    <n v="425"/>
    <x v="421"/>
    <s v="Vision-oriented actuating hardware"/>
    <n v="2700"/>
    <n v="7767"/>
    <n v="84.423913043478265"/>
    <n v="288"/>
    <x v="1"/>
    <n v="92"/>
    <x v="1"/>
    <s v="USD"/>
    <n v="1438059600"/>
    <n v="1438578000"/>
    <b v="0"/>
    <b v="0"/>
    <s v="photography/photography books"/>
    <x v="7"/>
    <x v="14"/>
  </r>
  <r>
    <n v="426"/>
    <x v="422"/>
    <s v="Virtual leadingedge framework"/>
    <n v="1800"/>
    <n v="10313"/>
    <n v="47.091324200913242"/>
    <n v="573"/>
    <x v="1"/>
    <n v="219"/>
    <x v="1"/>
    <s v="USD"/>
    <n v="1361944800"/>
    <n v="1362549600"/>
    <b v="0"/>
    <b v="0"/>
    <s v="theater/plays"/>
    <x v="3"/>
    <x v="3"/>
  </r>
  <r>
    <n v="427"/>
    <x v="423"/>
    <s v="Managed discrete framework"/>
    <n v="174500"/>
    <n v="197018"/>
    <n v="77.996041171813147"/>
    <n v="113"/>
    <x v="1"/>
    <n v="2526"/>
    <x v="1"/>
    <s v="USD"/>
    <n v="1410584400"/>
    <n v="1413349200"/>
    <b v="0"/>
    <b v="1"/>
    <s v="theater/plays"/>
    <x v="3"/>
    <x v="3"/>
  </r>
  <r>
    <n v="428"/>
    <x v="424"/>
    <s v="Progressive zero-defect capability"/>
    <n v="101400"/>
    <n v="47037"/>
    <n v="62.967871485943775"/>
    <n v="46"/>
    <x v="0"/>
    <n v="747"/>
    <x v="1"/>
    <s v="USD"/>
    <n v="1297404000"/>
    <n v="1298008800"/>
    <b v="0"/>
    <b v="0"/>
    <s v="film &amp; video/animation"/>
    <x v="4"/>
    <x v="10"/>
  </r>
  <r>
    <n v="429"/>
    <x v="425"/>
    <s v="Right-sized demand-driven adapter"/>
    <n v="191000"/>
    <n v="173191"/>
    <n v="81.006080449017773"/>
    <n v="91"/>
    <x v="3"/>
    <n v="2138"/>
    <x v="1"/>
    <s v="USD"/>
    <n v="1392012000"/>
    <n v="1394427600"/>
    <b v="0"/>
    <b v="1"/>
    <s v="photography/photography books"/>
    <x v="7"/>
    <x v="14"/>
  </r>
  <r>
    <n v="430"/>
    <x v="426"/>
    <s v="Re-engineered attitude-oriented frame"/>
    <n v="8100"/>
    <n v="5487"/>
    <n v="65.321428571428569"/>
    <n v="68"/>
    <x v="0"/>
    <n v="84"/>
    <x v="1"/>
    <s v="USD"/>
    <n v="1569733200"/>
    <n v="1572670800"/>
    <b v="0"/>
    <b v="0"/>
    <s v="theater/plays"/>
    <x v="3"/>
    <x v="3"/>
  </r>
  <r>
    <n v="431"/>
    <x v="427"/>
    <s v="Compatible multimedia utilization"/>
    <n v="5100"/>
    <n v="9817"/>
    <n v="104.43617021276596"/>
    <n v="192"/>
    <x v="1"/>
    <n v="94"/>
    <x v="1"/>
    <s v="USD"/>
    <n v="1529643600"/>
    <n v="1531112400"/>
    <b v="1"/>
    <b v="0"/>
    <s v="theater/plays"/>
    <x v="3"/>
    <x v="3"/>
  </r>
  <r>
    <n v="432"/>
    <x v="428"/>
    <s v="Re-contextualized dedicated hardware"/>
    <n v="7700"/>
    <n v="6369"/>
    <n v="69.989010989010993"/>
    <n v="83"/>
    <x v="0"/>
    <n v="91"/>
    <x v="1"/>
    <s v="USD"/>
    <n v="1399006800"/>
    <n v="1400734800"/>
    <b v="0"/>
    <b v="0"/>
    <s v="theater/plays"/>
    <x v="3"/>
    <x v="3"/>
  </r>
  <r>
    <n v="433"/>
    <x v="429"/>
    <s v="Decentralized composite paradigm"/>
    <n v="121400"/>
    <n v="65755"/>
    <n v="83.023989898989896"/>
    <n v="54"/>
    <x v="0"/>
    <n v="792"/>
    <x v="1"/>
    <s v="USD"/>
    <n v="1385359200"/>
    <n v="1386741600"/>
    <b v="0"/>
    <b v="1"/>
    <s v="film &amp; video/documentary"/>
    <x v="4"/>
    <x v="4"/>
  </r>
  <r>
    <n v="434"/>
    <x v="430"/>
    <s v="Cloned transitional hierarchy"/>
    <n v="5400"/>
    <n v="903"/>
    <n v="90.3"/>
    <n v="17"/>
    <x v="3"/>
    <n v="10"/>
    <x v="0"/>
    <s v="CAD"/>
    <n v="1480572000"/>
    <n v="1481781600"/>
    <b v="1"/>
    <b v="0"/>
    <s v="theater/plays"/>
    <x v="3"/>
    <x v="3"/>
  </r>
  <r>
    <n v="435"/>
    <x v="431"/>
    <s v="Advanced discrete leverage"/>
    <n v="152400"/>
    <n v="178120"/>
    <n v="103.98131932282546"/>
    <n v="117"/>
    <x v="1"/>
    <n v="1713"/>
    <x v="6"/>
    <s v="EUR"/>
    <n v="1418623200"/>
    <n v="1419660000"/>
    <b v="0"/>
    <b v="1"/>
    <s v="theater/plays"/>
    <x v="3"/>
    <x v="3"/>
  </r>
  <r>
    <n v="436"/>
    <x v="432"/>
    <s v="Open-source incremental throughput"/>
    <n v="1300"/>
    <n v="13678"/>
    <n v="54.931726907630519"/>
    <n v="1052"/>
    <x v="1"/>
    <n v="249"/>
    <x v="1"/>
    <s v="USD"/>
    <n v="1555736400"/>
    <n v="1555822800"/>
    <b v="0"/>
    <b v="0"/>
    <s v="music/jazz"/>
    <x v="1"/>
    <x v="17"/>
  </r>
  <r>
    <n v="437"/>
    <x v="433"/>
    <s v="Centralized regional interface"/>
    <n v="8100"/>
    <n v="9969"/>
    <n v="51.921875"/>
    <n v="123"/>
    <x v="1"/>
    <n v="192"/>
    <x v="1"/>
    <s v="USD"/>
    <n v="1442120400"/>
    <n v="1442379600"/>
    <b v="0"/>
    <b v="1"/>
    <s v="film &amp; video/animation"/>
    <x v="4"/>
    <x v="10"/>
  </r>
  <r>
    <n v="438"/>
    <x v="434"/>
    <s v="Streamlined web-enabled knowledgebase"/>
    <n v="8300"/>
    <n v="14827"/>
    <n v="60.02834008097166"/>
    <n v="179"/>
    <x v="1"/>
    <n v="247"/>
    <x v="1"/>
    <s v="USD"/>
    <n v="1362376800"/>
    <n v="1364965200"/>
    <b v="0"/>
    <b v="0"/>
    <s v="theater/plays"/>
    <x v="3"/>
    <x v="3"/>
  </r>
  <r>
    <n v="439"/>
    <x v="435"/>
    <s v="Digitized transitional monitoring"/>
    <n v="28400"/>
    <n v="100900"/>
    <n v="44.003488879197555"/>
    <n v="355"/>
    <x v="1"/>
    <n v="2293"/>
    <x v="1"/>
    <s v="USD"/>
    <n v="1478408400"/>
    <n v="1479016800"/>
    <b v="0"/>
    <b v="0"/>
    <s v="film &amp; video/science fiction"/>
    <x v="4"/>
    <x v="22"/>
  </r>
  <r>
    <n v="440"/>
    <x v="436"/>
    <s v="Networked optimal adapter"/>
    <n v="102500"/>
    <n v="165954"/>
    <n v="53.003513254551258"/>
    <n v="162"/>
    <x v="1"/>
    <n v="3131"/>
    <x v="1"/>
    <s v="USD"/>
    <n v="1498798800"/>
    <n v="1499662800"/>
    <b v="0"/>
    <b v="0"/>
    <s v="film &amp; video/television"/>
    <x v="4"/>
    <x v="19"/>
  </r>
  <r>
    <n v="441"/>
    <x v="437"/>
    <s v="Automated optimal function"/>
    <n v="7000"/>
    <n v="1744"/>
    <n v="54.5"/>
    <n v="25"/>
    <x v="0"/>
    <n v="32"/>
    <x v="1"/>
    <s v="USD"/>
    <n v="1335416400"/>
    <n v="1337835600"/>
    <b v="0"/>
    <b v="0"/>
    <s v="technology/wearables"/>
    <x v="2"/>
    <x v="8"/>
  </r>
  <r>
    <n v="442"/>
    <x v="438"/>
    <s v="Devolved system-worthy framework"/>
    <n v="5400"/>
    <n v="10731"/>
    <n v="75.04195804195804"/>
    <n v="199"/>
    <x v="1"/>
    <n v="143"/>
    <x v="6"/>
    <s v="EUR"/>
    <n v="1504328400"/>
    <n v="1505710800"/>
    <b v="0"/>
    <b v="0"/>
    <s v="theater/plays"/>
    <x v="3"/>
    <x v="3"/>
  </r>
  <r>
    <n v="443"/>
    <x v="439"/>
    <s v="Stand-alone user-facing service-desk"/>
    <n v="9300"/>
    <n v="3232"/>
    <n v="35.911111111111111"/>
    <n v="35"/>
    <x v="3"/>
    <n v="90"/>
    <x v="1"/>
    <s v="USD"/>
    <n v="1285822800"/>
    <n v="1287464400"/>
    <b v="0"/>
    <b v="0"/>
    <s v="theater/plays"/>
    <x v="3"/>
    <x v="3"/>
  </r>
  <r>
    <n v="444"/>
    <x v="347"/>
    <s v="Versatile global attitude"/>
    <n v="6200"/>
    <n v="10938"/>
    <n v="36.952702702702702"/>
    <n v="176"/>
    <x v="1"/>
    <n v="296"/>
    <x v="1"/>
    <s v="USD"/>
    <n v="1311483600"/>
    <n v="1311656400"/>
    <b v="0"/>
    <b v="1"/>
    <s v="music/indie rock"/>
    <x v="1"/>
    <x v="7"/>
  </r>
  <r>
    <n v="445"/>
    <x v="440"/>
    <s v="Intuitive demand-driven Local Area Network"/>
    <n v="2100"/>
    <n v="10739"/>
    <n v="63.170588235294119"/>
    <n v="511"/>
    <x v="1"/>
    <n v="170"/>
    <x v="1"/>
    <s v="USD"/>
    <n v="1291356000"/>
    <n v="1293170400"/>
    <b v="0"/>
    <b v="1"/>
    <s v="theater/plays"/>
    <x v="3"/>
    <x v="3"/>
  </r>
  <r>
    <n v="446"/>
    <x v="441"/>
    <s v="Assimilated uniform methodology"/>
    <n v="6800"/>
    <n v="5579"/>
    <n v="29.99462365591398"/>
    <n v="82"/>
    <x v="0"/>
    <n v="186"/>
    <x v="1"/>
    <s v="USD"/>
    <n v="1355810400"/>
    <n v="1355983200"/>
    <b v="0"/>
    <b v="0"/>
    <s v="technology/wearables"/>
    <x v="2"/>
    <x v="8"/>
  </r>
  <r>
    <n v="447"/>
    <x v="442"/>
    <s v="Self-enabling next generation algorithm"/>
    <n v="155200"/>
    <n v="37754"/>
    <n v="86"/>
    <n v="24"/>
    <x v="3"/>
    <n v="439"/>
    <x v="4"/>
    <s v="GBP"/>
    <n v="1513663200"/>
    <n v="1515045600"/>
    <b v="0"/>
    <b v="0"/>
    <s v="film &amp; video/television"/>
    <x v="4"/>
    <x v="19"/>
  </r>
  <r>
    <n v="448"/>
    <x v="443"/>
    <s v="Object-based demand-driven strategy"/>
    <n v="89900"/>
    <n v="45384"/>
    <n v="75.014876033057845"/>
    <n v="50"/>
    <x v="0"/>
    <n v="605"/>
    <x v="1"/>
    <s v="USD"/>
    <n v="1365915600"/>
    <n v="1366088400"/>
    <b v="0"/>
    <b v="1"/>
    <s v="games/video games"/>
    <x v="6"/>
    <x v="11"/>
  </r>
  <r>
    <n v="449"/>
    <x v="444"/>
    <s v="Public-key coherent ability"/>
    <n v="900"/>
    <n v="8703"/>
    <n v="101.19767441860465"/>
    <n v="967"/>
    <x v="1"/>
    <n v="86"/>
    <x v="3"/>
    <s v="DKK"/>
    <n v="1551852000"/>
    <n v="1553317200"/>
    <b v="0"/>
    <b v="0"/>
    <s v="games/video games"/>
    <x v="6"/>
    <x v="11"/>
  </r>
  <r>
    <n v="450"/>
    <x v="445"/>
    <s v="Up-sized composite success"/>
    <n v="100"/>
    <n v="4"/>
    <n v="4"/>
    <n v="4"/>
    <x v="0"/>
    <n v="1"/>
    <x v="0"/>
    <s v="CAD"/>
    <n v="1540098000"/>
    <n v="1542088800"/>
    <b v="0"/>
    <b v="0"/>
    <s v="film &amp; video/animation"/>
    <x v="4"/>
    <x v="10"/>
  </r>
  <r>
    <n v="451"/>
    <x v="446"/>
    <s v="Innovative exuding matrix"/>
    <n v="148400"/>
    <n v="182302"/>
    <n v="29.001272669424118"/>
    <n v="123"/>
    <x v="1"/>
    <n v="6286"/>
    <x v="1"/>
    <s v="USD"/>
    <n v="1500440400"/>
    <n v="1503118800"/>
    <b v="0"/>
    <b v="0"/>
    <s v="music/rock"/>
    <x v="1"/>
    <x v="1"/>
  </r>
  <r>
    <n v="452"/>
    <x v="447"/>
    <s v="Realigned impactful artificial intelligence"/>
    <n v="4800"/>
    <n v="3045"/>
    <n v="98.225806451612897"/>
    <n v="63"/>
    <x v="0"/>
    <n v="31"/>
    <x v="1"/>
    <s v="USD"/>
    <n v="1278392400"/>
    <n v="1278478800"/>
    <b v="0"/>
    <b v="0"/>
    <s v="film &amp; video/drama"/>
    <x v="4"/>
    <x v="6"/>
  </r>
  <r>
    <n v="453"/>
    <x v="448"/>
    <s v="Multi-layered multi-tasking secured line"/>
    <n v="182400"/>
    <n v="102749"/>
    <n v="87.001693480101608"/>
    <n v="56"/>
    <x v="0"/>
    <n v="1181"/>
    <x v="1"/>
    <s v="USD"/>
    <n v="1480572000"/>
    <n v="1484114400"/>
    <b v="0"/>
    <b v="0"/>
    <s v="film &amp; video/science fiction"/>
    <x v="4"/>
    <x v="22"/>
  </r>
  <r>
    <n v="454"/>
    <x v="449"/>
    <s v="Upgradable upward-trending portal"/>
    <n v="4000"/>
    <n v="1763"/>
    <n v="45.205128205128204"/>
    <n v="44"/>
    <x v="0"/>
    <n v="39"/>
    <x v="1"/>
    <s v="USD"/>
    <n v="1382331600"/>
    <n v="1385445600"/>
    <b v="0"/>
    <b v="1"/>
    <s v="film &amp; video/drama"/>
    <x v="4"/>
    <x v="6"/>
  </r>
  <r>
    <n v="455"/>
    <x v="450"/>
    <s v="Profit-focused global product"/>
    <n v="116500"/>
    <n v="137904"/>
    <n v="37.001341561577675"/>
    <n v="118"/>
    <x v="1"/>
    <n v="3727"/>
    <x v="1"/>
    <s v="USD"/>
    <n v="1316754000"/>
    <n v="1318741200"/>
    <b v="0"/>
    <b v="0"/>
    <s v="theater/plays"/>
    <x v="3"/>
    <x v="3"/>
  </r>
  <r>
    <n v="456"/>
    <x v="451"/>
    <s v="Operative well-modulated data-warehouse"/>
    <n v="146400"/>
    <n v="152438"/>
    <n v="94.976947040498445"/>
    <n v="104"/>
    <x v="1"/>
    <n v="1605"/>
    <x v="1"/>
    <s v="USD"/>
    <n v="1518242400"/>
    <n v="1518242400"/>
    <b v="0"/>
    <b v="1"/>
    <s v="music/indie rock"/>
    <x v="1"/>
    <x v="7"/>
  </r>
  <r>
    <n v="457"/>
    <x v="452"/>
    <s v="Cloned asymmetric functionalities"/>
    <n v="5000"/>
    <n v="1332"/>
    <n v="28.956521739130434"/>
    <n v="27"/>
    <x v="0"/>
    <n v="46"/>
    <x v="1"/>
    <s v="USD"/>
    <n v="1476421200"/>
    <n v="1476594000"/>
    <b v="0"/>
    <b v="0"/>
    <s v="theater/plays"/>
    <x v="3"/>
    <x v="3"/>
  </r>
  <r>
    <n v="458"/>
    <x v="453"/>
    <s v="Pre-emptive neutral portal"/>
    <n v="33800"/>
    <n v="118706"/>
    <n v="55.993396226415094"/>
    <n v="351"/>
    <x v="1"/>
    <n v="2120"/>
    <x v="1"/>
    <s v="USD"/>
    <n v="1269752400"/>
    <n v="1273554000"/>
    <b v="0"/>
    <b v="0"/>
    <s v="theater/plays"/>
    <x v="3"/>
    <x v="3"/>
  </r>
  <r>
    <n v="459"/>
    <x v="454"/>
    <s v="Switchable demand-driven help-desk"/>
    <n v="6300"/>
    <n v="5674"/>
    <n v="54.038095238095238"/>
    <n v="90"/>
    <x v="0"/>
    <n v="105"/>
    <x v="1"/>
    <s v="USD"/>
    <n v="1419746400"/>
    <n v="1421906400"/>
    <b v="0"/>
    <b v="0"/>
    <s v="film &amp; video/documentary"/>
    <x v="4"/>
    <x v="4"/>
  </r>
  <r>
    <n v="460"/>
    <x v="455"/>
    <s v="Business-focused static ability"/>
    <n v="2400"/>
    <n v="4119"/>
    <n v="82.38"/>
    <n v="172"/>
    <x v="1"/>
    <n v="50"/>
    <x v="1"/>
    <s v="USD"/>
    <n v="1281330000"/>
    <n v="1281589200"/>
    <b v="0"/>
    <b v="0"/>
    <s v="theater/plays"/>
    <x v="3"/>
    <x v="3"/>
  </r>
  <r>
    <n v="461"/>
    <x v="456"/>
    <s v="Networked secondary structure"/>
    <n v="98800"/>
    <n v="139354"/>
    <n v="66.997115384615384"/>
    <n v="141"/>
    <x v="1"/>
    <n v="2080"/>
    <x v="1"/>
    <s v="USD"/>
    <n v="1398661200"/>
    <n v="1400389200"/>
    <b v="0"/>
    <b v="0"/>
    <s v="film &amp; video/drama"/>
    <x v="4"/>
    <x v="6"/>
  </r>
  <r>
    <n v="462"/>
    <x v="457"/>
    <s v="Total multimedia website"/>
    <n v="188800"/>
    <n v="57734"/>
    <n v="107.91401869158878"/>
    <n v="31"/>
    <x v="0"/>
    <n v="535"/>
    <x v="1"/>
    <s v="USD"/>
    <n v="1359525600"/>
    <n v="1362808800"/>
    <b v="0"/>
    <b v="0"/>
    <s v="games/mobile games"/>
    <x v="6"/>
    <x v="20"/>
  </r>
  <r>
    <n v="463"/>
    <x v="458"/>
    <s v="Cross-platform upward-trending parallelism"/>
    <n v="134300"/>
    <n v="145265"/>
    <n v="69.009501187648453"/>
    <n v="108"/>
    <x v="1"/>
    <n v="2105"/>
    <x v="1"/>
    <s v="USD"/>
    <n v="1388469600"/>
    <n v="1388815200"/>
    <b v="0"/>
    <b v="0"/>
    <s v="film &amp; video/animation"/>
    <x v="4"/>
    <x v="10"/>
  </r>
  <r>
    <n v="464"/>
    <x v="459"/>
    <s v="Pre-emptive mission-critical hardware"/>
    <n v="71200"/>
    <n v="95020"/>
    <n v="39.006568144499177"/>
    <n v="133"/>
    <x v="1"/>
    <n v="2436"/>
    <x v="1"/>
    <s v="USD"/>
    <n v="1518328800"/>
    <n v="1519538400"/>
    <b v="0"/>
    <b v="0"/>
    <s v="theater/plays"/>
    <x v="3"/>
    <x v="3"/>
  </r>
  <r>
    <n v="465"/>
    <x v="460"/>
    <s v="Up-sized responsive protocol"/>
    <n v="4700"/>
    <n v="8829"/>
    <n v="110.3625"/>
    <n v="188"/>
    <x v="1"/>
    <n v="80"/>
    <x v="1"/>
    <s v="USD"/>
    <n v="1517032800"/>
    <n v="1517810400"/>
    <b v="0"/>
    <b v="0"/>
    <s v="publishing/translations"/>
    <x v="5"/>
    <x v="18"/>
  </r>
  <r>
    <n v="466"/>
    <x v="461"/>
    <s v="Pre-emptive transitional frame"/>
    <n v="1200"/>
    <n v="3984"/>
    <n v="94.857142857142861"/>
    <n v="332"/>
    <x v="1"/>
    <n v="42"/>
    <x v="1"/>
    <s v="USD"/>
    <n v="1368594000"/>
    <n v="1370581200"/>
    <b v="0"/>
    <b v="1"/>
    <s v="technology/wearables"/>
    <x v="2"/>
    <x v="8"/>
  </r>
  <r>
    <n v="467"/>
    <x v="462"/>
    <s v="Profit-focused content-based application"/>
    <n v="1400"/>
    <n v="8053"/>
    <n v="57.935251798561154"/>
    <n v="575"/>
    <x v="1"/>
    <n v="139"/>
    <x v="0"/>
    <s v="CAD"/>
    <n v="1448258400"/>
    <n v="1448863200"/>
    <b v="0"/>
    <b v="1"/>
    <s v="technology/web"/>
    <x v="2"/>
    <x v="2"/>
  </r>
  <r>
    <n v="468"/>
    <x v="463"/>
    <s v="Streamlined neutral analyzer"/>
    <n v="4000"/>
    <n v="1620"/>
    <n v="101.25"/>
    <n v="41"/>
    <x v="0"/>
    <n v="16"/>
    <x v="1"/>
    <s v="USD"/>
    <n v="1555218000"/>
    <n v="1556600400"/>
    <b v="0"/>
    <b v="0"/>
    <s v="theater/plays"/>
    <x v="3"/>
    <x v="3"/>
  </r>
  <r>
    <n v="469"/>
    <x v="464"/>
    <s v="Assimilated neutral utilization"/>
    <n v="5600"/>
    <n v="10328"/>
    <n v="64.95597484276729"/>
    <n v="184"/>
    <x v="1"/>
    <n v="159"/>
    <x v="1"/>
    <s v="USD"/>
    <n v="1431925200"/>
    <n v="1432098000"/>
    <b v="0"/>
    <b v="0"/>
    <s v="film &amp; video/drama"/>
    <x v="4"/>
    <x v="6"/>
  </r>
  <r>
    <n v="470"/>
    <x v="465"/>
    <s v="Extended dedicated archive"/>
    <n v="3600"/>
    <n v="10289"/>
    <n v="27.00524934383202"/>
    <n v="286"/>
    <x v="1"/>
    <n v="381"/>
    <x v="1"/>
    <s v="USD"/>
    <n v="1481522400"/>
    <n v="1482127200"/>
    <b v="0"/>
    <b v="0"/>
    <s v="technology/wearables"/>
    <x v="2"/>
    <x v="8"/>
  </r>
  <r>
    <n v="471"/>
    <x v="197"/>
    <s v="Configurable static help-desk"/>
    <n v="3100"/>
    <n v="9889"/>
    <n v="50.97422680412371"/>
    <n v="319"/>
    <x v="1"/>
    <n v="194"/>
    <x v="4"/>
    <s v="GBP"/>
    <n v="1335934800"/>
    <n v="1335934800"/>
    <b v="0"/>
    <b v="1"/>
    <s v="food/food trucks"/>
    <x v="0"/>
    <x v="0"/>
  </r>
  <r>
    <n v="472"/>
    <x v="466"/>
    <s v="Self-enabling clear-thinking framework"/>
    <n v="153800"/>
    <n v="60342"/>
    <n v="104.94260869565217"/>
    <n v="39"/>
    <x v="0"/>
    <n v="575"/>
    <x v="1"/>
    <s v="USD"/>
    <n v="1552280400"/>
    <n v="1556946000"/>
    <b v="0"/>
    <b v="0"/>
    <s v="music/rock"/>
    <x v="1"/>
    <x v="1"/>
  </r>
  <r>
    <n v="473"/>
    <x v="467"/>
    <s v="Assimilated fault-tolerant capacity"/>
    <n v="5000"/>
    <n v="8907"/>
    <n v="84.028301886792448"/>
    <n v="178"/>
    <x v="1"/>
    <n v="106"/>
    <x v="1"/>
    <s v="USD"/>
    <n v="1529989200"/>
    <n v="1530075600"/>
    <b v="0"/>
    <b v="0"/>
    <s v="music/electric music"/>
    <x v="1"/>
    <x v="5"/>
  </r>
  <r>
    <n v="474"/>
    <x v="468"/>
    <s v="Enhanced neutral ability"/>
    <n v="4000"/>
    <n v="14606"/>
    <n v="102.85915492957747"/>
    <n v="365"/>
    <x v="1"/>
    <n v="142"/>
    <x v="1"/>
    <s v="USD"/>
    <n v="1418709600"/>
    <n v="1418796000"/>
    <b v="0"/>
    <b v="0"/>
    <s v="film &amp; video/television"/>
    <x v="4"/>
    <x v="19"/>
  </r>
  <r>
    <n v="475"/>
    <x v="469"/>
    <s v="Function-based attitude-oriented groupware"/>
    <n v="7400"/>
    <n v="8432"/>
    <n v="39.962085308056871"/>
    <n v="114"/>
    <x v="1"/>
    <n v="211"/>
    <x v="1"/>
    <s v="USD"/>
    <n v="1372136400"/>
    <n v="1372482000"/>
    <b v="0"/>
    <b v="1"/>
    <s v="publishing/translations"/>
    <x v="5"/>
    <x v="18"/>
  </r>
  <r>
    <n v="476"/>
    <x v="470"/>
    <s v="Optional solution-oriented instruction set"/>
    <n v="191500"/>
    <n v="57122"/>
    <n v="51.001785714285717"/>
    <n v="30"/>
    <x v="0"/>
    <n v="1120"/>
    <x v="1"/>
    <s v="USD"/>
    <n v="1533877200"/>
    <n v="1534395600"/>
    <b v="0"/>
    <b v="0"/>
    <s v="publishing/fiction"/>
    <x v="5"/>
    <x v="13"/>
  </r>
  <r>
    <n v="477"/>
    <x v="471"/>
    <s v="Organic object-oriented core"/>
    <n v="8500"/>
    <n v="4613"/>
    <n v="40.823008849557525"/>
    <n v="54"/>
    <x v="0"/>
    <n v="113"/>
    <x v="1"/>
    <s v="USD"/>
    <n v="1309064400"/>
    <n v="1311397200"/>
    <b v="0"/>
    <b v="0"/>
    <s v="film &amp; video/science fiction"/>
    <x v="4"/>
    <x v="22"/>
  </r>
  <r>
    <n v="478"/>
    <x v="472"/>
    <s v="Balanced impactful circuit"/>
    <n v="68800"/>
    <n v="162603"/>
    <n v="58.999637155297535"/>
    <n v="236"/>
    <x v="1"/>
    <n v="2756"/>
    <x v="1"/>
    <s v="USD"/>
    <n v="1425877200"/>
    <n v="1426914000"/>
    <b v="0"/>
    <b v="0"/>
    <s v="technology/wearables"/>
    <x v="2"/>
    <x v="8"/>
  </r>
  <r>
    <n v="479"/>
    <x v="473"/>
    <s v="Future-proofed heuristic encryption"/>
    <n v="2400"/>
    <n v="12310"/>
    <n v="71.156069364161851"/>
    <n v="513"/>
    <x v="1"/>
    <n v="173"/>
    <x v="4"/>
    <s v="GBP"/>
    <n v="1501304400"/>
    <n v="1501477200"/>
    <b v="0"/>
    <b v="0"/>
    <s v="food/food trucks"/>
    <x v="0"/>
    <x v="0"/>
  </r>
  <r>
    <n v="480"/>
    <x v="474"/>
    <s v="Balanced bifurcated leverage"/>
    <n v="8600"/>
    <n v="8656"/>
    <n v="99.494252873563212"/>
    <n v="101"/>
    <x v="1"/>
    <n v="87"/>
    <x v="1"/>
    <s v="USD"/>
    <n v="1268287200"/>
    <n v="1269061200"/>
    <b v="0"/>
    <b v="1"/>
    <s v="photography/photography books"/>
    <x v="7"/>
    <x v="14"/>
  </r>
  <r>
    <n v="481"/>
    <x v="475"/>
    <s v="Sharable discrete budgetary management"/>
    <n v="196600"/>
    <n v="159931"/>
    <n v="103.98634590377114"/>
    <n v="81"/>
    <x v="0"/>
    <n v="1538"/>
    <x v="1"/>
    <s v="USD"/>
    <n v="1412139600"/>
    <n v="1415772000"/>
    <b v="0"/>
    <b v="1"/>
    <s v="theater/plays"/>
    <x v="3"/>
    <x v="3"/>
  </r>
  <r>
    <n v="482"/>
    <x v="476"/>
    <s v="Focused solution-oriented instruction set"/>
    <n v="4200"/>
    <n v="689"/>
    <n v="76.555555555555557"/>
    <n v="16"/>
    <x v="0"/>
    <n v="9"/>
    <x v="1"/>
    <s v="USD"/>
    <n v="1330063200"/>
    <n v="1331013600"/>
    <b v="0"/>
    <b v="1"/>
    <s v="publishing/fiction"/>
    <x v="5"/>
    <x v="13"/>
  </r>
  <r>
    <n v="483"/>
    <x v="477"/>
    <s v="Down-sized actuating infrastructure"/>
    <n v="91400"/>
    <n v="48236"/>
    <n v="87.068592057761734"/>
    <n v="53"/>
    <x v="0"/>
    <n v="554"/>
    <x v="1"/>
    <s v="USD"/>
    <n v="1576130400"/>
    <n v="1576735200"/>
    <b v="0"/>
    <b v="0"/>
    <s v="theater/plays"/>
    <x v="3"/>
    <x v="3"/>
  </r>
  <r>
    <n v="484"/>
    <x v="478"/>
    <s v="Synergistic cohesive adapter"/>
    <n v="29600"/>
    <n v="77021"/>
    <n v="48.99554707379135"/>
    <n v="260"/>
    <x v="1"/>
    <n v="1572"/>
    <x v="4"/>
    <s v="GBP"/>
    <n v="1407128400"/>
    <n v="1411362000"/>
    <b v="0"/>
    <b v="1"/>
    <s v="food/food trucks"/>
    <x v="0"/>
    <x v="0"/>
  </r>
  <r>
    <n v="485"/>
    <x v="479"/>
    <s v="Quality-focused mission-critical structure"/>
    <n v="90600"/>
    <n v="27844"/>
    <n v="42.969135802469133"/>
    <n v="31"/>
    <x v="0"/>
    <n v="648"/>
    <x v="4"/>
    <s v="GBP"/>
    <n v="1560142800"/>
    <n v="1563685200"/>
    <b v="0"/>
    <b v="0"/>
    <s v="theater/plays"/>
    <x v="3"/>
    <x v="3"/>
  </r>
  <r>
    <n v="486"/>
    <x v="480"/>
    <s v="Compatible exuding Graphical User Interface"/>
    <n v="5200"/>
    <n v="702"/>
    <n v="33.428571428571431"/>
    <n v="14"/>
    <x v="0"/>
    <n v="21"/>
    <x v="4"/>
    <s v="GBP"/>
    <n v="1520575200"/>
    <n v="1521867600"/>
    <b v="0"/>
    <b v="1"/>
    <s v="publishing/translations"/>
    <x v="5"/>
    <x v="18"/>
  </r>
  <r>
    <n v="487"/>
    <x v="481"/>
    <s v="Monitored 24/7 time-frame"/>
    <n v="110300"/>
    <n v="197024"/>
    <n v="83.982949701619773"/>
    <n v="179"/>
    <x v="1"/>
    <n v="2346"/>
    <x v="1"/>
    <s v="USD"/>
    <n v="1492664400"/>
    <n v="1495515600"/>
    <b v="0"/>
    <b v="0"/>
    <s v="theater/plays"/>
    <x v="3"/>
    <x v="3"/>
  </r>
  <r>
    <n v="488"/>
    <x v="482"/>
    <s v="Virtual secondary open architecture"/>
    <n v="5300"/>
    <n v="11663"/>
    <n v="101.41739130434783"/>
    <n v="220"/>
    <x v="1"/>
    <n v="115"/>
    <x v="1"/>
    <s v="USD"/>
    <n v="1454479200"/>
    <n v="1455948000"/>
    <b v="0"/>
    <b v="0"/>
    <s v="theater/plays"/>
    <x v="3"/>
    <x v="3"/>
  </r>
  <r>
    <n v="489"/>
    <x v="483"/>
    <s v="Down-sized mobile time-frame"/>
    <n v="9200"/>
    <n v="9339"/>
    <n v="109.87058823529412"/>
    <n v="102"/>
    <x v="1"/>
    <n v="85"/>
    <x v="6"/>
    <s v="EUR"/>
    <n v="1281934800"/>
    <n v="1282366800"/>
    <b v="0"/>
    <b v="0"/>
    <s v="technology/wearables"/>
    <x v="2"/>
    <x v="8"/>
  </r>
  <r>
    <n v="490"/>
    <x v="484"/>
    <s v="Innovative disintermediate encryption"/>
    <n v="2400"/>
    <n v="4596"/>
    <n v="31.916666666666668"/>
    <n v="192"/>
    <x v="1"/>
    <n v="144"/>
    <x v="1"/>
    <s v="USD"/>
    <n v="1573970400"/>
    <n v="1574575200"/>
    <b v="0"/>
    <b v="0"/>
    <s v="journalism/audio"/>
    <x v="8"/>
    <x v="23"/>
  </r>
  <r>
    <n v="491"/>
    <x v="485"/>
    <s v="Universal contextually-based knowledgebase"/>
    <n v="56800"/>
    <n v="173437"/>
    <n v="70.993450675399103"/>
    <n v="305"/>
    <x v="1"/>
    <n v="2443"/>
    <x v="1"/>
    <s v="USD"/>
    <n v="1372654800"/>
    <n v="1374901200"/>
    <b v="0"/>
    <b v="1"/>
    <s v="food/food trucks"/>
    <x v="0"/>
    <x v="0"/>
  </r>
  <r>
    <n v="492"/>
    <x v="486"/>
    <s v="Persevering interactive matrix"/>
    <n v="191000"/>
    <n v="45831"/>
    <n v="77.026890756302521"/>
    <n v="24"/>
    <x v="3"/>
    <n v="595"/>
    <x v="1"/>
    <s v="USD"/>
    <n v="1275886800"/>
    <n v="1278910800"/>
    <b v="1"/>
    <b v="1"/>
    <s v="film &amp; video/shorts"/>
    <x v="4"/>
    <x v="12"/>
  </r>
  <r>
    <n v="493"/>
    <x v="487"/>
    <s v="Seamless background framework"/>
    <n v="900"/>
    <n v="6514"/>
    <n v="101.78125"/>
    <n v="724"/>
    <x v="1"/>
    <n v="64"/>
    <x v="1"/>
    <s v="USD"/>
    <n v="1561784400"/>
    <n v="1562907600"/>
    <b v="0"/>
    <b v="0"/>
    <s v="photography/photography books"/>
    <x v="7"/>
    <x v="14"/>
  </r>
  <r>
    <n v="494"/>
    <x v="488"/>
    <s v="Balanced upward-trending productivity"/>
    <n v="2500"/>
    <n v="13684"/>
    <n v="51.059701492537314"/>
    <n v="547"/>
    <x v="1"/>
    <n v="268"/>
    <x v="1"/>
    <s v="USD"/>
    <n v="1332392400"/>
    <n v="1332478800"/>
    <b v="0"/>
    <b v="0"/>
    <s v="technology/wearables"/>
    <x v="2"/>
    <x v="8"/>
  </r>
  <r>
    <n v="495"/>
    <x v="489"/>
    <s v="Centralized clear-thinking solution"/>
    <n v="3200"/>
    <n v="13264"/>
    <n v="68.02051282051282"/>
    <n v="415"/>
    <x v="1"/>
    <n v="195"/>
    <x v="3"/>
    <s v="DKK"/>
    <n v="1402376400"/>
    <n v="1402722000"/>
    <b v="0"/>
    <b v="0"/>
    <s v="theater/plays"/>
    <x v="3"/>
    <x v="3"/>
  </r>
  <r>
    <n v="496"/>
    <x v="490"/>
    <s v="Optimized bi-directional extranet"/>
    <n v="183800"/>
    <n v="1667"/>
    <n v="30.87037037037037"/>
    <n v="1"/>
    <x v="0"/>
    <n v="54"/>
    <x v="1"/>
    <s v="USD"/>
    <n v="1495342800"/>
    <n v="1496811600"/>
    <b v="0"/>
    <b v="0"/>
    <s v="film &amp; video/animation"/>
    <x v="4"/>
    <x v="10"/>
  </r>
  <r>
    <n v="497"/>
    <x v="491"/>
    <s v="Intuitive actuating benchmark"/>
    <n v="9800"/>
    <n v="3349"/>
    <n v="27.908333333333335"/>
    <n v="34"/>
    <x v="0"/>
    <n v="120"/>
    <x v="1"/>
    <s v="USD"/>
    <n v="1482213600"/>
    <n v="1482213600"/>
    <b v="0"/>
    <b v="1"/>
    <s v="technology/wearables"/>
    <x v="2"/>
    <x v="8"/>
  </r>
  <r>
    <n v="498"/>
    <x v="492"/>
    <s v="Devolved background project"/>
    <n v="193400"/>
    <n v="46317"/>
    <n v="79.994818652849744"/>
    <n v="24"/>
    <x v="0"/>
    <n v="579"/>
    <x v="3"/>
    <s v="DKK"/>
    <n v="1420092000"/>
    <n v="1420264800"/>
    <b v="0"/>
    <b v="0"/>
    <s v="technology/web"/>
    <x v="2"/>
    <x v="2"/>
  </r>
  <r>
    <n v="499"/>
    <x v="493"/>
    <s v="Reverse-engineered executive emulation"/>
    <n v="163800"/>
    <n v="78743"/>
    <n v="38.003378378378379"/>
    <n v="48"/>
    <x v="0"/>
    <n v="2072"/>
    <x v="1"/>
    <s v="USD"/>
    <n v="1458018000"/>
    <n v="1458450000"/>
    <b v="0"/>
    <b v="1"/>
    <s v="film &amp; video/documentary"/>
    <x v="4"/>
    <x v="4"/>
  </r>
  <r>
    <n v="500"/>
    <x v="494"/>
    <s v="Team-oriented clear-thinking matrix"/>
    <n v="100"/>
    <n v="0"/>
    <e v="#DIV/0!"/>
    <n v="0"/>
    <x v="0"/>
    <n v="0"/>
    <x v="1"/>
    <s v="USD"/>
    <n v="1367384400"/>
    <n v="1369803600"/>
    <b v="0"/>
    <b v="1"/>
    <s v="theater/plays"/>
    <x v="3"/>
    <x v="3"/>
  </r>
  <r>
    <n v="501"/>
    <x v="495"/>
    <s v="Focused coherent methodology"/>
    <n v="153600"/>
    <n v="107743"/>
    <n v="59.990534521158132"/>
    <n v="70"/>
    <x v="0"/>
    <n v="1796"/>
    <x v="1"/>
    <s v="USD"/>
    <n v="1363064400"/>
    <n v="1363237200"/>
    <b v="0"/>
    <b v="0"/>
    <s v="film &amp; video/documentary"/>
    <x v="4"/>
    <x v="4"/>
  </r>
  <r>
    <n v="502"/>
    <x v="212"/>
    <s v="Reduced context-sensitive complexity"/>
    <n v="1300"/>
    <n v="6889"/>
    <n v="37.037634408602152"/>
    <n v="530"/>
    <x v="1"/>
    <n v="186"/>
    <x v="2"/>
    <s v="AUD"/>
    <n v="1343365200"/>
    <n v="1345870800"/>
    <b v="0"/>
    <b v="1"/>
    <s v="games/video games"/>
    <x v="6"/>
    <x v="11"/>
  </r>
  <r>
    <n v="503"/>
    <x v="496"/>
    <s v="Decentralized 4thgeneration time-frame"/>
    <n v="25500"/>
    <n v="45983"/>
    <n v="99.963043478260872"/>
    <n v="180"/>
    <x v="1"/>
    <n v="460"/>
    <x v="1"/>
    <s v="USD"/>
    <n v="1435726800"/>
    <n v="1437454800"/>
    <b v="0"/>
    <b v="0"/>
    <s v="film &amp; video/drama"/>
    <x v="4"/>
    <x v="6"/>
  </r>
  <r>
    <n v="504"/>
    <x v="497"/>
    <s v="De-engineered cohesive moderator"/>
    <n v="7500"/>
    <n v="6924"/>
    <n v="111.6774193548387"/>
    <n v="92"/>
    <x v="0"/>
    <n v="62"/>
    <x v="6"/>
    <s v="EUR"/>
    <n v="1431925200"/>
    <n v="1432011600"/>
    <b v="0"/>
    <b v="0"/>
    <s v="music/rock"/>
    <x v="1"/>
    <x v="1"/>
  </r>
  <r>
    <n v="505"/>
    <x v="498"/>
    <s v="Ameliorated explicit parallelism"/>
    <n v="89900"/>
    <n v="12497"/>
    <n v="36.014409221902014"/>
    <n v="14"/>
    <x v="0"/>
    <n v="347"/>
    <x v="1"/>
    <s v="USD"/>
    <n v="1362722400"/>
    <n v="1366347600"/>
    <b v="0"/>
    <b v="1"/>
    <s v="publishing/radio &amp; podcasts"/>
    <x v="5"/>
    <x v="15"/>
  </r>
  <r>
    <n v="506"/>
    <x v="499"/>
    <s v="Customizable background monitoring"/>
    <n v="18000"/>
    <n v="166874"/>
    <n v="66.010284810126578"/>
    <n v="927"/>
    <x v="1"/>
    <n v="2528"/>
    <x v="1"/>
    <s v="USD"/>
    <n v="1511416800"/>
    <n v="1512885600"/>
    <b v="0"/>
    <b v="1"/>
    <s v="theater/plays"/>
    <x v="3"/>
    <x v="3"/>
  </r>
  <r>
    <n v="507"/>
    <x v="500"/>
    <s v="Compatible well-modulated budgetary management"/>
    <n v="2100"/>
    <n v="837"/>
    <n v="44.05263157894737"/>
    <n v="40"/>
    <x v="0"/>
    <n v="19"/>
    <x v="1"/>
    <s v="USD"/>
    <n v="1365483600"/>
    <n v="1369717200"/>
    <b v="0"/>
    <b v="1"/>
    <s v="technology/web"/>
    <x v="2"/>
    <x v="2"/>
  </r>
  <r>
    <n v="508"/>
    <x v="501"/>
    <s v="Up-sized radical pricing structure"/>
    <n v="172700"/>
    <n v="193820"/>
    <n v="52.999726551818434"/>
    <n v="112"/>
    <x v="1"/>
    <n v="3657"/>
    <x v="1"/>
    <s v="USD"/>
    <n v="1532840400"/>
    <n v="1534654800"/>
    <b v="0"/>
    <b v="0"/>
    <s v="theater/plays"/>
    <x v="3"/>
    <x v="3"/>
  </r>
  <r>
    <n v="509"/>
    <x v="173"/>
    <s v="Robust zero-defect project"/>
    <n v="168500"/>
    <n v="119510"/>
    <n v="95"/>
    <n v="71"/>
    <x v="0"/>
    <n v="1258"/>
    <x v="1"/>
    <s v="USD"/>
    <n v="1336194000"/>
    <n v="1337058000"/>
    <b v="0"/>
    <b v="0"/>
    <s v="theater/plays"/>
    <x v="3"/>
    <x v="3"/>
  </r>
  <r>
    <n v="510"/>
    <x v="502"/>
    <s v="Re-engineered mobile task-force"/>
    <n v="7800"/>
    <n v="9289"/>
    <n v="70.908396946564892"/>
    <n v="119"/>
    <x v="1"/>
    <n v="131"/>
    <x v="2"/>
    <s v="AUD"/>
    <n v="1527742800"/>
    <n v="1529816400"/>
    <b v="0"/>
    <b v="0"/>
    <s v="film &amp; video/drama"/>
    <x v="4"/>
    <x v="6"/>
  </r>
  <r>
    <n v="511"/>
    <x v="503"/>
    <s v="User-centric intangible neural-net"/>
    <n v="147800"/>
    <n v="35498"/>
    <n v="98.060773480662988"/>
    <n v="24"/>
    <x v="0"/>
    <n v="362"/>
    <x v="1"/>
    <s v="USD"/>
    <n v="1564030800"/>
    <n v="1564894800"/>
    <b v="0"/>
    <b v="0"/>
    <s v="theater/plays"/>
    <x v="3"/>
    <x v="3"/>
  </r>
  <r>
    <n v="512"/>
    <x v="504"/>
    <s v="Organized explicit core"/>
    <n v="9100"/>
    <n v="12678"/>
    <n v="53.046025104602514"/>
    <n v="139"/>
    <x v="1"/>
    <n v="239"/>
    <x v="1"/>
    <s v="USD"/>
    <n v="1404536400"/>
    <n v="1404622800"/>
    <b v="0"/>
    <b v="1"/>
    <s v="games/video games"/>
    <x v="6"/>
    <x v="11"/>
  </r>
  <r>
    <n v="513"/>
    <x v="505"/>
    <s v="Synchronized 6thgeneration adapter"/>
    <n v="8300"/>
    <n v="3260"/>
    <n v="93.142857142857139"/>
    <n v="39"/>
    <x v="3"/>
    <n v="35"/>
    <x v="1"/>
    <s v="USD"/>
    <n v="1284008400"/>
    <n v="1284181200"/>
    <b v="0"/>
    <b v="0"/>
    <s v="film &amp; video/television"/>
    <x v="4"/>
    <x v="19"/>
  </r>
  <r>
    <n v="514"/>
    <x v="506"/>
    <s v="Centralized motivating capacity"/>
    <n v="138700"/>
    <n v="31123"/>
    <n v="58.945075757575758"/>
    <n v="22"/>
    <x v="3"/>
    <n v="528"/>
    <x v="5"/>
    <s v="CHF"/>
    <n v="1386309600"/>
    <n v="1386741600"/>
    <b v="0"/>
    <b v="1"/>
    <s v="music/rock"/>
    <x v="1"/>
    <x v="1"/>
  </r>
  <r>
    <n v="515"/>
    <x v="507"/>
    <s v="Phased 24hour flexibility"/>
    <n v="8600"/>
    <n v="4797"/>
    <n v="36.067669172932334"/>
    <n v="56"/>
    <x v="0"/>
    <n v="133"/>
    <x v="0"/>
    <s v="CAD"/>
    <n v="1324620000"/>
    <n v="1324792800"/>
    <b v="0"/>
    <b v="1"/>
    <s v="theater/plays"/>
    <x v="3"/>
    <x v="3"/>
  </r>
  <r>
    <n v="516"/>
    <x v="508"/>
    <s v="Exclusive 5thgeneration structure"/>
    <n v="125400"/>
    <n v="53324"/>
    <n v="63.030732860520096"/>
    <n v="43"/>
    <x v="0"/>
    <n v="846"/>
    <x v="1"/>
    <s v="USD"/>
    <n v="1281070800"/>
    <n v="1284354000"/>
    <b v="0"/>
    <b v="0"/>
    <s v="publishing/nonfiction"/>
    <x v="5"/>
    <x v="9"/>
  </r>
  <r>
    <n v="517"/>
    <x v="509"/>
    <s v="Multi-tiered maximized orchestration"/>
    <n v="5900"/>
    <n v="6608"/>
    <n v="84.717948717948715"/>
    <n v="112"/>
    <x v="1"/>
    <n v="78"/>
    <x v="1"/>
    <s v="USD"/>
    <n v="1493960400"/>
    <n v="1494392400"/>
    <b v="0"/>
    <b v="0"/>
    <s v="food/food trucks"/>
    <x v="0"/>
    <x v="0"/>
  </r>
  <r>
    <n v="518"/>
    <x v="510"/>
    <s v="Open-architected uniform instruction set"/>
    <n v="8800"/>
    <n v="622"/>
    <n v="62.2"/>
    <n v="7"/>
    <x v="0"/>
    <n v="10"/>
    <x v="1"/>
    <s v="USD"/>
    <n v="1519365600"/>
    <n v="1519538400"/>
    <b v="0"/>
    <b v="1"/>
    <s v="film &amp; video/animation"/>
    <x v="4"/>
    <x v="10"/>
  </r>
  <r>
    <n v="519"/>
    <x v="511"/>
    <s v="Exclusive asymmetric analyzer"/>
    <n v="177700"/>
    <n v="180802"/>
    <n v="101.97518330513255"/>
    <n v="102"/>
    <x v="1"/>
    <n v="1773"/>
    <x v="1"/>
    <s v="USD"/>
    <n v="1420696800"/>
    <n v="1421906400"/>
    <b v="0"/>
    <b v="1"/>
    <s v="music/rock"/>
    <x v="1"/>
    <x v="1"/>
  </r>
  <r>
    <n v="520"/>
    <x v="512"/>
    <s v="Organic radical collaboration"/>
    <n v="800"/>
    <n v="3406"/>
    <n v="106.4375"/>
    <n v="426"/>
    <x v="1"/>
    <n v="32"/>
    <x v="1"/>
    <s v="USD"/>
    <n v="1555650000"/>
    <n v="1555909200"/>
    <b v="0"/>
    <b v="0"/>
    <s v="theater/plays"/>
    <x v="3"/>
    <x v="3"/>
  </r>
  <r>
    <n v="521"/>
    <x v="513"/>
    <s v="Function-based multi-state software"/>
    <n v="7600"/>
    <n v="11061"/>
    <n v="29.975609756097562"/>
    <n v="146"/>
    <x v="1"/>
    <n v="369"/>
    <x v="1"/>
    <s v="USD"/>
    <n v="1471928400"/>
    <n v="1472446800"/>
    <b v="0"/>
    <b v="1"/>
    <s v="film &amp; video/drama"/>
    <x v="4"/>
    <x v="6"/>
  </r>
  <r>
    <n v="522"/>
    <x v="514"/>
    <s v="Innovative static budgetary management"/>
    <n v="50500"/>
    <n v="16389"/>
    <n v="85.806282722513089"/>
    <n v="32"/>
    <x v="0"/>
    <n v="191"/>
    <x v="1"/>
    <s v="USD"/>
    <n v="1341291600"/>
    <n v="1342328400"/>
    <b v="0"/>
    <b v="0"/>
    <s v="film &amp; video/shorts"/>
    <x v="4"/>
    <x v="12"/>
  </r>
  <r>
    <n v="523"/>
    <x v="515"/>
    <s v="Triple-buffered holistic ability"/>
    <n v="900"/>
    <n v="6303"/>
    <n v="70.82022471910112"/>
    <n v="700"/>
    <x v="1"/>
    <n v="89"/>
    <x v="1"/>
    <s v="USD"/>
    <n v="1267682400"/>
    <n v="1268114400"/>
    <b v="0"/>
    <b v="0"/>
    <s v="film &amp; video/shorts"/>
    <x v="4"/>
    <x v="12"/>
  </r>
  <r>
    <n v="524"/>
    <x v="516"/>
    <s v="Diverse scalable superstructure"/>
    <n v="96700"/>
    <n v="81136"/>
    <n v="40.998484082870135"/>
    <n v="84"/>
    <x v="0"/>
    <n v="1979"/>
    <x v="1"/>
    <s v="USD"/>
    <n v="1272258000"/>
    <n v="1273381200"/>
    <b v="0"/>
    <b v="0"/>
    <s v="theater/plays"/>
    <x v="3"/>
    <x v="3"/>
  </r>
  <r>
    <n v="525"/>
    <x v="517"/>
    <s v="Balanced leadingedge data-warehouse"/>
    <n v="2100"/>
    <n v="1768"/>
    <n v="28.063492063492063"/>
    <n v="84"/>
    <x v="0"/>
    <n v="63"/>
    <x v="1"/>
    <s v="USD"/>
    <n v="1290492000"/>
    <n v="1290837600"/>
    <b v="0"/>
    <b v="0"/>
    <s v="technology/wearables"/>
    <x v="2"/>
    <x v="8"/>
  </r>
  <r>
    <n v="526"/>
    <x v="518"/>
    <s v="Digitized bandwidth-monitored open architecture"/>
    <n v="8300"/>
    <n v="12944"/>
    <n v="88.054421768707485"/>
    <n v="156"/>
    <x v="1"/>
    <n v="147"/>
    <x v="1"/>
    <s v="USD"/>
    <n v="1451109600"/>
    <n v="1454306400"/>
    <b v="0"/>
    <b v="1"/>
    <s v="theater/plays"/>
    <x v="3"/>
    <x v="3"/>
  </r>
  <r>
    <n v="527"/>
    <x v="519"/>
    <s v="Enterprise-wide intermediate portal"/>
    <n v="189200"/>
    <n v="188480"/>
    <n v="31"/>
    <n v="100"/>
    <x v="0"/>
    <n v="6080"/>
    <x v="0"/>
    <s v="CAD"/>
    <n v="1454652000"/>
    <n v="1457762400"/>
    <b v="0"/>
    <b v="0"/>
    <s v="film &amp; video/animation"/>
    <x v="4"/>
    <x v="10"/>
  </r>
  <r>
    <n v="528"/>
    <x v="520"/>
    <s v="Focused leadingedge matrix"/>
    <n v="9000"/>
    <n v="7227"/>
    <n v="90.337500000000006"/>
    <n v="80"/>
    <x v="0"/>
    <n v="80"/>
    <x v="4"/>
    <s v="GBP"/>
    <n v="1385186400"/>
    <n v="1389074400"/>
    <b v="0"/>
    <b v="0"/>
    <s v="music/indie rock"/>
    <x v="1"/>
    <x v="7"/>
  </r>
  <r>
    <n v="529"/>
    <x v="521"/>
    <s v="Seamless logistical encryption"/>
    <n v="5100"/>
    <n v="574"/>
    <n v="63.777777777777779"/>
    <n v="11"/>
    <x v="0"/>
    <n v="9"/>
    <x v="1"/>
    <s v="USD"/>
    <n v="1399698000"/>
    <n v="1402117200"/>
    <b v="0"/>
    <b v="0"/>
    <s v="games/video games"/>
    <x v="6"/>
    <x v="11"/>
  </r>
  <r>
    <n v="530"/>
    <x v="522"/>
    <s v="Stand-alone human-resource workforce"/>
    <n v="105000"/>
    <n v="96328"/>
    <n v="53.995515695067262"/>
    <n v="92"/>
    <x v="0"/>
    <n v="1784"/>
    <x v="1"/>
    <s v="USD"/>
    <n v="1283230800"/>
    <n v="1284440400"/>
    <b v="0"/>
    <b v="1"/>
    <s v="publishing/fiction"/>
    <x v="5"/>
    <x v="13"/>
  </r>
  <r>
    <n v="531"/>
    <x v="523"/>
    <s v="Automated zero tolerance implementation"/>
    <n v="186700"/>
    <n v="178338"/>
    <n v="48.993956043956047"/>
    <n v="96"/>
    <x v="2"/>
    <n v="3640"/>
    <x v="5"/>
    <s v="CHF"/>
    <n v="1384149600"/>
    <n v="1388988000"/>
    <b v="0"/>
    <b v="0"/>
    <s v="games/video games"/>
    <x v="6"/>
    <x v="11"/>
  </r>
  <r>
    <n v="532"/>
    <x v="524"/>
    <s v="Pre-emptive grid-enabled contingency"/>
    <n v="1600"/>
    <n v="8046"/>
    <n v="63.857142857142854"/>
    <n v="503"/>
    <x v="1"/>
    <n v="126"/>
    <x v="0"/>
    <s v="CAD"/>
    <n v="1516860000"/>
    <n v="1516946400"/>
    <b v="0"/>
    <b v="0"/>
    <s v="theater/plays"/>
    <x v="3"/>
    <x v="3"/>
  </r>
  <r>
    <n v="533"/>
    <x v="525"/>
    <s v="Multi-lateral didactic encoding"/>
    <n v="115600"/>
    <n v="184086"/>
    <n v="82.996393146979258"/>
    <n v="159"/>
    <x v="1"/>
    <n v="2218"/>
    <x v="4"/>
    <s v="GBP"/>
    <n v="1374642000"/>
    <n v="1377752400"/>
    <b v="0"/>
    <b v="0"/>
    <s v="music/indie rock"/>
    <x v="1"/>
    <x v="7"/>
  </r>
  <r>
    <n v="534"/>
    <x v="526"/>
    <s v="Self-enabling didactic orchestration"/>
    <n v="89100"/>
    <n v="13385"/>
    <n v="55.08230452674897"/>
    <n v="15"/>
    <x v="0"/>
    <n v="243"/>
    <x v="1"/>
    <s v="USD"/>
    <n v="1534482000"/>
    <n v="1534568400"/>
    <b v="0"/>
    <b v="1"/>
    <s v="film &amp; video/drama"/>
    <x v="4"/>
    <x v="6"/>
  </r>
  <r>
    <n v="535"/>
    <x v="527"/>
    <s v="Profit-focused 24/7 data-warehouse"/>
    <n v="2600"/>
    <n v="12533"/>
    <n v="62.044554455445542"/>
    <n v="482"/>
    <x v="1"/>
    <n v="202"/>
    <x v="6"/>
    <s v="EUR"/>
    <n v="1528434000"/>
    <n v="1528606800"/>
    <b v="0"/>
    <b v="1"/>
    <s v="theater/plays"/>
    <x v="3"/>
    <x v="3"/>
  </r>
  <r>
    <n v="536"/>
    <x v="528"/>
    <s v="Enhanced methodical middleware"/>
    <n v="9800"/>
    <n v="14697"/>
    <n v="104.97857142857143"/>
    <n v="150"/>
    <x v="1"/>
    <n v="140"/>
    <x v="6"/>
    <s v="EUR"/>
    <n v="1282626000"/>
    <n v="1284872400"/>
    <b v="0"/>
    <b v="0"/>
    <s v="publishing/fiction"/>
    <x v="5"/>
    <x v="13"/>
  </r>
  <r>
    <n v="537"/>
    <x v="529"/>
    <s v="Synchronized client-driven projection"/>
    <n v="84400"/>
    <n v="98935"/>
    <n v="94.044676806083643"/>
    <n v="117"/>
    <x v="1"/>
    <n v="1052"/>
    <x v="3"/>
    <s v="DKK"/>
    <n v="1535605200"/>
    <n v="1537592400"/>
    <b v="1"/>
    <b v="1"/>
    <s v="film &amp; video/documentary"/>
    <x v="4"/>
    <x v="4"/>
  </r>
  <r>
    <n v="538"/>
    <x v="530"/>
    <s v="Networked didactic time-frame"/>
    <n v="151300"/>
    <n v="57034"/>
    <n v="44.007716049382715"/>
    <n v="38"/>
    <x v="0"/>
    <n v="1296"/>
    <x v="1"/>
    <s v="USD"/>
    <n v="1379826000"/>
    <n v="1381208400"/>
    <b v="0"/>
    <b v="0"/>
    <s v="games/mobile games"/>
    <x v="6"/>
    <x v="20"/>
  </r>
  <r>
    <n v="539"/>
    <x v="531"/>
    <s v="Assimilated exuding toolset"/>
    <n v="9800"/>
    <n v="7120"/>
    <n v="92.467532467532465"/>
    <n v="73"/>
    <x v="0"/>
    <n v="77"/>
    <x v="1"/>
    <s v="USD"/>
    <n v="1561957200"/>
    <n v="1562475600"/>
    <b v="0"/>
    <b v="1"/>
    <s v="food/food trucks"/>
    <x v="0"/>
    <x v="0"/>
  </r>
  <r>
    <n v="540"/>
    <x v="532"/>
    <s v="Front-line client-server secured line"/>
    <n v="5300"/>
    <n v="14097"/>
    <n v="57.072874493927124"/>
    <n v="266"/>
    <x v="1"/>
    <n v="247"/>
    <x v="1"/>
    <s v="USD"/>
    <n v="1525496400"/>
    <n v="1527397200"/>
    <b v="0"/>
    <b v="0"/>
    <s v="photography/photography books"/>
    <x v="7"/>
    <x v="14"/>
  </r>
  <r>
    <n v="541"/>
    <x v="533"/>
    <s v="Polarized systemic Internet solution"/>
    <n v="178000"/>
    <n v="43086"/>
    <n v="109.07848101265823"/>
    <n v="24"/>
    <x v="0"/>
    <n v="395"/>
    <x v="6"/>
    <s v="EUR"/>
    <n v="1433912400"/>
    <n v="1436158800"/>
    <b v="0"/>
    <b v="0"/>
    <s v="games/mobile games"/>
    <x v="6"/>
    <x v="20"/>
  </r>
  <r>
    <n v="542"/>
    <x v="534"/>
    <s v="Profit-focused exuding moderator"/>
    <n v="77000"/>
    <n v="1930"/>
    <n v="39.387755102040813"/>
    <n v="3"/>
    <x v="0"/>
    <n v="49"/>
    <x v="4"/>
    <s v="GBP"/>
    <n v="1453442400"/>
    <n v="1456034400"/>
    <b v="0"/>
    <b v="0"/>
    <s v="music/indie rock"/>
    <x v="1"/>
    <x v="7"/>
  </r>
  <r>
    <n v="543"/>
    <x v="535"/>
    <s v="Cross-group high-level moderator"/>
    <n v="84900"/>
    <n v="13864"/>
    <n v="77.022222222222226"/>
    <n v="16"/>
    <x v="0"/>
    <n v="180"/>
    <x v="1"/>
    <s v="USD"/>
    <n v="1378875600"/>
    <n v="1380171600"/>
    <b v="0"/>
    <b v="0"/>
    <s v="games/video games"/>
    <x v="6"/>
    <x v="11"/>
  </r>
  <r>
    <n v="544"/>
    <x v="536"/>
    <s v="Public-key 3rdgeneration system engine"/>
    <n v="2800"/>
    <n v="7742"/>
    <n v="92.166666666666671"/>
    <n v="277"/>
    <x v="1"/>
    <n v="84"/>
    <x v="1"/>
    <s v="USD"/>
    <n v="1452232800"/>
    <n v="1453356000"/>
    <b v="0"/>
    <b v="0"/>
    <s v="music/rock"/>
    <x v="1"/>
    <x v="1"/>
  </r>
  <r>
    <n v="545"/>
    <x v="537"/>
    <s v="Organized value-added access"/>
    <n v="184800"/>
    <n v="164109"/>
    <n v="61.007063197026021"/>
    <n v="89"/>
    <x v="0"/>
    <n v="2690"/>
    <x v="1"/>
    <s v="USD"/>
    <n v="1577253600"/>
    <n v="1578981600"/>
    <b v="0"/>
    <b v="0"/>
    <s v="theater/plays"/>
    <x v="3"/>
    <x v="3"/>
  </r>
  <r>
    <n v="546"/>
    <x v="538"/>
    <s v="Cloned global Graphical User Interface"/>
    <n v="4200"/>
    <n v="6870"/>
    <n v="78.068181818181813"/>
    <n v="164"/>
    <x v="1"/>
    <n v="88"/>
    <x v="1"/>
    <s v="USD"/>
    <n v="1537160400"/>
    <n v="1537419600"/>
    <b v="0"/>
    <b v="1"/>
    <s v="theater/plays"/>
    <x v="3"/>
    <x v="3"/>
  </r>
  <r>
    <n v="547"/>
    <x v="539"/>
    <s v="Focused solution-oriented matrix"/>
    <n v="1300"/>
    <n v="12597"/>
    <n v="80.75"/>
    <n v="969"/>
    <x v="1"/>
    <n v="156"/>
    <x v="1"/>
    <s v="USD"/>
    <n v="1422165600"/>
    <n v="1423202400"/>
    <b v="0"/>
    <b v="0"/>
    <s v="film &amp; video/drama"/>
    <x v="4"/>
    <x v="6"/>
  </r>
  <r>
    <n v="548"/>
    <x v="540"/>
    <s v="Monitored discrete toolset"/>
    <n v="66100"/>
    <n v="179074"/>
    <n v="59.991289782244557"/>
    <n v="271"/>
    <x v="1"/>
    <n v="2985"/>
    <x v="1"/>
    <s v="USD"/>
    <n v="1459486800"/>
    <n v="1460610000"/>
    <b v="0"/>
    <b v="0"/>
    <s v="theater/plays"/>
    <x v="3"/>
    <x v="3"/>
  </r>
  <r>
    <n v="549"/>
    <x v="541"/>
    <s v="Business-focused intermediate system engine"/>
    <n v="29500"/>
    <n v="83843"/>
    <n v="110.03018372703411"/>
    <n v="284"/>
    <x v="1"/>
    <n v="762"/>
    <x v="1"/>
    <s v="USD"/>
    <n v="1369717200"/>
    <n v="1370494800"/>
    <b v="0"/>
    <b v="0"/>
    <s v="technology/wearables"/>
    <x v="2"/>
    <x v="8"/>
  </r>
  <r>
    <n v="550"/>
    <x v="542"/>
    <s v="De-engineered disintermediate encoding"/>
    <n v="100"/>
    <n v="4"/>
    <n v="4"/>
    <n v="4"/>
    <x v="3"/>
    <n v="1"/>
    <x v="5"/>
    <s v="CHF"/>
    <n v="1330495200"/>
    <n v="1332306000"/>
    <b v="0"/>
    <b v="0"/>
    <s v="music/indie rock"/>
    <x v="1"/>
    <x v="7"/>
  </r>
  <r>
    <n v="551"/>
    <x v="543"/>
    <s v="Streamlined upward-trending analyzer"/>
    <n v="180100"/>
    <n v="105598"/>
    <n v="37.99856063332134"/>
    <n v="59"/>
    <x v="0"/>
    <n v="2779"/>
    <x v="2"/>
    <s v="AUD"/>
    <n v="1419055200"/>
    <n v="1422511200"/>
    <b v="0"/>
    <b v="1"/>
    <s v="technology/web"/>
    <x v="2"/>
    <x v="2"/>
  </r>
  <r>
    <n v="552"/>
    <x v="544"/>
    <s v="Distributed human-resource policy"/>
    <n v="9000"/>
    <n v="8866"/>
    <n v="96.369565217391298"/>
    <n v="99"/>
    <x v="0"/>
    <n v="92"/>
    <x v="1"/>
    <s v="USD"/>
    <n v="1480140000"/>
    <n v="1480312800"/>
    <b v="0"/>
    <b v="0"/>
    <s v="theater/plays"/>
    <x v="3"/>
    <x v="3"/>
  </r>
  <r>
    <n v="553"/>
    <x v="545"/>
    <s v="De-engineered 5thgeneration contingency"/>
    <n v="170600"/>
    <n v="75022"/>
    <n v="72.978599221789878"/>
    <n v="44"/>
    <x v="0"/>
    <n v="1028"/>
    <x v="1"/>
    <s v="USD"/>
    <n v="1293948000"/>
    <n v="1294034400"/>
    <b v="0"/>
    <b v="0"/>
    <s v="music/rock"/>
    <x v="1"/>
    <x v="1"/>
  </r>
  <r>
    <n v="554"/>
    <x v="546"/>
    <s v="Multi-channeled upward-trending application"/>
    <n v="9500"/>
    <n v="14408"/>
    <n v="26.007220216606498"/>
    <n v="152"/>
    <x v="1"/>
    <n v="554"/>
    <x v="0"/>
    <s v="CAD"/>
    <n v="1482127200"/>
    <n v="1482645600"/>
    <b v="0"/>
    <b v="0"/>
    <s v="music/indie rock"/>
    <x v="1"/>
    <x v="7"/>
  </r>
  <r>
    <n v="555"/>
    <x v="547"/>
    <s v="Organic maximized database"/>
    <n v="6300"/>
    <n v="14089"/>
    <n v="104.36296296296297"/>
    <n v="224"/>
    <x v="1"/>
    <n v="135"/>
    <x v="3"/>
    <s v="DKK"/>
    <n v="1396414800"/>
    <n v="1399093200"/>
    <b v="0"/>
    <b v="0"/>
    <s v="music/rock"/>
    <x v="1"/>
    <x v="1"/>
  </r>
  <r>
    <n v="556"/>
    <x v="195"/>
    <s v="Grass-roots 24/7 attitude"/>
    <n v="5200"/>
    <n v="12467"/>
    <n v="102.18852459016394"/>
    <n v="240"/>
    <x v="1"/>
    <n v="122"/>
    <x v="1"/>
    <s v="USD"/>
    <n v="1315285200"/>
    <n v="1315890000"/>
    <b v="0"/>
    <b v="1"/>
    <s v="publishing/translations"/>
    <x v="5"/>
    <x v="18"/>
  </r>
  <r>
    <n v="557"/>
    <x v="548"/>
    <s v="Team-oriented global strategy"/>
    <n v="6000"/>
    <n v="11960"/>
    <n v="54.117647058823529"/>
    <n v="199"/>
    <x v="1"/>
    <n v="221"/>
    <x v="1"/>
    <s v="USD"/>
    <n v="1443762000"/>
    <n v="1444021200"/>
    <b v="0"/>
    <b v="1"/>
    <s v="film &amp; video/science fiction"/>
    <x v="4"/>
    <x v="22"/>
  </r>
  <r>
    <n v="558"/>
    <x v="549"/>
    <s v="Enhanced client-driven capacity"/>
    <n v="5800"/>
    <n v="7966"/>
    <n v="63.222222222222221"/>
    <n v="137"/>
    <x v="1"/>
    <n v="126"/>
    <x v="1"/>
    <s v="USD"/>
    <n v="1456293600"/>
    <n v="1460005200"/>
    <b v="0"/>
    <b v="0"/>
    <s v="theater/plays"/>
    <x v="3"/>
    <x v="3"/>
  </r>
  <r>
    <n v="559"/>
    <x v="550"/>
    <s v="Exclusive systematic productivity"/>
    <n v="105300"/>
    <n v="106321"/>
    <n v="104.03228962818004"/>
    <n v="101"/>
    <x v="1"/>
    <n v="1022"/>
    <x v="1"/>
    <s v="USD"/>
    <n v="1470114000"/>
    <n v="1470718800"/>
    <b v="0"/>
    <b v="0"/>
    <s v="theater/plays"/>
    <x v="3"/>
    <x v="3"/>
  </r>
  <r>
    <n v="560"/>
    <x v="551"/>
    <s v="Re-engineered radical policy"/>
    <n v="20000"/>
    <n v="158832"/>
    <n v="49.994334277620396"/>
    <n v="794"/>
    <x v="1"/>
    <n v="3177"/>
    <x v="1"/>
    <s v="USD"/>
    <n v="1321596000"/>
    <n v="1325052000"/>
    <b v="0"/>
    <b v="0"/>
    <s v="film &amp; video/animation"/>
    <x v="4"/>
    <x v="10"/>
  </r>
  <r>
    <n v="561"/>
    <x v="552"/>
    <s v="Down-sized logistical adapter"/>
    <n v="3000"/>
    <n v="11091"/>
    <n v="56.015151515151516"/>
    <n v="370"/>
    <x v="1"/>
    <n v="198"/>
    <x v="5"/>
    <s v="CHF"/>
    <n v="1318827600"/>
    <n v="1319000400"/>
    <b v="0"/>
    <b v="0"/>
    <s v="theater/plays"/>
    <x v="3"/>
    <x v="3"/>
  </r>
  <r>
    <n v="562"/>
    <x v="553"/>
    <s v="Configurable bandwidth-monitored throughput"/>
    <n v="9900"/>
    <n v="1269"/>
    <n v="48.807692307692307"/>
    <n v="13"/>
    <x v="0"/>
    <n v="26"/>
    <x v="5"/>
    <s v="CHF"/>
    <n v="1552366800"/>
    <n v="1552539600"/>
    <b v="0"/>
    <b v="0"/>
    <s v="music/rock"/>
    <x v="1"/>
    <x v="1"/>
  </r>
  <r>
    <n v="563"/>
    <x v="554"/>
    <s v="Optional tangible pricing structure"/>
    <n v="3700"/>
    <n v="5107"/>
    <n v="60.082352941176474"/>
    <n v="138"/>
    <x v="1"/>
    <n v="85"/>
    <x v="2"/>
    <s v="AUD"/>
    <n v="1542088800"/>
    <n v="1543816800"/>
    <b v="0"/>
    <b v="0"/>
    <s v="film &amp; video/documentary"/>
    <x v="4"/>
    <x v="4"/>
  </r>
  <r>
    <n v="564"/>
    <x v="555"/>
    <s v="Organic high-level implementation"/>
    <n v="168700"/>
    <n v="141393"/>
    <n v="78.990502793296088"/>
    <n v="84"/>
    <x v="0"/>
    <n v="1790"/>
    <x v="1"/>
    <s v="USD"/>
    <n v="1426395600"/>
    <n v="1427086800"/>
    <b v="0"/>
    <b v="0"/>
    <s v="theater/plays"/>
    <x v="3"/>
    <x v="3"/>
  </r>
  <r>
    <n v="565"/>
    <x v="556"/>
    <s v="Decentralized logistical collaboration"/>
    <n v="94900"/>
    <n v="194166"/>
    <n v="53.99499443826474"/>
    <n v="205"/>
    <x v="1"/>
    <n v="3596"/>
    <x v="1"/>
    <s v="USD"/>
    <n v="1321336800"/>
    <n v="1323064800"/>
    <b v="0"/>
    <b v="0"/>
    <s v="theater/plays"/>
    <x v="3"/>
    <x v="3"/>
  </r>
  <r>
    <n v="566"/>
    <x v="557"/>
    <s v="Advanced content-based installation"/>
    <n v="9300"/>
    <n v="4124"/>
    <n v="111.45945945945945"/>
    <n v="44"/>
    <x v="0"/>
    <n v="37"/>
    <x v="1"/>
    <s v="USD"/>
    <n v="1456293600"/>
    <n v="1458277200"/>
    <b v="0"/>
    <b v="1"/>
    <s v="music/electric music"/>
    <x v="1"/>
    <x v="5"/>
  </r>
  <r>
    <n v="567"/>
    <x v="558"/>
    <s v="Distributed high-level open architecture"/>
    <n v="6800"/>
    <n v="14865"/>
    <n v="60.922131147540981"/>
    <n v="219"/>
    <x v="1"/>
    <n v="244"/>
    <x v="1"/>
    <s v="USD"/>
    <n v="1404968400"/>
    <n v="1405141200"/>
    <b v="0"/>
    <b v="0"/>
    <s v="music/rock"/>
    <x v="1"/>
    <x v="1"/>
  </r>
  <r>
    <n v="568"/>
    <x v="559"/>
    <s v="Synergized zero tolerance help-desk"/>
    <n v="72400"/>
    <n v="134688"/>
    <n v="26.0015444015444"/>
    <n v="186"/>
    <x v="1"/>
    <n v="5180"/>
    <x v="1"/>
    <s v="USD"/>
    <n v="1279170000"/>
    <n v="1283058000"/>
    <b v="0"/>
    <b v="0"/>
    <s v="theater/plays"/>
    <x v="3"/>
    <x v="3"/>
  </r>
  <r>
    <n v="569"/>
    <x v="560"/>
    <s v="Extended multi-tasking definition"/>
    <n v="20100"/>
    <n v="47705"/>
    <n v="80.993208828522924"/>
    <n v="237"/>
    <x v="1"/>
    <n v="589"/>
    <x v="6"/>
    <s v="EUR"/>
    <n v="1294725600"/>
    <n v="1295762400"/>
    <b v="0"/>
    <b v="0"/>
    <s v="film &amp; video/animation"/>
    <x v="4"/>
    <x v="10"/>
  </r>
  <r>
    <n v="570"/>
    <x v="561"/>
    <s v="Realigned uniform knowledge user"/>
    <n v="31200"/>
    <n v="95364"/>
    <n v="34.995963302752294"/>
    <n v="306"/>
    <x v="1"/>
    <n v="2725"/>
    <x v="1"/>
    <s v="USD"/>
    <n v="1419055200"/>
    <n v="1419573600"/>
    <b v="0"/>
    <b v="1"/>
    <s v="music/rock"/>
    <x v="1"/>
    <x v="1"/>
  </r>
  <r>
    <n v="571"/>
    <x v="562"/>
    <s v="Monitored grid-enabled model"/>
    <n v="3500"/>
    <n v="3295"/>
    <n v="94.142857142857139"/>
    <n v="94"/>
    <x v="0"/>
    <n v="35"/>
    <x v="6"/>
    <s v="EUR"/>
    <n v="1434690000"/>
    <n v="1438750800"/>
    <b v="0"/>
    <b v="0"/>
    <s v="film &amp; video/shorts"/>
    <x v="4"/>
    <x v="12"/>
  </r>
  <r>
    <n v="572"/>
    <x v="563"/>
    <s v="Assimilated actuating policy"/>
    <n v="9000"/>
    <n v="4896"/>
    <n v="52.085106382978722"/>
    <n v="54"/>
    <x v="3"/>
    <n v="94"/>
    <x v="1"/>
    <s v="USD"/>
    <n v="1443416400"/>
    <n v="1444798800"/>
    <b v="0"/>
    <b v="1"/>
    <s v="music/rock"/>
    <x v="1"/>
    <x v="1"/>
  </r>
  <r>
    <n v="573"/>
    <x v="564"/>
    <s v="Total incremental productivity"/>
    <n v="6700"/>
    <n v="7496"/>
    <n v="24.986666666666668"/>
    <n v="112"/>
    <x v="1"/>
    <n v="300"/>
    <x v="1"/>
    <s v="USD"/>
    <n v="1399006800"/>
    <n v="1399179600"/>
    <b v="0"/>
    <b v="0"/>
    <s v="journalism/audio"/>
    <x v="8"/>
    <x v="23"/>
  </r>
  <r>
    <n v="574"/>
    <x v="565"/>
    <s v="Adaptive local task-force"/>
    <n v="2700"/>
    <n v="9967"/>
    <n v="69.215277777777771"/>
    <n v="369"/>
    <x v="1"/>
    <n v="144"/>
    <x v="1"/>
    <s v="USD"/>
    <n v="1575698400"/>
    <n v="1576562400"/>
    <b v="0"/>
    <b v="1"/>
    <s v="food/food trucks"/>
    <x v="0"/>
    <x v="0"/>
  </r>
  <r>
    <n v="575"/>
    <x v="566"/>
    <s v="Universal zero-defect concept"/>
    <n v="83300"/>
    <n v="52421"/>
    <n v="93.944444444444443"/>
    <n v="63"/>
    <x v="0"/>
    <n v="558"/>
    <x v="1"/>
    <s v="USD"/>
    <n v="1400562000"/>
    <n v="1400821200"/>
    <b v="0"/>
    <b v="1"/>
    <s v="theater/plays"/>
    <x v="3"/>
    <x v="3"/>
  </r>
  <r>
    <n v="576"/>
    <x v="567"/>
    <s v="Object-based bottom-line superstructure"/>
    <n v="9700"/>
    <n v="6298"/>
    <n v="98.40625"/>
    <n v="65"/>
    <x v="0"/>
    <n v="64"/>
    <x v="1"/>
    <s v="USD"/>
    <n v="1509512400"/>
    <n v="1510984800"/>
    <b v="0"/>
    <b v="0"/>
    <s v="theater/plays"/>
    <x v="3"/>
    <x v="3"/>
  </r>
  <r>
    <n v="577"/>
    <x v="568"/>
    <s v="Adaptive 24hour projection"/>
    <n v="8200"/>
    <n v="1546"/>
    <n v="41.783783783783782"/>
    <n v="19"/>
    <x v="3"/>
    <n v="37"/>
    <x v="1"/>
    <s v="USD"/>
    <n v="1299823200"/>
    <n v="1302066000"/>
    <b v="0"/>
    <b v="0"/>
    <s v="music/jazz"/>
    <x v="1"/>
    <x v="17"/>
  </r>
  <r>
    <n v="578"/>
    <x v="569"/>
    <s v="Sharable radical toolset"/>
    <n v="96500"/>
    <n v="16168"/>
    <n v="65.991836734693877"/>
    <n v="17"/>
    <x v="0"/>
    <n v="245"/>
    <x v="1"/>
    <s v="USD"/>
    <n v="1322719200"/>
    <n v="1322978400"/>
    <b v="0"/>
    <b v="0"/>
    <s v="film &amp; video/science fiction"/>
    <x v="4"/>
    <x v="22"/>
  </r>
  <r>
    <n v="579"/>
    <x v="570"/>
    <s v="Focused multimedia knowledgebase"/>
    <n v="6200"/>
    <n v="6269"/>
    <n v="72.05747126436782"/>
    <n v="101"/>
    <x v="1"/>
    <n v="87"/>
    <x v="1"/>
    <s v="USD"/>
    <n v="1312693200"/>
    <n v="1313730000"/>
    <b v="0"/>
    <b v="0"/>
    <s v="music/jazz"/>
    <x v="1"/>
    <x v="17"/>
  </r>
  <r>
    <n v="580"/>
    <x v="251"/>
    <s v="Seamless 6thgeneration extranet"/>
    <n v="43800"/>
    <n v="149578"/>
    <n v="48.003209242618745"/>
    <n v="342"/>
    <x v="1"/>
    <n v="3116"/>
    <x v="1"/>
    <s v="USD"/>
    <n v="1393394400"/>
    <n v="1394085600"/>
    <b v="0"/>
    <b v="0"/>
    <s v="theater/plays"/>
    <x v="3"/>
    <x v="3"/>
  </r>
  <r>
    <n v="581"/>
    <x v="571"/>
    <s v="Sharable mobile knowledgebase"/>
    <n v="6000"/>
    <n v="3841"/>
    <n v="54.098591549295776"/>
    <n v="64"/>
    <x v="0"/>
    <n v="71"/>
    <x v="1"/>
    <s v="USD"/>
    <n v="1304053200"/>
    <n v="1305349200"/>
    <b v="0"/>
    <b v="0"/>
    <s v="technology/web"/>
    <x v="2"/>
    <x v="2"/>
  </r>
  <r>
    <n v="582"/>
    <x v="572"/>
    <s v="Cross-group global system engine"/>
    <n v="8700"/>
    <n v="4531"/>
    <n v="107.88095238095238"/>
    <n v="52"/>
    <x v="0"/>
    <n v="42"/>
    <x v="1"/>
    <s v="USD"/>
    <n v="1433912400"/>
    <n v="1434344400"/>
    <b v="0"/>
    <b v="1"/>
    <s v="games/video games"/>
    <x v="6"/>
    <x v="11"/>
  </r>
  <r>
    <n v="583"/>
    <x v="573"/>
    <s v="Centralized clear-thinking conglomeration"/>
    <n v="18900"/>
    <n v="60934"/>
    <n v="67.034103410341032"/>
    <n v="322"/>
    <x v="1"/>
    <n v="909"/>
    <x v="1"/>
    <s v="USD"/>
    <n v="1329717600"/>
    <n v="1331186400"/>
    <b v="0"/>
    <b v="0"/>
    <s v="film &amp; video/documentary"/>
    <x v="4"/>
    <x v="4"/>
  </r>
  <r>
    <n v="584"/>
    <x v="8"/>
    <s v="De-engineered cohesive system engine"/>
    <n v="86400"/>
    <n v="103255"/>
    <n v="64.01425914445133"/>
    <n v="120"/>
    <x v="1"/>
    <n v="1613"/>
    <x v="1"/>
    <s v="USD"/>
    <n v="1335330000"/>
    <n v="1336539600"/>
    <b v="0"/>
    <b v="0"/>
    <s v="technology/web"/>
    <x v="2"/>
    <x v="2"/>
  </r>
  <r>
    <n v="585"/>
    <x v="574"/>
    <s v="Reactive analyzing function"/>
    <n v="8900"/>
    <n v="13065"/>
    <n v="96.066176470588232"/>
    <n v="147"/>
    <x v="1"/>
    <n v="136"/>
    <x v="1"/>
    <s v="USD"/>
    <n v="1268888400"/>
    <n v="1269752400"/>
    <b v="0"/>
    <b v="0"/>
    <s v="publishing/translations"/>
    <x v="5"/>
    <x v="18"/>
  </r>
  <r>
    <n v="586"/>
    <x v="575"/>
    <s v="Robust hybrid budgetary management"/>
    <n v="700"/>
    <n v="6654"/>
    <n v="51.184615384615384"/>
    <n v="951"/>
    <x v="1"/>
    <n v="130"/>
    <x v="1"/>
    <s v="USD"/>
    <n v="1289973600"/>
    <n v="1291615200"/>
    <b v="0"/>
    <b v="0"/>
    <s v="music/rock"/>
    <x v="1"/>
    <x v="1"/>
  </r>
  <r>
    <n v="587"/>
    <x v="576"/>
    <s v="Open-source analyzing monitoring"/>
    <n v="9400"/>
    <n v="6852"/>
    <n v="43.92307692307692"/>
    <n v="73"/>
    <x v="0"/>
    <n v="156"/>
    <x v="0"/>
    <s v="CAD"/>
    <n v="1547877600"/>
    <n v="1552366800"/>
    <b v="0"/>
    <b v="1"/>
    <s v="food/food trucks"/>
    <x v="0"/>
    <x v="0"/>
  </r>
  <r>
    <n v="588"/>
    <x v="577"/>
    <s v="Up-sized discrete firmware"/>
    <n v="157600"/>
    <n v="124517"/>
    <n v="91.021198830409361"/>
    <n v="79"/>
    <x v="0"/>
    <n v="1368"/>
    <x v="4"/>
    <s v="GBP"/>
    <n v="1269493200"/>
    <n v="1272171600"/>
    <b v="0"/>
    <b v="0"/>
    <s v="theater/plays"/>
    <x v="3"/>
    <x v="3"/>
  </r>
  <r>
    <n v="589"/>
    <x v="578"/>
    <s v="Exclusive intangible extranet"/>
    <n v="7900"/>
    <n v="5113"/>
    <n v="50.127450980392155"/>
    <n v="65"/>
    <x v="0"/>
    <n v="102"/>
    <x v="1"/>
    <s v="USD"/>
    <n v="1436072400"/>
    <n v="1436677200"/>
    <b v="0"/>
    <b v="0"/>
    <s v="film &amp; video/documentary"/>
    <x v="4"/>
    <x v="4"/>
  </r>
  <r>
    <n v="590"/>
    <x v="579"/>
    <s v="Synergized analyzing process improvement"/>
    <n v="7100"/>
    <n v="5824"/>
    <n v="67.720930232558146"/>
    <n v="82"/>
    <x v="0"/>
    <n v="86"/>
    <x v="2"/>
    <s v="AUD"/>
    <n v="1419141600"/>
    <n v="1420092000"/>
    <b v="0"/>
    <b v="0"/>
    <s v="publishing/radio &amp; podcasts"/>
    <x v="5"/>
    <x v="15"/>
  </r>
  <r>
    <n v="591"/>
    <x v="580"/>
    <s v="Realigned dedicated system engine"/>
    <n v="600"/>
    <n v="6226"/>
    <n v="61.03921568627451"/>
    <n v="1038"/>
    <x v="1"/>
    <n v="102"/>
    <x v="1"/>
    <s v="USD"/>
    <n v="1279083600"/>
    <n v="1279947600"/>
    <b v="0"/>
    <b v="0"/>
    <s v="games/video games"/>
    <x v="6"/>
    <x v="11"/>
  </r>
  <r>
    <n v="592"/>
    <x v="581"/>
    <s v="Object-based bandwidth-monitored concept"/>
    <n v="156800"/>
    <n v="20243"/>
    <n v="80.011857707509876"/>
    <n v="13"/>
    <x v="0"/>
    <n v="253"/>
    <x v="1"/>
    <s v="USD"/>
    <n v="1401426000"/>
    <n v="1402203600"/>
    <b v="0"/>
    <b v="0"/>
    <s v="theater/plays"/>
    <x v="3"/>
    <x v="3"/>
  </r>
  <r>
    <n v="593"/>
    <x v="582"/>
    <s v="Ameliorated client-driven open system"/>
    <n v="121600"/>
    <n v="188288"/>
    <n v="47.001497753369947"/>
    <n v="155"/>
    <x v="1"/>
    <n v="4006"/>
    <x v="1"/>
    <s v="USD"/>
    <n v="1395810000"/>
    <n v="1396933200"/>
    <b v="0"/>
    <b v="0"/>
    <s v="film &amp; video/animation"/>
    <x v="4"/>
    <x v="10"/>
  </r>
  <r>
    <n v="594"/>
    <x v="583"/>
    <s v="Upgradable leadingedge Local Area Network"/>
    <n v="157300"/>
    <n v="11167"/>
    <n v="71.127388535031841"/>
    <n v="7"/>
    <x v="0"/>
    <n v="157"/>
    <x v="1"/>
    <s v="USD"/>
    <n v="1467003600"/>
    <n v="1467262800"/>
    <b v="0"/>
    <b v="1"/>
    <s v="theater/plays"/>
    <x v="3"/>
    <x v="3"/>
  </r>
  <r>
    <n v="595"/>
    <x v="584"/>
    <s v="Customizable intermediate data-warehouse"/>
    <n v="70300"/>
    <n v="146595"/>
    <n v="89.99079189686924"/>
    <n v="209"/>
    <x v="1"/>
    <n v="1629"/>
    <x v="1"/>
    <s v="USD"/>
    <n v="1268715600"/>
    <n v="1270530000"/>
    <b v="0"/>
    <b v="1"/>
    <s v="theater/plays"/>
    <x v="3"/>
    <x v="3"/>
  </r>
  <r>
    <n v="596"/>
    <x v="585"/>
    <s v="Managed optimizing archive"/>
    <n v="7900"/>
    <n v="7875"/>
    <n v="43.032786885245905"/>
    <n v="100"/>
    <x v="0"/>
    <n v="183"/>
    <x v="1"/>
    <s v="USD"/>
    <n v="1457157600"/>
    <n v="1457762400"/>
    <b v="0"/>
    <b v="1"/>
    <s v="film &amp; video/drama"/>
    <x v="4"/>
    <x v="6"/>
  </r>
  <r>
    <n v="597"/>
    <x v="586"/>
    <s v="Diverse systematic projection"/>
    <n v="73800"/>
    <n v="148779"/>
    <n v="67.997714808043881"/>
    <n v="202"/>
    <x v="1"/>
    <n v="2188"/>
    <x v="1"/>
    <s v="USD"/>
    <n v="1573970400"/>
    <n v="1575525600"/>
    <b v="0"/>
    <b v="0"/>
    <s v="theater/plays"/>
    <x v="3"/>
    <x v="3"/>
  </r>
  <r>
    <n v="598"/>
    <x v="587"/>
    <s v="Up-sized web-enabled info-mediaries"/>
    <n v="108500"/>
    <n v="175868"/>
    <n v="73.004566210045667"/>
    <n v="162"/>
    <x v="1"/>
    <n v="2409"/>
    <x v="6"/>
    <s v="EUR"/>
    <n v="1276578000"/>
    <n v="1279083600"/>
    <b v="0"/>
    <b v="0"/>
    <s v="music/rock"/>
    <x v="1"/>
    <x v="1"/>
  </r>
  <r>
    <n v="599"/>
    <x v="588"/>
    <s v="Persevering optimizing Graphical User Interface"/>
    <n v="140300"/>
    <n v="5112"/>
    <n v="62.341463414634148"/>
    <n v="4"/>
    <x v="0"/>
    <n v="82"/>
    <x v="3"/>
    <s v="DKK"/>
    <n v="1423720800"/>
    <n v="1424412000"/>
    <b v="0"/>
    <b v="0"/>
    <s v="film &amp; video/documentary"/>
    <x v="4"/>
    <x v="4"/>
  </r>
  <r>
    <n v="600"/>
    <x v="589"/>
    <s v="Cross-platform tertiary array"/>
    <n v="100"/>
    <n v="5"/>
    <n v="5"/>
    <n v="5"/>
    <x v="0"/>
    <n v="1"/>
    <x v="4"/>
    <s v="GBP"/>
    <n v="1375160400"/>
    <n v="1376197200"/>
    <b v="0"/>
    <b v="0"/>
    <s v="food/food trucks"/>
    <x v="0"/>
    <x v="0"/>
  </r>
  <r>
    <n v="601"/>
    <x v="590"/>
    <s v="Inverse neutral structure"/>
    <n v="6300"/>
    <n v="13018"/>
    <n v="67.103092783505161"/>
    <n v="207"/>
    <x v="1"/>
    <n v="194"/>
    <x v="1"/>
    <s v="USD"/>
    <n v="1401426000"/>
    <n v="1402894800"/>
    <b v="1"/>
    <b v="0"/>
    <s v="technology/wearables"/>
    <x v="2"/>
    <x v="8"/>
  </r>
  <r>
    <n v="602"/>
    <x v="591"/>
    <s v="Quality-focused system-worthy support"/>
    <n v="71100"/>
    <n v="91176"/>
    <n v="79.978947368421046"/>
    <n v="128"/>
    <x v="1"/>
    <n v="1140"/>
    <x v="1"/>
    <s v="USD"/>
    <n v="1433480400"/>
    <n v="1434430800"/>
    <b v="0"/>
    <b v="0"/>
    <s v="theater/plays"/>
    <x v="3"/>
    <x v="3"/>
  </r>
  <r>
    <n v="603"/>
    <x v="592"/>
    <s v="Vision-oriented 5thgeneration array"/>
    <n v="5300"/>
    <n v="6342"/>
    <n v="62.176470588235297"/>
    <n v="120"/>
    <x v="1"/>
    <n v="102"/>
    <x v="1"/>
    <s v="USD"/>
    <n v="1555563600"/>
    <n v="1557896400"/>
    <b v="0"/>
    <b v="0"/>
    <s v="theater/plays"/>
    <x v="3"/>
    <x v="3"/>
  </r>
  <r>
    <n v="604"/>
    <x v="593"/>
    <s v="Cross-platform logistical circuit"/>
    <n v="88700"/>
    <n v="151438"/>
    <n v="53.005950297514879"/>
    <n v="171"/>
    <x v="1"/>
    <n v="2857"/>
    <x v="1"/>
    <s v="USD"/>
    <n v="1295676000"/>
    <n v="1297490400"/>
    <b v="0"/>
    <b v="0"/>
    <s v="theater/plays"/>
    <x v="3"/>
    <x v="3"/>
  </r>
  <r>
    <n v="605"/>
    <x v="594"/>
    <s v="Profound solution-oriented matrix"/>
    <n v="3300"/>
    <n v="6178"/>
    <n v="57.738317757009348"/>
    <n v="187"/>
    <x v="1"/>
    <n v="107"/>
    <x v="1"/>
    <s v="USD"/>
    <n v="1443848400"/>
    <n v="1447394400"/>
    <b v="0"/>
    <b v="0"/>
    <s v="publishing/nonfiction"/>
    <x v="5"/>
    <x v="9"/>
  </r>
  <r>
    <n v="606"/>
    <x v="595"/>
    <s v="Extended asynchronous initiative"/>
    <n v="3400"/>
    <n v="6405"/>
    <n v="40.03125"/>
    <n v="188"/>
    <x v="1"/>
    <n v="160"/>
    <x v="4"/>
    <s v="GBP"/>
    <n v="1457330400"/>
    <n v="1458277200"/>
    <b v="0"/>
    <b v="0"/>
    <s v="music/rock"/>
    <x v="1"/>
    <x v="1"/>
  </r>
  <r>
    <n v="607"/>
    <x v="596"/>
    <s v="Fundamental needs-based frame"/>
    <n v="137600"/>
    <n v="180667"/>
    <n v="81.016591928251117"/>
    <n v="131"/>
    <x v="1"/>
    <n v="2230"/>
    <x v="1"/>
    <s v="USD"/>
    <n v="1395550800"/>
    <n v="1395723600"/>
    <b v="0"/>
    <b v="0"/>
    <s v="food/food trucks"/>
    <x v="0"/>
    <x v="0"/>
  </r>
  <r>
    <n v="608"/>
    <x v="597"/>
    <s v="Compatible full-range leverage"/>
    <n v="3900"/>
    <n v="11075"/>
    <n v="35.047468354430379"/>
    <n v="284"/>
    <x v="1"/>
    <n v="316"/>
    <x v="1"/>
    <s v="USD"/>
    <n v="1551852000"/>
    <n v="1552197600"/>
    <b v="0"/>
    <b v="1"/>
    <s v="music/jazz"/>
    <x v="1"/>
    <x v="17"/>
  </r>
  <r>
    <n v="609"/>
    <x v="598"/>
    <s v="Upgradable holistic system engine"/>
    <n v="10000"/>
    <n v="12042"/>
    <n v="102.92307692307692"/>
    <n v="120"/>
    <x v="1"/>
    <n v="117"/>
    <x v="1"/>
    <s v="USD"/>
    <n v="1547618400"/>
    <n v="1549087200"/>
    <b v="0"/>
    <b v="0"/>
    <s v="film &amp; video/science fiction"/>
    <x v="4"/>
    <x v="22"/>
  </r>
  <r>
    <n v="610"/>
    <x v="599"/>
    <s v="Stand-alone multi-state data-warehouse"/>
    <n v="42800"/>
    <n v="179356"/>
    <n v="27.998126756166094"/>
    <n v="419"/>
    <x v="1"/>
    <n v="6406"/>
    <x v="1"/>
    <s v="USD"/>
    <n v="1355637600"/>
    <n v="1356847200"/>
    <b v="0"/>
    <b v="0"/>
    <s v="theater/plays"/>
    <x v="3"/>
    <x v="3"/>
  </r>
  <r>
    <n v="611"/>
    <x v="600"/>
    <s v="Multi-lateral maximized core"/>
    <n v="8200"/>
    <n v="1136"/>
    <n v="75.733333333333334"/>
    <n v="14"/>
    <x v="3"/>
    <n v="15"/>
    <x v="1"/>
    <s v="USD"/>
    <n v="1374728400"/>
    <n v="1375765200"/>
    <b v="0"/>
    <b v="0"/>
    <s v="theater/plays"/>
    <x v="3"/>
    <x v="3"/>
  </r>
  <r>
    <n v="612"/>
    <x v="601"/>
    <s v="Innovative holistic hub"/>
    <n v="6200"/>
    <n v="8645"/>
    <n v="45.026041666666664"/>
    <n v="139"/>
    <x v="1"/>
    <n v="192"/>
    <x v="1"/>
    <s v="USD"/>
    <n v="1287810000"/>
    <n v="1289800800"/>
    <b v="0"/>
    <b v="0"/>
    <s v="music/electric music"/>
    <x v="1"/>
    <x v="5"/>
  </r>
  <r>
    <n v="613"/>
    <x v="602"/>
    <s v="Reverse-engineered 24/7 methodology"/>
    <n v="1100"/>
    <n v="1914"/>
    <n v="73.615384615384613"/>
    <n v="174"/>
    <x v="1"/>
    <n v="26"/>
    <x v="0"/>
    <s v="CAD"/>
    <n v="1503723600"/>
    <n v="1504501200"/>
    <b v="0"/>
    <b v="0"/>
    <s v="theater/plays"/>
    <x v="3"/>
    <x v="3"/>
  </r>
  <r>
    <n v="614"/>
    <x v="603"/>
    <s v="Business-focused dynamic info-mediaries"/>
    <n v="26500"/>
    <n v="41205"/>
    <n v="56.991701244813278"/>
    <n v="155"/>
    <x v="1"/>
    <n v="723"/>
    <x v="1"/>
    <s v="USD"/>
    <n v="1484114400"/>
    <n v="1485669600"/>
    <b v="0"/>
    <b v="0"/>
    <s v="theater/plays"/>
    <x v="3"/>
    <x v="3"/>
  </r>
  <r>
    <n v="615"/>
    <x v="604"/>
    <s v="Digitized clear-thinking installation"/>
    <n v="8500"/>
    <n v="14488"/>
    <n v="85.223529411764702"/>
    <n v="170"/>
    <x v="1"/>
    <n v="170"/>
    <x v="6"/>
    <s v="EUR"/>
    <n v="1461906000"/>
    <n v="1462770000"/>
    <b v="0"/>
    <b v="0"/>
    <s v="theater/plays"/>
    <x v="3"/>
    <x v="3"/>
  </r>
  <r>
    <n v="616"/>
    <x v="605"/>
    <s v="Quality-focused 24/7 superstructure"/>
    <n v="6400"/>
    <n v="12129"/>
    <n v="50.962184873949582"/>
    <n v="190"/>
    <x v="1"/>
    <n v="238"/>
    <x v="4"/>
    <s v="GBP"/>
    <n v="1379653200"/>
    <n v="1379739600"/>
    <b v="0"/>
    <b v="1"/>
    <s v="music/indie rock"/>
    <x v="1"/>
    <x v="7"/>
  </r>
  <r>
    <n v="617"/>
    <x v="606"/>
    <s v="Multi-channeled local intranet"/>
    <n v="1400"/>
    <n v="3496"/>
    <n v="63.563636363636363"/>
    <n v="250"/>
    <x v="1"/>
    <n v="55"/>
    <x v="1"/>
    <s v="USD"/>
    <n v="1401858000"/>
    <n v="1402722000"/>
    <b v="0"/>
    <b v="0"/>
    <s v="theater/plays"/>
    <x v="3"/>
    <x v="3"/>
  </r>
  <r>
    <n v="618"/>
    <x v="607"/>
    <s v="Open-architected mobile emulation"/>
    <n v="198600"/>
    <n v="97037"/>
    <n v="80.999165275459092"/>
    <n v="49"/>
    <x v="0"/>
    <n v="1198"/>
    <x v="1"/>
    <s v="USD"/>
    <n v="1367470800"/>
    <n v="1369285200"/>
    <b v="0"/>
    <b v="0"/>
    <s v="publishing/nonfiction"/>
    <x v="5"/>
    <x v="9"/>
  </r>
  <r>
    <n v="619"/>
    <x v="608"/>
    <s v="Ameliorated foreground methodology"/>
    <n v="195900"/>
    <n v="55757"/>
    <n v="86.044753086419746"/>
    <n v="28"/>
    <x v="0"/>
    <n v="648"/>
    <x v="1"/>
    <s v="USD"/>
    <n v="1304658000"/>
    <n v="1304744400"/>
    <b v="1"/>
    <b v="1"/>
    <s v="theater/plays"/>
    <x v="3"/>
    <x v="3"/>
  </r>
  <r>
    <n v="620"/>
    <x v="609"/>
    <s v="Synergized well-modulated project"/>
    <n v="4300"/>
    <n v="11525"/>
    <n v="90.0390625"/>
    <n v="268"/>
    <x v="1"/>
    <n v="128"/>
    <x v="2"/>
    <s v="AUD"/>
    <n v="1467954000"/>
    <n v="1468299600"/>
    <b v="0"/>
    <b v="0"/>
    <s v="photography/photography books"/>
    <x v="7"/>
    <x v="14"/>
  </r>
  <r>
    <n v="621"/>
    <x v="610"/>
    <s v="Extended context-sensitive forecast"/>
    <n v="25600"/>
    <n v="158669"/>
    <n v="74.006063432835816"/>
    <n v="620"/>
    <x v="1"/>
    <n v="2144"/>
    <x v="1"/>
    <s v="USD"/>
    <n v="1473742800"/>
    <n v="1474174800"/>
    <b v="0"/>
    <b v="0"/>
    <s v="theater/plays"/>
    <x v="3"/>
    <x v="3"/>
  </r>
  <r>
    <n v="622"/>
    <x v="611"/>
    <s v="Total leadingedge neural-net"/>
    <n v="189000"/>
    <n v="5916"/>
    <n v="92.4375"/>
    <n v="3"/>
    <x v="0"/>
    <n v="64"/>
    <x v="1"/>
    <s v="USD"/>
    <n v="1523768400"/>
    <n v="1526014800"/>
    <b v="0"/>
    <b v="0"/>
    <s v="music/indie rock"/>
    <x v="1"/>
    <x v="7"/>
  </r>
  <r>
    <n v="623"/>
    <x v="612"/>
    <s v="Organic actuating protocol"/>
    <n v="94300"/>
    <n v="150806"/>
    <n v="55.999257333828446"/>
    <n v="160"/>
    <x v="1"/>
    <n v="2693"/>
    <x v="4"/>
    <s v="GBP"/>
    <n v="1437022800"/>
    <n v="1437454800"/>
    <b v="0"/>
    <b v="0"/>
    <s v="theater/plays"/>
    <x v="3"/>
    <x v="3"/>
  </r>
  <r>
    <n v="624"/>
    <x v="613"/>
    <s v="Down-sized national software"/>
    <n v="5100"/>
    <n v="14249"/>
    <n v="32.983796296296298"/>
    <n v="279"/>
    <x v="1"/>
    <n v="432"/>
    <x v="1"/>
    <s v="USD"/>
    <n v="1422165600"/>
    <n v="1422684000"/>
    <b v="0"/>
    <b v="0"/>
    <s v="photography/photography books"/>
    <x v="7"/>
    <x v="14"/>
  </r>
  <r>
    <n v="625"/>
    <x v="614"/>
    <s v="Organic upward-trending Graphical User Interface"/>
    <n v="7500"/>
    <n v="5803"/>
    <n v="93.596774193548384"/>
    <n v="77"/>
    <x v="0"/>
    <n v="62"/>
    <x v="1"/>
    <s v="USD"/>
    <n v="1580104800"/>
    <n v="1581314400"/>
    <b v="0"/>
    <b v="0"/>
    <s v="theater/plays"/>
    <x v="3"/>
    <x v="3"/>
  </r>
  <r>
    <n v="626"/>
    <x v="615"/>
    <s v="Synergistic tertiary budgetary management"/>
    <n v="6400"/>
    <n v="13205"/>
    <n v="69.867724867724874"/>
    <n v="206"/>
    <x v="1"/>
    <n v="189"/>
    <x v="1"/>
    <s v="USD"/>
    <n v="1285650000"/>
    <n v="1286427600"/>
    <b v="0"/>
    <b v="1"/>
    <s v="theater/plays"/>
    <x v="3"/>
    <x v="3"/>
  </r>
  <r>
    <n v="627"/>
    <x v="616"/>
    <s v="Open-architected incremental ability"/>
    <n v="1600"/>
    <n v="11108"/>
    <n v="72.129870129870127"/>
    <n v="694"/>
    <x v="1"/>
    <n v="154"/>
    <x v="4"/>
    <s v="GBP"/>
    <n v="1276664400"/>
    <n v="1278738000"/>
    <b v="1"/>
    <b v="0"/>
    <s v="food/food trucks"/>
    <x v="0"/>
    <x v="0"/>
  </r>
  <r>
    <n v="628"/>
    <x v="617"/>
    <s v="Intuitive object-oriented task-force"/>
    <n v="1900"/>
    <n v="2884"/>
    <n v="30.041666666666668"/>
    <n v="152"/>
    <x v="1"/>
    <n v="96"/>
    <x v="1"/>
    <s v="USD"/>
    <n v="1286168400"/>
    <n v="1286427600"/>
    <b v="0"/>
    <b v="0"/>
    <s v="music/indie rock"/>
    <x v="1"/>
    <x v="7"/>
  </r>
  <r>
    <n v="629"/>
    <x v="618"/>
    <s v="Multi-tiered executive toolset"/>
    <n v="85900"/>
    <n v="55476"/>
    <n v="73.968000000000004"/>
    <n v="65"/>
    <x v="0"/>
    <n v="750"/>
    <x v="1"/>
    <s v="USD"/>
    <n v="1467781200"/>
    <n v="1467954000"/>
    <b v="0"/>
    <b v="1"/>
    <s v="theater/plays"/>
    <x v="3"/>
    <x v="3"/>
  </r>
  <r>
    <n v="630"/>
    <x v="619"/>
    <s v="Grass-roots directional workforce"/>
    <n v="9500"/>
    <n v="5973"/>
    <n v="68.65517241379311"/>
    <n v="63"/>
    <x v="3"/>
    <n v="87"/>
    <x v="1"/>
    <s v="USD"/>
    <n v="1556686800"/>
    <n v="1557637200"/>
    <b v="0"/>
    <b v="1"/>
    <s v="theater/plays"/>
    <x v="3"/>
    <x v="3"/>
  </r>
  <r>
    <n v="631"/>
    <x v="620"/>
    <s v="Quality-focused real-time solution"/>
    <n v="59200"/>
    <n v="183756"/>
    <n v="59.992164544564154"/>
    <n v="310"/>
    <x v="1"/>
    <n v="3063"/>
    <x v="1"/>
    <s v="USD"/>
    <n v="1553576400"/>
    <n v="1553922000"/>
    <b v="0"/>
    <b v="0"/>
    <s v="theater/plays"/>
    <x v="3"/>
    <x v="3"/>
  </r>
  <r>
    <n v="632"/>
    <x v="621"/>
    <s v="Reduced interactive matrix"/>
    <n v="72100"/>
    <n v="30902"/>
    <n v="111.15827338129496"/>
    <n v="43"/>
    <x v="2"/>
    <n v="278"/>
    <x v="1"/>
    <s v="USD"/>
    <n v="1414904400"/>
    <n v="1416463200"/>
    <b v="0"/>
    <b v="0"/>
    <s v="theater/plays"/>
    <x v="3"/>
    <x v="3"/>
  </r>
  <r>
    <n v="633"/>
    <x v="622"/>
    <s v="Adaptive context-sensitive architecture"/>
    <n v="6700"/>
    <n v="5569"/>
    <n v="53.038095238095238"/>
    <n v="83"/>
    <x v="0"/>
    <n v="105"/>
    <x v="1"/>
    <s v="USD"/>
    <n v="1446876000"/>
    <n v="1447221600"/>
    <b v="0"/>
    <b v="0"/>
    <s v="film &amp; video/animation"/>
    <x v="4"/>
    <x v="10"/>
  </r>
  <r>
    <n v="634"/>
    <x v="623"/>
    <s v="Polarized incremental portal"/>
    <n v="118200"/>
    <n v="92824"/>
    <n v="55.985524728588658"/>
    <n v="79"/>
    <x v="3"/>
    <n v="1658"/>
    <x v="1"/>
    <s v="USD"/>
    <n v="1490418000"/>
    <n v="1491627600"/>
    <b v="0"/>
    <b v="0"/>
    <s v="film &amp; video/television"/>
    <x v="4"/>
    <x v="19"/>
  </r>
  <r>
    <n v="635"/>
    <x v="624"/>
    <s v="Reactive regional access"/>
    <n v="139000"/>
    <n v="158590"/>
    <n v="69.986760812003524"/>
    <n v="114"/>
    <x v="1"/>
    <n v="2266"/>
    <x v="1"/>
    <s v="USD"/>
    <n v="1360389600"/>
    <n v="1363150800"/>
    <b v="0"/>
    <b v="0"/>
    <s v="film &amp; video/television"/>
    <x v="4"/>
    <x v="19"/>
  </r>
  <r>
    <n v="636"/>
    <x v="625"/>
    <s v="Stand-alone reciprocal frame"/>
    <n v="197700"/>
    <n v="127591"/>
    <n v="48.998079877112133"/>
    <n v="65"/>
    <x v="0"/>
    <n v="2604"/>
    <x v="3"/>
    <s v="DKK"/>
    <n v="1326866400"/>
    <n v="1330754400"/>
    <b v="0"/>
    <b v="1"/>
    <s v="film &amp; video/animation"/>
    <x v="4"/>
    <x v="10"/>
  </r>
  <r>
    <n v="637"/>
    <x v="626"/>
    <s v="Open-architected 24/7 throughput"/>
    <n v="8500"/>
    <n v="6750"/>
    <n v="103.84615384615384"/>
    <n v="79"/>
    <x v="0"/>
    <n v="65"/>
    <x v="1"/>
    <s v="USD"/>
    <n v="1479103200"/>
    <n v="1479794400"/>
    <b v="0"/>
    <b v="0"/>
    <s v="theater/plays"/>
    <x v="3"/>
    <x v="3"/>
  </r>
  <r>
    <n v="638"/>
    <x v="627"/>
    <s v="Monitored 24/7 approach"/>
    <n v="81600"/>
    <n v="9318"/>
    <n v="99.127659574468083"/>
    <n v="11"/>
    <x v="0"/>
    <n v="94"/>
    <x v="1"/>
    <s v="USD"/>
    <n v="1280206800"/>
    <n v="1281243600"/>
    <b v="0"/>
    <b v="1"/>
    <s v="theater/plays"/>
    <x v="3"/>
    <x v="3"/>
  </r>
  <r>
    <n v="639"/>
    <x v="628"/>
    <s v="Upgradable explicit forecast"/>
    <n v="8600"/>
    <n v="4832"/>
    <n v="107.37777777777778"/>
    <n v="56"/>
    <x v="2"/>
    <n v="45"/>
    <x v="1"/>
    <s v="USD"/>
    <n v="1532754000"/>
    <n v="1532754000"/>
    <b v="0"/>
    <b v="1"/>
    <s v="film &amp; video/drama"/>
    <x v="4"/>
    <x v="6"/>
  </r>
  <r>
    <n v="640"/>
    <x v="629"/>
    <s v="Pre-emptive context-sensitive support"/>
    <n v="119800"/>
    <n v="19769"/>
    <n v="76.922178988326849"/>
    <n v="17"/>
    <x v="0"/>
    <n v="257"/>
    <x v="1"/>
    <s v="USD"/>
    <n v="1453096800"/>
    <n v="1453356000"/>
    <b v="0"/>
    <b v="0"/>
    <s v="theater/plays"/>
    <x v="3"/>
    <x v="3"/>
  </r>
  <r>
    <n v="641"/>
    <x v="630"/>
    <s v="Business-focused leadingedge instruction set"/>
    <n v="9400"/>
    <n v="11277"/>
    <n v="58.128865979381445"/>
    <n v="120"/>
    <x v="1"/>
    <n v="194"/>
    <x v="5"/>
    <s v="CHF"/>
    <n v="1487570400"/>
    <n v="1489986000"/>
    <b v="0"/>
    <b v="0"/>
    <s v="theater/plays"/>
    <x v="3"/>
    <x v="3"/>
  </r>
  <r>
    <n v="642"/>
    <x v="631"/>
    <s v="Extended multi-state knowledge user"/>
    <n v="9200"/>
    <n v="13382"/>
    <n v="103.73643410852713"/>
    <n v="145"/>
    <x v="1"/>
    <n v="129"/>
    <x v="0"/>
    <s v="CAD"/>
    <n v="1545026400"/>
    <n v="1545804000"/>
    <b v="0"/>
    <b v="0"/>
    <s v="technology/wearables"/>
    <x v="2"/>
    <x v="8"/>
  </r>
  <r>
    <n v="643"/>
    <x v="632"/>
    <s v="Future-proofed modular groupware"/>
    <n v="14900"/>
    <n v="32986"/>
    <n v="87.962666666666664"/>
    <n v="221"/>
    <x v="1"/>
    <n v="375"/>
    <x v="1"/>
    <s v="USD"/>
    <n v="1488348000"/>
    <n v="1489899600"/>
    <b v="0"/>
    <b v="0"/>
    <s v="theater/plays"/>
    <x v="3"/>
    <x v="3"/>
  </r>
  <r>
    <n v="644"/>
    <x v="633"/>
    <s v="Distributed real-time algorithm"/>
    <n v="169400"/>
    <n v="81984"/>
    <n v="28"/>
    <n v="48"/>
    <x v="0"/>
    <n v="2928"/>
    <x v="0"/>
    <s v="CAD"/>
    <n v="1545112800"/>
    <n v="1546495200"/>
    <b v="0"/>
    <b v="0"/>
    <s v="theater/plays"/>
    <x v="3"/>
    <x v="3"/>
  </r>
  <r>
    <n v="645"/>
    <x v="634"/>
    <s v="Multi-lateral heuristic throughput"/>
    <n v="192100"/>
    <n v="178483"/>
    <n v="37.999361294443261"/>
    <n v="93"/>
    <x v="0"/>
    <n v="4697"/>
    <x v="1"/>
    <s v="USD"/>
    <n v="1537938000"/>
    <n v="1539752400"/>
    <b v="0"/>
    <b v="1"/>
    <s v="music/rock"/>
    <x v="1"/>
    <x v="1"/>
  </r>
  <r>
    <n v="646"/>
    <x v="635"/>
    <s v="Switchable reciprocal middleware"/>
    <n v="98700"/>
    <n v="87448"/>
    <n v="29.999313893653515"/>
    <n v="89"/>
    <x v="0"/>
    <n v="2915"/>
    <x v="1"/>
    <s v="USD"/>
    <n v="1363150800"/>
    <n v="1364101200"/>
    <b v="0"/>
    <b v="0"/>
    <s v="games/video games"/>
    <x v="6"/>
    <x v="11"/>
  </r>
  <r>
    <n v="647"/>
    <x v="636"/>
    <s v="Inverse multimedia Graphic Interface"/>
    <n v="4500"/>
    <n v="1863"/>
    <n v="103.5"/>
    <n v="41"/>
    <x v="0"/>
    <n v="18"/>
    <x v="1"/>
    <s v="USD"/>
    <n v="1523250000"/>
    <n v="1525323600"/>
    <b v="0"/>
    <b v="0"/>
    <s v="publishing/translations"/>
    <x v="5"/>
    <x v="18"/>
  </r>
  <r>
    <n v="648"/>
    <x v="637"/>
    <s v="Vision-oriented local contingency"/>
    <n v="98600"/>
    <n v="62174"/>
    <n v="85.994467496542185"/>
    <n v="63"/>
    <x v="3"/>
    <n v="723"/>
    <x v="1"/>
    <s v="USD"/>
    <n v="1499317200"/>
    <n v="1500872400"/>
    <b v="1"/>
    <b v="0"/>
    <s v="food/food trucks"/>
    <x v="0"/>
    <x v="0"/>
  </r>
  <r>
    <n v="649"/>
    <x v="638"/>
    <s v="Reactive 6thgeneration hub"/>
    <n v="121700"/>
    <n v="59003"/>
    <n v="98.011627906976742"/>
    <n v="48"/>
    <x v="0"/>
    <n v="602"/>
    <x v="5"/>
    <s v="CHF"/>
    <n v="1287550800"/>
    <n v="1288501200"/>
    <b v="1"/>
    <b v="1"/>
    <s v="theater/plays"/>
    <x v="3"/>
    <x v="3"/>
  </r>
  <r>
    <n v="650"/>
    <x v="639"/>
    <s v="Optional asymmetric success"/>
    <n v="100"/>
    <n v="2"/>
    <n v="2"/>
    <n v="2"/>
    <x v="0"/>
    <n v="1"/>
    <x v="1"/>
    <s v="USD"/>
    <n v="1404795600"/>
    <n v="1407128400"/>
    <b v="0"/>
    <b v="0"/>
    <s v="music/jazz"/>
    <x v="1"/>
    <x v="17"/>
  </r>
  <r>
    <n v="651"/>
    <x v="640"/>
    <s v="Digitized analyzing capacity"/>
    <n v="196700"/>
    <n v="174039"/>
    <n v="44.994570837642193"/>
    <n v="88"/>
    <x v="0"/>
    <n v="3868"/>
    <x v="6"/>
    <s v="EUR"/>
    <n v="1393048800"/>
    <n v="1394344800"/>
    <b v="0"/>
    <b v="0"/>
    <s v="film &amp; video/shorts"/>
    <x v="4"/>
    <x v="12"/>
  </r>
  <r>
    <n v="652"/>
    <x v="641"/>
    <s v="Vision-oriented regional hub"/>
    <n v="10000"/>
    <n v="12684"/>
    <n v="31.012224938875306"/>
    <n v="127"/>
    <x v="1"/>
    <n v="409"/>
    <x v="1"/>
    <s v="USD"/>
    <n v="1470373200"/>
    <n v="1474088400"/>
    <b v="0"/>
    <b v="0"/>
    <s v="technology/web"/>
    <x v="2"/>
    <x v="2"/>
  </r>
  <r>
    <n v="653"/>
    <x v="642"/>
    <s v="Monitored incremental info-mediaries"/>
    <n v="600"/>
    <n v="14033"/>
    <n v="59.970085470085472"/>
    <n v="2339"/>
    <x v="1"/>
    <n v="234"/>
    <x v="1"/>
    <s v="USD"/>
    <n v="1460091600"/>
    <n v="1460264400"/>
    <b v="0"/>
    <b v="0"/>
    <s v="technology/web"/>
    <x v="2"/>
    <x v="2"/>
  </r>
  <r>
    <n v="654"/>
    <x v="643"/>
    <s v="Programmable static middleware"/>
    <n v="35000"/>
    <n v="177936"/>
    <n v="58.9973474801061"/>
    <n v="508"/>
    <x v="1"/>
    <n v="3016"/>
    <x v="1"/>
    <s v="USD"/>
    <n v="1440392400"/>
    <n v="1440824400"/>
    <b v="0"/>
    <b v="0"/>
    <s v="music/metal"/>
    <x v="1"/>
    <x v="16"/>
  </r>
  <r>
    <n v="655"/>
    <x v="644"/>
    <s v="Multi-layered bottom-line encryption"/>
    <n v="6900"/>
    <n v="13212"/>
    <n v="50.045454545454547"/>
    <n v="191"/>
    <x v="1"/>
    <n v="264"/>
    <x v="1"/>
    <s v="USD"/>
    <n v="1488434400"/>
    <n v="1489554000"/>
    <b v="1"/>
    <b v="0"/>
    <s v="photography/photography books"/>
    <x v="7"/>
    <x v="14"/>
  </r>
  <r>
    <n v="656"/>
    <x v="645"/>
    <s v="Vision-oriented systematic Graphical User Interface"/>
    <n v="118400"/>
    <n v="49879"/>
    <n v="98.966269841269835"/>
    <n v="42"/>
    <x v="0"/>
    <n v="504"/>
    <x v="2"/>
    <s v="AUD"/>
    <n v="1514440800"/>
    <n v="1514872800"/>
    <b v="0"/>
    <b v="0"/>
    <s v="food/food trucks"/>
    <x v="0"/>
    <x v="0"/>
  </r>
  <r>
    <n v="657"/>
    <x v="646"/>
    <s v="Balanced optimal hardware"/>
    <n v="10000"/>
    <n v="824"/>
    <n v="58.857142857142854"/>
    <n v="8"/>
    <x v="0"/>
    <n v="14"/>
    <x v="1"/>
    <s v="USD"/>
    <n v="1514354400"/>
    <n v="1515736800"/>
    <b v="0"/>
    <b v="0"/>
    <s v="film &amp; video/science fiction"/>
    <x v="4"/>
    <x v="22"/>
  </r>
  <r>
    <n v="658"/>
    <x v="647"/>
    <s v="Self-enabling mission-critical success"/>
    <n v="52600"/>
    <n v="31594"/>
    <n v="81.010256410256417"/>
    <n v="60"/>
    <x v="3"/>
    <n v="390"/>
    <x v="1"/>
    <s v="USD"/>
    <n v="1440910800"/>
    <n v="1442898000"/>
    <b v="0"/>
    <b v="0"/>
    <s v="music/rock"/>
    <x v="1"/>
    <x v="1"/>
  </r>
  <r>
    <n v="659"/>
    <x v="648"/>
    <s v="Grass-roots dynamic emulation"/>
    <n v="120700"/>
    <n v="57010"/>
    <n v="76.013333333333335"/>
    <n v="47"/>
    <x v="0"/>
    <n v="750"/>
    <x v="4"/>
    <s v="GBP"/>
    <n v="1296108000"/>
    <n v="1296194400"/>
    <b v="0"/>
    <b v="0"/>
    <s v="film &amp; video/documentary"/>
    <x v="4"/>
    <x v="4"/>
  </r>
  <r>
    <n v="660"/>
    <x v="649"/>
    <s v="Fundamental disintermediate matrix"/>
    <n v="9100"/>
    <n v="7438"/>
    <n v="96.597402597402592"/>
    <n v="82"/>
    <x v="0"/>
    <n v="77"/>
    <x v="1"/>
    <s v="USD"/>
    <n v="1440133200"/>
    <n v="1440910800"/>
    <b v="1"/>
    <b v="0"/>
    <s v="theater/plays"/>
    <x v="3"/>
    <x v="3"/>
  </r>
  <r>
    <n v="661"/>
    <x v="650"/>
    <s v="Right-sized secondary challenge"/>
    <n v="106800"/>
    <n v="57872"/>
    <n v="76.957446808510639"/>
    <n v="54"/>
    <x v="0"/>
    <n v="752"/>
    <x v="3"/>
    <s v="DKK"/>
    <n v="1332910800"/>
    <n v="1335502800"/>
    <b v="0"/>
    <b v="0"/>
    <s v="music/jazz"/>
    <x v="1"/>
    <x v="17"/>
  </r>
  <r>
    <n v="662"/>
    <x v="651"/>
    <s v="Implemented exuding software"/>
    <n v="9100"/>
    <n v="8906"/>
    <n v="67.984732824427482"/>
    <n v="98"/>
    <x v="0"/>
    <n v="131"/>
    <x v="1"/>
    <s v="USD"/>
    <n v="1544335200"/>
    <n v="1544680800"/>
    <b v="0"/>
    <b v="0"/>
    <s v="theater/plays"/>
    <x v="3"/>
    <x v="3"/>
  </r>
  <r>
    <n v="663"/>
    <x v="652"/>
    <s v="Total optimizing software"/>
    <n v="10000"/>
    <n v="7724"/>
    <n v="88.781609195402297"/>
    <n v="77"/>
    <x v="0"/>
    <n v="87"/>
    <x v="1"/>
    <s v="USD"/>
    <n v="1286427600"/>
    <n v="1288414800"/>
    <b v="0"/>
    <b v="0"/>
    <s v="theater/plays"/>
    <x v="3"/>
    <x v="3"/>
  </r>
  <r>
    <n v="664"/>
    <x v="327"/>
    <s v="Optional maximized attitude"/>
    <n v="79400"/>
    <n v="26571"/>
    <n v="24.99623706491063"/>
    <n v="33"/>
    <x v="0"/>
    <n v="1063"/>
    <x v="1"/>
    <s v="USD"/>
    <n v="1329717600"/>
    <n v="1330581600"/>
    <b v="0"/>
    <b v="0"/>
    <s v="music/jazz"/>
    <x v="1"/>
    <x v="17"/>
  </r>
  <r>
    <n v="665"/>
    <x v="653"/>
    <s v="Customer-focused impactful extranet"/>
    <n v="5100"/>
    <n v="12219"/>
    <n v="44.922794117647058"/>
    <n v="240"/>
    <x v="1"/>
    <n v="272"/>
    <x v="1"/>
    <s v="USD"/>
    <n v="1310187600"/>
    <n v="1311397200"/>
    <b v="0"/>
    <b v="1"/>
    <s v="film &amp; video/documentary"/>
    <x v="4"/>
    <x v="4"/>
  </r>
  <r>
    <n v="666"/>
    <x v="654"/>
    <s v="Cloned bottom-line success"/>
    <n v="3100"/>
    <n v="1985"/>
    <n v="79.400000000000006"/>
    <n v="64"/>
    <x v="3"/>
    <n v="25"/>
    <x v="1"/>
    <s v="USD"/>
    <n v="1377838800"/>
    <n v="1378357200"/>
    <b v="0"/>
    <b v="1"/>
    <s v="theater/plays"/>
    <x v="3"/>
    <x v="3"/>
  </r>
  <r>
    <n v="667"/>
    <x v="655"/>
    <s v="Decentralized bandwidth-monitored ability"/>
    <n v="6900"/>
    <n v="12155"/>
    <n v="29.009546539379475"/>
    <n v="176"/>
    <x v="1"/>
    <n v="419"/>
    <x v="1"/>
    <s v="USD"/>
    <n v="1410325200"/>
    <n v="1411102800"/>
    <b v="0"/>
    <b v="0"/>
    <s v="journalism/audio"/>
    <x v="8"/>
    <x v="23"/>
  </r>
  <r>
    <n v="668"/>
    <x v="656"/>
    <s v="Programmable leadingedge budgetary management"/>
    <n v="27500"/>
    <n v="5593"/>
    <n v="73.59210526315789"/>
    <n v="20"/>
    <x v="0"/>
    <n v="76"/>
    <x v="1"/>
    <s v="USD"/>
    <n v="1343797200"/>
    <n v="1344834000"/>
    <b v="0"/>
    <b v="0"/>
    <s v="theater/plays"/>
    <x v="3"/>
    <x v="3"/>
  </r>
  <r>
    <n v="669"/>
    <x v="657"/>
    <s v="Upgradable bi-directional concept"/>
    <n v="48800"/>
    <n v="175020"/>
    <n v="107.97038864898211"/>
    <n v="359"/>
    <x v="1"/>
    <n v="1621"/>
    <x v="6"/>
    <s v="EUR"/>
    <n v="1498453200"/>
    <n v="1499230800"/>
    <b v="0"/>
    <b v="0"/>
    <s v="theater/plays"/>
    <x v="3"/>
    <x v="3"/>
  </r>
  <r>
    <n v="670"/>
    <x v="635"/>
    <s v="Re-contextualized homogeneous flexibility"/>
    <n v="16200"/>
    <n v="75955"/>
    <n v="68.987284287011803"/>
    <n v="469"/>
    <x v="1"/>
    <n v="1101"/>
    <x v="1"/>
    <s v="USD"/>
    <n v="1456380000"/>
    <n v="1457416800"/>
    <b v="0"/>
    <b v="0"/>
    <s v="music/indie rock"/>
    <x v="1"/>
    <x v="7"/>
  </r>
  <r>
    <n v="671"/>
    <x v="658"/>
    <s v="Monitored bi-directional standardization"/>
    <n v="97600"/>
    <n v="119127"/>
    <n v="111.02236719478098"/>
    <n v="122"/>
    <x v="1"/>
    <n v="1073"/>
    <x v="1"/>
    <s v="USD"/>
    <n v="1280552400"/>
    <n v="1280898000"/>
    <b v="0"/>
    <b v="1"/>
    <s v="theater/plays"/>
    <x v="3"/>
    <x v="3"/>
  </r>
  <r>
    <n v="672"/>
    <x v="659"/>
    <s v="Stand-alone grid-enabled leverage"/>
    <n v="197900"/>
    <n v="110689"/>
    <n v="24.997515808491418"/>
    <n v="56"/>
    <x v="0"/>
    <n v="4428"/>
    <x v="2"/>
    <s v="AUD"/>
    <n v="1521608400"/>
    <n v="1522472400"/>
    <b v="0"/>
    <b v="0"/>
    <s v="theater/plays"/>
    <x v="3"/>
    <x v="3"/>
  </r>
  <r>
    <n v="673"/>
    <x v="660"/>
    <s v="Assimilated regional groupware"/>
    <n v="5600"/>
    <n v="2445"/>
    <n v="42.155172413793103"/>
    <n v="44"/>
    <x v="0"/>
    <n v="58"/>
    <x v="6"/>
    <s v="EUR"/>
    <n v="1460696400"/>
    <n v="1462510800"/>
    <b v="0"/>
    <b v="0"/>
    <s v="music/indie rock"/>
    <x v="1"/>
    <x v="7"/>
  </r>
  <r>
    <n v="674"/>
    <x v="661"/>
    <s v="Up-sized 24hour instruction set"/>
    <n v="170700"/>
    <n v="57250"/>
    <n v="47.003284072249592"/>
    <n v="34"/>
    <x v="3"/>
    <n v="1218"/>
    <x v="1"/>
    <s v="USD"/>
    <n v="1313730000"/>
    <n v="1317790800"/>
    <b v="0"/>
    <b v="0"/>
    <s v="photography/photography books"/>
    <x v="7"/>
    <x v="14"/>
  </r>
  <r>
    <n v="675"/>
    <x v="662"/>
    <s v="Right-sized web-enabled intranet"/>
    <n v="9700"/>
    <n v="11929"/>
    <n v="36.0392749244713"/>
    <n v="123"/>
    <x v="1"/>
    <n v="331"/>
    <x v="1"/>
    <s v="USD"/>
    <n v="1568178000"/>
    <n v="1568782800"/>
    <b v="0"/>
    <b v="0"/>
    <s v="journalism/audio"/>
    <x v="8"/>
    <x v="23"/>
  </r>
  <r>
    <n v="676"/>
    <x v="663"/>
    <s v="Expanded needs-based orchestration"/>
    <n v="62300"/>
    <n v="118214"/>
    <n v="101.03760683760684"/>
    <n v="190"/>
    <x v="1"/>
    <n v="1170"/>
    <x v="1"/>
    <s v="USD"/>
    <n v="1348635600"/>
    <n v="1349413200"/>
    <b v="0"/>
    <b v="0"/>
    <s v="photography/photography books"/>
    <x v="7"/>
    <x v="14"/>
  </r>
  <r>
    <n v="677"/>
    <x v="664"/>
    <s v="Organic system-worthy orchestration"/>
    <n v="5300"/>
    <n v="4432"/>
    <n v="39.927927927927925"/>
    <n v="84"/>
    <x v="0"/>
    <n v="111"/>
    <x v="1"/>
    <s v="USD"/>
    <n v="1468126800"/>
    <n v="1472446800"/>
    <b v="0"/>
    <b v="0"/>
    <s v="publishing/fiction"/>
    <x v="5"/>
    <x v="13"/>
  </r>
  <r>
    <n v="678"/>
    <x v="665"/>
    <s v="Inverse static standardization"/>
    <n v="99500"/>
    <n v="17879"/>
    <n v="83.158139534883716"/>
    <n v="18"/>
    <x v="3"/>
    <n v="215"/>
    <x v="1"/>
    <s v="USD"/>
    <n v="1547877600"/>
    <n v="1548050400"/>
    <b v="0"/>
    <b v="0"/>
    <s v="film &amp; video/drama"/>
    <x v="4"/>
    <x v="6"/>
  </r>
  <r>
    <n v="679"/>
    <x v="307"/>
    <s v="Synchronized motivating solution"/>
    <n v="1400"/>
    <n v="14511"/>
    <n v="39.97520661157025"/>
    <n v="1037"/>
    <x v="1"/>
    <n v="363"/>
    <x v="1"/>
    <s v="USD"/>
    <n v="1571374800"/>
    <n v="1571806800"/>
    <b v="0"/>
    <b v="1"/>
    <s v="food/food trucks"/>
    <x v="0"/>
    <x v="0"/>
  </r>
  <r>
    <n v="680"/>
    <x v="666"/>
    <s v="Open-source 4thgeneration open system"/>
    <n v="145600"/>
    <n v="141822"/>
    <n v="47.993908629441627"/>
    <n v="97"/>
    <x v="0"/>
    <n v="2955"/>
    <x v="1"/>
    <s v="USD"/>
    <n v="1576303200"/>
    <n v="1576476000"/>
    <b v="0"/>
    <b v="1"/>
    <s v="games/mobile games"/>
    <x v="6"/>
    <x v="20"/>
  </r>
  <r>
    <n v="681"/>
    <x v="667"/>
    <s v="Decentralized context-sensitive superstructure"/>
    <n v="184100"/>
    <n v="159037"/>
    <n v="95.978877489438744"/>
    <n v="86"/>
    <x v="0"/>
    <n v="1657"/>
    <x v="1"/>
    <s v="USD"/>
    <n v="1324447200"/>
    <n v="1324965600"/>
    <b v="0"/>
    <b v="0"/>
    <s v="theater/plays"/>
    <x v="3"/>
    <x v="3"/>
  </r>
  <r>
    <n v="682"/>
    <x v="668"/>
    <s v="Compatible 5thgeneration concept"/>
    <n v="5400"/>
    <n v="8109"/>
    <n v="78.728155339805824"/>
    <n v="150"/>
    <x v="1"/>
    <n v="103"/>
    <x v="1"/>
    <s v="USD"/>
    <n v="1386741600"/>
    <n v="1387519200"/>
    <b v="0"/>
    <b v="0"/>
    <s v="theater/plays"/>
    <x v="3"/>
    <x v="3"/>
  </r>
  <r>
    <n v="683"/>
    <x v="669"/>
    <s v="Virtual systemic intranet"/>
    <n v="2300"/>
    <n v="8244"/>
    <n v="56.081632653061227"/>
    <n v="358"/>
    <x v="1"/>
    <n v="147"/>
    <x v="1"/>
    <s v="USD"/>
    <n v="1537074000"/>
    <n v="1537246800"/>
    <b v="0"/>
    <b v="0"/>
    <s v="theater/plays"/>
    <x v="3"/>
    <x v="3"/>
  </r>
  <r>
    <n v="684"/>
    <x v="670"/>
    <s v="Optimized systemic algorithm"/>
    <n v="1400"/>
    <n v="7600"/>
    <n v="69.090909090909093"/>
    <n v="543"/>
    <x v="1"/>
    <n v="110"/>
    <x v="0"/>
    <s v="CAD"/>
    <n v="1277787600"/>
    <n v="1279515600"/>
    <b v="0"/>
    <b v="0"/>
    <s v="publishing/nonfiction"/>
    <x v="5"/>
    <x v="9"/>
  </r>
  <r>
    <n v="685"/>
    <x v="671"/>
    <s v="Customizable homogeneous firmware"/>
    <n v="140000"/>
    <n v="94501"/>
    <n v="102.05291576673866"/>
    <n v="68"/>
    <x v="0"/>
    <n v="926"/>
    <x v="0"/>
    <s v="CAD"/>
    <n v="1440306000"/>
    <n v="1442379600"/>
    <b v="0"/>
    <b v="0"/>
    <s v="theater/plays"/>
    <x v="3"/>
    <x v="3"/>
  </r>
  <r>
    <n v="686"/>
    <x v="672"/>
    <s v="Front-line cohesive extranet"/>
    <n v="7500"/>
    <n v="14381"/>
    <n v="107.32089552238806"/>
    <n v="192"/>
    <x v="1"/>
    <n v="134"/>
    <x v="1"/>
    <s v="USD"/>
    <n v="1522126800"/>
    <n v="1523077200"/>
    <b v="0"/>
    <b v="0"/>
    <s v="technology/wearables"/>
    <x v="2"/>
    <x v="8"/>
  </r>
  <r>
    <n v="687"/>
    <x v="673"/>
    <s v="Distributed holistic neural-net"/>
    <n v="1500"/>
    <n v="13980"/>
    <n v="51.970260223048328"/>
    <n v="932"/>
    <x v="1"/>
    <n v="269"/>
    <x v="1"/>
    <s v="USD"/>
    <n v="1489298400"/>
    <n v="1489554000"/>
    <b v="0"/>
    <b v="0"/>
    <s v="theater/plays"/>
    <x v="3"/>
    <x v="3"/>
  </r>
  <r>
    <n v="688"/>
    <x v="674"/>
    <s v="Devolved client-server monitoring"/>
    <n v="2900"/>
    <n v="12449"/>
    <n v="71.137142857142862"/>
    <n v="429"/>
    <x v="1"/>
    <n v="175"/>
    <x v="1"/>
    <s v="USD"/>
    <n v="1547100000"/>
    <n v="1548482400"/>
    <b v="0"/>
    <b v="1"/>
    <s v="film &amp; video/television"/>
    <x v="4"/>
    <x v="19"/>
  </r>
  <r>
    <n v="689"/>
    <x v="675"/>
    <s v="Seamless directional capacity"/>
    <n v="7300"/>
    <n v="7348"/>
    <n v="106.49275362318841"/>
    <n v="101"/>
    <x v="1"/>
    <n v="69"/>
    <x v="1"/>
    <s v="USD"/>
    <n v="1383022800"/>
    <n v="1384063200"/>
    <b v="0"/>
    <b v="0"/>
    <s v="technology/web"/>
    <x v="2"/>
    <x v="2"/>
  </r>
  <r>
    <n v="690"/>
    <x v="676"/>
    <s v="Polarized actuating implementation"/>
    <n v="3600"/>
    <n v="8158"/>
    <n v="42.93684210526316"/>
    <n v="227"/>
    <x v="1"/>
    <n v="190"/>
    <x v="1"/>
    <s v="USD"/>
    <n v="1322373600"/>
    <n v="1322892000"/>
    <b v="0"/>
    <b v="1"/>
    <s v="film &amp; video/documentary"/>
    <x v="4"/>
    <x v="4"/>
  </r>
  <r>
    <n v="691"/>
    <x v="677"/>
    <s v="Front-line disintermediate hub"/>
    <n v="5000"/>
    <n v="7119"/>
    <n v="30.037974683544302"/>
    <n v="142"/>
    <x v="1"/>
    <n v="237"/>
    <x v="1"/>
    <s v="USD"/>
    <n v="1349240400"/>
    <n v="1350709200"/>
    <b v="1"/>
    <b v="1"/>
    <s v="film &amp; video/documentary"/>
    <x v="4"/>
    <x v="4"/>
  </r>
  <r>
    <n v="692"/>
    <x v="678"/>
    <s v="Decentralized 4thgeneration challenge"/>
    <n v="6000"/>
    <n v="5438"/>
    <n v="70.623376623376629"/>
    <n v="91"/>
    <x v="0"/>
    <n v="77"/>
    <x v="4"/>
    <s v="GBP"/>
    <n v="1562648400"/>
    <n v="1564203600"/>
    <b v="0"/>
    <b v="0"/>
    <s v="music/rock"/>
    <x v="1"/>
    <x v="1"/>
  </r>
  <r>
    <n v="693"/>
    <x v="679"/>
    <s v="Reverse-engineered composite hierarchy"/>
    <n v="180400"/>
    <n v="115396"/>
    <n v="66.016018306636155"/>
    <n v="64"/>
    <x v="0"/>
    <n v="1748"/>
    <x v="1"/>
    <s v="USD"/>
    <n v="1508216400"/>
    <n v="1509685200"/>
    <b v="0"/>
    <b v="0"/>
    <s v="theater/plays"/>
    <x v="3"/>
    <x v="3"/>
  </r>
  <r>
    <n v="694"/>
    <x v="680"/>
    <s v="Programmable tangible ability"/>
    <n v="9100"/>
    <n v="7656"/>
    <n v="96.911392405063296"/>
    <n v="84"/>
    <x v="0"/>
    <n v="79"/>
    <x v="1"/>
    <s v="USD"/>
    <n v="1511762400"/>
    <n v="1514959200"/>
    <b v="0"/>
    <b v="0"/>
    <s v="theater/plays"/>
    <x v="3"/>
    <x v="3"/>
  </r>
  <r>
    <n v="695"/>
    <x v="681"/>
    <s v="Configurable full-range emulation"/>
    <n v="9200"/>
    <n v="12322"/>
    <n v="62.867346938775512"/>
    <n v="134"/>
    <x v="1"/>
    <n v="196"/>
    <x v="6"/>
    <s v="EUR"/>
    <n v="1447480800"/>
    <n v="1448863200"/>
    <b v="1"/>
    <b v="0"/>
    <s v="music/rock"/>
    <x v="1"/>
    <x v="1"/>
  </r>
  <r>
    <n v="696"/>
    <x v="682"/>
    <s v="Total real-time hardware"/>
    <n v="164100"/>
    <n v="96888"/>
    <n v="108.98537682789652"/>
    <n v="59"/>
    <x v="0"/>
    <n v="889"/>
    <x v="1"/>
    <s v="USD"/>
    <n v="1429506000"/>
    <n v="1429592400"/>
    <b v="0"/>
    <b v="1"/>
    <s v="theater/plays"/>
    <x v="3"/>
    <x v="3"/>
  </r>
  <r>
    <n v="697"/>
    <x v="683"/>
    <s v="Profound system-worthy functionalities"/>
    <n v="128900"/>
    <n v="196960"/>
    <n v="26.999314599040439"/>
    <n v="153"/>
    <x v="1"/>
    <n v="7295"/>
    <x v="1"/>
    <s v="USD"/>
    <n v="1522472400"/>
    <n v="1522645200"/>
    <b v="0"/>
    <b v="0"/>
    <s v="music/electric music"/>
    <x v="1"/>
    <x v="5"/>
  </r>
  <r>
    <n v="698"/>
    <x v="684"/>
    <s v="Cloned hybrid focus group"/>
    <n v="42100"/>
    <n v="188057"/>
    <n v="65.004147943311438"/>
    <n v="447"/>
    <x v="1"/>
    <n v="2893"/>
    <x v="0"/>
    <s v="CAD"/>
    <n v="1322114400"/>
    <n v="1323324000"/>
    <b v="0"/>
    <b v="0"/>
    <s v="technology/wearables"/>
    <x v="2"/>
    <x v="8"/>
  </r>
  <r>
    <n v="699"/>
    <x v="196"/>
    <s v="Ergonomic dedicated focus group"/>
    <n v="7400"/>
    <n v="6245"/>
    <n v="111.51785714285714"/>
    <n v="84"/>
    <x v="0"/>
    <n v="56"/>
    <x v="1"/>
    <s v="USD"/>
    <n v="1561438800"/>
    <n v="1561525200"/>
    <b v="0"/>
    <b v="0"/>
    <s v="film &amp; video/drama"/>
    <x v="4"/>
    <x v="6"/>
  </r>
  <r>
    <n v="700"/>
    <x v="685"/>
    <s v="Realigned zero administration paradigm"/>
    <n v="100"/>
    <n v="3"/>
    <n v="3"/>
    <n v="3"/>
    <x v="0"/>
    <n v="1"/>
    <x v="1"/>
    <s v="USD"/>
    <n v="1264399200"/>
    <n v="1265695200"/>
    <b v="0"/>
    <b v="0"/>
    <s v="technology/wearables"/>
    <x v="2"/>
    <x v="8"/>
  </r>
  <r>
    <n v="701"/>
    <x v="686"/>
    <s v="Open-source multi-tasking methodology"/>
    <n v="52000"/>
    <n v="91014"/>
    <n v="110.99268292682927"/>
    <n v="175"/>
    <x v="1"/>
    <n v="820"/>
    <x v="1"/>
    <s v="USD"/>
    <n v="1301202000"/>
    <n v="1301806800"/>
    <b v="1"/>
    <b v="0"/>
    <s v="theater/plays"/>
    <x v="3"/>
    <x v="3"/>
  </r>
  <r>
    <n v="702"/>
    <x v="687"/>
    <s v="Object-based attitude-oriented analyzer"/>
    <n v="8700"/>
    <n v="4710"/>
    <n v="56.746987951807228"/>
    <n v="54"/>
    <x v="0"/>
    <n v="83"/>
    <x v="1"/>
    <s v="USD"/>
    <n v="1374469200"/>
    <n v="1374901200"/>
    <b v="0"/>
    <b v="0"/>
    <s v="technology/wearables"/>
    <x v="2"/>
    <x v="8"/>
  </r>
  <r>
    <n v="703"/>
    <x v="688"/>
    <s v="Cross-platform tertiary hub"/>
    <n v="63400"/>
    <n v="197728"/>
    <n v="97.020608439646708"/>
    <n v="312"/>
    <x v="1"/>
    <n v="2038"/>
    <x v="1"/>
    <s v="USD"/>
    <n v="1334984400"/>
    <n v="1336453200"/>
    <b v="1"/>
    <b v="1"/>
    <s v="publishing/translations"/>
    <x v="5"/>
    <x v="18"/>
  </r>
  <r>
    <n v="704"/>
    <x v="689"/>
    <s v="Seamless clear-thinking artificial intelligence"/>
    <n v="8700"/>
    <n v="10682"/>
    <n v="92.08620689655173"/>
    <n v="123"/>
    <x v="1"/>
    <n v="116"/>
    <x v="1"/>
    <s v="USD"/>
    <n v="1467608400"/>
    <n v="1468904400"/>
    <b v="0"/>
    <b v="0"/>
    <s v="film &amp; video/animation"/>
    <x v="4"/>
    <x v="10"/>
  </r>
  <r>
    <n v="705"/>
    <x v="690"/>
    <s v="Centralized tangible success"/>
    <n v="169700"/>
    <n v="168048"/>
    <n v="82.986666666666665"/>
    <n v="99"/>
    <x v="0"/>
    <n v="2025"/>
    <x v="4"/>
    <s v="GBP"/>
    <n v="1386741600"/>
    <n v="1387087200"/>
    <b v="0"/>
    <b v="0"/>
    <s v="publishing/nonfiction"/>
    <x v="5"/>
    <x v="9"/>
  </r>
  <r>
    <n v="706"/>
    <x v="691"/>
    <s v="Customer-focused multimedia methodology"/>
    <n v="108400"/>
    <n v="138586"/>
    <n v="103.03791821561339"/>
    <n v="128"/>
    <x v="1"/>
    <n v="1345"/>
    <x v="2"/>
    <s v="AUD"/>
    <n v="1546754400"/>
    <n v="1547445600"/>
    <b v="0"/>
    <b v="1"/>
    <s v="technology/web"/>
    <x v="2"/>
    <x v="2"/>
  </r>
  <r>
    <n v="707"/>
    <x v="692"/>
    <s v="Visionary maximized Local Area Network"/>
    <n v="7300"/>
    <n v="11579"/>
    <n v="68.922619047619051"/>
    <n v="159"/>
    <x v="1"/>
    <n v="168"/>
    <x v="1"/>
    <s v="USD"/>
    <n v="1544248800"/>
    <n v="1547359200"/>
    <b v="0"/>
    <b v="0"/>
    <s v="film &amp; video/drama"/>
    <x v="4"/>
    <x v="6"/>
  </r>
  <r>
    <n v="708"/>
    <x v="693"/>
    <s v="Secured bifurcated intranet"/>
    <n v="1700"/>
    <n v="12020"/>
    <n v="87.737226277372258"/>
    <n v="707"/>
    <x v="1"/>
    <n v="137"/>
    <x v="5"/>
    <s v="CHF"/>
    <n v="1495429200"/>
    <n v="1496293200"/>
    <b v="0"/>
    <b v="0"/>
    <s v="theater/plays"/>
    <x v="3"/>
    <x v="3"/>
  </r>
  <r>
    <n v="709"/>
    <x v="694"/>
    <s v="Grass-roots 4thgeneration product"/>
    <n v="9800"/>
    <n v="13954"/>
    <n v="75.021505376344081"/>
    <n v="142"/>
    <x v="1"/>
    <n v="186"/>
    <x v="6"/>
    <s v="EUR"/>
    <n v="1334811600"/>
    <n v="1335416400"/>
    <b v="0"/>
    <b v="0"/>
    <s v="theater/plays"/>
    <x v="3"/>
    <x v="3"/>
  </r>
  <r>
    <n v="710"/>
    <x v="695"/>
    <s v="Reduced next generation info-mediaries"/>
    <n v="4300"/>
    <n v="6358"/>
    <n v="50.863999999999997"/>
    <n v="148"/>
    <x v="1"/>
    <n v="125"/>
    <x v="1"/>
    <s v="USD"/>
    <n v="1531544400"/>
    <n v="1532149200"/>
    <b v="0"/>
    <b v="1"/>
    <s v="theater/plays"/>
    <x v="3"/>
    <x v="3"/>
  </r>
  <r>
    <n v="711"/>
    <x v="696"/>
    <s v="Customizable full-range artificial intelligence"/>
    <n v="6200"/>
    <n v="1260"/>
    <n v="90"/>
    <n v="20"/>
    <x v="0"/>
    <n v="14"/>
    <x v="6"/>
    <s v="EUR"/>
    <n v="1453615200"/>
    <n v="1453788000"/>
    <b v="1"/>
    <b v="1"/>
    <s v="theater/plays"/>
    <x v="3"/>
    <x v="3"/>
  </r>
  <r>
    <n v="712"/>
    <x v="697"/>
    <s v="Programmable leadingedge contingency"/>
    <n v="800"/>
    <n v="14725"/>
    <n v="72.896039603960389"/>
    <n v="1841"/>
    <x v="1"/>
    <n v="202"/>
    <x v="1"/>
    <s v="USD"/>
    <n v="1467954000"/>
    <n v="1471496400"/>
    <b v="0"/>
    <b v="0"/>
    <s v="theater/plays"/>
    <x v="3"/>
    <x v="3"/>
  </r>
  <r>
    <n v="713"/>
    <x v="698"/>
    <s v="Multi-layered global groupware"/>
    <n v="6900"/>
    <n v="11174"/>
    <n v="108.48543689320388"/>
    <n v="162"/>
    <x v="1"/>
    <n v="103"/>
    <x v="1"/>
    <s v="USD"/>
    <n v="1471842000"/>
    <n v="1472878800"/>
    <b v="0"/>
    <b v="0"/>
    <s v="publishing/radio &amp; podcasts"/>
    <x v="5"/>
    <x v="15"/>
  </r>
  <r>
    <n v="714"/>
    <x v="699"/>
    <s v="Switchable methodical superstructure"/>
    <n v="38500"/>
    <n v="182036"/>
    <n v="101.98095238095237"/>
    <n v="473"/>
    <x v="1"/>
    <n v="1785"/>
    <x v="1"/>
    <s v="USD"/>
    <n v="1408424400"/>
    <n v="1408510800"/>
    <b v="0"/>
    <b v="0"/>
    <s v="music/rock"/>
    <x v="1"/>
    <x v="1"/>
  </r>
  <r>
    <n v="715"/>
    <x v="700"/>
    <s v="Expanded even-keeled portal"/>
    <n v="118000"/>
    <n v="28870"/>
    <n v="44.009146341463413"/>
    <n v="24"/>
    <x v="0"/>
    <n v="656"/>
    <x v="1"/>
    <s v="USD"/>
    <n v="1281157200"/>
    <n v="1281589200"/>
    <b v="0"/>
    <b v="0"/>
    <s v="games/mobile games"/>
    <x v="6"/>
    <x v="20"/>
  </r>
  <r>
    <n v="716"/>
    <x v="701"/>
    <s v="Advanced modular moderator"/>
    <n v="2000"/>
    <n v="10353"/>
    <n v="65.942675159235662"/>
    <n v="518"/>
    <x v="1"/>
    <n v="157"/>
    <x v="1"/>
    <s v="USD"/>
    <n v="1373432400"/>
    <n v="1375851600"/>
    <b v="0"/>
    <b v="1"/>
    <s v="theater/plays"/>
    <x v="3"/>
    <x v="3"/>
  </r>
  <r>
    <n v="717"/>
    <x v="702"/>
    <s v="Reverse-engineered well-modulated ability"/>
    <n v="5600"/>
    <n v="13868"/>
    <n v="24.987387387387386"/>
    <n v="248"/>
    <x v="1"/>
    <n v="555"/>
    <x v="1"/>
    <s v="USD"/>
    <n v="1313989200"/>
    <n v="1315803600"/>
    <b v="0"/>
    <b v="0"/>
    <s v="film &amp; video/documentary"/>
    <x v="4"/>
    <x v="4"/>
  </r>
  <r>
    <n v="718"/>
    <x v="703"/>
    <s v="Expanded optimal pricing structure"/>
    <n v="8300"/>
    <n v="8317"/>
    <n v="28.003367003367003"/>
    <n v="100"/>
    <x v="1"/>
    <n v="297"/>
    <x v="1"/>
    <s v="USD"/>
    <n v="1371445200"/>
    <n v="1373691600"/>
    <b v="0"/>
    <b v="0"/>
    <s v="technology/wearables"/>
    <x v="2"/>
    <x v="8"/>
  </r>
  <r>
    <n v="719"/>
    <x v="704"/>
    <s v="Down-sized uniform ability"/>
    <n v="6900"/>
    <n v="10557"/>
    <n v="85.829268292682926"/>
    <n v="153"/>
    <x v="1"/>
    <n v="123"/>
    <x v="1"/>
    <s v="USD"/>
    <n v="1338267600"/>
    <n v="1339218000"/>
    <b v="0"/>
    <b v="0"/>
    <s v="publishing/fiction"/>
    <x v="5"/>
    <x v="13"/>
  </r>
  <r>
    <n v="720"/>
    <x v="705"/>
    <s v="Multi-layered upward-trending conglomeration"/>
    <n v="8700"/>
    <n v="3227"/>
    <n v="84.921052631578945"/>
    <n v="37"/>
    <x v="3"/>
    <n v="38"/>
    <x v="3"/>
    <s v="DKK"/>
    <n v="1519192800"/>
    <n v="1520402400"/>
    <b v="0"/>
    <b v="1"/>
    <s v="theater/plays"/>
    <x v="3"/>
    <x v="3"/>
  </r>
  <r>
    <n v="721"/>
    <x v="706"/>
    <s v="Open-architected systematic intranet"/>
    <n v="123600"/>
    <n v="5429"/>
    <n v="90.483333333333334"/>
    <n v="4"/>
    <x v="3"/>
    <n v="60"/>
    <x v="1"/>
    <s v="USD"/>
    <n v="1522818000"/>
    <n v="1523336400"/>
    <b v="0"/>
    <b v="0"/>
    <s v="music/rock"/>
    <x v="1"/>
    <x v="1"/>
  </r>
  <r>
    <n v="722"/>
    <x v="707"/>
    <s v="Proactive 24hour frame"/>
    <n v="48500"/>
    <n v="75906"/>
    <n v="25.00197628458498"/>
    <n v="157"/>
    <x v="1"/>
    <n v="3036"/>
    <x v="1"/>
    <s v="USD"/>
    <n v="1509948000"/>
    <n v="1512280800"/>
    <b v="0"/>
    <b v="0"/>
    <s v="film &amp; video/documentary"/>
    <x v="4"/>
    <x v="4"/>
  </r>
  <r>
    <n v="723"/>
    <x v="708"/>
    <s v="Exclusive fresh-thinking model"/>
    <n v="4900"/>
    <n v="13250"/>
    <n v="92.013888888888886"/>
    <n v="270"/>
    <x v="1"/>
    <n v="144"/>
    <x v="2"/>
    <s v="AUD"/>
    <n v="1456898400"/>
    <n v="1458709200"/>
    <b v="0"/>
    <b v="0"/>
    <s v="theater/plays"/>
    <x v="3"/>
    <x v="3"/>
  </r>
  <r>
    <n v="724"/>
    <x v="709"/>
    <s v="Business-focused encompassing intranet"/>
    <n v="8400"/>
    <n v="11261"/>
    <n v="93.066115702479337"/>
    <n v="134"/>
    <x v="1"/>
    <n v="121"/>
    <x v="4"/>
    <s v="GBP"/>
    <n v="1413954000"/>
    <n v="1414126800"/>
    <b v="0"/>
    <b v="1"/>
    <s v="theater/plays"/>
    <x v="3"/>
    <x v="3"/>
  </r>
  <r>
    <n v="725"/>
    <x v="710"/>
    <s v="Optional 6thgeneration access"/>
    <n v="193200"/>
    <n v="97369"/>
    <n v="61.008145363408524"/>
    <n v="50"/>
    <x v="0"/>
    <n v="1596"/>
    <x v="1"/>
    <s v="USD"/>
    <n v="1416031200"/>
    <n v="1416204000"/>
    <b v="0"/>
    <b v="0"/>
    <s v="games/mobile games"/>
    <x v="6"/>
    <x v="20"/>
  </r>
  <r>
    <n v="726"/>
    <x v="711"/>
    <s v="Realigned web-enabled functionalities"/>
    <n v="54300"/>
    <n v="48227"/>
    <n v="92.036259541984734"/>
    <n v="89"/>
    <x v="3"/>
    <n v="524"/>
    <x v="1"/>
    <s v="USD"/>
    <n v="1287982800"/>
    <n v="1288501200"/>
    <b v="0"/>
    <b v="1"/>
    <s v="theater/plays"/>
    <x v="3"/>
    <x v="3"/>
  </r>
  <r>
    <n v="727"/>
    <x v="712"/>
    <s v="Enterprise-wide multimedia software"/>
    <n v="8900"/>
    <n v="14685"/>
    <n v="81.132596685082873"/>
    <n v="165"/>
    <x v="1"/>
    <n v="181"/>
    <x v="1"/>
    <s v="USD"/>
    <n v="1547964000"/>
    <n v="1552971600"/>
    <b v="0"/>
    <b v="0"/>
    <s v="technology/web"/>
    <x v="2"/>
    <x v="2"/>
  </r>
  <r>
    <n v="728"/>
    <x v="713"/>
    <s v="Versatile mission-critical knowledgebase"/>
    <n v="4200"/>
    <n v="735"/>
    <n v="73.5"/>
    <n v="18"/>
    <x v="0"/>
    <n v="10"/>
    <x v="1"/>
    <s v="USD"/>
    <n v="1464152400"/>
    <n v="1465102800"/>
    <b v="0"/>
    <b v="0"/>
    <s v="theater/plays"/>
    <x v="3"/>
    <x v="3"/>
  </r>
  <r>
    <n v="729"/>
    <x v="714"/>
    <s v="Multi-lateral object-oriented open system"/>
    <n v="5600"/>
    <n v="10397"/>
    <n v="85.221311475409834"/>
    <n v="186"/>
    <x v="1"/>
    <n v="122"/>
    <x v="1"/>
    <s v="USD"/>
    <n v="1359957600"/>
    <n v="1360130400"/>
    <b v="0"/>
    <b v="0"/>
    <s v="film &amp; video/drama"/>
    <x v="4"/>
    <x v="6"/>
  </r>
  <r>
    <n v="730"/>
    <x v="715"/>
    <s v="Visionary system-worthy attitude"/>
    <n v="28800"/>
    <n v="118847"/>
    <n v="110.96825396825396"/>
    <n v="413"/>
    <x v="1"/>
    <n v="1071"/>
    <x v="0"/>
    <s v="CAD"/>
    <n v="1432357200"/>
    <n v="1432875600"/>
    <b v="0"/>
    <b v="0"/>
    <s v="technology/wearables"/>
    <x v="2"/>
    <x v="8"/>
  </r>
  <r>
    <n v="731"/>
    <x v="716"/>
    <s v="Synergized content-based hierarchy"/>
    <n v="8000"/>
    <n v="7220"/>
    <n v="32.968036529680369"/>
    <n v="90"/>
    <x v="3"/>
    <n v="219"/>
    <x v="1"/>
    <s v="USD"/>
    <n v="1500786000"/>
    <n v="1500872400"/>
    <b v="0"/>
    <b v="0"/>
    <s v="technology/web"/>
    <x v="2"/>
    <x v="2"/>
  </r>
  <r>
    <n v="732"/>
    <x v="717"/>
    <s v="Business-focused 24hour access"/>
    <n v="117000"/>
    <n v="107622"/>
    <n v="96.005352363960753"/>
    <n v="92"/>
    <x v="0"/>
    <n v="1121"/>
    <x v="1"/>
    <s v="USD"/>
    <n v="1490158800"/>
    <n v="1492146000"/>
    <b v="0"/>
    <b v="1"/>
    <s v="music/rock"/>
    <x v="1"/>
    <x v="1"/>
  </r>
  <r>
    <n v="733"/>
    <x v="718"/>
    <s v="Automated hybrid orchestration"/>
    <n v="15800"/>
    <n v="83267"/>
    <n v="84.96632653061225"/>
    <n v="527"/>
    <x v="1"/>
    <n v="980"/>
    <x v="1"/>
    <s v="USD"/>
    <n v="1406178000"/>
    <n v="1407301200"/>
    <b v="0"/>
    <b v="0"/>
    <s v="music/metal"/>
    <x v="1"/>
    <x v="16"/>
  </r>
  <r>
    <n v="734"/>
    <x v="719"/>
    <s v="Exclusive 5thgeneration leverage"/>
    <n v="4200"/>
    <n v="13404"/>
    <n v="25.007462686567163"/>
    <n v="319"/>
    <x v="1"/>
    <n v="536"/>
    <x v="1"/>
    <s v="USD"/>
    <n v="1485583200"/>
    <n v="1486620000"/>
    <b v="0"/>
    <b v="1"/>
    <s v="theater/plays"/>
    <x v="3"/>
    <x v="3"/>
  </r>
  <r>
    <n v="735"/>
    <x v="720"/>
    <s v="Grass-roots zero administration alliance"/>
    <n v="37100"/>
    <n v="131404"/>
    <n v="65.998995479658461"/>
    <n v="354"/>
    <x v="1"/>
    <n v="1991"/>
    <x v="1"/>
    <s v="USD"/>
    <n v="1459314000"/>
    <n v="1459918800"/>
    <b v="0"/>
    <b v="0"/>
    <s v="photography/photography books"/>
    <x v="7"/>
    <x v="14"/>
  </r>
  <r>
    <n v="736"/>
    <x v="721"/>
    <s v="Proactive heuristic orchestration"/>
    <n v="7700"/>
    <n v="2533"/>
    <n v="87.34482758620689"/>
    <n v="33"/>
    <x v="3"/>
    <n v="29"/>
    <x v="1"/>
    <s v="USD"/>
    <n v="1424412000"/>
    <n v="1424757600"/>
    <b v="0"/>
    <b v="0"/>
    <s v="publishing/nonfiction"/>
    <x v="5"/>
    <x v="9"/>
  </r>
  <r>
    <n v="737"/>
    <x v="722"/>
    <s v="Function-based systematic Graphical User Interface"/>
    <n v="3700"/>
    <n v="5028"/>
    <n v="27.933333333333334"/>
    <n v="136"/>
    <x v="1"/>
    <n v="180"/>
    <x v="1"/>
    <s v="USD"/>
    <n v="1478844000"/>
    <n v="1479880800"/>
    <b v="0"/>
    <b v="0"/>
    <s v="music/indie rock"/>
    <x v="1"/>
    <x v="7"/>
  </r>
  <r>
    <n v="738"/>
    <x v="486"/>
    <s v="Extended zero administration software"/>
    <n v="74700"/>
    <n v="1557"/>
    <n v="103.8"/>
    <n v="2"/>
    <x v="0"/>
    <n v="15"/>
    <x v="1"/>
    <s v="USD"/>
    <n v="1416117600"/>
    <n v="1418018400"/>
    <b v="0"/>
    <b v="1"/>
    <s v="theater/plays"/>
    <x v="3"/>
    <x v="3"/>
  </r>
  <r>
    <n v="739"/>
    <x v="723"/>
    <s v="Multi-tiered discrete support"/>
    <n v="10000"/>
    <n v="6100"/>
    <n v="31.937172774869111"/>
    <n v="61"/>
    <x v="0"/>
    <n v="191"/>
    <x v="1"/>
    <s v="USD"/>
    <n v="1340946000"/>
    <n v="1341032400"/>
    <b v="0"/>
    <b v="0"/>
    <s v="music/indie rock"/>
    <x v="1"/>
    <x v="7"/>
  </r>
  <r>
    <n v="740"/>
    <x v="724"/>
    <s v="Phased system-worthy conglomeration"/>
    <n v="5300"/>
    <n v="1592"/>
    <n v="99.5"/>
    <n v="30"/>
    <x v="0"/>
    <n v="16"/>
    <x v="1"/>
    <s v="USD"/>
    <n v="1486101600"/>
    <n v="1486360800"/>
    <b v="0"/>
    <b v="0"/>
    <s v="theater/plays"/>
    <x v="3"/>
    <x v="3"/>
  </r>
  <r>
    <n v="741"/>
    <x v="287"/>
    <s v="Balanced mobile alliance"/>
    <n v="1200"/>
    <n v="14150"/>
    <n v="108.84615384615384"/>
    <n v="1179"/>
    <x v="1"/>
    <n v="130"/>
    <x v="1"/>
    <s v="USD"/>
    <n v="1274590800"/>
    <n v="1274677200"/>
    <b v="0"/>
    <b v="0"/>
    <s v="theater/plays"/>
    <x v="3"/>
    <x v="3"/>
  </r>
  <r>
    <n v="742"/>
    <x v="725"/>
    <s v="Reactive solution-oriented groupware"/>
    <n v="1200"/>
    <n v="13513"/>
    <n v="110.76229508196721"/>
    <n v="1126"/>
    <x v="1"/>
    <n v="122"/>
    <x v="1"/>
    <s v="USD"/>
    <n v="1263880800"/>
    <n v="1267509600"/>
    <b v="0"/>
    <b v="0"/>
    <s v="music/electric music"/>
    <x v="1"/>
    <x v="5"/>
  </r>
  <r>
    <n v="743"/>
    <x v="726"/>
    <s v="Exclusive bandwidth-monitored orchestration"/>
    <n v="3900"/>
    <n v="504"/>
    <n v="29.647058823529413"/>
    <n v="13"/>
    <x v="0"/>
    <n v="17"/>
    <x v="1"/>
    <s v="USD"/>
    <n v="1445403600"/>
    <n v="1445922000"/>
    <b v="0"/>
    <b v="1"/>
    <s v="theater/plays"/>
    <x v="3"/>
    <x v="3"/>
  </r>
  <r>
    <n v="744"/>
    <x v="727"/>
    <s v="Intuitive exuding initiative"/>
    <n v="2000"/>
    <n v="14240"/>
    <n v="101.71428571428571"/>
    <n v="712"/>
    <x v="1"/>
    <n v="140"/>
    <x v="1"/>
    <s v="USD"/>
    <n v="1533877200"/>
    <n v="1534050000"/>
    <b v="0"/>
    <b v="1"/>
    <s v="theater/plays"/>
    <x v="3"/>
    <x v="3"/>
  </r>
  <r>
    <n v="745"/>
    <x v="728"/>
    <s v="Streamlined needs-based knowledge user"/>
    <n v="6900"/>
    <n v="2091"/>
    <n v="61.5"/>
    <n v="30"/>
    <x v="0"/>
    <n v="34"/>
    <x v="1"/>
    <s v="USD"/>
    <n v="1275195600"/>
    <n v="1277528400"/>
    <b v="0"/>
    <b v="0"/>
    <s v="technology/wearables"/>
    <x v="2"/>
    <x v="8"/>
  </r>
  <r>
    <n v="746"/>
    <x v="729"/>
    <s v="Automated system-worthy structure"/>
    <n v="55800"/>
    <n v="118580"/>
    <n v="35"/>
    <n v="213"/>
    <x v="1"/>
    <n v="3388"/>
    <x v="1"/>
    <s v="USD"/>
    <n v="1318136400"/>
    <n v="1318568400"/>
    <b v="0"/>
    <b v="0"/>
    <s v="technology/web"/>
    <x v="2"/>
    <x v="2"/>
  </r>
  <r>
    <n v="747"/>
    <x v="730"/>
    <s v="Secured clear-thinking intranet"/>
    <n v="4900"/>
    <n v="11214"/>
    <n v="40.049999999999997"/>
    <n v="229"/>
    <x v="1"/>
    <n v="280"/>
    <x v="1"/>
    <s v="USD"/>
    <n v="1283403600"/>
    <n v="1284354000"/>
    <b v="0"/>
    <b v="0"/>
    <s v="theater/plays"/>
    <x v="3"/>
    <x v="3"/>
  </r>
  <r>
    <n v="748"/>
    <x v="731"/>
    <s v="Cloned actuating architecture"/>
    <n v="194900"/>
    <n v="68137"/>
    <n v="110.97231270358306"/>
    <n v="35"/>
    <x v="3"/>
    <n v="614"/>
    <x v="1"/>
    <s v="USD"/>
    <n v="1267423200"/>
    <n v="1269579600"/>
    <b v="0"/>
    <b v="1"/>
    <s v="film &amp; video/animation"/>
    <x v="4"/>
    <x v="10"/>
  </r>
  <r>
    <n v="749"/>
    <x v="732"/>
    <s v="Down-sized needs-based task-force"/>
    <n v="8600"/>
    <n v="13527"/>
    <n v="36.959016393442624"/>
    <n v="157"/>
    <x v="1"/>
    <n v="366"/>
    <x v="6"/>
    <s v="EUR"/>
    <n v="1412744400"/>
    <n v="1413781200"/>
    <b v="0"/>
    <b v="1"/>
    <s v="technology/wearables"/>
    <x v="2"/>
    <x v="8"/>
  </r>
  <r>
    <n v="750"/>
    <x v="733"/>
    <s v="Extended responsive Internet solution"/>
    <n v="100"/>
    <n v="1"/>
    <n v="1"/>
    <n v="1"/>
    <x v="0"/>
    <n v="1"/>
    <x v="4"/>
    <s v="GBP"/>
    <n v="1277960400"/>
    <n v="1280120400"/>
    <b v="0"/>
    <b v="0"/>
    <s v="music/electric music"/>
    <x v="1"/>
    <x v="5"/>
  </r>
  <r>
    <n v="751"/>
    <x v="734"/>
    <s v="Universal value-added moderator"/>
    <n v="3600"/>
    <n v="8363"/>
    <n v="30.974074074074075"/>
    <n v="232"/>
    <x v="1"/>
    <n v="270"/>
    <x v="1"/>
    <s v="USD"/>
    <n v="1458190800"/>
    <n v="1459486800"/>
    <b v="1"/>
    <b v="1"/>
    <s v="publishing/nonfiction"/>
    <x v="5"/>
    <x v="9"/>
  </r>
  <r>
    <n v="752"/>
    <x v="735"/>
    <s v="Sharable motivating emulation"/>
    <n v="5800"/>
    <n v="5362"/>
    <n v="47.035087719298247"/>
    <n v="92"/>
    <x v="3"/>
    <n v="114"/>
    <x v="1"/>
    <s v="USD"/>
    <n v="1280984400"/>
    <n v="1282539600"/>
    <b v="0"/>
    <b v="1"/>
    <s v="theater/plays"/>
    <x v="3"/>
    <x v="3"/>
  </r>
  <r>
    <n v="753"/>
    <x v="736"/>
    <s v="Networked web-enabled product"/>
    <n v="4700"/>
    <n v="12065"/>
    <n v="88.065693430656935"/>
    <n v="257"/>
    <x v="1"/>
    <n v="137"/>
    <x v="1"/>
    <s v="USD"/>
    <n v="1274590800"/>
    <n v="1275886800"/>
    <b v="0"/>
    <b v="0"/>
    <s v="photography/photography books"/>
    <x v="7"/>
    <x v="14"/>
  </r>
  <r>
    <n v="754"/>
    <x v="737"/>
    <s v="Advanced dedicated encoding"/>
    <n v="70400"/>
    <n v="118603"/>
    <n v="37.005616224648989"/>
    <n v="168"/>
    <x v="1"/>
    <n v="3205"/>
    <x v="1"/>
    <s v="USD"/>
    <n v="1351400400"/>
    <n v="1355983200"/>
    <b v="0"/>
    <b v="0"/>
    <s v="theater/plays"/>
    <x v="3"/>
    <x v="3"/>
  </r>
  <r>
    <n v="755"/>
    <x v="738"/>
    <s v="Stand-alone multi-state project"/>
    <n v="4500"/>
    <n v="7496"/>
    <n v="26.027777777777779"/>
    <n v="167"/>
    <x v="1"/>
    <n v="288"/>
    <x v="3"/>
    <s v="DKK"/>
    <n v="1514354400"/>
    <n v="1515391200"/>
    <b v="0"/>
    <b v="1"/>
    <s v="theater/plays"/>
    <x v="3"/>
    <x v="3"/>
  </r>
  <r>
    <n v="756"/>
    <x v="739"/>
    <s v="Customizable bi-directional monitoring"/>
    <n v="1300"/>
    <n v="10037"/>
    <n v="67.817567567567565"/>
    <n v="772"/>
    <x v="1"/>
    <n v="148"/>
    <x v="1"/>
    <s v="USD"/>
    <n v="1421733600"/>
    <n v="1422252000"/>
    <b v="0"/>
    <b v="0"/>
    <s v="theater/plays"/>
    <x v="3"/>
    <x v="3"/>
  </r>
  <r>
    <n v="757"/>
    <x v="740"/>
    <s v="Profit-focused motivating function"/>
    <n v="1400"/>
    <n v="5696"/>
    <n v="49.964912280701753"/>
    <n v="407"/>
    <x v="1"/>
    <n v="114"/>
    <x v="1"/>
    <s v="USD"/>
    <n v="1305176400"/>
    <n v="1305522000"/>
    <b v="0"/>
    <b v="0"/>
    <s v="film &amp; video/drama"/>
    <x v="4"/>
    <x v="6"/>
  </r>
  <r>
    <n v="758"/>
    <x v="741"/>
    <s v="Proactive systemic firmware"/>
    <n v="29600"/>
    <n v="167005"/>
    <n v="110.01646903820817"/>
    <n v="564"/>
    <x v="1"/>
    <n v="1518"/>
    <x v="0"/>
    <s v="CAD"/>
    <n v="1414126800"/>
    <n v="1414904400"/>
    <b v="0"/>
    <b v="0"/>
    <s v="music/rock"/>
    <x v="1"/>
    <x v="1"/>
  </r>
  <r>
    <n v="759"/>
    <x v="742"/>
    <s v="Grass-roots upward-trending installation"/>
    <n v="167500"/>
    <n v="114615"/>
    <n v="89.964678178963894"/>
    <n v="68"/>
    <x v="0"/>
    <n v="1274"/>
    <x v="1"/>
    <s v="USD"/>
    <n v="1517810400"/>
    <n v="1520402400"/>
    <b v="0"/>
    <b v="0"/>
    <s v="music/electric music"/>
    <x v="1"/>
    <x v="5"/>
  </r>
  <r>
    <n v="760"/>
    <x v="743"/>
    <s v="Virtual heuristic hub"/>
    <n v="48300"/>
    <n v="16592"/>
    <n v="79.009523809523813"/>
    <n v="34"/>
    <x v="0"/>
    <n v="210"/>
    <x v="6"/>
    <s v="EUR"/>
    <n v="1564635600"/>
    <n v="1567141200"/>
    <b v="0"/>
    <b v="1"/>
    <s v="games/video games"/>
    <x v="6"/>
    <x v="11"/>
  </r>
  <r>
    <n v="761"/>
    <x v="744"/>
    <s v="Customizable leadingedge model"/>
    <n v="2200"/>
    <n v="14420"/>
    <n v="86.867469879518069"/>
    <n v="655"/>
    <x v="1"/>
    <n v="166"/>
    <x v="1"/>
    <s v="USD"/>
    <n v="1500699600"/>
    <n v="1501131600"/>
    <b v="0"/>
    <b v="0"/>
    <s v="music/rock"/>
    <x v="1"/>
    <x v="1"/>
  </r>
  <r>
    <n v="762"/>
    <x v="307"/>
    <s v="Upgradable uniform service-desk"/>
    <n v="3500"/>
    <n v="6204"/>
    <n v="62.04"/>
    <n v="177"/>
    <x v="1"/>
    <n v="100"/>
    <x v="2"/>
    <s v="AUD"/>
    <n v="1354082400"/>
    <n v="1355032800"/>
    <b v="0"/>
    <b v="0"/>
    <s v="music/jazz"/>
    <x v="1"/>
    <x v="17"/>
  </r>
  <r>
    <n v="763"/>
    <x v="745"/>
    <s v="Inverse client-driven product"/>
    <n v="5600"/>
    <n v="6338"/>
    <n v="26.970212765957445"/>
    <n v="113"/>
    <x v="1"/>
    <n v="235"/>
    <x v="1"/>
    <s v="USD"/>
    <n v="1336453200"/>
    <n v="1339477200"/>
    <b v="0"/>
    <b v="1"/>
    <s v="theater/plays"/>
    <x v="3"/>
    <x v="3"/>
  </r>
  <r>
    <n v="764"/>
    <x v="746"/>
    <s v="Managed bandwidth-monitored system engine"/>
    <n v="1100"/>
    <n v="8010"/>
    <n v="54.121621621621621"/>
    <n v="728"/>
    <x v="1"/>
    <n v="148"/>
    <x v="1"/>
    <s v="USD"/>
    <n v="1305262800"/>
    <n v="1305954000"/>
    <b v="0"/>
    <b v="0"/>
    <s v="music/rock"/>
    <x v="1"/>
    <x v="1"/>
  </r>
  <r>
    <n v="765"/>
    <x v="747"/>
    <s v="Advanced transitional help-desk"/>
    <n v="3900"/>
    <n v="8125"/>
    <n v="41.035353535353536"/>
    <n v="208"/>
    <x v="1"/>
    <n v="198"/>
    <x v="1"/>
    <s v="USD"/>
    <n v="1492232400"/>
    <n v="1494392400"/>
    <b v="1"/>
    <b v="1"/>
    <s v="music/indie rock"/>
    <x v="1"/>
    <x v="7"/>
  </r>
  <r>
    <n v="766"/>
    <x v="748"/>
    <s v="De-engineered disintermediate encryption"/>
    <n v="43800"/>
    <n v="13653"/>
    <n v="55.052419354838712"/>
    <n v="31"/>
    <x v="0"/>
    <n v="248"/>
    <x v="2"/>
    <s v="AUD"/>
    <n v="1537333200"/>
    <n v="1537419600"/>
    <b v="0"/>
    <b v="0"/>
    <s v="film &amp; video/science fiction"/>
    <x v="4"/>
    <x v="22"/>
  </r>
  <r>
    <n v="767"/>
    <x v="749"/>
    <s v="Upgradable attitude-oriented project"/>
    <n v="97200"/>
    <n v="55372"/>
    <n v="107.93762183235867"/>
    <n v="57"/>
    <x v="0"/>
    <n v="513"/>
    <x v="1"/>
    <s v="USD"/>
    <n v="1444107600"/>
    <n v="1447999200"/>
    <b v="0"/>
    <b v="0"/>
    <s v="publishing/translations"/>
    <x v="5"/>
    <x v="18"/>
  </r>
  <r>
    <n v="768"/>
    <x v="750"/>
    <s v="Fundamental zero tolerance alliance"/>
    <n v="4800"/>
    <n v="11088"/>
    <n v="73.92"/>
    <n v="231"/>
    <x v="1"/>
    <n v="150"/>
    <x v="1"/>
    <s v="USD"/>
    <n v="1386741600"/>
    <n v="1388037600"/>
    <b v="0"/>
    <b v="0"/>
    <s v="theater/plays"/>
    <x v="3"/>
    <x v="3"/>
  </r>
  <r>
    <n v="769"/>
    <x v="751"/>
    <s v="Devolved 24hour forecast"/>
    <n v="125600"/>
    <n v="109106"/>
    <n v="31.995894428152493"/>
    <n v="87"/>
    <x v="0"/>
    <n v="3410"/>
    <x v="1"/>
    <s v="USD"/>
    <n v="1376542800"/>
    <n v="1378789200"/>
    <b v="0"/>
    <b v="0"/>
    <s v="games/video games"/>
    <x v="6"/>
    <x v="11"/>
  </r>
  <r>
    <n v="770"/>
    <x v="752"/>
    <s v="User-centric attitude-oriented intranet"/>
    <n v="4300"/>
    <n v="11642"/>
    <n v="53.898148148148145"/>
    <n v="271"/>
    <x v="1"/>
    <n v="216"/>
    <x v="6"/>
    <s v="EUR"/>
    <n v="1397451600"/>
    <n v="1398056400"/>
    <b v="0"/>
    <b v="1"/>
    <s v="theater/plays"/>
    <x v="3"/>
    <x v="3"/>
  </r>
  <r>
    <n v="771"/>
    <x v="753"/>
    <s v="Self-enabling 5thgeneration paradigm"/>
    <n v="5600"/>
    <n v="2769"/>
    <n v="106.5"/>
    <n v="49"/>
    <x v="3"/>
    <n v="26"/>
    <x v="1"/>
    <s v="USD"/>
    <n v="1548482400"/>
    <n v="1550815200"/>
    <b v="0"/>
    <b v="0"/>
    <s v="theater/plays"/>
    <x v="3"/>
    <x v="3"/>
  </r>
  <r>
    <n v="772"/>
    <x v="754"/>
    <s v="Persistent 3rdgeneration moratorium"/>
    <n v="149600"/>
    <n v="169586"/>
    <n v="32.999805409612762"/>
    <n v="113"/>
    <x v="1"/>
    <n v="5139"/>
    <x v="1"/>
    <s v="USD"/>
    <n v="1549692000"/>
    <n v="1550037600"/>
    <b v="0"/>
    <b v="0"/>
    <s v="music/indie rock"/>
    <x v="1"/>
    <x v="7"/>
  </r>
  <r>
    <n v="773"/>
    <x v="755"/>
    <s v="Cross-platform empowering project"/>
    <n v="53100"/>
    <n v="101185"/>
    <n v="43.00254993625159"/>
    <n v="191"/>
    <x v="1"/>
    <n v="2353"/>
    <x v="1"/>
    <s v="USD"/>
    <n v="1492059600"/>
    <n v="1492923600"/>
    <b v="0"/>
    <b v="0"/>
    <s v="theater/plays"/>
    <x v="3"/>
    <x v="3"/>
  </r>
  <r>
    <n v="774"/>
    <x v="756"/>
    <s v="Polarized user-facing interface"/>
    <n v="5000"/>
    <n v="6775"/>
    <n v="86.858974358974365"/>
    <n v="136"/>
    <x v="1"/>
    <n v="78"/>
    <x v="6"/>
    <s v="EUR"/>
    <n v="1463979600"/>
    <n v="1467522000"/>
    <b v="0"/>
    <b v="0"/>
    <s v="technology/web"/>
    <x v="2"/>
    <x v="2"/>
  </r>
  <r>
    <n v="775"/>
    <x v="757"/>
    <s v="Customer-focused non-volatile framework"/>
    <n v="9400"/>
    <n v="968"/>
    <n v="96.8"/>
    <n v="10"/>
    <x v="0"/>
    <n v="10"/>
    <x v="1"/>
    <s v="USD"/>
    <n v="1415253600"/>
    <n v="1416117600"/>
    <b v="0"/>
    <b v="0"/>
    <s v="music/rock"/>
    <x v="1"/>
    <x v="1"/>
  </r>
  <r>
    <n v="776"/>
    <x v="758"/>
    <s v="Synchronized multimedia frame"/>
    <n v="110800"/>
    <n v="72623"/>
    <n v="32.995456610631528"/>
    <n v="66"/>
    <x v="0"/>
    <n v="2201"/>
    <x v="1"/>
    <s v="USD"/>
    <n v="1562216400"/>
    <n v="1563771600"/>
    <b v="0"/>
    <b v="0"/>
    <s v="theater/plays"/>
    <x v="3"/>
    <x v="3"/>
  </r>
  <r>
    <n v="777"/>
    <x v="759"/>
    <s v="Open-architected stable algorithm"/>
    <n v="93800"/>
    <n v="45987"/>
    <n v="68.028106508875737"/>
    <n v="49"/>
    <x v="0"/>
    <n v="676"/>
    <x v="1"/>
    <s v="USD"/>
    <n v="1316754000"/>
    <n v="1319259600"/>
    <b v="0"/>
    <b v="0"/>
    <s v="theater/plays"/>
    <x v="3"/>
    <x v="3"/>
  </r>
  <r>
    <n v="778"/>
    <x v="760"/>
    <s v="Cross-platform optimizing website"/>
    <n v="1300"/>
    <n v="10243"/>
    <n v="58.867816091954026"/>
    <n v="788"/>
    <x v="1"/>
    <n v="174"/>
    <x v="5"/>
    <s v="CHF"/>
    <n v="1313211600"/>
    <n v="1313643600"/>
    <b v="0"/>
    <b v="0"/>
    <s v="film &amp; video/animation"/>
    <x v="4"/>
    <x v="10"/>
  </r>
  <r>
    <n v="779"/>
    <x v="761"/>
    <s v="Public-key actuating projection"/>
    <n v="108700"/>
    <n v="87293"/>
    <n v="105.04572803850782"/>
    <n v="80"/>
    <x v="0"/>
    <n v="831"/>
    <x v="1"/>
    <s v="USD"/>
    <n v="1439528400"/>
    <n v="1440306000"/>
    <b v="0"/>
    <b v="1"/>
    <s v="theater/plays"/>
    <x v="3"/>
    <x v="3"/>
  </r>
  <r>
    <n v="780"/>
    <x v="762"/>
    <s v="Implemented intangible instruction set"/>
    <n v="5100"/>
    <n v="5421"/>
    <n v="33.054878048780488"/>
    <n v="106"/>
    <x v="1"/>
    <n v="164"/>
    <x v="1"/>
    <s v="USD"/>
    <n v="1469163600"/>
    <n v="1470805200"/>
    <b v="0"/>
    <b v="1"/>
    <s v="film &amp; video/drama"/>
    <x v="4"/>
    <x v="6"/>
  </r>
  <r>
    <n v="781"/>
    <x v="763"/>
    <s v="Cross-group interactive architecture"/>
    <n v="8700"/>
    <n v="4414"/>
    <n v="78.821428571428569"/>
    <n v="51"/>
    <x v="3"/>
    <n v="56"/>
    <x v="5"/>
    <s v="CHF"/>
    <n v="1288501200"/>
    <n v="1292911200"/>
    <b v="0"/>
    <b v="0"/>
    <s v="theater/plays"/>
    <x v="3"/>
    <x v="3"/>
  </r>
  <r>
    <n v="782"/>
    <x v="764"/>
    <s v="Centralized asymmetric framework"/>
    <n v="5100"/>
    <n v="10981"/>
    <n v="68.204968944099377"/>
    <n v="215"/>
    <x v="1"/>
    <n v="161"/>
    <x v="1"/>
    <s v="USD"/>
    <n v="1298959200"/>
    <n v="1301374800"/>
    <b v="0"/>
    <b v="1"/>
    <s v="film &amp; video/animation"/>
    <x v="4"/>
    <x v="10"/>
  </r>
  <r>
    <n v="783"/>
    <x v="765"/>
    <s v="Down-sized systematic utilization"/>
    <n v="7400"/>
    <n v="10451"/>
    <n v="75.731884057971016"/>
    <n v="141"/>
    <x v="1"/>
    <n v="138"/>
    <x v="1"/>
    <s v="USD"/>
    <n v="1387260000"/>
    <n v="1387864800"/>
    <b v="0"/>
    <b v="0"/>
    <s v="music/rock"/>
    <x v="1"/>
    <x v="1"/>
  </r>
  <r>
    <n v="784"/>
    <x v="766"/>
    <s v="Profound fault-tolerant model"/>
    <n v="88900"/>
    <n v="102535"/>
    <n v="30.996070133010882"/>
    <n v="115"/>
    <x v="1"/>
    <n v="3308"/>
    <x v="1"/>
    <s v="USD"/>
    <n v="1457244000"/>
    <n v="1458190800"/>
    <b v="0"/>
    <b v="0"/>
    <s v="technology/web"/>
    <x v="2"/>
    <x v="2"/>
  </r>
  <r>
    <n v="785"/>
    <x v="767"/>
    <s v="Multi-channeled bi-directional moratorium"/>
    <n v="6700"/>
    <n v="12939"/>
    <n v="101.88188976377953"/>
    <n v="193"/>
    <x v="1"/>
    <n v="127"/>
    <x v="2"/>
    <s v="AUD"/>
    <n v="1556341200"/>
    <n v="1559278800"/>
    <b v="0"/>
    <b v="1"/>
    <s v="film &amp; video/animation"/>
    <x v="4"/>
    <x v="10"/>
  </r>
  <r>
    <n v="786"/>
    <x v="768"/>
    <s v="Object-based content-based ability"/>
    <n v="1500"/>
    <n v="10946"/>
    <n v="52.879227053140099"/>
    <n v="730"/>
    <x v="1"/>
    <n v="207"/>
    <x v="6"/>
    <s v="EUR"/>
    <n v="1522126800"/>
    <n v="1522731600"/>
    <b v="0"/>
    <b v="1"/>
    <s v="music/jazz"/>
    <x v="1"/>
    <x v="17"/>
  </r>
  <r>
    <n v="787"/>
    <x v="769"/>
    <s v="Progressive coherent secured line"/>
    <n v="61200"/>
    <n v="60994"/>
    <n v="71.005820721769496"/>
    <n v="100"/>
    <x v="0"/>
    <n v="859"/>
    <x v="0"/>
    <s v="CAD"/>
    <n v="1305954000"/>
    <n v="1306731600"/>
    <b v="0"/>
    <b v="0"/>
    <s v="music/rock"/>
    <x v="1"/>
    <x v="1"/>
  </r>
  <r>
    <n v="788"/>
    <x v="770"/>
    <s v="Synchronized directional capability"/>
    <n v="3600"/>
    <n v="3174"/>
    <n v="102.38709677419355"/>
    <n v="88"/>
    <x v="2"/>
    <n v="31"/>
    <x v="1"/>
    <s v="USD"/>
    <n v="1350709200"/>
    <n v="1352527200"/>
    <b v="0"/>
    <b v="0"/>
    <s v="film &amp; video/animation"/>
    <x v="4"/>
    <x v="10"/>
  </r>
  <r>
    <n v="789"/>
    <x v="771"/>
    <s v="Cross-platform composite migration"/>
    <n v="9000"/>
    <n v="3351"/>
    <n v="74.466666666666669"/>
    <n v="37"/>
    <x v="0"/>
    <n v="45"/>
    <x v="1"/>
    <s v="USD"/>
    <n v="1401166800"/>
    <n v="1404363600"/>
    <b v="0"/>
    <b v="0"/>
    <s v="theater/plays"/>
    <x v="3"/>
    <x v="3"/>
  </r>
  <r>
    <n v="790"/>
    <x v="772"/>
    <s v="Operative local pricing structure"/>
    <n v="185900"/>
    <n v="56774"/>
    <n v="51.009883198562441"/>
    <n v="31"/>
    <x v="3"/>
    <n v="1113"/>
    <x v="1"/>
    <s v="USD"/>
    <n v="1266127200"/>
    <n v="1266645600"/>
    <b v="0"/>
    <b v="0"/>
    <s v="theater/plays"/>
    <x v="3"/>
    <x v="3"/>
  </r>
  <r>
    <n v="791"/>
    <x v="773"/>
    <s v="Optional web-enabled extranet"/>
    <n v="2100"/>
    <n v="540"/>
    <n v="90"/>
    <n v="26"/>
    <x v="0"/>
    <n v="6"/>
    <x v="1"/>
    <s v="USD"/>
    <n v="1481436000"/>
    <n v="1482818400"/>
    <b v="0"/>
    <b v="0"/>
    <s v="food/food trucks"/>
    <x v="0"/>
    <x v="0"/>
  </r>
  <r>
    <n v="792"/>
    <x v="774"/>
    <s v="Reduced 6thgeneration intranet"/>
    <n v="2000"/>
    <n v="680"/>
    <n v="97.142857142857139"/>
    <n v="34"/>
    <x v="0"/>
    <n v="7"/>
    <x v="1"/>
    <s v="USD"/>
    <n v="1372222800"/>
    <n v="1374642000"/>
    <b v="0"/>
    <b v="1"/>
    <s v="theater/plays"/>
    <x v="3"/>
    <x v="3"/>
  </r>
  <r>
    <n v="793"/>
    <x v="775"/>
    <s v="Networked disintermediate leverage"/>
    <n v="1100"/>
    <n v="13045"/>
    <n v="72.071823204419886"/>
    <n v="1186"/>
    <x v="1"/>
    <n v="181"/>
    <x v="5"/>
    <s v="CHF"/>
    <n v="1372136400"/>
    <n v="1372482000"/>
    <b v="0"/>
    <b v="0"/>
    <s v="publishing/nonfiction"/>
    <x v="5"/>
    <x v="9"/>
  </r>
  <r>
    <n v="794"/>
    <x v="776"/>
    <s v="Optional optimal website"/>
    <n v="6600"/>
    <n v="8276"/>
    <n v="75.236363636363635"/>
    <n v="125"/>
    <x v="1"/>
    <n v="110"/>
    <x v="1"/>
    <s v="USD"/>
    <n v="1513922400"/>
    <n v="1514959200"/>
    <b v="0"/>
    <b v="0"/>
    <s v="music/rock"/>
    <x v="1"/>
    <x v="1"/>
  </r>
  <r>
    <n v="795"/>
    <x v="777"/>
    <s v="Stand-alone asynchronous functionalities"/>
    <n v="7100"/>
    <n v="1022"/>
    <n v="32.967741935483872"/>
    <n v="14"/>
    <x v="0"/>
    <n v="31"/>
    <x v="1"/>
    <s v="USD"/>
    <n v="1477976400"/>
    <n v="1478235600"/>
    <b v="0"/>
    <b v="0"/>
    <s v="film &amp; video/drama"/>
    <x v="4"/>
    <x v="6"/>
  </r>
  <r>
    <n v="796"/>
    <x v="778"/>
    <s v="Profound full-range open system"/>
    <n v="7800"/>
    <n v="4275"/>
    <n v="54.807692307692307"/>
    <n v="55"/>
    <x v="0"/>
    <n v="78"/>
    <x v="1"/>
    <s v="USD"/>
    <n v="1407474000"/>
    <n v="1408078800"/>
    <b v="0"/>
    <b v="1"/>
    <s v="games/mobile games"/>
    <x v="6"/>
    <x v="20"/>
  </r>
  <r>
    <n v="797"/>
    <x v="779"/>
    <s v="Optional tangible utilization"/>
    <n v="7600"/>
    <n v="8332"/>
    <n v="45.037837837837834"/>
    <n v="110"/>
    <x v="1"/>
    <n v="185"/>
    <x v="1"/>
    <s v="USD"/>
    <n v="1546149600"/>
    <n v="1548136800"/>
    <b v="0"/>
    <b v="0"/>
    <s v="technology/web"/>
    <x v="2"/>
    <x v="2"/>
  </r>
  <r>
    <n v="798"/>
    <x v="780"/>
    <s v="Seamless maximized product"/>
    <n v="3400"/>
    <n v="6408"/>
    <n v="52.958677685950413"/>
    <n v="188"/>
    <x v="1"/>
    <n v="121"/>
    <x v="1"/>
    <s v="USD"/>
    <n v="1338440400"/>
    <n v="1340859600"/>
    <b v="0"/>
    <b v="1"/>
    <s v="theater/plays"/>
    <x v="3"/>
    <x v="3"/>
  </r>
  <r>
    <n v="799"/>
    <x v="781"/>
    <s v="Devolved tertiary time-frame"/>
    <n v="84500"/>
    <n v="73522"/>
    <n v="60.017959183673469"/>
    <n v="87"/>
    <x v="0"/>
    <n v="1225"/>
    <x v="4"/>
    <s v="GBP"/>
    <n v="1454133600"/>
    <n v="1454479200"/>
    <b v="0"/>
    <b v="0"/>
    <s v="theater/plays"/>
    <x v="3"/>
    <x v="3"/>
  </r>
  <r>
    <n v="800"/>
    <x v="782"/>
    <s v="Centralized regional function"/>
    <n v="100"/>
    <n v="1"/>
    <n v="1"/>
    <n v="1"/>
    <x v="0"/>
    <n v="1"/>
    <x v="5"/>
    <s v="CHF"/>
    <n v="1434085200"/>
    <n v="1434430800"/>
    <b v="0"/>
    <b v="0"/>
    <s v="music/rock"/>
    <x v="1"/>
    <x v="1"/>
  </r>
  <r>
    <n v="801"/>
    <x v="783"/>
    <s v="User-friendly high-level initiative"/>
    <n v="2300"/>
    <n v="4667"/>
    <n v="44.028301886792455"/>
    <n v="203"/>
    <x v="1"/>
    <n v="106"/>
    <x v="1"/>
    <s v="USD"/>
    <n v="1577772000"/>
    <n v="1579672800"/>
    <b v="0"/>
    <b v="1"/>
    <s v="photography/photography books"/>
    <x v="7"/>
    <x v="14"/>
  </r>
  <r>
    <n v="802"/>
    <x v="784"/>
    <s v="Reverse-engineered zero-defect infrastructure"/>
    <n v="6200"/>
    <n v="12216"/>
    <n v="86.028169014084511"/>
    <n v="197"/>
    <x v="1"/>
    <n v="142"/>
    <x v="1"/>
    <s v="USD"/>
    <n v="1562216400"/>
    <n v="1562389200"/>
    <b v="0"/>
    <b v="0"/>
    <s v="photography/photography books"/>
    <x v="7"/>
    <x v="14"/>
  </r>
  <r>
    <n v="803"/>
    <x v="785"/>
    <s v="Stand-alone background customer loyalty"/>
    <n v="6100"/>
    <n v="6527"/>
    <n v="28.012875536480685"/>
    <n v="107"/>
    <x v="1"/>
    <n v="233"/>
    <x v="1"/>
    <s v="USD"/>
    <n v="1548568800"/>
    <n v="1551506400"/>
    <b v="0"/>
    <b v="0"/>
    <s v="theater/plays"/>
    <x v="3"/>
    <x v="3"/>
  </r>
  <r>
    <n v="804"/>
    <x v="786"/>
    <s v="Business-focused discrete software"/>
    <n v="2600"/>
    <n v="6987"/>
    <n v="32.050458715596328"/>
    <n v="269"/>
    <x v="1"/>
    <n v="218"/>
    <x v="1"/>
    <s v="USD"/>
    <n v="1514872800"/>
    <n v="1516600800"/>
    <b v="0"/>
    <b v="0"/>
    <s v="music/rock"/>
    <x v="1"/>
    <x v="1"/>
  </r>
  <r>
    <n v="805"/>
    <x v="787"/>
    <s v="Advanced intermediate Graphic Interface"/>
    <n v="9700"/>
    <n v="4932"/>
    <n v="73.611940298507463"/>
    <n v="51"/>
    <x v="0"/>
    <n v="67"/>
    <x v="2"/>
    <s v="AUD"/>
    <n v="1416031200"/>
    <n v="1420437600"/>
    <b v="0"/>
    <b v="0"/>
    <s v="film &amp; video/documentary"/>
    <x v="4"/>
    <x v="4"/>
  </r>
  <r>
    <n v="806"/>
    <x v="788"/>
    <s v="Adaptive holistic hub"/>
    <n v="700"/>
    <n v="8262"/>
    <n v="108.71052631578948"/>
    <n v="1180"/>
    <x v="1"/>
    <n v="76"/>
    <x v="1"/>
    <s v="USD"/>
    <n v="1330927200"/>
    <n v="1332997200"/>
    <b v="0"/>
    <b v="1"/>
    <s v="film &amp; video/drama"/>
    <x v="4"/>
    <x v="6"/>
  </r>
  <r>
    <n v="807"/>
    <x v="789"/>
    <s v="Automated uniform concept"/>
    <n v="700"/>
    <n v="1848"/>
    <n v="42.97674418604651"/>
    <n v="264"/>
    <x v="1"/>
    <n v="43"/>
    <x v="1"/>
    <s v="USD"/>
    <n v="1571115600"/>
    <n v="1574920800"/>
    <b v="0"/>
    <b v="1"/>
    <s v="theater/plays"/>
    <x v="3"/>
    <x v="3"/>
  </r>
  <r>
    <n v="808"/>
    <x v="790"/>
    <s v="Enhanced regional flexibility"/>
    <n v="5200"/>
    <n v="1583"/>
    <n v="83.315789473684205"/>
    <n v="30"/>
    <x v="0"/>
    <n v="19"/>
    <x v="1"/>
    <s v="USD"/>
    <n v="1463461200"/>
    <n v="1464930000"/>
    <b v="0"/>
    <b v="0"/>
    <s v="food/food trucks"/>
    <x v="0"/>
    <x v="0"/>
  </r>
  <r>
    <n v="809"/>
    <x v="764"/>
    <s v="Public-key bottom-line algorithm"/>
    <n v="140800"/>
    <n v="88536"/>
    <n v="42"/>
    <n v="63"/>
    <x v="0"/>
    <n v="2108"/>
    <x v="5"/>
    <s v="CHF"/>
    <n v="1344920400"/>
    <n v="1345006800"/>
    <b v="0"/>
    <b v="0"/>
    <s v="film &amp; video/documentary"/>
    <x v="4"/>
    <x v="4"/>
  </r>
  <r>
    <n v="810"/>
    <x v="791"/>
    <s v="Multi-layered intangible instruction set"/>
    <n v="6400"/>
    <n v="12360"/>
    <n v="55.927601809954751"/>
    <n v="193"/>
    <x v="1"/>
    <n v="221"/>
    <x v="1"/>
    <s v="USD"/>
    <n v="1511848800"/>
    <n v="1512712800"/>
    <b v="0"/>
    <b v="1"/>
    <s v="theater/plays"/>
    <x v="3"/>
    <x v="3"/>
  </r>
  <r>
    <n v="811"/>
    <x v="792"/>
    <s v="Fundamental methodical emulation"/>
    <n v="92500"/>
    <n v="71320"/>
    <n v="105.03681885125184"/>
    <n v="77"/>
    <x v="0"/>
    <n v="679"/>
    <x v="1"/>
    <s v="USD"/>
    <n v="1452319200"/>
    <n v="1452492000"/>
    <b v="0"/>
    <b v="1"/>
    <s v="games/video games"/>
    <x v="6"/>
    <x v="11"/>
  </r>
  <r>
    <n v="812"/>
    <x v="793"/>
    <s v="Expanded value-added hardware"/>
    <n v="59700"/>
    <n v="134640"/>
    <n v="48"/>
    <n v="226"/>
    <x v="1"/>
    <n v="2805"/>
    <x v="0"/>
    <s v="CAD"/>
    <n v="1523854800"/>
    <n v="1524286800"/>
    <b v="0"/>
    <b v="0"/>
    <s v="publishing/nonfiction"/>
    <x v="5"/>
    <x v="9"/>
  </r>
  <r>
    <n v="813"/>
    <x v="794"/>
    <s v="Diverse high-level attitude"/>
    <n v="3200"/>
    <n v="7661"/>
    <n v="112.66176470588235"/>
    <n v="239"/>
    <x v="1"/>
    <n v="68"/>
    <x v="1"/>
    <s v="USD"/>
    <n v="1346043600"/>
    <n v="1346907600"/>
    <b v="0"/>
    <b v="0"/>
    <s v="games/video games"/>
    <x v="6"/>
    <x v="11"/>
  </r>
  <r>
    <n v="814"/>
    <x v="795"/>
    <s v="Visionary 24hour analyzer"/>
    <n v="3200"/>
    <n v="2950"/>
    <n v="81.944444444444443"/>
    <n v="92"/>
    <x v="0"/>
    <n v="36"/>
    <x v="3"/>
    <s v="DKK"/>
    <n v="1464325200"/>
    <n v="1464498000"/>
    <b v="0"/>
    <b v="1"/>
    <s v="music/rock"/>
    <x v="1"/>
    <x v="1"/>
  </r>
  <r>
    <n v="815"/>
    <x v="796"/>
    <s v="Centralized bandwidth-monitored leverage"/>
    <n v="9000"/>
    <n v="11721"/>
    <n v="64.049180327868854"/>
    <n v="130"/>
    <x v="1"/>
    <n v="183"/>
    <x v="0"/>
    <s v="CAD"/>
    <n v="1511935200"/>
    <n v="1514181600"/>
    <b v="0"/>
    <b v="0"/>
    <s v="music/rock"/>
    <x v="1"/>
    <x v="1"/>
  </r>
  <r>
    <n v="816"/>
    <x v="797"/>
    <s v="Ergonomic mission-critical moratorium"/>
    <n v="2300"/>
    <n v="14150"/>
    <n v="106.39097744360902"/>
    <n v="615"/>
    <x v="1"/>
    <n v="133"/>
    <x v="1"/>
    <s v="USD"/>
    <n v="1392012000"/>
    <n v="1392184800"/>
    <b v="1"/>
    <b v="1"/>
    <s v="theater/plays"/>
    <x v="3"/>
    <x v="3"/>
  </r>
  <r>
    <n v="817"/>
    <x v="798"/>
    <s v="Front-line intermediate moderator"/>
    <n v="51300"/>
    <n v="189192"/>
    <n v="76.011249497790274"/>
    <n v="369"/>
    <x v="1"/>
    <n v="2489"/>
    <x v="6"/>
    <s v="EUR"/>
    <n v="1556946000"/>
    <n v="1559365200"/>
    <b v="0"/>
    <b v="1"/>
    <s v="publishing/nonfiction"/>
    <x v="5"/>
    <x v="9"/>
  </r>
  <r>
    <n v="818"/>
    <x v="311"/>
    <s v="Automated local secured line"/>
    <n v="700"/>
    <n v="7664"/>
    <n v="111.07246376811594"/>
    <n v="1095"/>
    <x v="1"/>
    <n v="69"/>
    <x v="1"/>
    <s v="USD"/>
    <n v="1548050400"/>
    <n v="1549173600"/>
    <b v="0"/>
    <b v="1"/>
    <s v="theater/plays"/>
    <x v="3"/>
    <x v="3"/>
  </r>
  <r>
    <n v="819"/>
    <x v="799"/>
    <s v="Integrated bandwidth-monitored alliance"/>
    <n v="8900"/>
    <n v="4509"/>
    <n v="95.936170212765958"/>
    <n v="51"/>
    <x v="0"/>
    <n v="47"/>
    <x v="1"/>
    <s v="USD"/>
    <n v="1353736800"/>
    <n v="1355032800"/>
    <b v="1"/>
    <b v="0"/>
    <s v="games/video games"/>
    <x v="6"/>
    <x v="11"/>
  </r>
  <r>
    <n v="820"/>
    <x v="800"/>
    <s v="Cross-group heuristic forecast"/>
    <n v="1500"/>
    <n v="12009"/>
    <n v="43.043010752688176"/>
    <n v="801"/>
    <x v="1"/>
    <n v="279"/>
    <x v="4"/>
    <s v="GBP"/>
    <n v="1532840400"/>
    <n v="1533963600"/>
    <b v="0"/>
    <b v="1"/>
    <s v="music/rock"/>
    <x v="1"/>
    <x v="1"/>
  </r>
  <r>
    <n v="821"/>
    <x v="801"/>
    <s v="Extended impactful secured line"/>
    <n v="4900"/>
    <n v="14273"/>
    <n v="67.966666666666669"/>
    <n v="291"/>
    <x v="1"/>
    <n v="210"/>
    <x v="1"/>
    <s v="USD"/>
    <n v="1488261600"/>
    <n v="1489381200"/>
    <b v="0"/>
    <b v="0"/>
    <s v="film &amp; video/documentary"/>
    <x v="4"/>
    <x v="4"/>
  </r>
  <r>
    <n v="822"/>
    <x v="802"/>
    <s v="Distributed optimizing protocol"/>
    <n v="54000"/>
    <n v="188982"/>
    <n v="89.991428571428571"/>
    <n v="350"/>
    <x v="1"/>
    <n v="2100"/>
    <x v="1"/>
    <s v="USD"/>
    <n v="1393567200"/>
    <n v="1395032400"/>
    <b v="0"/>
    <b v="0"/>
    <s v="music/rock"/>
    <x v="1"/>
    <x v="1"/>
  </r>
  <r>
    <n v="823"/>
    <x v="803"/>
    <s v="Secured well-modulated system engine"/>
    <n v="4100"/>
    <n v="14640"/>
    <n v="58.095238095238095"/>
    <n v="357"/>
    <x v="1"/>
    <n v="252"/>
    <x v="1"/>
    <s v="USD"/>
    <n v="1410325200"/>
    <n v="1412485200"/>
    <b v="1"/>
    <b v="1"/>
    <s v="music/rock"/>
    <x v="1"/>
    <x v="1"/>
  </r>
  <r>
    <n v="824"/>
    <x v="804"/>
    <s v="Streamlined national benchmark"/>
    <n v="85000"/>
    <n v="107516"/>
    <n v="83.996875000000003"/>
    <n v="126"/>
    <x v="1"/>
    <n v="1280"/>
    <x v="1"/>
    <s v="USD"/>
    <n v="1276923600"/>
    <n v="1279688400"/>
    <b v="0"/>
    <b v="1"/>
    <s v="publishing/nonfiction"/>
    <x v="5"/>
    <x v="9"/>
  </r>
  <r>
    <n v="825"/>
    <x v="805"/>
    <s v="Open-architected 24/7 infrastructure"/>
    <n v="3600"/>
    <n v="13950"/>
    <n v="88.853503184713375"/>
    <n v="388"/>
    <x v="1"/>
    <n v="157"/>
    <x v="4"/>
    <s v="GBP"/>
    <n v="1500958800"/>
    <n v="1501995600"/>
    <b v="0"/>
    <b v="0"/>
    <s v="film &amp; video/shorts"/>
    <x v="4"/>
    <x v="12"/>
  </r>
  <r>
    <n v="826"/>
    <x v="806"/>
    <s v="Digitized 6thgeneration Local Area Network"/>
    <n v="2800"/>
    <n v="12797"/>
    <n v="65.963917525773198"/>
    <n v="457"/>
    <x v="1"/>
    <n v="194"/>
    <x v="1"/>
    <s v="USD"/>
    <n v="1292220000"/>
    <n v="1294639200"/>
    <b v="0"/>
    <b v="1"/>
    <s v="theater/plays"/>
    <x v="3"/>
    <x v="3"/>
  </r>
  <r>
    <n v="827"/>
    <x v="807"/>
    <s v="Innovative actuating artificial intelligence"/>
    <n v="2300"/>
    <n v="6134"/>
    <n v="74.804878048780495"/>
    <n v="267"/>
    <x v="1"/>
    <n v="82"/>
    <x v="2"/>
    <s v="AUD"/>
    <n v="1304398800"/>
    <n v="1305435600"/>
    <b v="0"/>
    <b v="1"/>
    <s v="film &amp; video/drama"/>
    <x v="4"/>
    <x v="6"/>
  </r>
  <r>
    <n v="828"/>
    <x v="808"/>
    <s v="Cross-platform reciprocal budgetary management"/>
    <n v="7100"/>
    <n v="4899"/>
    <n v="69.98571428571428"/>
    <n v="69"/>
    <x v="0"/>
    <n v="70"/>
    <x v="1"/>
    <s v="USD"/>
    <n v="1535432400"/>
    <n v="1537592400"/>
    <b v="0"/>
    <b v="0"/>
    <s v="theater/plays"/>
    <x v="3"/>
    <x v="3"/>
  </r>
  <r>
    <n v="829"/>
    <x v="809"/>
    <s v="Vision-oriented scalable portal"/>
    <n v="9600"/>
    <n v="4929"/>
    <n v="32.006493506493506"/>
    <n v="51"/>
    <x v="0"/>
    <n v="154"/>
    <x v="1"/>
    <s v="USD"/>
    <n v="1433826000"/>
    <n v="1435122000"/>
    <b v="0"/>
    <b v="0"/>
    <s v="theater/plays"/>
    <x v="3"/>
    <x v="3"/>
  </r>
  <r>
    <n v="830"/>
    <x v="810"/>
    <s v="Persevering zero administration knowledge user"/>
    <n v="121600"/>
    <n v="1424"/>
    <n v="64.727272727272734"/>
    <n v="1"/>
    <x v="0"/>
    <n v="22"/>
    <x v="1"/>
    <s v="USD"/>
    <n v="1514959200"/>
    <n v="1520056800"/>
    <b v="0"/>
    <b v="0"/>
    <s v="theater/plays"/>
    <x v="3"/>
    <x v="3"/>
  </r>
  <r>
    <n v="831"/>
    <x v="811"/>
    <s v="Front-line bottom-line Graphic Interface"/>
    <n v="97100"/>
    <n v="105817"/>
    <n v="24.998110087408456"/>
    <n v="109"/>
    <x v="1"/>
    <n v="4233"/>
    <x v="1"/>
    <s v="USD"/>
    <n v="1332738000"/>
    <n v="1335675600"/>
    <b v="0"/>
    <b v="0"/>
    <s v="photography/photography books"/>
    <x v="7"/>
    <x v="14"/>
  </r>
  <r>
    <n v="832"/>
    <x v="812"/>
    <s v="Synergized fault-tolerant hierarchy"/>
    <n v="43200"/>
    <n v="136156"/>
    <n v="104.97764070932922"/>
    <n v="315"/>
    <x v="1"/>
    <n v="1297"/>
    <x v="3"/>
    <s v="DKK"/>
    <n v="1445490000"/>
    <n v="1448431200"/>
    <b v="1"/>
    <b v="0"/>
    <s v="publishing/translations"/>
    <x v="5"/>
    <x v="18"/>
  </r>
  <r>
    <n v="833"/>
    <x v="813"/>
    <s v="Expanded asynchronous groupware"/>
    <n v="6800"/>
    <n v="10723"/>
    <n v="64.987878787878785"/>
    <n v="158"/>
    <x v="1"/>
    <n v="165"/>
    <x v="3"/>
    <s v="DKK"/>
    <n v="1297663200"/>
    <n v="1298613600"/>
    <b v="0"/>
    <b v="0"/>
    <s v="publishing/translations"/>
    <x v="5"/>
    <x v="18"/>
  </r>
  <r>
    <n v="834"/>
    <x v="814"/>
    <s v="Expanded fault-tolerant emulation"/>
    <n v="7300"/>
    <n v="11228"/>
    <n v="94.352941176470594"/>
    <n v="154"/>
    <x v="1"/>
    <n v="119"/>
    <x v="1"/>
    <s v="USD"/>
    <n v="1371963600"/>
    <n v="1372482000"/>
    <b v="0"/>
    <b v="0"/>
    <s v="theater/plays"/>
    <x v="3"/>
    <x v="3"/>
  </r>
  <r>
    <n v="835"/>
    <x v="815"/>
    <s v="Future-proofed 24hour model"/>
    <n v="86200"/>
    <n v="77355"/>
    <n v="44.001706484641637"/>
    <n v="90"/>
    <x v="0"/>
    <n v="1758"/>
    <x v="1"/>
    <s v="USD"/>
    <n v="1425103200"/>
    <n v="1425621600"/>
    <b v="0"/>
    <b v="0"/>
    <s v="technology/web"/>
    <x v="2"/>
    <x v="2"/>
  </r>
  <r>
    <n v="836"/>
    <x v="816"/>
    <s v="Optimized didactic intranet"/>
    <n v="8100"/>
    <n v="6086"/>
    <n v="64.744680851063833"/>
    <n v="75"/>
    <x v="0"/>
    <n v="94"/>
    <x v="1"/>
    <s v="USD"/>
    <n v="1265349600"/>
    <n v="1266300000"/>
    <b v="0"/>
    <b v="0"/>
    <s v="music/indie rock"/>
    <x v="1"/>
    <x v="7"/>
  </r>
  <r>
    <n v="837"/>
    <x v="817"/>
    <s v="Right-sized dedicated standardization"/>
    <n v="17700"/>
    <n v="150960"/>
    <n v="84.00667779632721"/>
    <n v="853"/>
    <x v="1"/>
    <n v="1797"/>
    <x v="1"/>
    <s v="USD"/>
    <n v="1301202000"/>
    <n v="1305867600"/>
    <b v="0"/>
    <b v="0"/>
    <s v="music/jazz"/>
    <x v="1"/>
    <x v="17"/>
  </r>
  <r>
    <n v="838"/>
    <x v="818"/>
    <s v="Vision-oriented high-level extranet"/>
    <n v="6400"/>
    <n v="8890"/>
    <n v="34.061302681992338"/>
    <n v="139"/>
    <x v="1"/>
    <n v="261"/>
    <x v="1"/>
    <s v="USD"/>
    <n v="1538024400"/>
    <n v="1538802000"/>
    <b v="0"/>
    <b v="0"/>
    <s v="theater/plays"/>
    <x v="3"/>
    <x v="3"/>
  </r>
  <r>
    <n v="839"/>
    <x v="819"/>
    <s v="Organized scalable initiative"/>
    <n v="7700"/>
    <n v="14644"/>
    <n v="93.273885350318466"/>
    <n v="190"/>
    <x v="1"/>
    <n v="157"/>
    <x v="1"/>
    <s v="USD"/>
    <n v="1395032400"/>
    <n v="1398920400"/>
    <b v="0"/>
    <b v="1"/>
    <s v="film &amp; video/documentary"/>
    <x v="4"/>
    <x v="4"/>
  </r>
  <r>
    <n v="840"/>
    <x v="820"/>
    <s v="Enhanced regional moderator"/>
    <n v="116300"/>
    <n v="116583"/>
    <n v="32.998301726577978"/>
    <n v="100"/>
    <x v="1"/>
    <n v="3533"/>
    <x v="1"/>
    <s v="USD"/>
    <n v="1405486800"/>
    <n v="1405659600"/>
    <b v="0"/>
    <b v="1"/>
    <s v="theater/plays"/>
    <x v="3"/>
    <x v="3"/>
  </r>
  <r>
    <n v="841"/>
    <x v="821"/>
    <s v="Automated even-keeled emulation"/>
    <n v="9100"/>
    <n v="12991"/>
    <n v="83.812903225806451"/>
    <n v="143"/>
    <x v="1"/>
    <n v="155"/>
    <x v="1"/>
    <s v="USD"/>
    <n v="1455861600"/>
    <n v="1457244000"/>
    <b v="0"/>
    <b v="0"/>
    <s v="technology/web"/>
    <x v="2"/>
    <x v="2"/>
  </r>
  <r>
    <n v="842"/>
    <x v="822"/>
    <s v="Reverse-engineered multi-tasking product"/>
    <n v="1500"/>
    <n v="8447"/>
    <n v="63.992424242424242"/>
    <n v="563"/>
    <x v="1"/>
    <n v="132"/>
    <x v="6"/>
    <s v="EUR"/>
    <n v="1529038800"/>
    <n v="1529298000"/>
    <b v="0"/>
    <b v="0"/>
    <s v="technology/wearables"/>
    <x v="2"/>
    <x v="8"/>
  </r>
  <r>
    <n v="843"/>
    <x v="823"/>
    <s v="De-engineered next generation parallelism"/>
    <n v="8800"/>
    <n v="2703"/>
    <n v="81.909090909090907"/>
    <n v="31"/>
    <x v="0"/>
    <n v="33"/>
    <x v="1"/>
    <s v="USD"/>
    <n v="1535259600"/>
    <n v="1535778000"/>
    <b v="0"/>
    <b v="0"/>
    <s v="photography/photography books"/>
    <x v="7"/>
    <x v="14"/>
  </r>
  <r>
    <n v="844"/>
    <x v="824"/>
    <s v="Intuitive cohesive groupware"/>
    <n v="8800"/>
    <n v="8747"/>
    <n v="93.053191489361708"/>
    <n v="99"/>
    <x v="3"/>
    <n v="94"/>
    <x v="1"/>
    <s v="USD"/>
    <n v="1327212000"/>
    <n v="1327471200"/>
    <b v="0"/>
    <b v="0"/>
    <s v="film &amp; video/documentary"/>
    <x v="4"/>
    <x v="4"/>
  </r>
  <r>
    <n v="845"/>
    <x v="825"/>
    <s v="Up-sized high-level access"/>
    <n v="69900"/>
    <n v="138087"/>
    <n v="101.98449039881831"/>
    <n v="198"/>
    <x v="1"/>
    <n v="1354"/>
    <x v="4"/>
    <s v="GBP"/>
    <n v="1526360400"/>
    <n v="1529557200"/>
    <b v="0"/>
    <b v="0"/>
    <s v="technology/web"/>
    <x v="2"/>
    <x v="2"/>
  </r>
  <r>
    <n v="846"/>
    <x v="826"/>
    <s v="Phased empowering success"/>
    <n v="1000"/>
    <n v="5085"/>
    <n v="105.9375"/>
    <n v="509"/>
    <x v="1"/>
    <n v="48"/>
    <x v="1"/>
    <s v="USD"/>
    <n v="1532149200"/>
    <n v="1535259600"/>
    <b v="1"/>
    <b v="1"/>
    <s v="technology/web"/>
    <x v="2"/>
    <x v="2"/>
  </r>
  <r>
    <n v="847"/>
    <x v="827"/>
    <s v="Distributed actuating project"/>
    <n v="4700"/>
    <n v="11174"/>
    <n v="101.58181818181818"/>
    <n v="238"/>
    <x v="1"/>
    <n v="110"/>
    <x v="1"/>
    <s v="USD"/>
    <n v="1515304800"/>
    <n v="1515564000"/>
    <b v="0"/>
    <b v="0"/>
    <s v="food/food trucks"/>
    <x v="0"/>
    <x v="0"/>
  </r>
  <r>
    <n v="848"/>
    <x v="828"/>
    <s v="Robust motivating orchestration"/>
    <n v="3200"/>
    <n v="10831"/>
    <n v="62.970930232558139"/>
    <n v="338"/>
    <x v="1"/>
    <n v="172"/>
    <x v="1"/>
    <s v="USD"/>
    <n v="1276318800"/>
    <n v="1277096400"/>
    <b v="0"/>
    <b v="0"/>
    <s v="film &amp; video/drama"/>
    <x v="4"/>
    <x v="6"/>
  </r>
  <r>
    <n v="849"/>
    <x v="829"/>
    <s v="Vision-oriented uniform instruction set"/>
    <n v="6700"/>
    <n v="8917"/>
    <n v="29.045602605863191"/>
    <n v="133"/>
    <x v="1"/>
    <n v="307"/>
    <x v="1"/>
    <s v="USD"/>
    <n v="1328767200"/>
    <n v="1329026400"/>
    <b v="0"/>
    <b v="1"/>
    <s v="music/indie rock"/>
    <x v="1"/>
    <x v="7"/>
  </r>
  <r>
    <n v="850"/>
    <x v="830"/>
    <s v="Cross-group upward-trending hierarchy"/>
    <n v="100"/>
    <n v="1"/>
    <n v="1"/>
    <n v="1"/>
    <x v="0"/>
    <n v="1"/>
    <x v="1"/>
    <s v="USD"/>
    <n v="1321682400"/>
    <n v="1322978400"/>
    <b v="1"/>
    <b v="0"/>
    <s v="music/rock"/>
    <x v="1"/>
    <x v="1"/>
  </r>
  <r>
    <n v="851"/>
    <x v="831"/>
    <s v="Object-based needs-based info-mediaries"/>
    <n v="6000"/>
    <n v="12468"/>
    <n v="77.924999999999997"/>
    <n v="208"/>
    <x v="1"/>
    <n v="160"/>
    <x v="1"/>
    <s v="USD"/>
    <n v="1335934800"/>
    <n v="1338786000"/>
    <b v="0"/>
    <b v="0"/>
    <s v="music/electric music"/>
    <x v="1"/>
    <x v="5"/>
  </r>
  <r>
    <n v="852"/>
    <x v="832"/>
    <s v="Open-source reciprocal standardization"/>
    <n v="4900"/>
    <n v="2505"/>
    <n v="80.806451612903231"/>
    <n v="51"/>
    <x v="0"/>
    <n v="31"/>
    <x v="1"/>
    <s v="USD"/>
    <n v="1310792400"/>
    <n v="1311656400"/>
    <b v="0"/>
    <b v="1"/>
    <s v="games/video games"/>
    <x v="6"/>
    <x v="11"/>
  </r>
  <r>
    <n v="853"/>
    <x v="833"/>
    <s v="Secured well-modulated projection"/>
    <n v="17100"/>
    <n v="111502"/>
    <n v="76.006816632583508"/>
    <n v="652"/>
    <x v="1"/>
    <n v="1467"/>
    <x v="0"/>
    <s v="CAD"/>
    <n v="1308546000"/>
    <n v="1308978000"/>
    <b v="0"/>
    <b v="1"/>
    <s v="music/indie rock"/>
    <x v="1"/>
    <x v="7"/>
  </r>
  <r>
    <n v="854"/>
    <x v="834"/>
    <s v="Multi-channeled secondary middleware"/>
    <n v="171000"/>
    <n v="194309"/>
    <n v="72.993613824192337"/>
    <n v="114"/>
    <x v="1"/>
    <n v="2662"/>
    <x v="0"/>
    <s v="CAD"/>
    <n v="1574056800"/>
    <n v="1576389600"/>
    <b v="0"/>
    <b v="0"/>
    <s v="publishing/fiction"/>
    <x v="5"/>
    <x v="13"/>
  </r>
  <r>
    <n v="855"/>
    <x v="835"/>
    <s v="Horizontal clear-thinking framework"/>
    <n v="23400"/>
    <n v="23956"/>
    <n v="53"/>
    <n v="102"/>
    <x v="1"/>
    <n v="452"/>
    <x v="2"/>
    <s v="AUD"/>
    <n v="1308373200"/>
    <n v="1311051600"/>
    <b v="0"/>
    <b v="0"/>
    <s v="theater/plays"/>
    <x v="3"/>
    <x v="3"/>
  </r>
  <r>
    <n v="856"/>
    <x v="764"/>
    <s v="Profound composite core"/>
    <n v="2400"/>
    <n v="8558"/>
    <n v="54.164556962025316"/>
    <n v="357"/>
    <x v="1"/>
    <n v="158"/>
    <x v="1"/>
    <s v="USD"/>
    <n v="1335243600"/>
    <n v="1336712400"/>
    <b v="0"/>
    <b v="0"/>
    <s v="food/food trucks"/>
    <x v="0"/>
    <x v="0"/>
  </r>
  <r>
    <n v="857"/>
    <x v="836"/>
    <s v="Programmable disintermediate matrices"/>
    <n v="5300"/>
    <n v="7413"/>
    <n v="32.946666666666665"/>
    <n v="140"/>
    <x v="1"/>
    <n v="225"/>
    <x v="5"/>
    <s v="CHF"/>
    <n v="1328421600"/>
    <n v="1330408800"/>
    <b v="1"/>
    <b v="0"/>
    <s v="film &amp; video/shorts"/>
    <x v="4"/>
    <x v="12"/>
  </r>
  <r>
    <n v="858"/>
    <x v="837"/>
    <s v="Realigned 5thgeneration knowledge user"/>
    <n v="4000"/>
    <n v="2778"/>
    <n v="79.371428571428567"/>
    <n v="69"/>
    <x v="0"/>
    <n v="35"/>
    <x v="1"/>
    <s v="USD"/>
    <n v="1524286800"/>
    <n v="1524891600"/>
    <b v="1"/>
    <b v="0"/>
    <s v="food/food trucks"/>
    <x v="0"/>
    <x v="0"/>
  </r>
  <r>
    <n v="859"/>
    <x v="838"/>
    <s v="Multi-layered upward-trending groupware"/>
    <n v="7300"/>
    <n v="2594"/>
    <n v="41.174603174603178"/>
    <n v="36"/>
    <x v="0"/>
    <n v="63"/>
    <x v="1"/>
    <s v="USD"/>
    <n v="1362117600"/>
    <n v="1363669200"/>
    <b v="0"/>
    <b v="1"/>
    <s v="theater/plays"/>
    <x v="3"/>
    <x v="3"/>
  </r>
  <r>
    <n v="860"/>
    <x v="839"/>
    <s v="Re-contextualized leadingedge firmware"/>
    <n v="2000"/>
    <n v="5033"/>
    <n v="77.430769230769229"/>
    <n v="252"/>
    <x v="1"/>
    <n v="65"/>
    <x v="1"/>
    <s v="USD"/>
    <n v="1550556000"/>
    <n v="1551420000"/>
    <b v="0"/>
    <b v="1"/>
    <s v="technology/wearables"/>
    <x v="2"/>
    <x v="8"/>
  </r>
  <r>
    <n v="861"/>
    <x v="840"/>
    <s v="Devolved disintermediate analyzer"/>
    <n v="8800"/>
    <n v="9317"/>
    <n v="57.159509202453989"/>
    <n v="106"/>
    <x v="1"/>
    <n v="163"/>
    <x v="1"/>
    <s v="USD"/>
    <n v="1269147600"/>
    <n v="1269838800"/>
    <b v="0"/>
    <b v="0"/>
    <s v="theater/plays"/>
    <x v="3"/>
    <x v="3"/>
  </r>
  <r>
    <n v="862"/>
    <x v="841"/>
    <s v="Profound disintermediate open system"/>
    <n v="3500"/>
    <n v="6560"/>
    <n v="77.17647058823529"/>
    <n v="187"/>
    <x v="1"/>
    <n v="85"/>
    <x v="1"/>
    <s v="USD"/>
    <n v="1312174800"/>
    <n v="1312520400"/>
    <b v="0"/>
    <b v="0"/>
    <s v="theater/plays"/>
    <x v="3"/>
    <x v="3"/>
  </r>
  <r>
    <n v="863"/>
    <x v="842"/>
    <s v="Automated reciprocal protocol"/>
    <n v="1400"/>
    <n v="5415"/>
    <n v="24.953917050691246"/>
    <n v="387"/>
    <x v="1"/>
    <n v="217"/>
    <x v="1"/>
    <s v="USD"/>
    <n v="1434517200"/>
    <n v="1436504400"/>
    <b v="0"/>
    <b v="1"/>
    <s v="film &amp; video/television"/>
    <x v="4"/>
    <x v="19"/>
  </r>
  <r>
    <n v="864"/>
    <x v="843"/>
    <s v="Automated static workforce"/>
    <n v="4200"/>
    <n v="14577"/>
    <n v="97.18"/>
    <n v="347"/>
    <x v="1"/>
    <n v="150"/>
    <x v="1"/>
    <s v="USD"/>
    <n v="1471582800"/>
    <n v="1472014800"/>
    <b v="0"/>
    <b v="0"/>
    <s v="film &amp; video/shorts"/>
    <x v="4"/>
    <x v="12"/>
  </r>
  <r>
    <n v="865"/>
    <x v="844"/>
    <s v="Horizontal attitude-oriented help-desk"/>
    <n v="81000"/>
    <n v="150515"/>
    <n v="46.000916870415651"/>
    <n v="186"/>
    <x v="1"/>
    <n v="3272"/>
    <x v="1"/>
    <s v="USD"/>
    <n v="1410757200"/>
    <n v="1411534800"/>
    <b v="0"/>
    <b v="0"/>
    <s v="theater/plays"/>
    <x v="3"/>
    <x v="3"/>
  </r>
  <r>
    <n v="866"/>
    <x v="845"/>
    <s v="Versatile 5thgeneration matrices"/>
    <n v="182800"/>
    <n v="79045"/>
    <n v="88.023385300668153"/>
    <n v="43"/>
    <x v="3"/>
    <n v="898"/>
    <x v="1"/>
    <s v="USD"/>
    <n v="1304830800"/>
    <n v="1304917200"/>
    <b v="0"/>
    <b v="0"/>
    <s v="photography/photography books"/>
    <x v="7"/>
    <x v="14"/>
  </r>
  <r>
    <n v="867"/>
    <x v="846"/>
    <s v="Cross-platform next generation service-desk"/>
    <n v="4800"/>
    <n v="7797"/>
    <n v="25.99"/>
    <n v="162"/>
    <x v="1"/>
    <n v="300"/>
    <x v="1"/>
    <s v="USD"/>
    <n v="1539061200"/>
    <n v="1539579600"/>
    <b v="0"/>
    <b v="0"/>
    <s v="food/food trucks"/>
    <x v="0"/>
    <x v="0"/>
  </r>
  <r>
    <n v="868"/>
    <x v="847"/>
    <s v="Front-line web-enabled installation"/>
    <n v="7000"/>
    <n v="12939"/>
    <n v="102.69047619047619"/>
    <n v="185"/>
    <x v="1"/>
    <n v="126"/>
    <x v="1"/>
    <s v="USD"/>
    <n v="1381554000"/>
    <n v="1382504400"/>
    <b v="0"/>
    <b v="0"/>
    <s v="theater/plays"/>
    <x v="3"/>
    <x v="3"/>
  </r>
  <r>
    <n v="869"/>
    <x v="848"/>
    <s v="Multi-channeled responsive product"/>
    <n v="161900"/>
    <n v="38376"/>
    <n v="72.958174904942965"/>
    <n v="24"/>
    <x v="0"/>
    <n v="526"/>
    <x v="1"/>
    <s v="USD"/>
    <n v="1277096400"/>
    <n v="1278306000"/>
    <b v="0"/>
    <b v="0"/>
    <s v="film &amp; video/drama"/>
    <x v="4"/>
    <x v="6"/>
  </r>
  <r>
    <n v="870"/>
    <x v="849"/>
    <s v="Adaptive demand-driven encryption"/>
    <n v="7700"/>
    <n v="6920"/>
    <n v="57.190082644628099"/>
    <n v="90"/>
    <x v="0"/>
    <n v="121"/>
    <x v="1"/>
    <s v="USD"/>
    <n v="1440392400"/>
    <n v="1442552400"/>
    <b v="0"/>
    <b v="0"/>
    <s v="theater/plays"/>
    <x v="3"/>
    <x v="3"/>
  </r>
  <r>
    <n v="871"/>
    <x v="850"/>
    <s v="Re-engineered client-driven knowledge user"/>
    <n v="71500"/>
    <n v="194912"/>
    <n v="84.013793103448279"/>
    <n v="273"/>
    <x v="1"/>
    <n v="2320"/>
    <x v="1"/>
    <s v="USD"/>
    <n v="1509512400"/>
    <n v="1511071200"/>
    <b v="0"/>
    <b v="1"/>
    <s v="theater/plays"/>
    <x v="3"/>
    <x v="3"/>
  </r>
  <r>
    <n v="872"/>
    <x v="851"/>
    <s v="Compatible logistical paradigm"/>
    <n v="4700"/>
    <n v="7992"/>
    <n v="98.666666666666671"/>
    <n v="170"/>
    <x v="1"/>
    <n v="81"/>
    <x v="2"/>
    <s v="AUD"/>
    <n v="1535950800"/>
    <n v="1536382800"/>
    <b v="0"/>
    <b v="0"/>
    <s v="film &amp; video/science fiction"/>
    <x v="4"/>
    <x v="22"/>
  </r>
  <r>
    <n v="873"/>
    <x v="852"/>
    <s v="Intuitive value-added installation"/>
    <n v="42100"/>
    <n v="79268"/>
    <n v="42.007419183889773"/>
    <n v="188"/>
    <x v="1"/>
    <n v="1887"/>
    <x v="1"/>
    <s v="USD"/>
    <n v="1389160800"/>
    <n v="1389592800"/>
    <b v="0"/>
    <b v="0"/>
    <s v="photography/photography books"/>
    <x v="7"/>
    <x v="14"/>
  </r>
  <r>
    <n v="874"/>
    <x v="853"/>
    <s v="Managed discrete parallelism"/>
    <n v="40200"/>
    <n v="139468"/>
    <n v="32.002753556677376"/>
    <n v="347"/>
    <x v="1"/>
    <n v="4358"/>
    <x v="1"/>
    <s v="USD"/>
    <n v="1271998800"/>
    <n v="1275282000"/>
    <b v="0"/>
    <b v="1"/>
    <s v="photography/photography books"/>
    <x v="7"/>
    <x v="14"/>
  </r>
  <r>
    <n v="875"/>
    <x v="854"/>
    <s v="Implemented tangible approach"/>
    <n v="7900"/>
    <n v="5465"/>
    <n v="81.567164179104481"/>
    <n v="69"/>
    <x v="0"/>
    <n v="67"/>
    <x v="1"/>
    <s v="USD"/>
    <n v="1294898400"/>
    <n v="1294984800"/>
    <b v="0"/>
    <b v="0"/>
    <s v="music/rock"/>
    <x v="1"/>
    <x v="1"/>
  </r>
  <r>
    <n v="876"/>
    <x v="855"/>
    <s v="Re-engineered encompassing definition"/>
    <n v="8300"/>
    <n v="2111"/>
    <n v="37.035087719298247"/>
    <n v="25"/>
    <x v="0"/>
    <n v="57"/>
    <x v="0"/>
    <s v="CAD"/>
    <n v="1559970000"/>
    <n v="1562043600"/>
    <b v="0"/>
    <b v="0"/>
    <s v="photography/photography books"/>
    <x v="7"/>
    <x v="14"/>
  </r>
  <r>
    <n v="877"/>
    <x v="856"/>
    <s v="Multi-lateral uniform collaboration"/>
    <n v="163600"/>
    <n v="126628"/>
    <n v="103.033360455655"/>
    <n v="77"/>
    <x v="0"/>
    <n v="1229"/>
    <x v="1"/>
    <s v="USD"/>
    <n v="1469509200"/>
    <n v="1469595600"/>
    <b v="0"/>
    <b v="0"/>
    <s v="food/food trucks"/>
    <x v="0"/>
    <x v="0"/>
  </r>
  <r>
    <n v="878"/>
    <x v="857"/>
    <s v="Enterprise-wide foreground paradigm"/>
    <n v="2700"/>
    <n v="1012"/>
    <n v="84.333333333333329"/>
    <n v="37"/>
    <x v="0"/>
    <n v="12"/>
    <x v="6"/>
    <s v="EUR"/>
    <n v="1579068000"/>
    <n v="1581141600"/>
    <b v="0"/>
    <b v="0"/>
    <s v="music/metal"/>
    <x v="1"/>
    <x v="16"/>
  </r>
  <r>
    <n v="879"/>
    <x v="858"/>
    <s v="Stand-alone incremental parallelism"/>
    <n v="1000"/>
    <n v="5438"/>
    <n v="102.60377358490567"/>
    <n v="544"/>
    <x v="1"/>
    <n v="53"/>
    <x v="1"/>
    <s v="USD"/>
    <n v="1487743200"/>
    <n v="1488520800"/>
    <b v="0"/>
    <b v="0"/>
    <s v="publishing/nonfiction"/>
    <x v="5"/>
    <x v="9"/>
  </r>
  <r>
    <n v="880"/>
    <x v="859"/>
    <s v="Persevering 5thgeneration throughput"/>
    <n v="84500"/>
    <n v="193101"/>
    <n v="79.992129246064621"/>
    <n v="229"/>
    <x v="1"/>
    <n v="2414"/>
    <x v="1"/>
    <s v="USD"/>
    <n v="1563685200"/>
    <n v="1563858000"/>
    <b v="0"/>
    <b v="0"/>
    <s v="music/electric music"/>
    <x v="1"/>
    <x v="5"/>
  </r>
  <r>
    <n v="881"/>
    <x v="860"/>
    <s v="Implemented object-oriented synergy"/>
    <n v="81300"/>
    <n v="31665"/>
    <n v="70.055309734513273"/>
    <n v="39"/>
    <x v="0"/>
    <n v="452"/>
    <x v="1"/>
    <s v="USD"/>
    <n v="1436418000"/>
    <n v="1438923600"/>
    <b v="0"/>
    <b v="1"/>
    <s v="theater/plays"/>
    <x v="3"/>
    <x v="3"/>
  </r>
  <r>
    <n v="882"/>
    <x v="861"/>
    <s v="Balanced demand-driven definition"/>
    <n v="800"/>
    <n v="2960"/>
    <n v="37"/>
    <n v="370"/>
    <x v="1"/>
    <n v="80"/>
    <x v="1"/>
    <s v="USD"/>
    <n v="1421820000"/>
    <n v="1422165600"/>
    <b v="0"/>
    <b v="0"/>
    <s v="theater/plays"/>
    <x v="3"/>
    <x v="3"/>
  </r>
  <r>
    <n v="883"/>
    <x v="862"/>
    <s v="Customer-focused mobile Graphic Interface"/>
    <n v="3400"/>
    <n v="8089"/>
    <n v="41.911917098445599"/>
    <n v="238"/>
    <x v="1"/>
    <n v="193"/>
    <x v="1"/>
    <s v="USD"/>
    <n v="1274763600"/>
    <n v="1277874000"/>
    <b v="0"/>
    <b v="0"/>
    <s v="film &amp; video/shorts"/>
    <x v="4"/>
    <x v="12"/>
  </r>
  <r>
    <n v="884"/>
    <x v="863"/>
    <s v="Horizontal secondary interface"/>
    <n v="170800"/>
    <n v="109374"/>
    <n v="57.992576882290564"/>
    <n v="64"/>
    <x v="0"/>
    <n v="1886"/>
    <x v="1"/>
    <s v="USD"/>
    <n v="1399179600"/>
    <n v="1399352400"/>
    <b v="0"/>
    <b v="1"/>
    <s v="theater/plays"/>
    <x v="3"/>
    <x v="3"/>
  </r>
  <r>
    <n v="885"/>
    <x v="864"/>
    <s v="Virtual analyzing collaboration"/>
    <n v="1800"/>
    <n v="2129"/>
    <n v="40.942307692307693"/>
    <n v="118"/>
    <x v="1"/>
    <n v="52"/>
    <x v="1"/>
    <s v="USD"/>
    <n v="1275800400"/>
    <n v="1279083600"/>
    <b v="0"/>
    <b v="0"/>
    <s v="theater/plays"/>
    <x v="3"/>
    <x v="3"/>
  </r>
  <r>
    <n v="886"/>
    <x v="865"/>
    <s v="Multi-tiered explicit focus group"/>
    <n v="150600"/>
    <n v="127745"/>
    <n v="69.9972602739726"/>
    <n v="85"/>
    <x v="0"/>
    <n v="1825"/>
    <x v="1"/>
    <s v="USD"/>
    <n v="1282798800"/>
    <n v="1284354000"/>
    <b v="0"/>
    <b v="0"/>
    <s v="music/indie rock"/>
    <x v="1"/>
    <x v="7"/>
  </r>
  <r>
    <n v="887"/>
    <x v="866"/>
    <s v="Multi-layered systematic knowledgebase"/>
    <n v="7800"/>
    <n v="2289"/>
    <n v="73.838709677419359"/>
    <n v="29"/>
    <x v="0"/>
    <n v="31"/>
    <x v="1"/>
    <s v="USD"/>
    <n v="1437109200"/>
    <n v="1441170000"/>
    <b v="0"/>
    <b v="1"/>
    <s v="theater/plays"/>
    <x v="3"/>
    <x v="3"/>
  </r>
  <r>
    <n v="888"/>
    <x v="867"/>
    <s v="Reverse-engineered uniform knowledge user"/>
    <n v="5800"/>
    <n v="12174"/>
    <n v="41.979310344827589"/>
    <n v="210"/>
    <x v="1"/>
    <n v="290"/>
    <x v="1"/>
    <s v="USD"/>
    <n v="1491886800"/>
    <n v="1493528400"/>
    <b v="0"/>
    <b v="0"/>
    <s v="theater/plays"/>
    <x v="3"/>
    <x v="3"/>
  </r>
  <r>
    <n v="889"/>
    <x v="868"/>
    <s v="Secured dynamic capacity"/>
    <n v="5600"/>
    <n v="9508"/>
    <n v="77.93442622950819"/>
    <n v="170"/>
    <x v="1"/>
    <n v="122"/>
    <x v="1"/>
    <s v="USD"/>
    <n v="1394600400"/>
    <n v="1395205200"/>
    <b v="0"/>
    <b v="1"/>
    <s v="music/electric music"/>
    <x v="1"/>
    <x v="5"/>
  </r>
  <r>
    <n v="890"/>
    <x v="869"/>
    <s v="Devolved foreground throughput"/>
    <n v="134400"/>
    <n v="155849"/>
    <n v="106.01972789115646"/>
    <n v="116"/>
    <x v="1"/>
    <n v="1470"/>
    <x v="1"/>
    <s v="USD"/>
    <n v="1561352400"/>
    <n v="1561438800"/>
    <b v="0"/>
    <b v="0"/>
    <s v="music/indie rock"/>
    <x v="1"/>
    <x v="7"/>
  </r>
  <r>
    <n v="891"/>
    <x v="870"/>
    <s v="Synchronized demand-driven infrastructure"/>
    <n v="3000"/>
    <n v="7758"/>
    <n v="47.018181818181816"/>
    <n v="259"/>
    <x v="1"/>
    <n v="165"/>
    <x v="0"/>
    <s v="CAD"/>
    <n v="1322892000"/>
    <n v="1326693600"/>
    <b v="0"/>
    <b v="0"/>
    <s v="film &amp; video/documentary"/>
    <x v="4"/>
    <x v="4"/>
  </r>
  <r>
    <n v="892"/>
    <x v="871"/>
    <s v="Realigned discrete structure"/>
    <n v="6000"/>
    <n v="13835"/>
    <n v="76.016483516483518"/>
    <n v="231"/>
    <x v="1"/>
    <n v="182"/>
    <x v="1"/>
    <s v="USD"/>
    <n v="1274418000"/>
    <n v="1277960400"/>
    <b v="0"/>
    <b v="0"/>
    <s v="publishing/translations"/>
    <x v="5"/>
    <x v="18"/>
  </r>
  <r>
    <n v="893"/>
    <x v="872"/>
    <s v="Progressive grid-enabled website"/>
    <n v="8400"/>
    <n v="10770"/>
    <n v="54.120603015075375"/>
    <n v="128"/>
    <x v="1"/>
    <n v="199"/>
    <x v="6"/>
    <s v="EUR"/>
    <n v="1434344400"/>
    <n v="1434690000"/>
    <b v="0"/>
    <b v="1"/>
    <s v="film &amp; video/documentary"/>
    <x v="4"/>
    <x v="4"/>
  </r>
  <r>
    <n v="894"/>
    <x v="873"/>
    <s v="Organic cohesive neural-net"/>
    <n v="1700"/>
    <n v="3208"/>
    <n v="57.285714285714285"/>
    <n v="189"/>
    <x v="1"/>
    <n v="56"/>
    <x v="4"/>
    <s v="GBP"/>
    <n v="1373518800"/>
    <n v="1376110800"/>
    <b v="0"/>
    <b v="1"/>
    <s v="film &amp; video/television"/>
    <x v="4"/>
    <x v="19"/>
  </r>
  <r>
    <n v="895"/>
    <x v="874"/>
    <s v="Integrated demand-driven info-mediaries"/>
    <n v="159800"/>
    <n v="11108"/>
    <n v="103.81308411214954"/>
    <n v="7"/>
    <x v="0"/>
    <n v="107"/>
    <x v="1"/>
    <s v="USD"/>
    <n v="1517637600"/>
    <n v="1518415200"/>
    <b v="0"/>
    <b v="0"/>
    <s v="theater/plays"/>
    <x v="3"/>
    <x v="3"/>
  </r>
  <r>
    <n v="896"/>
    <x v="875"/>
    <s v="Reverse-engineered client-server extranet"/>
    <n v="19800"/>
    <n v="153338"/>
    <n v="105.02602739726028"/>
    <n v="774"/>
    <x v="1"/>
    <n v="1460"/>
    <x v="2"/>
    <s v="AUD"/>
    <n v="1310619600"/>
    <n v="1310878800"/>
    <b v="0"/>
    <b v="1"/>
    <s v="food/food trucks"/>
    <x v="0"/>
    <x v="0"/>
  </r>
  <r>
    <n v="897"/>
    <x v="876"/>
    <s v="Organized discrete encoding"/>
    <n v="8800"/>
    <n v="2437"/>
    <n v="90.259259259259252"/>
    <n v="28"/>
    <x v="0"/>
    <n v="27"/>
    <x v="1"/>
    <s v="USD"/>
    <n v="1556427600"/>
    <n v="1556600400"/>
    <b v="0"/>
    <b v="0"/>
    <s v="theater/plays"/>
    <x v="3"/>
    <x v="3"/>
  </r>
  <r>
    <n v="898"/>
    <x v="877"/>
    <s v="Balanced regional flexibility"/>
    <n v="179100"/>
    <n v="93991"/>
    <n v="76.978705978705975"/>
    <n v="52"/>
    <x v="0"/>
    <n v="1221"/>
    <x v="1"/>
    <s v="USD"/>
    <n v="1576476000"/>
    <n v="1576994400"/>
    <b v="0"/>
    <b v="0"/>
    <s v="film &amp; video/documentary"/>
    <x v="4"/>
    <x v="4"/>
  </r>
  <r>
    <n v="899"/>
    <x v="878"/>
    <s v="Implemented multimedia time-frame"/>
    <n v="3100"/>
    <n v="12620"/>
    <n v="102.60162601626017"/>
    <n v="407"/>
    <x v="1"/>
    <n v="123"/>
    <x v="5"/>
    <s v="CHF"/>
    <n v="1381122000"/>
    <n v="1382677200"/>
    <b v="0"/>
    <b v="0"/>
    <s v="music/jazz"/>
    <x v="1"/>
    <x v="17"/>
  </r>
  <r>
    <n v="900"/>
    <x v="879"/>
    <s v="Enhanced uniform service-desk"/>
    <n v="100"/>
    <n v="2"/>
    <n v="2"/>
    <n v="2"/>
    <x v="0"/>
    <n v="1"/>
    <x v="1"/>
    <s v="USD"/>
    <n v="1411102800"/>
    <n v="1411189200"/>
    <b v="0"/>
    <b v="1"/>
    <s v="technology/web"/>
    <x v="2"/>
    <x v="2"/>
  </r>
  <r>
    <n v="901"/>
    <x v="880"/>
    <s v="Versatile bottom-line definition"/>
    <n v="5600"/>
    <n v="8746"/>
    <n v="55.0062893081761"/>
    <n v="156"/>
    <x v="1"/>
    <n v="159"/>
    <x v="1"/>
    <s v="USD"/>
    <n v="1531803600"/>
    <n v="1534654800"/>
    <b v="0"/>
    <b v="1"/>
    <s v="music/rock"/>
    <x v="1"/>
    <x v="1"/>
  </r>
  <r>
    <n v="902"/>
    <x v="881"/>
    <s v="Integrated bifurcated software"/>
    <n v="1400"/>
    <n v="3534"/>
    <n v="32.127272727272725"/>
    <n v="252"/>
    <x v="1"/>
    <n v="110"/>
    <x v="1"/>
    <s v="USD"/>
    <n v="1454133600"/>
    <n v="1457762400"/>
    <b v="0"/>
    <b v="0"/>
    <s v="technology/web"/>
    <x v="2"/>
    <x v="2"/>
  </r>
  <r>
    <n v="903"/>
    <x v="882"/>
    <s v="Assimilated next generation instruction set"/>
    <n v="41000"/>
    <n v="709"/>
    <n v="50.642857142857146"/>
    <n v="2"/>
    <x v="2"/>
    <n v="14"/>
    <x v="1"/>
    <s v="USD"/>
    <n v="1336194000"/>
    <n v="1337490000"/>
    <b v="0"/>
    <b v="1"/>
    <s v="publishing/nonfiction"/>
    <x v="5"/>
    <x v="9"/>
  </r>
  <r>
    <n v="904"/>
    <x v="883"/>
    <s v="Digitized foreground array"/>
    <n v="6500"/>
    <n v="795"/>
    <n v="49.6875"/>
    <n v="12"/>
    <x v="0"/>
    <n v="16"/>
    <x v="1"/>
    <s v="USD"/>
    <n v="1349326800"/>
    <n v="1349672400"/>
    <b v="0"/>
    <b v="0"/>
    <s v="publishing/radio &amp; podcasts"/>
    <x v="5"/>
    <x v="15"/>
  </r>
  <r>
    <n v="905"/>
    <x v="884"/>
    <s v="Re-engineered clear-thinking project"/>
    <n v="7900"/>
    <n v="12955"/>
    <n v="54.894067796610166"/>
    <n v="164"/>
    <x v="1"/>
    <n v="236"/>
    <x v="1"/>
    <s v="USD"/>
    <n v="1379566800"/>
    <n v="1379826000"/>
    <b v="0"/>
    <b v="0"/>
    <s v="theater/plays"/>
    <x v="3"/>
    <x v="3"/>
  </r>
  <r>
    <n v="906"/>
    <x v="885"/>
    <s v="Implemented even-keeled standardization"/>
    <n v="5500"/>
    <n v="8964"/>
    <n v="46.931937172774866"/>
    <n v="163"/>
    <x v="1"/>
    <n v="191"/>
    <x v="1"/>
    <s v="USD"/>
    <n v="1494651600"/>
    <n v="1497762000"/>
    <b v="1"/>
    <b v="1"/>
    <s v="film &amp; video/documentary"/>
    <x v="4"/>
    <x v="4"/>
  </r>
  <r>
    <n v="907"/>
    <x v="886"/>
    <s v="Quality-focused asymmetric adapter"/>
    <n v="9100"/>
    <n v="1843"/>
    <n v="44.951219512195124"/>
    <n v="20"/>
    <x v="0"/>
    <n v="41"/>
    <x v="1"/>
    <s v="USD"/>
    <n v="1303880400"/>
    <n v="1304485200"/>
    <b v="0"/>
    <b v="0"/>
    <s v="theater/plays"/>
    <x v="3"/>
    <x v="3"/>
  </r>
  <r>
    <n v="908"/>
    <x v="887"/>
    <s v="Networked intangible help-desk"/>
    <n v="38200"/>
    <n v="121950"/>
    <n v="30.99898322318251"/>
    <n v="319"/>
    <x v="1"/>
    <n v="3934"/>
    <x v="1"/>
    <s v="USD"/>
    <n v="1335934800"/>
    <n v="1336885200"/>
    <b v="0"/>
    <b v="0"/>
    <s v="games/video games"/>
    <x v="6"/>
    <x v="11"/>
  </r>
  <r>
    <n v="909"/>
    <x v="888"/>
    <s v="Synchronized attitude-oriented frame"/>
    <n v="1800"/>
    <n v="8621"/>
    <n v="107.7625"/>
    <n v="479"/>
    <x v="1"/>
    <n v="80"/>
    <x v="0"/>
    <s v="CAD"/>
    <n v="1528088400"/>
    <n v="1530421200"/>
    <b v="0"/>
    <b v="1"/>
    <s v="theater/plays"/>
    <x v="3"/>
    <x v="3"/>
  </r>
  <r>
    <n v="910"/>
    <x v="889"/>
    <s v="Proactive incremental architecture"/>
    <n v="154500"/>
    <n v="30215"/>
    <n v="102.07770270270271"/>
    <n v="20"/>
    <x v="3"/>
    <n v="296"/>
    <x v="1"/>
    <s v="USD"/>
    <n v="1421906400"/>
    <n v="1421992800"/>
    <b v="0"/>
    <b v="0"/>
    <s v="theater/plays"/>
    <x v="3"/>
    <x v="3"/>
  </r>
  <r>
    <n v="911"/>
    <x v="890"/>
    <s v="Cloned responsive standardization"/>
    <n v="5800"/>
    <n v="11539"/>
    <n v="24.976190476190474"/>
    <n v="199"/>
    <x v="1"/>
    <n v="462"/>
    <x v="1"/>
    <s v="USD"/>
    <n v="1568005200"/>
    <n v="1568178000"/>
    <b v="1"/>
    <b v="0"/>
    <s v="technology/web"/>
    <x v="2"/>
    <x v="2"/>
  </r>
  <r>
    <n v="912"/>
    <x v="891"/>
    <s v="Reduced bifurcated pricing structure"/>
    <n v="1800"/>
    <n v="14310"/>
    <n v="79.944134078212286"/>
    <n v="795"/>
    <x v="1"/>
    <n v="179"/>
    <x v="1"/>
    <s v="USD"/>
    <n v="1346821200"/>
    <n v="1347944400"/>
    <b v="1"/>
    <b v="0"/>
    <s v="film &amp; video/drama"/>
    <x v="4"/>
    <x v="6"/>
  </r>
  <r>
    <n v="913"/>
    <x v="892"/>
    <s v="Re-engineered asymmetric challenge"/>
    <n v="70200"/>
    <n v="35536"/>
    <n v="67.946462715105156"/>
    <n v="51"/>
    <x v="0"/>
    <n v="523"/>
    <x v="2"/>
    <s v="AUD"/>
    <n v="1557637200"/>
    <n v="1558760400"/>
    <b v="0"/>
    <b v="0"/>
    <s v="film &amp; video/drama"/>
    <x v="4"/>
    <x v="6"/>
  </r>
  <r>
    <n v="914"/>
    <x v="893"/>
    <s v="Diverse client-driven conglomeration"/>
    <n v="6400"/>
    <n v="3676"/>
    <n v="26.070921985815602"/>
    <n v="57"/>
    <x v="0"/>
    <n v="141"/>
    <x v="4"/>
    <s v="GBP"/>
    <n v="1375592400"/>
    <n v="1376629200"/>
    <b v="0"/>
    <b v="0"/>
    <s v="theater/plays"/>
    <x v="3"/>
    <x v="3"/>
  </r>
  <r>
    <n v="915"/>
    <x v="894"/>
    <s v="Configurable upward-trending solution"/>
    <n v="125900"/>
    <n v="195936"/>
    <n v="105.0032154340836"/>
    <n v="156"/>
    <x v="1"/>
    <n v="1866"/>
    <x v="4"/>
    <s v="GBP"/>
    <n v="1503982800"/>
    <n v="1504760400"/>
    <b v="0"/>
    <b v="0"/>
    <s v="film &amp; video/television"/>
    <x v="4"/>
    <x v="19"/>
  </r>
  <r>
    <n v="916"/>
    <x v="895"/>
    <s v="Persistent bandwidth-monitored framework"/>
    <n v="3700"/>
    <n v="1343"/>
    <n v="25.826923076923077"/>
    <n v="36"/>
    <x v="0"/>
    <n v="52"/>
    <x v="1"/>
    <s v="USD"/>
    <n v="1418882400"/>
    <n v="1419660000"/>
    <b v="0"/>
    <b v="0"/>
    <s v="photography/photography books"/>
    <x v="7"/>
    <x v="14"/>
  </r>
  <r>
    <n v="917"/>
    <x v="896"/>
    <s v="Polarized discrete product"/>
    <n v="3600"/>
    <n v="2097"/>
    <n v="77.666666666666671"/>
    <n v="58"/>
    <x v="2"/>
    <n v="27"/>
    <x v="4"/>
    <s v="GBP"/>
    <n v="1309237200"/>
    <n v="1311310800"/>
    <b v="0"/>
    <b v="1"/>
    <s v="film &amp; video/shorts"/>
    <x v="4"/>
    <x v="12"/>
  </r>
  <r>
    <n v="918"/>
    <x v="897"/>
    <s v="Seamless dynamic website"/>
    <n v="3800"/>
    <n v="9021"/>
    <n v="57.82692307692308"/>
    <n v="237"/>
    <x v="1"/>
    <n v="156"/>
    <x v="5"/>
    <s v="CHF"/>
    <n v="1343365200"/>
    <n v="1344315600"/>
    <b v="0"/>
    <b v="0"/>
    <s v="publishing/radio &amp; podcasts"/>
    <x v="5"/>
    <x v="15"/>
  </r>
  <r>
    <n v="919"/>
    <x v="898"/>
    <s v="Extended multimedia firmware"/>
    <n v="35600"/>
    <n v="20915"/>
    <n v="92.955555555555549"/>
    <n v="59"/>
    <x v="0"/>
    <n v="225"/>
    <x v="2"/>
    <s v="AUD"/>
    <n v="1507957200"/>
    <n v="1510725600"/>
    <b v="0"/>
    <b v="1"/>
    <s v="theater/plays"/>
    <x v="3"/>
    <x v="3"/>
  </r>
  <r>
    <n v="920"/>
    <x v="899"/>
    <s v="Versatile directional project"/>
    <n v="5300"/>
    <n v="9676"/>
    <n v="37.945098039215686"/>
    <n v="183"/>
    <x v="1"/>
    <n v="255"/>
    <x v="1"/>
    <s v="USD"/>
    <n v="1549519200"/>
    <n v="1551247200"/>
    <b v="1"/>
    <b v="0"/>
    <s v="film &amp; video/animation"/>
    <x v="4"/>
    <x v="10"/>
  </r>
  <r>
    <n v="921"/>
    <x v="900"/>
    <s v="Profound directional knowledge user"/>
    <n v="160400"/>
    <n v="1210"/>
    <n v="31.842105263157894"/>
    <n v="1"/>
    <x v="0"/>
    <n v="38"/>
    <x v="1"/>
    <s v="USD"/>
    <n v="1329026400"/>
    <n v="1330236000"/>
    <b v="0"/>
    <b v="0"/>
    <s v="technology/web"/>
    <x v="2"/>
    <x v="2"/>
  </r>
  <r>
    <n v="922"/>
    <x v="901"/>
    <s v="Ameliorated logistical capability"/>
    <n v="51400"/>
    <n v="90440"/>
    <n v="40"/>
    <n v="176"/>
    <x v="1"/>
    <n v="2261"/>
    <x v="1"/>
    <s v="USD"/>
    <n v="1544335200"/>
    <n v="1545112800"/>
    <b v="0"/>
    <b v="1"/>
    <s v="music/world music"/>
    <x v="1"/>
    <x v="21"/>
  </r>
  <r>
    <n v="923"/>
    <x v="902"/>
    <s v="Sharable discrete definition"/>
    <n v="1700"/>
    <n v="4044"/>
    <n v="101.1"/>
    <n v="238"/>
    <x v="1"/>
    <n v="40"/>
    <x v="1"/>
    <s v="USD"/>
    <n v="1279083600"/>
    <n v="1279170000"/>
    <b v="0"/>
    <b v="0"/>
    <s v="theater/plays"/>
    <x v="3"/>
    <x v="3"/>
  </r>
  <r>
    <n v="924"/>
    <x v="903"/>
    <s v="User-friendly next generation core"/>
    <n v="39400"/>
    <n v="192292"/>
    <n v="84.006989951944078"/>
    <n v="488"/>
    <x v="1"/>
    <n v="2289"/>
    <x v="6"/>
    <s v="EUR"/>
    <n v="1572498000"/>
    <n v="1573452000"/>
    <b v="0"/>
    <b v="0"/>
    <s v="theater/plays"/>
    <x v="3"/>
    <x v="3"/>
  </r>
  <r>
    <n v="925"/>
    <x v="904"/>
    <s v="Profit-focused empowering system engine"/>
    <n v="3000"/>
    <n v="6722"/>
    <n v="103.41538461538461"/>
    <n v="224"/>
    <x v="1"/>
    <n v="65"/>
    <x v="1"/>
    <s v="USD"/>
    <n v="1506056400"/>
    <n v="1507093200"/>
    <b v="0"/>
    <b v="0"/>
    <s v="theater/plays"/>
    <x v="3"/>
    <x v="3"/>
  </r>
  <r>
    <n v="926"/>
    <x v="905"/>
    <s v="Synchronized cohesive encoding"/>
    <n v="8700"/>
    <n v="1577"/>
    <n v="105.13333333333334"/>
    <n v="18"/>
    <x v="0"/>
    <n v="15"/>
    <x v="1"/>
    <s v="USD"/>
    <n v="1463029200"/>
    <n v="1463374800"/>
    <b v="0"/>
    <b v="0"/>
    <s v="food/food trucks"/>
    <x v="0"/>
    <x v="0"/>
  </r>
  <r>
    <n v="927"/>
    <x v="906"/>
    <s v="Synergistic dynamic utilization"/>
    <n v="7200"/>
    <n v="3301"/>
    <n v="89.21621621621621"/>
    <n v="46"/>
    <x v="0"/>
    <n v="37"/>
    <x v="1"/>
    <s v="USD"/>
    <n v="1342069200"/>
    <n v="1344574800"/>
    <b v="0"/>
    <b v="0"/>
    <s v="theater/plays"/>
    <x v="3"/>
    <x v="3"/>
  </r>
  <r>
    <n v="928"/>
    <x v="907"/>
    <s v="Triple-buffered bi-directional model"/>
    <n v="167400"/>
    <n v="196386"/>
    <n v="51.995234312946785"/>
    <n v="117"/>
    <x v="1"/>
    <n v="3777"/>
    <x v="6"/>
    <s v="EUR"/>
    <n v="1388296800"/>
    <n v="1389074400"/>
    <b v="0"/>
    <b v="0"/>
    <s v="technology/web"/>
    <x v="2"/>
    <x v="2"/>
  </r>
  <r>
    <n v="929"/>
    <x v="908"/>
    <s v="Polarized tertiary function"/>
    <n v="5500"/>
    <n v="11952"/>
    <n v="64.956521739130437"/>
    <n v="217"/>
    <x v="1"/>
    <n v="184"/>
    <x v="4"/>
    <s v="GBP"/>
    <n v="1493787600"/>
    <n v="1494997200"/>
    <b v="0"/>
    <b v="0"/>
    <s v="theater/plays"/>
    <x v="3"/>
    <x v="3"/>
  </r>
  <r>
    <n v="930"/>
    <x v="909"/>
    <s v="Configurable fault-tolerant structure"/>
    <n v="3500"/>
    <n v="3930"/>
    <n v="46.235294117647058"/>
    <n v="112"/>
    <x v="1"/>
    <n v="85"/>
    <x v="1"/>
    <s v="USD"/>
    <n v="1424844000"/>
    <n v="1425448800"/>
    <b v="0"/>
    <b v="1"/>
    <s v="theater/plays"/>
    <x v="3"/>
    <x v="3"/>
  </r>
  <r>
    <n v="931"/>
    <x v="910"/>
    <s v="Digitized 24/7 budgetary management"/>
    <n v="7900"/>
    <n v="5729"/>
    <n v="51.151785714285715"/>
    <n v="73"/>
    <x v="0"/>
    <n v="112"/>
    <x v="1"/>
    <s v="USD"/>
    <n v="1403931600"/>
    <n v="1404104400"/>
    <b v="0"/>
    <b v="1"/>
    <s v="theater/plays"/>
    <x v="3"/>
    <x v="3"/>
  </r>
  <r>
    <n v="932"/>
    <x v="911"/>
    <s v="Stand-alone zero tolerance algorithm"/>
    <n v="2300"/>
    <n v="4883"/>
    <n v="33.909722222222221"/>
    <n v="212"/>
    <x v="1"/>
    <n v="144"/>
    <x v="1"/>
    <s v="USD"/>
    <n v="1394514000"/>
    <n v="1394773200"/>
    <b v="0"/>
    <b v="0"/>
    <s v="music/rock"/>
    <x v="1"/>
    <x v="1"/>
  </r>
  <r>
    <n v="933"/>
    <x v="912"/>
    <s v="Implemented tangible support"/>
    <n v="73000"/>
    <n v="175015"/>
    <n v="92.016298633017882"/>
    <n v="240"/>
    <x v="1"/>
    <n v="1902"/>
    <x v="1"/>
    <s v="USD"/>
    <n v="1365397200"/>
    <n v="1366520400"/>
    <b v="0"/>
    <b v="0"/>
    <s v="theater/plays"/>
    <x v="3"/>
    <x v="3"/>
  </r>
  <r>
    <n v="934"/>
    <x v="913"/>
    <s v="Reactive radical framework"/>
    <n v="6200"/>
    <n v="11280"/>
    <n v="107.42857142857143"/>
    <n v="182"/>
    <x v="1"/>
    <n v="105"/>
    <x v="1"/>
    <s v="USD"/>
    <n v="1456120800"/>
    <n v="1456639200"/>
    <b v="0"/>
    <b v="0"/>
    <s v="theater/plays"/>
    <x v="3"/>
    <x v="3"/>
  </r>
  <r>
    <n v="935"/>
    <x v="914"/>
    <s v="Object-based full-range knowledge user"/>
    <n v="6100"/>
    <n v="10012"/>
    <n v="75.848484848484844"/>
    <n v="164"/>
    <x v="1"/>
    <n v="132"/>
    <x v="1"/>
    <s v="USD"/>
    <n v="1437714000"/>
    <n v="1438318800"/>
    <b v="0"/>
    <b v="0"/>
    <s v="theater/plays"/>
    <x v="3"/>
    <x v="3"/>
  </r>
  <r>
    <n v="936"/>
    <x v="591"/>
    <s v="Enhanced composite contingency"/>
    <n v="103200"/>
    <n v="1690"/>
    <n v="80.476190476190482"/>
    <n v="2"/>
    <x v="0"/>
    <n v="21"/>
    <x v="1"/>
    <s v="USD"/>
    <n v="1563771600"/>
    <n v="1564030800"/>
    <b v="1"/>
    <b v="0"/>
    <s v="theater/plays"/>
    <x v="3"/>
    <x v="3"/>
  </r>
  <r>
    <n v="937"/>
    <x v="915"/>
    <s v="Cloned fresh-thinking model"/>
    <n v="171000"/>
    <n v="84891"/>
    <n v="86.978483606557376"/>
    <n v="50"/>
    <x v="3"/>
    <n v="976"/>
    <x v="1"/>
    <s v="USD"/>
    <n v="1448517600"/>
    <n v="1449295200"/>
    <b v="0"/>
    <b v="0"/>
    <s v="film &amp; video/documentary"/>
    <x v="4"/>
    <x v="4"/>
  </r>
  <r>
    <n v="938"/>
    <x v="916"/>
    <s v="Total dedicated benchmark"/>
    <n v="9200"/>
    <n v="10093"/>
    <n v="105.13541666666667"/>
    <n v="110"/>
    <x v="1"/>
    <n v="96"/>
    <x v="1"/>
    <s v="USD"/>
    <n v="1528779600"/>
    <n v="1531890000"/>
    <b v="0"/>
    <b v="1"/>
    <s v="publishing/fiction"/>
    <x v="5"/>
    <x v="13"/>
  </r>
  <r>
    <n v="939"/>
    <x v="917"/>
    <s v="Streamlined human-resource Graphic Interface"/>
    <n v="7800"/>
    <n v="3839"/>
    <n v="57.298507462686565"/>
    <n v="49"/>
    <x v="0"/>
    <n v="67"/>
    <x v="1"/>
    <s v="USD"/>
    <n v="1304744400"/>
    <n v="1306213200"/>
    <b v="0"/>
    <b v="1"/>
    <s v="games/video games"/>
    <x v="6"/>
    <x v="11"/>
  </r>
  <r>
    <n v="940"/>
    <x v="918"/>
    <s v="Upgradable analyzing core"/>
    <n v="9900"/>
    <n v="6161"/>
    <n v="93.348484848484844"/>
    <n v="62"/>
    <x v="2"/>
    <n v="66"/>
    <x v="0"/>
    <s v="CAD"/>
    <n v="1354341600"/>
    <n v="1356242400"/>
    <b v="0"/>
    <b v="0"/>
    <s v="technology/web"/>
    <x v="2"/>
    <x v="2"/>
  </r>
  <r>
    <n v="941"/>
    <x v="919"/>
    <s v="Profound exuding pricing structure"/>
    <n v="43000"/>
    <n v="5615"/>
    <n v="71.987179487179489"/>
    <n v="13"/>
    <x v="0"/>
    <n v="78"/>
    <x v="1"/>
    <s v="USD"/>
    <n v="1294552800"/>
    <n v="1297576800"/>
    <b v="1"/>
    <b v="0"/>
    <s v="theater/plays"/>
    <x v="3"/>
    <x v="3"/>
  </r>
  <r>
    <n v="942"/>
    <x v="916"/>
    <s v="Horizontal optimizing model"/>
    <n v="9600"/>
    <n v="6205"/>
    <n v="92.611940298507463"/>
    <n v="65"/>
    <x v="0"/>
    <n v="67"/>
    <x v="2"/>
    <s v="AUD"/>
    <n v="1295935200"/>
    <n v="1296194400"/>
    <b v="0"/>
    <b v="0"/>
    <s v="theater/plays"/>
    <x v="3"/>
    <x v="3"/>
  </r>
  <r>
    <n v="943"/>
    <x v="920"/>
    <s v="Synchronized fault-tolerant algorithm"/>
    <n v="7500"/>
    <n v="11969"/>
    <n v="104.99122807017544"/>
    <n v="160"/>
    <x v="1"/>
    <n v="114"/>
    <x v="1"/>
    <s v="USD"/>
    <n v="1411534800"/>
    <n v="1414558800"/>
    <b v="0"/>
    <b v="0"/>
    <s v="food/food trucks"/>
    <x v="0"/>
    <x v="0"/>
  </r>
  <r>
    <n v="944"/>
    <x v="921"/>
    <s v="Streamlined 5thgeneration intranet"/>
    <n v="10000"/>
    <n v="8142"/>
    <n v="30.958174904942965"/>
    <n v="81"/>
    <x v="0"/>
    <n v="263"/>
    <x v="2"/>
    <s v="AUD"/>
    <n v="1486706400"/>
    <n v="1488348000"/>
    <b v="0"/>
    <b v="0"/>
    <s v="photography/photography books"/>
    <x v="7"/>
    <x v="14"/>
  </r>
  <r>
    <n v="945"/>
    <x v="922"/>
    <s v="Cross-group clear-thinking task-force"/>
    <n v="172000"/>
    <n v="55805"/>
    <n v="33.001182732111175"/>
    <n v="32"/>
    <x v="0"/>
    <n v="1691"/>
    <x v="1"/>
    <s v="USD"/>
    <n v="1333602000"/>
    <n v="1334898000"/>
    <b v="1"/>
    <b v="0"/>
    <s v="photography/photography books"/>
    <x v="7"/>
    <x v="14"/>
  </r>
  <r>
    <n v="946"/>
    <x v="923"/>
    <s v="Public-key bandwidth-monitored intranet"/>
    <n v="153700"/>
    <n v="15238"/>
    <n v="84.187845303867405"/>
    <n v="10"/>
    <x v="0"/>
    <n v="181"/>
    <x v="1"/>
    <s v="USD"/>
    <n v="1308200400"/>
    <n v="1308373200"/>
    <b v="0"/>
    <b v="0"/>
    <s v="theater/plays"/>
    <x v="3"/>
    <x v="3"/>
  </r>
  <r>
    <n v="947"/>
    <x v="924"/>
    <s v="Upgradable clear-thinking hardware"/>
    <n v="3600"/>
    <n v="961"/>
    <n v="73.92307692307692"/>
    <n v="27"/>
    <x v="0"/>
    <n v="13"/>
    <x v="1"/>
    <s v="USD"/>
    <n v="1411707600"/>
    <n v="1412312400"/>
    <b v="0"/>
    <b v="0"/>
    <s v="theater/plays"/>
    <x v="3"/>
    <x v="3"/>
  </r>
  <r>
    <n v="948"/>
    <x v="925"/>
    <s v="Integrated holistic paradigm"/>
    <n v="9400"/>
    <n v="5918"/>
    <n v="36.987499999999997"/>
    <n v="63"/>
    <x v="3"/>
    <n v="160"/>
    <x v="1"/>
    <s v="USD"/>
    <n v="1418364000"/>
    <n v="1419228000"/>
    <b v="1"/>
    <b v="1"/>
    <s v="film &amp; video/documentary"/>
    <x v="4"/>
    <x v="4"/>
  </r>
  <r>
    <n v="949"/>
    <x v="926"/>
    <s v="Seamless clear-thinking conglomeration"/>
    <n v="5900"/>
    <n v="9520"/>
    <n v="46.896551724137929"/>
    <n v="161"/>
    <x v="1"/>
    <n v="203"/>
    <x v="1"/>
    <s v="USD"/>
    <n v="1429333200"/>
    <n v="1430974800"/>
    <b v="0"/>
    <b v="0"/>
    <s v="technology/web"/>
    <x v="2"/>
    <x v="2"/>
  </r>
  <r>
    <n v="950"/>
    <x v="927"/>
    <s v="Persistent content-based methodology"/>
    <n v="100"/>
    <n v="5"/>
    <n v="5"/>
    <n v="5"/>
    <x v="0"/>
    <n v="1"/>
    <x v="1"/>
    <s v="USD"/>
    <n v="1555390800"/>
    <n v="1555822800"/>
    <b v="0"/>
    <b v="1"/>
    <s v="theater/plays"/>
    <x v="3"/>
    <x v="3"/>
  </r>
  <r>
    <n v="951"/>
    <x v="928"/>
    <s v="Re-engineered 24hour matrix"/>
    <n v="14500"/>
    <n v="159056"/>
    <n v="102.02437459910199"/>
    <n v="1097"/>
    <x v="1"/>
    <n v="1559"/>
    <x v="1"/>
    <s v="USD"/>
    <n v="1482732000"/>
    <n v="1482818400"/>
    <b v="0"/>
    <b v="1"/>
    <s v="music/rock"/>
    <x v="1"/>
    <x v="1"/>
  </r>
  <r>
    <n v="952"/>
    <x v="929"/>
    <s v="Virtual multi-tasking core"/>
    <n v="145500"/>
    <n v="101987"/>
    <n v="45.007502206531335"/>
    <n v="70"/>
    <x v="3"/>
    <n v="2266"/>
    <x v="1"/>
    <s v="USD"/>
    <n v="1470718800"/>
    <n v="1471928400"/>
    <b v="0"/>
    <b v="0"/>
    <s v="film &amp; video/documentary"/>
    <x v="4"/>
    <x v="4"/>
  </r>
  <r>
    <n v="953"/>
    <x v="930"/>
    <s v="Streamlined fault-tolerant conglomeration"/>
    <n v="3300"/>
    <n v="1980"/>
    <n v="94.285714285714292"/>
    <n v="60"/>
    <x v="0"/>
    <n v="21"/>
    <x v="1"/>
    <s v="USD"/>
    <n v="1450591200"/>
    <n v="1453701600"/>
    <b v="0"/>
    <b v="1"/>
    <s v="film &amp; video/science fiction"/>
    <x v="4"/>
    <x v="22"/>
  </r>
  <r>
    <n v="954"/>
    <x v="931"/>
    <s v="Enterprise-wide client-driven policy"/>
    <n v="42600"/>
    <n v="156384"/>
    <n v="101.02325581395348"/>
    <n v="367"/>
    <x v="1"/>
    <n v="1548"/>
    <x v="2"/>
    <s v="AUD"/>
    <n v="1348290000"/>
    <n v="1350363600"/>
    <b v="0"/>
    <b v="0"/>
    <s v="technology/web"/>
    <x v="2"/>
    <x v="2"/>
  </r>
  <r>
    <n v="955"/>
    <x v="932"/>
    <s v="Function-based next generation emulation"/>
    <n v="700"/>
    <n v="7763"/>
    <n v="97.037499999999994"/>
    <n v="1109"/>
    <x v="1"/>
    <n v="80"/>
    <x v="1"/>
    <s v="USD"/>
    <n v="1353823200"/>
    <n v="1353996000"/>
    <b v="0"/>
    <b v="0"/>
    <s v="theater/plays"/>
    <x v="3"/>
    <x v="3"/>
  </r>
  <r>
    <n v="956"/>
    <x v="933"/>
    <s v="Re-engineered composite focus group"/>
    <n v="187600"/>
    <n v="35698"/>
    <n v="43.00963855421687"/>
    <n v="19"/>
    <x v="0"/>
    <n v="830"/>
    <x v="1"/>
    <s v="USD"/>
    <n v="1450764000"/>
    <n v="1451109600"/>
    <b v="0"/>
    <b v="0"/>
    <s v="film &amp; video/science fiction"/>
    <x v="4"/>
    <x v="22"/>
  </r>
  <r>
    <n v="957"/>
    <x v="934"/>
    <s v="Profound mission-critical function"/>
    <n v="9800"/>
    <n v="12434"/>
    <n v="94.916030534351151"/>
    <n v="127"/>
    <x v="1"/>
    <n v="131"/>
    <x v="1"/>
    <s v="USD"/>
    <n v="1329372000"/>
    <n v="1329631200"/>
    <b v="0"/>
    <b v="0"/>
    <s v="theater/plays"/>
    <x v="3"/>
    <x v="3"/>
  </r>
  <r>
    <n v="958"/>
    <x v="935"/>
    <s v="De-engineered zero-defect open system"/>
    <n v="1100"/>
    <n v="8081"/>
    <n v="72.151785714285708"/>
    <n v="735"/>
    <x v="1"/>
    <n v="112"/>
    <x v="1"/>
    <s v="USD"/>
    <n v="1277096400"/>
    <n v="1278997200"/>
    <b v="0"/>
    <b v="0"/>
    <s v="film &amp; video/animation"/>
    <x v="4"/>
    <x v="10"/>
  </r>
  <r>
    <n v="959"/>
    <x v="936"/>
    <s v="Operative hybrid utilization"/>
    <n v="145000"/>
    <n v="6631"/>
    <n v="51.007692307692309"/>
    <n v="5"/>
    <x v="0"/>
    <n v="130"/>
    <x v="1"/>
    <s v="USD"/>
    <n v="1277701200"/>
    <n v="1280120400"/>
    <b v="0"/>
    <b v="0"/>
    <s v="publishing/translations"/>
    <x v="5"/>
    <x v="18"/>
  </r>
  <r>
    <n v="960"/>
    <x v="937"/>
    <s v="Function-based interactive matrix"/>
    <n v="5500"/>
    <n v="4678"/>
    <n v="85.054545454545448"/>
    <n v="85"/>
    <x v="0"/>
    <n v="55"/>
    <x v="1"/>
    <s v="USD"/>
    <n v="1454911200"/>
    <n v="1458104400"/>
    <b v="0"/>
    <b v="0"/>
    <s v="technology/web"/>
    <x v="2"/>
    <x v="2"/>
  </r>
  <r>
    <n v="961"/>
    <x v="938"/>
    <s v="Optimized content-based collaboration"/>
    <n v="5700"/>
    <n v="6800"/>
    <n v="43.87096774193548"/>
    <n v="119"/>
    <x v="1"/>
    <n v="155"/>
    <x v="1"/>
    <s v="USD"/>
    <n v="1297922400"/>
    <n v="1298268000"/>
    <b v="0"/>
    <b v="0"/>
    <s v="publishing/translations"/>
    <x v="5"/>
    <x v="18"/>
  </r>
  <r>
    <n v="962"/>
    <x v="939"/>
    <s v="User-centric cohesive policy"/>
    <n v="3600"/>
    <n v="10657"/>
    <n v="40.063909774436091"/>
    <n v="296"/>
    <x v="1"/>
    <n v="266"/>
    <x v="1"/>
    <s v="USD"/>
    <n v="1384408800"/>
    <n v="1386223200"/>
    <b v="0"/>
    <b v="0"/>
    <s v="food/food trucks"/>
    <x v="0"/>
    <x v="0"/>
  </r>
  <r>
    <n v="963"/>
    <x v="940"/>
    <s v="Ergonomic methodical hub"/>
    <n v="5900"/>
    <n v="4997"/>
    <n v="43.833333333333336"/>
    <n v="85"/>
    <x v="0"/>
    <n v="114"/>
    <x v="6"/>
    <s v="EUR"/>
    <n v="1299304800"/>
    <n v="1299823200"/>
    <b v="0"/>
    <b v="1"/>
    <s v="photography/photography books"/>
    <x v="7"/>
    <x v="14"/>
  </r>
  <r>
    <n v="964"/>
    <x v="941"/>
    <s v="Devolved disintermediate encryption"/>
    <n v="3700"/>
    <n v="13164"/>
    <n v="84.92903225806451"/>
    <n v="356"/>
    <x v="1"/>
    <n v="155"/>
    <x v="1"/>
    <s v="USD"/>
    <n v="1431320400"/>
    <n v="1431752400"/>
    <b v="0"/>
    <b v="0"/>
    <s v="theater/plays"/>
    <x v="3"/>
    <x v="3"/>
  </r>
  <r>
    <n v="965"/>
    <x v="942"/>
    <s v="Phased clear-thinking policy"/>
    <n v="2200"/>
    <n v="8501"/>
    <n v="41.067632850241544"/>
    <n v="386"/>
    <x v="1"/>
    <n v="207"/>
    <x v="4"/>
    <s v="GBP"/>
    <n v="1264399200"/>
    <n v="1267855200"/>
    <b v="0"/>
    <b v="0"/>
    <s v="music/rock"/>
    <x v="1"/>
    <x v="1"/>
  </r>
  <r>
    <n v="966"/>
    <x v="411"/>
    <s v="Seamless solution-oriented capacity"/>
    <n v="1700"/>
    <n v="13468"/>
    <n v="54.971428571428568"/>
    <n v="792"/>
    <x v="1"/>
    <n v="245"/>
    <x v="1"/>
    <s v="USD"/>
    <n v="1497502800"/>
    <n v="1497675600"/>
    <b v="0"/>
    <b v="0"/>
    <s v="theater/plays"/>
    <x v="3"/>
    <x v="3"/>
  </r>
  <r>
    <n v="967"/>
    <x v="943"/>
    <s v="Organized human-resource attitude"/>
    <n v="88400"/>
    <n v="121138"/>
    <n v="77.010807374443743"/>
    <n v="137"/>
    <x v="1"/>
    <n v="1573"/>
    <x v="1"/>
    <s v="USD"/>
    <n v="1333688400"/>
    <n v="1336885200"/>
    <b v="0"/>
    <b v="0"/>
    <s v="music/world music"/>
    <x v="1"/>
    <x v="21"/>
  </r>
  <r>
    <n v="968"/>
    <x v="944"/>
    <s v="Open-architected disintermediate budgetary management"/>
    <n v="2400"/>
    <n v="8117"/>
    <n v="71.201754385964918"/>
    <n v="338"/>
    <x v="1"/>
    <n v="114"/>
    <x v="1"/>
    <s v="USD"/>
    <n v="1293861600"/>
    <n v="1295157600"/>
    <b v="0"/>
    <b v="0"/>
    <s v="food/food trucks"/>
    <x v="0"/>
    <x v="0"/>
  </r>
  <r>
    <n v="969"/>
    <x v="945"/>
    <s v="Multi-lateral radical solution"/>
    <n v="7900"/>
    <n v="8550"/>
    <n v="91.935483870967744"/>
    <n v="108"/>
    <x v="1"/>
    <n v="93"/>
    <x v="1"/>
    <s v="USD"/>
    <n v="1576994400"/>
    <n v="1577599200"/>
    <b v="0"/>
    <b v="0"/>
    <s v="theater/plays"/>
    <x v="3"/>
    <x v="3"/>
  </r>
  <r>
    <n v="970"/>
    <x v="946"/>
    <s v="Inverse context-sensitive info-mediaries"/>
    <n v="94900"/>
    <n v="57659"/>
    <n v="97.069023569023571"/>
    <n v="61"/>
    <x v="0"/>
    <n v="594"/>
    <x v="1"/>
    <s v="USD"/>
    <n v="1304917200"/>
    <n v="1305003600"/>
    <b v="0"/>
    <b v="0"/>
    <s v="theater/plays"/>
    <x v="3"/>
    <x v="3"/>
  </r>
  <r>
    <n v="971"/>
    <x v="947"/>
    <s v="Versatile neutral workforce"/>
    <n v="5100"/>
    <n v="1414"/>
    <n v="58.916666666666664"/>
    <n v="28"/>
    <x v="0"/>
    <n v="24"/>
    <x v="1"/>
    <s v="USD"/>
    <n v="1381208400"/>
    <n v="1381726800"/>
    <b v="0"/>
    <b v="0"/>
    <s v="film &amp; video/television"/>
    <x v="4"/>
    <x v="19"/>
  </r>
  <r>
    <n v="972"/>
    <x v="948"/>
    <s v="Multi-tiered systematic knowledge user"/>
    <n v="42700"/>
    <n v="97524"/>
    <n v="58.015466983938133"/>
    <n v="228"/>
    <x v="1"/>
    <n v="1681"/>
    <x v="1"/>
    <s v="USD"/>
    <n v="1401685200"/>
    <n v="1402462800"/>
    <b v="0"/>
    <b v="1"/>
    <s v="technology/web"/>
    <x v="2"/>
    <x v="2"/>
  </r>
  <r>
    <n v="973"/>
    <x v="949"/>
    <s v="Programmable multi-state algorithm"/>
    <n v="121100"/>
    <n v="26176"/>
    <n v="103.87301587301587"/>
    <n v="22"/>
    <x v="0"/>
    <n v="252"/>
    <x v="1"/>
    <s v="USD"/>
    <n v="1291960800"/>
    <n v="1292133600"/>
    <b v="0"/>
    <b v="1"/>
    <s v="theater/plays"/>
    <x v="3"/>
    <x v="3"/>
  </r>
  <r>
    <n v="974"/>
    <x v="950"/>
    <s v="Multi-channeled reciprocal interface"/>
    <n v="800"/>
    <n v="2991"/>
    <n v="93.46875"/>
    <n v="374"/>
    <x v="1"/>
    <n v="32"/>
    <x v="1"/>
    <s v="USD"/>
    <n v="1368853200"/>
    <n v="1368939600"/>
    <b v="0"/>
    <b v="0"/>
    <s v="music/indie rock"/>
    <x v="1"/>
    <x v="7"/>
  </r>
  <r>
    <n v="975"/>
    <x v="951"/>
    <s v="Right-sized maximized migration"/>
    <n v="5400"/>
    <n v="8366"/>
    <n v="61.970370370370368"/>
    <n v="155"/>
    <x v="1"/>
    <n v="135"/>
    <x v="1"/>
    <s v="USD"/>
    <n v="1448776800"/>
    <n v="1452146400"/>
    <b v="0"/>
    <b v="1"/>
    <s v="theater/plays"/>
    <x v="3"/>
    <x v="3"/>
  </r>
  <r>
    <n v="976"/>
    <x v="952"/>
    <s v="Self-enabling value-added artificial intelligence"/>
    <n v="4000"/>
    <n v="12886"/>
    <n v="92.042857142857144"/>
    <n v="322"/>
    <x v="1"/>
    <n v="140"/>
    <x v="1"/>
    <s v="USD"/>
    <n v="1296194400"/>
    <n v="1296712800"/>
    <b v="0"/>
    <b v="1"/>
    <s v="theater/plays"/>
    <x v="3"/>
    <x v="3"/>
  </r>
  <r>
    <n v="977"/>
    <x v="597"/>
    <s v="Vision-oriented interactive solution"/>
    <n v="7000"/>
    <n v="5177"/>
    <n v="77.268656716417908"/>
    <n v="74"/>
    <x v="0"/>
    <n v="67"/>
    <x v="1"/>
    <s v="USD"/>
    <n v="1517983200"/>
    <n v="1520748000"/>
    <b v="0"/>
    <b v="0"/>
    <s v="food/food trucks"/>
    <x v="0"/>
    <x v="0"/>
  </r>
  <r>
    <n v="978"/>
    <x v="953"/>
    <s v="Fundamental user-facing productivity"/>
    <n v="1000"/>
    <n v="8641"/>
    <n v="93.923913043478265"/>
    <n v="864"/>
    <x v="1"/>
    <n v="92"/>
    <x v="1"/>
    <s v="USD"/>
    <n v="1478930400"/>
    <n v="1480831200"/>
    <b v="0"/>
    <b v="0"/>
    <s v="games/video games"/>
    <x v="6"/>
    <x v="11"/>
  </r>
  <r>
    <n v="979"/>
    <x v="954"/>
    <s v="Innovative well-modulated capability"/>
    <n v="60200"/>
    <n v="86244"/>
    <n v="84.969458128078813"/>
    <n v="143"/>
    <x v="1"/>
    <n v="1015"/>
    <x v="4"/>
    <s v="GBP"/>
    <n v="1426395600"/>
    <n v="1426914000"/>
    <b v="0"/>
    <b v="0"/>
    <s v="theater/plays"/>
    <x v="3"/>
    <x v="3"/>
  </r>
  <r>
    <n v="980"/>
    <x v="955"/>
    <s v="Universal fault-tolerant orchestration"/>
    <n v="195200"/>
    <n v="78630"/>
    <n v="105.97035040431267"/>
    <n v="40"/>
    <x v="0"/>
    <n v="742"/>
    <x v="1"/>
    <s v="USD"/>
    <n v="1446181200"/>
    <n v="1446616800"/>
    <b v="1"/>
    <b v="0"/>
    <s v="publishing/nonfiction"/>
    <x v="5"/>
    <x v="9"/>
  </r>
  <r>
    <n v="981"/>
    <x v="956"/>
    <s v="Grass-roots executive synergy"/>
    <n v="6700"/>
    <n v="11941"/>
    <n v="36.969040247678016"/>
    <n v="178"/>
    <x v="1"/>
    <n v="323"/>
    <x v="1"/>
    <s v="USD"/>
    <n v="1514181600"/>
    <n v="1517032800"/>
    <b v="0"/>
    <b v="0"/>
    <s v="technology/web"/>
    <x v="2"/>
    <x v="2"/>
  </r>
  <r>
    <n v="982"/>
    <x v="957"/>
    <s v="Multi-layered optimal application"/>
    <n v="7200"/>
    <n v="6115"/>
    <n v="81.533333333333331"/>
    <n v="85"/>
    <x v="0"/>
    <n v="75"/>
    <x v="1"/>
    <s v="USD"/>
    <n v="1311051600"/>
    <n v="1311224400"/>
    <b v="0"/>
    <b v="1"/>
    <s v="film &amp; video/documentary"/>
    <x v="4"/>
    <x v="4"/>
  </r>
  <r>
    <n v="983"/>
    <x v="958"/>
    <s v="Business-focused full-range core"/>
    <n v="129100"/>
    <n v="188404"/>
    <n v="80.999140154772135"/>
    <n v="146"/>
    <x v="1"/>
    <n v="2326"/>
    <x v="1"/>
    <s v="USD"/>
    <n v="1564894800"/>
    <n v="1566190800"/>
    <b v="0"/>
    <b v="0"/>
    <s v="film &amp; video/documentary"/>
    <x v="4"/>
    <x v="4"/>
  </r>
  <r>
    <n v="984"/>
    <x v="959"/>
    <s v="Exclusive system-worthy Graphic Interface"/>
    <n v="6500"/>
    <n v="9910"/>
    <n v="26.010498687664043"/>
    <n v="152"/>
    <x v="1"/>
    <n v="381"/>
    <x v="1"/>
    <s v="USD"/>
    <n v="1567918800"/>
    <n v="1570165200"/>
    <b v="0"/>
    <b v="0"/>
    <s v="theater/plays"/>
    <x v="3"/>
    <x v="3"/>
  </r>
  <r>
    <n v="985"/>
    <x v="960"/>
    <s v="Enhanced optimal ability"/>
    <n v="170600"/>
    <n v="114523"/>
    <n v="25.998410896708286"/>
    <n v="67"/>
    <x v="0"/>
    <n v="4405"/>
    <x v="1"/>
    <s v="USD"/>
    <n v="1386309600"/>
    <n v="1388556000"/>
    <b v="0"/>
    <b v="1"/>
    <s v="music/rock"/>
    <x v="1"/>
    <x v="1"/>
  </r>
  <r>
    <n v="986"/>
    <x v="961"/>
    <s v="Optional zero administration neural-net"/>
    <n v="7800"/>
    <n v="3144"/>
    <n v="34.173913043478258"/>
    <n v="40"/>
    <x v="0"/>
    <n v="92"/>
    <x v="1"/>
    <s v="USD"/>
    <n v="1301979600"/>
    <n v="1303189200"/>
    <b v="0"/>
    <b v="0"/>
    <s v="music/rock"/>
    <x v="1"/>
    <x v="1"/>
  </r>
  <r>
    <n v="987"/>
    <x v="962"/>
    <s v="Ameliorated foreground focus group"/>
    <n v="6200"/>
    <n v="13441"/>
    <n v="28.002083333333335"/>
    <n v="217"/>
    <x v="1"/>
    <n v="480"/>
    <x v="1"/>
    <s v="USD"/>
    <n v="1493269200"/>
    <n v="1494478800"/>
    <b v="0"/>
    <b v="0"/>
    <s v="film &amp; video/documentary"/>
    <x v="4"/>
    <x v="4"/>
  </r>
  <r>
    <n v="988"/>
    <x v="963"/>
    <s v="Triple-buffered multi-tasking matrices"/>
    <n v="9400"/>
    <n v="4899"/>
    <n v="76.546875"/>
    <n v="52"/>
    <x v="0"/>
    <n v="64"/>
    <x v="1"/>
    <s v="USD"/>
    <n v="1478930400"/>
    <n v="1480744800"/>
    <b v="0"/>
    <b v="0"/>
    <s v="publishing/radio &amp; podcasts"/>
    <x v="5"/>
    <x v="15"/>
  </r>
  <r>
    <n v="989"/>
    <x v="964"/>
    <s v="Versatile dedicated migration"/>
    <n v="2400"/>
    <n v="11990"/>
    <n v="53.053097345132741"/>
    <n v="500"/>
    <x v="1"/>
    <n v="226"/>
    <x v="1"/>
    <s v="USD"/>
    <n v="1555390800"/>
    <n v="1555822800"/>
    <b v="0"/>
    <b v="0"/>
    <s v="publishing/translations"/>
    <x v="5"/>
    <x v="18"/>
  </r>
  <r>
    <n v="990"/>
    <x v="965"/>
    <s v="Devolved foreground customer loyalty"/>
    <n v="7800"/>
    <n v="6839"/>
    <n v="106.859375"/>
    <n v="88"/>
    <x v="0"/>
    <n v="64"/>
    <x v="1"/>
    <s v="USD"/>
    <n v="1456984800"/>
    <n v="1458882000"/>
    <b v="0"/>
    <b v="1"/>
    <s v="film &amp; video/drama"/>
    <x v="4"/>
    <x v="6"/>
  </r>
  <r>
    <n v="991"/>
    <x v="509"/>
    <s v="Reduced reciprocal focus group"/>
    <n v="9800"/>
    <n v="11091"/>
    <n v="46.020746887966808"/>
    <n v="113"/>
    <x v="1"/>
    <n v="241"/>
    <x v="1"/>
    <s v="USD"/>
    <n v="1411621200"/>
    <n v="1411966800"/>
    <b v="0"/>
    <b v="1"/>
    <s v="music/rock"/>
    <x v="1"/>
    <x v="1"/>
  </r>
  <r>
    <n v="992"/>
    <x v="966"/>
    <s v="Networked global migration"/>
    <n v="3100"/>
    <n v="13223"/>
    <n v="100.17424242424242"/>
    <n v="427"/>
    <x v="1"/>
    <n v="132"/>
    <x v="1"/>
    <s v="USD"/>
    <n v="1525669200"/>
    <n v="1526878800"/>
    <b v="0"/>
    <b v="1"/>
    <s v="film &amp; video/drama"/>
    <x v="4"/>
    <x v="6"/>
  </r>
  <r>
    <n v="993"/>
    <x v="967"/>
    <s v="De-engineered even-keeled definition"/>
    <n v="9800"/>
    <n v="7608"/>
    <n v="101.44"/>
    <n v="78"/>
    <x v="3"/>
    <n v="75"/>
    <x v="6"/>
    <s v="EUR"/>
    <n v="1450936800"/>
    <n v="1452405600"/>
    <b v="0"/>
    <b v="1"/>
    <s v="photography/photography books"/>
    <x v="7"/>
    <x v="14"/>
  </r>
  <r>
    <n v="994"/>
    <x v="968"/>
    <s v="Implemented bi-directional flexibility"/>
    <n v="141100"/>
    <n v="74073"/>
    <n v="87.972684085510693"/>
    <n v="52"/>
    <x v="0"/>
    <n v="842"/>
    <x v="1"/>
    <s v="USD"/>
    <n v="1413522000"/>
    <n v="1414040400"/>
    <b v="0"/>
    <b v="1"/>
    <s v="publishing/translations"/>
    <x v="5"/>
    <x v="18"/>
  </r>
  <r>
    <n v="995"/>
    <x v="969"/>
    <s v="Vision-oriented scalable definition"/>
    <n v="97300"/>
    <n v="153216"/>
    <n v="74.995594713656388"/>
    <n v="157"/>
    <x v="1"/>
    <n v="2043"/>
    <x v="1"/>
    <s v="USD"/>
    <n v="1541307600"/>
    <n v="1543816800"/>
    <b v="0"/>
    <b v="1"/>
    <s v="food/food trucks"/>
    <x v="0"/>
    <x v="0"/>
  </r>
  <r>
    <n v="996"/>
    <x v="970"/>
    <s v="Future-proofed upward-trending migration"/>
    <n v="6600"/>
    <n v="4814"/>
    <n v="42.982142857142854"/>
    <n v="73"/>
    <x v="0"/>
    <n v="112"/>
    <x v="1"/>
    <s v="USD"/>
    <n v="1357106400"/>
    <n v="1359698400"/>
    <b v="0"/>
    <b v="0"/>
    <s v="theater/plays"/>
    <x v="3"/>
    <x v="3"/>
  </r>
  <r>
    <n v="997"/>
    <x v="971"/>
    <s v="Right-sized full-range throughput"/>
    <n v="7600"/>
    <n v="4603"/>
    <n v="33.115107913669064"/>
    <n v="61"/>
    <x v="3"/>
    <n v="139"/>
    <x v="6"/>
    <s v="EUR"/>
    <n v="1390197600"/>
    <n v="1390629600"/>
    <b v="0"/>
    <b v="0"/>
    <s v="theater/plays"/>
    <x v="3"/>
    <x v="3"/>
  </r>
  <r>
    <n v="998"/>
    <x v="972"/>
    <s v="Polarized composite customer loyalty"/>
    <n v="66600"/>
    <n v="37823"/>
    <n v="101.13101604278074"/>
    <n v="57"/>
    <x v="0"/>
    <n v="374"/>
    <x v="1"/>
    <s v="USD"/>
    <n v="1265868000"/>
    <n v="1267077600"/>
    <b v="0"/>
    <b v="1"/>
    <s v="music/indie rock"/>
    <x v="1"/>
    <x v="7"/>
  </r>
  <r>
    <n v="999"/>
    <x v="973"/>
    <s v="Expanded eco-centric policy"/>
    <n v="111100"/>
    <n v="62819"/>
    <n v="55.98841354723708"/>
    <n v="57"/>
    <x v="3"/>
    <n v="1122"/>
    <x v="1"/>
    <s v="USD"/>
    <n v="1467176400"/>
    <n v="1467781200"/>
    <b v="0"/>
    <b v="0"/>
    <s v="food/food trucks"/>
    <x v="0"/>
    <x v="0"/>
  </r>
  <r>
    <m/>
    <x v="974"/>
    <m/>
    <m/>
    <m/>
    <m/>
    <m/>
    <x v="4"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n v="0"/>
    <x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92.151898734177209"/>
    <n v="1040"/>
    <x v="1"/>
    <n v="158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00.01614035087719"/>
    <n v="131"/>
    <x v="1"/>
    <n v="1425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103.20833333333333"/>
    <n v="59"/>
    <x v="0"/>
    <n v="24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99.339622641509436"/>
    <n v="69"/>
    <x v="0"/>
    <n v="53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75.833333333333329"/>
    <n v="174"/>
    <x v="1"/>
    <n v="174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60.555555555555557"/>
    <n v="21"/>
    <x v="0"/>
    <n v="18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64.93832599118943"/>
    <n v="328"/>
    <x v="1"/>
    <n v="227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30.997175141242938"/>
    <n v="20"/>
    <x v="2"/>
    <n v="70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72.909090909090907"/>
    <n v="52"/>
    <x v="0"/>
    <n v="44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62.9"/>
    <n v="266"/>
    <x v="1"/>
    <n v="220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112.22222222222223"/>
    <n v="48"/>
    <x v="0"/>
    <n v="27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102.34545454545454"/>
    <n v="89"/>
    <x v="0"/>
    <n v="55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105.05102040816327"/>
    <n v="245"/>
    <x v="1"/>
    <n v="98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94.144999999999996"/>
    <n v="67"/>
    <x v="0"/>
    <n v="200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84.986725663716811"/>
    <n v="47"/>
    <x v="0"/>
    <n v="452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110.41"/>
    <n v="649"/>
    <x v="1"/>
    <n v="100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07.96236989591674"/>
    <n v="159"/>
    <x v="1"/>
    <n v="1249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45.103703703703701"/>
    <n v="67"/>
    <x v="3"/>
    <n v="135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5.001483679525222"/>
    <n v="49"/>
    <x v="0"/>
    <n v="674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05.97134670487107"/>
    <n v="112"/>
    <x v="1"/>
    <n v="1396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69.055555555555557"/>
    <n v="41"/>
    <x v="0"/>
    <n v="558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85.044943820224717"/>
    <n v="128"/>
    <x v="1"/>
    <n v="890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105.22535211267606"/>
    <n v="332"/>
    <x v="1"/>
    <n v="142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39.003741114852225"/>
    <n v="113"/>
    <x v="1"/>
    <n v="2673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73.030674846625772"/>
    <n v="216"/>
    <x v="1"/>
    <n v="163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35.009459459459457"/>
    <n v="48"/>
    <x v="3"/>
    <n v="1480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106.6"/>
    <n v="80"/>
    <x v="0"/>
    <n v="15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61.997747747747745"/>
    <n v="105"/>
    <x v="1"/>
    <n v="2220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94.000622665006233"/>
    <n v="329"/>
    <x v="1"/>
    <n v="1606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12.05426356589147"/>
    <n v="161"/>
    <x v="1"/>
    <n v="129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48.008849557522126"/>
    <n v="310"/>
    <x v="1"/>
    <n v="2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38.004334633723452"/>
    <n v="87"/>
    <x v="0"/>
    <n v="2307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5.000184535892231"/>
    <n v="378"/>
    <x v="1"/>
    <n v="5419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85"/>
    <n v="151"/>
    <x v="1"/>
    <n v="16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95.993893129770996"/>
    <n v="150"/>
    <x v="1"/>
    <n v="1965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68.8125"/>
    <n v="157"/>
    <x v="1"/>
    <n v="16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05.97196261682242"/>
    <n v="140"/>
    <x v="1"/>
    <n v="107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75.261194029850742"/>
    <n v="325"/>
    <x v="1"/>
    <n v="134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7.125"/>
    <n v="51"/>
    <x v="0"/>
    <n v="88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75.141414141414145"/>
    <n v="169"/>
    <x v="1"/>
    <n v="198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107.42342342342343"/>
    <n v="213"/>
    <x v="1"/>
    <n v="111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35.995495495495497"/>
    <n v="444"/>
    <x v="1"/>
    <n v="222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26.998873148744366"/>
    <n v="186"/>
    <x v="1"/>
    <n v="6212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107.56122448979592"/>
    <n v="659"/>
    <x v="1"/>
    <n v="98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94.375"/>
    <n v="48"/>
    <x v="0"/>
    <n v="48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46.163043478260867"/>
    <n v="115"/>
    <x v="1"/>
    <n v="92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.845637583892618"/>
    <n v="475"/>
    <x v="1"/>
    <n v="149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53.007815713698065"/>
    <n v="387"/>
    <x v="1"/>
    <n v="2431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45.059405940594061"/>
    <n v="190"/>
    <x v="1"/>
    <n v="303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n v="2"/>
    <x v="0"/>
    <n v="1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9.006816632583508"/>
    <n v="92"/>
    <x v="0"/>
    <n v="1467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2.786666666666669"/>
    <n v="34"/>
    <x v="0"/>
    <n v="75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59.119617224880386"/>
    <n v="140"/>
    <x v="1"/>
    <n v="209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44.93333333333333"/>
    <n v="90"/>
    <x v="0"/>
    <n v="120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89.664122137404576"/>
    <n v="178"/>
    <x v="1"/>
    <n v="131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70.079268292682926"/>
    <n v="144"/>
    <x v="1"/>
    <n v="164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31.059701492537314"/>
    <n v="215"/>
    <x v="1"/>
    <n v="201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9.061611374407583"/>
    <n v="227"/>
    <x v="1"/>
    <n v="211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30.0859375"/>
    <n v="275"/>
    <x v="1"/>
    <n v="128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84.998125000000002"/>
    <n v="144"/>
    <x v="1"/>
    <n v="1600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82.001775410563695"/>
    <n v="93"/>
    <x v="0"/>
    <n v="2253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58.040160642570278"/>
    <n v="723"/>
    <x v="1"/>
    <n v="249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1.4"/>
    <n v="12"/>
    <x v="0"/>
    <n v="5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71.94736842105263"/>
    <n v="98"/>
    <x v="0"/>
    <n v="38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61.038135593220339"/>
    <n v="236"/>
    <x v="1"/>
    <n v="236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108.91666666666667"/>
    <n v="45"/>
    <x v="0"/>
    <n v="12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29.001722017220171"/>
    <n v="162"/>
    <x v="1"/>
    <n v="4065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58.975609756097562"/>
    <n v="255"/>
    <x v="1"/>
    <n v="246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111.82352941176471"/>
    <n v="24"/>
    <x v="3"/>
    <n v="17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63.995555555555555"/>
    <n v="124"/>
    <x v="1"/>
    <n v="247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85.315789473684205"/>
    <n v="108"/>
    <x v="1"/>
    <n v="76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74.481481481481481"/>
    <n v="670"/>
    <x v="1"/>
    <n v="54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105.14772727272727"/>
    <n v="661"/>
    <x v="1"/>
    <n v="88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56.188235294117646"/>
    <n v="122"/>
    <x v="1"/>
    <n v="85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85.917647058823533"/>
    <n v="151"/>
    <x v="1"/>
    <n v="170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57.00296912114014"/>
    <n v="78"/>
    <x v="0"/>
    <n v="168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79.642857142857139"/>
    <n v="47"/>
    <x v="0"/>
    <n v="56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41.018181818181816"/>
    <n v="301"/>
    <x v="1"/>
    <n v="330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48.004773269689736"/>
    <n v="70"/>
    <x v="0"/>
    <n v="838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55.212598425196852"/>
    <n v="637"/>
    <x v="1"/>
    <n v="127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92.109489051094897"/>
    <n v="225"/>
    <x v="1"/>
    <n v="411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83.183333333333337"/>
    <n v="1497"/>
    <x v="1"/>
    <n v="180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9.996000000000002"/>
    <n v="38"/>
    <x v="0"/>
    <n v="1000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11.1336898395722"/>
    <n v="132"/>
    <x v="1"/>
    <n v="374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90.563380281690144"/>
    <n v="131"/>
    <x v="1"/>
    <n v="71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61.108374384236456"/>
    <n v="168"/>
    <x v="1"/>
    <n v="203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83.022941970310384"/>
    <n v="62"/>
    <x v="0"/>
    <n v="1482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110.76106194690266"/>
    <n v="261"/>
    <x v="1"/>
    <n v="113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89.458333333333329"/>
    <n v="253"/>
    <x v="1"/>
    <n v="96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57.849056603773583"/>
    <n v="79"/>
    <x v="0"/>
    <n v="106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109.99705449189985"/>
    <n v="48"/>
    <x v="0"/>
    <n v="679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103.96586345381526"/>
    <n v="259"/>
    <x v="1"/>
    <n v="498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107.99508196721311"/>
    <n v="61"/>
    <x v="3"/>
    <n v="610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48.927777777777777"/>
    <n v="304"/>
    <x v="1"/>
    <n v="180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37.666666666666664"/>
    <n v="113"/>
    <x v="1"/>
    <n v="27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64.999141999141997"/>
    <n v="217"/>
    <x v="1"/>
    <n v="2331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106.61061946902655"/>
    <n v="927"/>
    <x v="1"/>
    <n v="113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27.009016393442622"/>
    <n v="34"/>
    <x v="0"/>
    <n v="1220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91.16463414634147"/>
    <n v="197"/>
    <x v="1"/>
    <n v="164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n v="1"/>
    <x v="0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56.054878048780488"/>
    <n v="1021"/>
    <x v="1"/>
    <n v="164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31.017857142857142"/>
    <n v="282"/>
    <x v="1"/>
    <n v="336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66.513513513513516"/>
    <n v="25"/>
    <x v="0"/>
    <n v="37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89.005216484089729"/>
    <n v="143"/>
    <x v="1"/>
    <n v="1917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03.46315789473684"/>
    <n v="145"/>
    <x v="1"/>
    <n v="95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95.278911564625844"/>
    <n v="359"/>
    <x v="1"/>
    <n v="147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75.895348837209298"/>
    <n v="186"/>
    <x v="1"/>
    <n v="86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107.57831325301204"/>
    <n v="595"/>
    <x v="1"/>
    <n v="83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1.31666666666667"/>
    <n v="59"/>
    <x v="0"/>
    <n v="60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71.983108108108112"/>
    <n v="15"/>
    <x v="0"/>
    <n v="296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08.95414201183432"/>
    <n v="120"/>
    <x v="1"/>
    <n v="676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35"/>
    <n v="269"/>
    <x v="1"/>
    <n v="361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94.938931297709928"/>
    <n v="377"/>
    <x v="1"/>
    <n v="131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109.65079365079364"/>
    <n v="727"/>
    <x v="1"/>
    <n v="126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44.001815980629537"/>
    <n v="87"/>
    <x v="0"/>
    <n v="3304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6.794520547945211"/>
    <n v="88"/>
    <x v="0"/>
    <n v="73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30.992727272727272"/>
    <n v="174"/>
    <x v="1"/>
    <n v="275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94.791044776119406"/>
    <n v="118"/>
    <x v="1"/>
    <n v="67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69.79220779220779"/>
    <n v="215"/>
    <x v="1"/>
    <n v="154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63.003367003367003"/>
    <n v="149"/>
    <x v="1"/>
    <n v="1782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110.0343300110742"/>
    <n v="219"/>
    <x v="1"/>
    <n v="903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25.997933274284026"/>
    <n v="64"/>
    <x v="0"/>
    <n v="3387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49.987915407854985"/>
    <n v="19"/>
    <x v="0"/>
    <n v="662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101.72340425531915"/>
    <n v="368"/>
    <x v="1"/>
    <n v="94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47.083333333333336"/>
    <n v="160"/>
    <x v="1"/>
    <n v="180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89.944444444444443"/>
    <n v="39"/>
    <x v="0"/>
    <n v="774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78.96875"/>
    <n v="51"/>
    <x v="0"/>
    <n v="672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80.067669172932327"/>
    <n v="60"/>
    <x v="3"/>
    <n v="532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86.472727272727269"/>
    <n v="3"/>
    <x v="3"/>
    <n v="55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28.001876172607879"/>
    <n v="155"/>
    <x v="1"/>
    <n v="533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67.996725337699544"/>
    <n v="101"/>
    <x v="1"/>
    <n v="2443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43.078651685393261"/>
    <n v="116"/>
    <x v="1"/>
    <n v="89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87.95597484276729"/>
    <n v="311"/>
    <x v="1"/>
    <n v="15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4.987234042553197"/>
    <n v="90"/>
    <x v="0"/>
    <n v="940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46.905982905982903"/>
    <n v="71"/>
    <x v="0"/>
    <n v="117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46.913793103448278"/>
    <n v="3"/>
    <x v="3"/>
    <n v="5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94.24"/>
    <n v="262"/>
    <x v="1"/>
    <n v="50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80.139130434782615"/>
    <n v="96"/>
    <x v="0"/>
    <n v="1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59.036809815950917"/>
    <n v="21"/>
    <x v="0"/>
    <n v="326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65.989247311827953"/>
    <n v="223"/>
    <x v="1"/>
    <n v="186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60.992530345471522"/>
    <n v="102"/>
    <x v="1"/>
    <n v="1071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98.307692307692307"/>
    <n v="230"/>
    <x v="1"/>
    <n v="11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04.6"/>
    <n v="136"/>
    <x v="1"/>
    <n v="70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86.066666666666663"/>
    <n v="129"/>
    <x v="1"/>
    <n v="135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76.989583333333329"/>
    <n v="237"/>
    <x v="1"/>
    <n v="768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29.764705882352942"/>
    <n v="17"/>
    <x v="3"/>
    <n v="51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46.91959798994975"/>
    <n v="112"/>
    <x v="1"/>
    <n v="199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05.18691588785046"/>
    <n v="121"/>
    <x v="1"/>
    <n v="107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69.907692307692301"/>
    <n v="220"/>
    <x v="1"/>
    <n v="195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n v="1"/>
    <x v="0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0.011588275391958"/>
    <n v="64"/>
    <x v="0"/>
    <n v="1467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52.006220379146917"/>
    <n v="423"/>
    <x v="1"/>
    <n v="3376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31.000176025347649"/>
    <n v="93"/>
    <x v="0"/>
    <n v="5681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95.042492917847028"/>
    <n v="59"/>
    <x v="0"/>
    <n v="1059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75.968174204355108"/>
    <n v="65"/>
    <x v="0"/>
    <n v="1194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1.013192612137203"/>
    <n v="74"/>
    <x v="3"/>
    <n v="379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73.733333333333334"/>
    <n v="53"/>
    <x v="0"/>
    <n v="30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113.17073170731707"/>
    <n v="221"/>
    <x v="1"/>
    <n v="41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5.00933552992861"/>
    <n v="100"/>
    <x v="1"/>
    <n v="182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79.176829268292678"/>
    <n v="162"/>
    <x v="1"/>
    <n v="164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57.333333333333336"/>
    <n v="78"/>
    <x v="0"/>
    <n v="75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58.178343949044589"/>
    <n v="150"/>
    <x v="1"/>
    <n v="157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36.032520325203251"/>
    <n v="253"/>
    <x v="1"/>
    <n v="246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7.99068767908309"/>
    <n v="100"/>
    <x v="1"/>
    <n v="1396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44.005985634477256"/>
    <n v="122"/>
    <x v="1"/>
    <n v="250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55.077868852459019"/>
    <n v="137"/>
    <x v="1"/>
    <n v="244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74"/>
    <n v="416"/>
    <x v="1"/>
    <n v="146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41.996858638743454"/>
    <n v="31"/>
    <x v="0"/>
    <n v="955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77.988161010260455"/>
    <n v="424"/>
    <x v="1"/>
    <n v="1267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82.507462686567166"/>
    <n v="3"/>
    <x v="0"/>
    <n v="67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4.2"/>
    <n v="11"/>
    <x v="0"/>
    <n v="5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25.5"/>
    <n v="83"/>
    <x v="0"/>
    <n v="26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00.98334401024984"/>
    <n v="163"/>
    <x v="1"/>
    <n v="1561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111.83333333333333"/>
    <n v="895"/>
    <x v="1"/>
    <n v="48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41.999115044247787"/>
    <n v="26"/>
    <x v="0"/>
    <n v="1130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110.05115089514067"/>
    <n v="75"/>
    <x v="0"/>
    <n v="782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58.997079225994888"/>
    <n v="416"/>
    <x v="1"/>
    <n v="2739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32.985714285714288"/>
    <n v="96"/>
    <x v="0"/>
    <n v="210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45.005654509471306"/>
    <n v="358"/>
    <x v="1"/>
    <n v="3537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81.98196487897485"/>
    <n v="308"/>
    <x v="1"/>
    <n v="2107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39.080882352941174"/>
    <n v="62"/>
    <x v="0"/>
    <n v="136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58.996383363471971"/>
    <n v="722"/>
    <x v="1"/>
    <n v="3318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40.988372093023258"/>
    <n v="69"/>
    <x v="0"/>
    <n v="86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31.029411764705884"/>
    <n v="293"/>
    <x v="1"/>
    <n v="340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37.789473684210527"/>
    <n v="72"/>
    <x v="0"/>
    <n v="19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.006772009029348"/>
    <n v="32"/>
    <x v="0"/>
    <n v="886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95.966712898751737"/>
    <n v="230"/>
    <x v="1"/>
    <n v="1442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75"/>
    <n v="32"/>
    <x v="0"/>
    <n v="3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102.0498866213152"/>
    <n v="24"/>
    <x v="3"/>
    <n v="441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105.75"/>
    <n v="69"/>
    <x v="0"/>
    <n v="24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069767441860463"/>
    <n v="38"/>
    <x v="0"/>
    <n v="86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35.049382716049379"/>
    <n v="20"/>
    <x v="0"/>
    <n v="243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6.338461538461537"/>
    <n v="46"/>
    <x v="0"/>
    <n v="65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69.174603174603178"/>
    <n v="123"/>
    <x v="1"/>
    <n v="126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109.07824427480917"/>
    <n v="362"/>
    <x v="1"/>
    <n v="524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51.78"/>
    <n v="63"/>
    <x v="0"/>
    <n v="100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82.010055304172951"/>
    <n v="298"/>
    <x v="1"/>
    <n v="1989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35.958333333333336"/>
    <n v="10"/>
    <x v="0"/>
    <n v="168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74.461538461538467"/>
    <n v="54"/>
    <x v="0"/>
    <n v="13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n v="2"/>
    <x v="0"/>
    <n v="1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91.114649681528661"/>
    <n v="681"/>
    <x v="1"/>
    <n v="157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.792682926829272"/>
    <n v="79"/>
    <x v="3"/>
    <n v="8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42.999777678968428"/>
    <n v="134"/>
    <x v="1"/>
    <n v="449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63.225000000000001"/>
    <n v="3"/>
    <x v="0"/>
    <n v="40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70.174999999999997"/>
    <n v="432"/>
    <x v="1"/>
    <n v="80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61.333333333333336"/>
    <n v="39"/>
    <x v="3"/>
    <n v="57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99"/>
    <n v="426"/>
    <x v="1"/>
    <n v="43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96.984900146127615"/>
    <n v="101"/>
    <x v="1"/>
    <n v="2053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51.004950495049506"/>
    <n v="21"/>
    <x v="2"/>
    <n v="808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28.044247787610619"/>
    <n v="67"/>
    <x v="0"/>
    <n v="226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60.984615384615381"/>
    <n v="95"/>
    <x v="0"/>
    <n v="1625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73.214285714285708"/>
    <n v="152"/>
    <x v="1"/>
    <n v="16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39.997435299603637"/>
    <n v="195"/>
    <x v="1"/>
    <n v="4289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86.812121212121212"/>
    <n v="1023"/>
    <x v="1"/>
    <n v="165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2.125874125874127"/>
    <n v="4"/>
    <x v="0"/>
    <n v="143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03.97851239669421"/>
    <n v="155"/>
    <x v="1"/>
    <n v="1815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62.003211991434689"/>
    <n v="45"/>
    <x v="0"/>
    <n v="934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31.005037783375315"/>
    <n v="216"/>
    <x v="1"/>
    <n v="397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89.991552956465242"/>
    <n v="332"/>
    <x v="1"/>
    <n v="1539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39.235294117647058"/>
    <n v="8"/>
    <x v="0"/>
    <n v="17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54.993116108306566"/>
    <n v="99"/>
    <x v="0"/>
    <n v="2179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47.992753623188406"/>
    <n v="138"/>
    <x v="1"/>
    <n v="138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87.966702470461868"/>
    <n v="94"/>
    <x v="0"/>
    <n v="931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51.999165275459099"/>
    <n v="404"/>
    <x v="1"/>
    <n v="3594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9.999659863945578"/>
    <n v="260"/>
    <x v="1"/>
    <n v="5880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98.205357142857139"/>
    <n v="367"/>
    <x v="1"/>
    <n v="112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08.96182396606575"/>
    <n v="169"/>
    <x v="1"/>
    <n v="943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66.998379254457049"/>
    <n v="120"/>
    <x v="1"/>
    <n v="2468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64.99333594668758"/>
    <n v="194"/>
    <x v="1"/>
    <n v="2551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99.841584158415841"/>
    <n v="420"/>
    <x v="1"/>
    <n v="10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82.432835820895519"/>
    <n v="77"/>
    <x v="3"/>
    <n v="67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63.293478260869563"/>
    <n v="171"/>
    <x v="1"/>
    <n v="92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96.774193548387103"/>
    <n v="158"/>
    <x v="1"/>
    <n v="62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54.906040268456373"/>
    <n v="109"/>
    <x v="1"/>
    <n v="149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39.010869565217391"/>
    <n v="42"/>
    <x v="0"/>
    <n v="92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75.84210526315789"/>
    <n v="11"/>
    <x v="0"/>
    <n v="57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45.051671732522799"/>
    <n v="159"/>
    <x v="1"/>
    <n v="32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104.51546391752578"/>
    <n v="422"/>
    <x v="1"/>
    <n v="97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76.268292682926827"/>
    <n v="98"/>
    <x v="0"/>
    <n v="41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69.015695067264573"/>
    <n v="419"/>
    <x v="1"/>
    <n v="1784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7684085510689"/>
    <n v="102"/>
    <x v="1"/>
    <n v="1684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42.915999999999997"/>
    <n v="128"/>
    <x v="1"/>
    <n v="250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3.025210084033617"/>
    <n v="445"/>
    <x v="1"/>
    <n v="238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75.245283018867923"/>
    <n v="570"/>
    <x v="1"/>
    <n v="5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69.023364485981304"/>
    <n v="509"/>
    <x v="1"/>
    <n v="21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65.986486486486484"/>
    <n v="326"/>
    <x v="1"/>
    <n v="222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8.013800424628457"/>
    <n v="933"/>
    <x v="1"/>
    <n v="1884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60.105504587155963"/>
    <n v="211"/>
    <x v="1"/>
    <n v="218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6.000773395204948"/>
    <n v="273"/>
    <x v="1"/>
    <n v="6465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n v="3"/>
    <x v="0"/>
    <n v="1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38.019801980198018"/>
    <n v="54"/>
    <x v="0"/>
    <n v="101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106.15254237288136"/>
    <n v="626"/>
    <x v="1"/>
    <n v="59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1.019475655430711"/>
    <n v="89"/>
    <x v="0"/>
    <n v="1335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96.647727272727266"/>
    <n v="185"/>
    <x v="1"/>
    <n v="88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57.003535651149086"/>
    <n v="120"/>
    <x v="1"/>
    <n v="1697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63.93333333333333"/>
    <n v="23"/>
    <x v="0"/>
    <n v="15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90.456521739130437"/>
    <n v="146"/>
    <x v="1"/>
    <n v="92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72.172043010752688"/>
    <n v="268"/>
    <x v="1"/>
    <n v="186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77.934782608695656"/>
    <n v="598"/>
    <x v="1"/>
    <n v="138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38.065134099616856"/>
    <n v="158"/>
    <x v="1"/>
    <n v="261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57.936123348017624"/>
    <n v="31"/>
    <x v="0"/>
    <n v="45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49.794392523364486"/>
    <n v="313"/>
    <x v="1"/>
    <n v="107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54.050251256281406"/>
    <n v="371"/>
    <x v="1"/>
    <n v="199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0.002721335268504"/>
    <n v="363"/>
    <x v="1"/>
    <n v="5512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70.127906976744185"/>
    <n v="123"/>
    <x v="1"/>
    <n v="86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26.996228786926462"/>
    <n v="77"/>
    <x v="0"/>
    <n v="318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51.990606936416185"/>
    <n v="234"/>
    <x v="1"/>
    <n v="2768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56.416666666666664"/>
    <n v="181"/>
    <x v="1"/>
    <n v="48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101.63218390804597"/>
    <n v="253"/>
    <x v="1"/>
    <n v="8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5.005291005291006"/>
    <n v="27"/>
    <x v="3"/>
    <n v="1890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32.016393442622949"/>
    <n v="1"/>
    <x v="2"/>
    <n v="61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82.021647307286173"/>
    <n v="304"/>
    <x v="1"/>
    <n v="1894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37.957446808510639"/>
    <n v="137"/>
    <x v="1"/>
    <n v="282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51.533333333333331"/>
    <n v="32"/>
    <x v="0"/>
    <n v="15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81.198275862068968"/>
    <n v="242"/>
    <x v="1"/>
    <n v="116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40.030075187969928"/>
    <n v="97"/>
    <x v="0"/>
    <n v="133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89.939759036144579"/>
    <n v="1066"/>
    <x v="1"/>
    <n v="83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96.692307692307693"/>
    <n v="326"/>
    <x v="1"/>
    <n v="91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25.010989010989011"/>
    <n v="171"/>
    <x v="1"/>
    <n v="546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36.987277353689571"/>
    <n v="581"/>
    <x v="1"/>
    <n v="393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73.012609117361791"/>
    <n v="92"/>
    <x v="0"/>
    <n v="2062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68.240601503759393"/>
    <n v="108"/>
    <x v="1"/>
    <n v="13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52.310344827586206"/>
    <n v="19"/>
    <x v="0"/>
    <n v="29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61.765151515151516"/>
    <n v="83"/>
    <x v="0"/>
    <n v="132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25.027559055118111"/>
    <n v="706"/>
    <x v="1"/>
    <n v="254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06.28804347826087"/>
    <n v="17"/>
    <x v="3"/>
    <n v="184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75.07386363636364"/>
    <n v="210"/>
    <x v="1"/>
    <n v="176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39.970802919708028"/>
    <n v="98"/>
    <x v="0"/>
    <n v="137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39.982195845697326"/>
    <n v="1684"/>
    <x v="1"/>
    <n v="337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101.01541850220265"/>
    <n v="54"/>
    <x v="0"/>
    <n v="908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76.813084112149539"/>
    <n v="457"/>
    <x v="1"/>
    <n v="107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71.7"/>
    <n v="10"/>
    <x v="0"/>
    <n v="10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33.28125"/>
    <n v="16"/>
    <x v="3"/>
    <n v="32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43.923497267759565"/>
    <n v="1340"/>
    <x v="1"/>
    <n v="183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.004712041884815"/>
    <n v="36"/>
    <x v="0"/>
    <n v="1910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88.21052631578948"/>
    <n v="55"/>
    <x v="0"/>
    <n v="3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65.240384615384613"/>
    <n v="94"/>
    <x v="0"/>
    <n v="104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69.958333333333329"/>
    <n v="144"/>
    <x v="1"/>
    <n v="72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39.877551020408163"/>
    <n v="51"/>
    <x v="0"/>
    <n v="49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n v="5"/>
    <x v="0"/>
    <n v="1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41.023728813559323"/>
    <n v="1345"/>
    <x v="1"/>
    <n v="295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98.914285714285711"/>
    <n v="32"/>
    <x v="0"/>
    <n v="245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7.78125"/>
    <n v="83"/>
    <x v="0"/>
    <n v="32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80.767605633802816"/>
    <n v="546"/>
    <x v="1"/>
    <n v="142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94.28235294117647"/>
    <n v="286"/>
    <x v="1"/>
    <n v="85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3.428571428571431"/>
    <n v="8"/>
    <x v="0"/>
    <n v="7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65.968133535660087"/>
    <n v="132"/>
    <x v="1"/>
    <n v="659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109.04109589041096"/>
    <n v="74"/>
    <x v="0"/>
    <n v="803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41.16"/>
    <n v="75"/>
    <x v="3"/>
    <n v="75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99.125"/>
    <n v="20"/>
    <x v="0"/>
    <n v="16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105.88429752066116"/>
    <n v="203"/>
    <x v="1"/>
    <n v="121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48.996525921966864"/>
    <n v="310"/>
    <x v="1"/>
    <n v="3742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"/>
    <n v="395"/>
    <x v="1"/>
    <n v="223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31.022556390977442"/>
    <n v="295"/>
    <x v="1"/>
    <n v="133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103.87096774193549"/>
    <n v="34"/>
    <x v="0"/>
    <n v="31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59.268518518518519"/>
    <n v="67"/>
    <x v="0"/>
    <n v="108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42.3"/>
    <n v="19"/>
    <x v="0"/>
    <n v="30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53.117647058823529"/>
    <n v="16"/>
    <x v="0"/>
    <n v="17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50.796875"/>
    <n v="39"/>
    <x v="3"/>
    <n v="64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101.15"/>
    <n v="10"/>
    <x v="0"/>
    <n v="80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65.000810372771468"/>
    <n v="94"/>
    <x v="0"/>
    <n v="2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37.998645510835914"/>
    <n v="167"/>
    <x v="1"/>
    <n v="5168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82.615384615384613"/>
    <n v="24"/>
    <x v="0"/>
    <n v="26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37.941368078175898"/>
    <n v="164"/>
    <x v="1"/>
    <n v="307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80.780821917808225"/>
    <n v="91"/>
    <x v="0"/>
    <n v="73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25.984375"/>
    <n v="46"/>
    <x v="0"/>
    <n v="128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0.363636363636363"/>
    <n v="39"/>
    <x v="0"/>
    <n v="3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54.004916018025398"/>
    <n v="134"/>
    <x v="1"/>
    <n v="2441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101.78672985781991"/>
    <n v="23"/>
    <x v="2"/>
    <n v="21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45.003610108303249"/>
    <n v="185"/>
    <x v="1"/>
    <n v="1385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77.068421052631578"/>
    <n v="444"/>
    <x v="1"/>
    <n v="190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88.076595744680844"/>
    <n v="200"/>
    <x v="1"/>
    <n v="470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47.035573122529641"/>
    <n v="124"/>
    <x v="1"/>
    <n v="253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10.99550763701707"/>
    <n v="187"/>
    <x v="1"/>
    <n v="1113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87.003066141042481"/>
    <n v="114"/>
    <x v="1"/>
    <n v="2283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63.994402985074629"/>
    <n v="97"/>
    <x v="0"/>
    <n v="1072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05.9945205479452"/>
    <n v="123"/>
    <x v="1"/>
    <n v="1095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73.989349112426041"/>
    <n v="179"/>
    <x v="1"/>
    <n v="1690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4.02004626060139"/>
    <n v="80"/>
    <x v="3"/>
    <n v="1297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88.966921119592882"/>
    <n v="94"/>
    <x v="0"/>
    <n v="393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76.990453460620529"/>
    <n v="85"/>
    <x v="0"/>
    <n v="1257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97.146341463414629"/>
    <n v="67"/>
    <x v="0"/>
    <n v="328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33.013605442176868"/>
    <n v="54"/>
    <x v="0"/>
    <n v="147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99.950602409638549"/>
    <n v="42"/>
    <x v="0"/>
    <n v="830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69.966767371601208"/>
    <n v="15"/>
    <x v="0"/>
    <n v="331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110.32"/>
    <n v="34"/>
    <x v="0"/>
    <n v="25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66.005235602094245"/>
    <n v="1401"/>
    <x v="1"/>
    <n v="191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41.005742176284812"/>
    <n v="72"/>
    <x v="0"/>
    <n v="3483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103.96316359696641"/>
    <n v="53"/>
    <x v="0"/>
    <n v="923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n v="5"/>
    <x v="0"/>
    <n v="1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47.009935419771487"/>
    <n v="128"/>
    <x v="1"/>
    <n v="2013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29.606060606060606"/>
    <n v="35"/>
    <x v="0"/>
    <n v="33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81.010569583088667"/>
    <n v="411"/>
    <x v="1"/>
    <n v="1703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94.35"/>
    <n v="124"/>
    <x v="1"/>
    <n v="80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26.058139534883722"/>
    <n v="59"/>
    <x v="2"/>
    <n v="86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85.775000000000006"/>
    <n v="37"/>
    <x v="0"/>
    <n v="40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03.73170731707317"/>
    <n v="185"/>
    <x v="1"/>
    <n v="41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49.826086956521742"/>
    <n v="12"/>
    <x v="0"/>
    <n v="23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63.893048128342244"/>
    <n v="299"/>
    <x v="1"/>
    <n v="187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47.002434782608695"/>
    <n v="226"/>
    <x v="1"/>
    <n v="287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08.47727272727273"/>
    <n v="174"/>
    <x v="1"/>
    <n v="88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72.015706806282722"/>
    <n v="372"/>
    <x v="1"/>
    <n v="191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59.928057553956833"/>
    <n v="160"/>
    <x v="1"/>
    <n v="139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78.209677419354833"/>
    <n v="1616"/>
    <x v="1"/>
    <n v="186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104.77678571428571"/>
    <n v="733"/>
    <x v="1"/>
    <n v="112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105.52475247524752"/>
    <n v="592"/>
    <x v="1"/>
    <n v="101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24.933333333333334"/>
    <n v="19"/>
    <x v="0"/>
    <n v="75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69.873786407766985"/>
    <n v="277"/>
    <x v="1"/>
    <n v="206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95.733766233766232"/>
    <n v="273"/>
    <x v="1"/>
    <n v="154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29.997485752598056"/>
    <n v="159"/>
    <x v="1"/>
    <n v="596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59.011948529411768"/>
    <n v="68"/>
    <x v="0"/>
    <n v="2176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84.757396449704146"/>
    <n v="1592"/>
    <x v="1"/>
    <n v="169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8.010921177587846"/>
    <n v="730"/>
    <x v="1"/>
    <n v="210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50.05215419501134"/>
    <n v="13"/>
    <x v="0"/>
    <n v="441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9.16"/>
    <n v="55"/>
    <x v="0"/>
    <n v="25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93.702290076335885"/>
    <n v="361"/>
    <x v="1"/>
    <n v="131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40.14173228346457"/>
    <n v="10"/>
    <x v="0"/>
    <n v="12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70.090140845070422"/>
    <n v="14"/>
    <x v="0"/>
    <n v="355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66.181818181818187"/>
    <n v="40"/>
    <x v="0"/>
    <n v="44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47.714285714285715"/>
    <n v="160"/>
    <x v="1"/>
    <n v="84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62.896774193548389"/>
    <n v="184"/>
    <x v="1"/>
    <n v="155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86.611940298507463"/>
    <n v="64"/>
    <x v="0"/>
    <n v="67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75.126984126984127"/>
    <n v="225"/>
    <x v="1"/>
    <n v="189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41.004167534903104"/>
    <n v="172"/>
    <x v="1"/>
    <n v="4799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50.007915567282325"/>
    <n v="146"/>
    <x v="1"/>
    <n v="1137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96.960674157303373"/>
    <n v="76"/>
    <x v="0"/>
    <n v="1068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100.93160377358491"/>
    <n v="39"/>
    <x v="0"/>
    <n v="424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89.227586206896547"/>
    <n v="11"/>
    <x v="3"/>
    <n v="145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87.979166666666671"/>
    <n v="122"/>
    <x v="1"/>
    <n v="1152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89.54"/>
    <n v="187"/>
    <x v="1"/>
    <n v="50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29.09271523178808"/>
    <n v="7"/>
    <x v="0"/>
    <n v="151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42.006218905472636"/>
    <n v="66"/>
    <x v="0"/>
    <n v="1608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47.004903563255965"/>
    <n v="229"/>
    <x v="1"/>
    <n v="3059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110.44117647058823"/>
    <n v="469"/>
    <x v="1"/>
    <n v="34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41.990909090909092"/>
    <n v="130"/>
    <x v="1"/>
    <n v="220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48.012468827930178"/>
    <n v="167"/>
    <x v="1"/>
    <n v="1604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31.019823788546255"/>
    <n v="174"/>
    <x v="1"/>
    <n v="454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99.203252032520325"/>
    <n v="718"/>
    <x v="1"/>
    <n v="123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6.022316684378325"/>
    <n v="64"/>
    <x v="0"/>
    <n v="941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n v="2"/>
    <x v="0"/>
    <n v="1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46.060200668896321"/>
    <n v="1530"/>
    <x v="1"/>
    <n v="299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73.650000000000006"/>
    <n v="40"/>
    <x v="0"/>
    <n v="40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55.99336650082919"/>
    <n v="86"/>
    <x v="0"/>
    <n v="3015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68.985695127402778"/>
    <n v="316"/>
    <x v="1"/>
    <n v="2237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60.981609195402299"/>
    <n v="90"/>
    <x v="0"/>
    <n v="435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10.98139534883721"/>
    <n v="182"/>
    <x v="1"/>
    <n v="645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25"/>
    <n v="356"/>
    <x v="1"/>
    <n v="484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78.759740259740255"/>
    <n v="132"/>
    <x v="1"/>
    <n v="154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87.960784313725483"/>
    <n v="46"/>
    <x v="0"/>
    <n v="714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49.987398739873989"/>
    <n v="36"/>
    <x v="2"/>
    <n v="1111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99.524390243902445"/>
    <n v="105"/>
    <x v="1"/>
    <n v="82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104.82089552238806"/>
    <n v="669"/>
    <x v="1"/>
    <n v="134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108.01469237832875"/>
    <n v="62"/>
    <x v="2"/>
    <n v="1089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28.998544660724033"/>
    <n v="85"/>
    <x v="0"/>
    <n v="5497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30.028708133971293"/>
    <n v="11"/>
    <x v="0"/>
    <n v="418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1.005559416261292"/>
    <n v="44"/>
    <x v="0"/>
    <n v="1439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62.866666666666667"/>
    <n v="55"/>
    <x v="0"/>
    <n v="15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47.005002501250623"/>
    <n v="57"/>
    <x v="0"/>
    <n v="1999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26.997693638285604"/>
    <n v="123"/>
    <x v="1"/>
    <n v="5203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68.329787234042556"/>
    <n v="128"/>
    <x v="1"/>
    <n v="94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50.974576271186443"/>
    <n v="64"/>
    <x v="0"/>
    <n v="118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54.024390243902438"/>
    <n v="127"/>
    <x v="1"/>
    <n v="205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97.055555555555557"/>
    <n v="11"/>
    <x v="0"/>
    <n v="162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24.867469879518072"/>
    <n v="40"/>
    <x v="0"/>
    <n v="83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84.423913043478265"/>
    <n v="288"/>
    <x v="1"/>
    <n v="92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47.091324200913242"/>
    <n v="573"/>
    <x v="1"/>
    <n v="219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77.996041171813147"/>
    <n v="113"/>
    <x v="1"/>
    <n v="2526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62.967871485943775"/>
    <n v="46"/>
    <x v="0"/>
    <n v="747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81.006080449017773"/>
    <n v="91"/>
    <x v="3"/>
    <n v="2138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5.321428571428569"/>
    <n v="68"/>
    <x v="0"/>
    <n v="84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04.43617021276596"/>
    <n v="192"/>
    <x v="1"/>
    <n v="94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69.989010989010993"/>
    <n v="83"/>
    <x v="0"/>
    <n v="91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83.023989898989896"/>
    <n v="54"/>
    <x v="0"/>
    <n v="792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90.3"/>
    <n v="17"/>
    <x v="3"/>
    <n v="10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03.98131932282546"/>
    <n v="117"/>
    <x v="1"/>
    <n v="1713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54.931726907630519"/>
    <n v="1052"/>
    <x v="1"/>
    <n v="24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51.921875"/>
    <n v="123"/>
    <x v="1"/>
    <n v="192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60.02834008097166"/>
    <n v="179"/>
    <x v="1"/>
    <n v="247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44.003488879197555"/>
    <n v="355"/>
    <x v="1"/>
    <n v="2293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53.003513254551258"/>
    <n v="162"/>
    <x v="1"/>
    <n v="3131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54.5"/>
    <n v="25"/>
    <x v="0"/>
    <n v="32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75.04195804195804"/>
    <n v="199"/>
    <x v="1"/>
    <n v="143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.911111111111111"/>
    <n v="35"/>
    <x v="3"/>
    <n v="90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36.952702702702702"/>
    <n v="176"/>
    <x v="1"/>
    <n v="296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63.170588235294119"/>
    <n v="511"/>
    <x v="1"/>
    <n v="170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29.99462365591398"/>
    <n v="82"/>
    <x v="0"/>
    <n v="186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86"/>
    <n v="24"/>
    <x v="3"/>
    <n v="439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75.014876033057845"/>
    <n v="50"/>
    <x v="0"/>
    <n v="60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101.19767441860465"/>
    <n v="967"/>
    <x v="1"/>
    <n v="86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n v="4"/>
    <x v="0"/>
    <n v="1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29.001272669424118"/>
    <n v="123"/>
    <x v="1"/>
    <n v="6286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98.225806451612897"/>
    <n v="63"/>
    <x v="0"/>
    <n v="31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87.001693480101608"/>
    <n v="56"/>
    <x v="0"/>
    <n v="1181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5.205128205128204"/>
    <n v="44"/>
    <x v="0"/>
    <n v="39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37.001341561577675"/>
    <n v="118"/>
    <x v="1"/>
    <n v="3727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94.976947040498445"/>
    <n v="104"/>
    <x v="1"/>
    <n v="160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8.956521739130434"/>
    <n v="27"/>
    <x v="0"/>
    <n v="46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55.993396226415094"/>
    <n v="351"/>
    <x v="1"/>
    <n v="2120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54.038095238095238"/>
    <n v="90"/>
    <x v="0"/>
    <n v="105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82.38"/>
    <n v="172"/>
    <x v="1"/>
    <n v="50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66.997115384615384"/>
    <n v="141"/>
    <x v="1"/>
    <n v="2080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107.91401869158878"/>
    <n v="31"/>
    <x v="0"/>
    <n v="535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69.009501187648453"/>
    <n v="108"/>
    <x v="1"/>
    <n v="2105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39.006568144499177"/>
    <n v="133"/>
    <x v="1"/>
    <n v="2436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10.3625"/>
    <n v="188"/>
    <x v="1"/>
    <n v="80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94.857142857142861"/>
    <n v="332"/>
    <x v="1"/>
    <n v="42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.935251798561154"/>
    <n v="575"/>
    <x v="1"/>
    <n v="139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101.25"/>
    <n v="41"/>
    <x v="0"/>
    <n v="16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64.95597484276729"/>
    <n v="184"/>
    <x v="1"/>
    <n v="15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7.00524934383202"/>
    <n v="286"/>
    <x v="1"/>
    <n v="381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50.97422680412371"/>
    <n v="319"/>
    <x v="1"/>
    <n v="194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104.94260869565217"/>
    <n v="39"/>
    <x v="0"/>
    <n v="575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84.028301886792448"/>
    <n v="178"/>
    <x v="1"/>
    <n v="106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102.85915492957747"/>
    <n v="365"/>
    <x v="1"/>
    <n v="142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39.962085308056871"/>
    <n v="114"/>
    <x v="1"/>
    <n v="21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51.001785714285717"/>
    <n v="30"/>
    <x v="0"/>
    <n v="1120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40.823008849557525"/>
    <n v="54"/>
    <x v="0"/>
    <n v="113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58.999637155297535"/>
    <n v="236"/>
    <x v="1"/>
    <n v="2756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71.156069364161851"/>
    <n v="513"/>
    <x v="1"/>
    <n v="173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99.494252873563212"/>
    <n v="101"/>
    <x v="1"/>
    <n v="87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103.98634590377114"/>
    <n v="81"/>
    <x v="0"/>
    <n v="1538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76.555555555555557"/>
    <n v="16"/>
    <x v="0"/>
    <n v="9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87.068592057761734"/>
    <n v="53"/>
    <x v="0"/>
    <n v="55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48.99554707379135"/>
    <n v="260"/>
    <x v="1"/>
    <n v="1572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42.969135802469133"/>
    <n v="31"/>
    <x v="0"/>
    <n v="648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33.428571428571431"/>
    <n v="14"/>
    <x v="0"/>
    <n v="2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83.982949701619773"/>
    <n v="179"/>
    <x v="1"/>
    <n v="2346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101.41739130434783"/>
    <n v="220"/>
    <x v="1"/>
    <n v="115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9.87058823529412"/>
    <n v="102"/>
    <x v="1"/>
    <n v="85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31.916666666666668"/>
    <n v="192"/>
    <x v="1"/>
    <n v="144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70.993450675399103"/>
    <n v="305"/>
    <x v="1"/>
    <n v="244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77.026890756302521"/>
    <n v="24"/>
    <x v="3"/>
    <n v="595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101.78125"/>
    <n v="724"/>
    <x v="1"/>
    <n v="64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1.059701492537314"/>
    <n v="547"/>
    <x v="1"/>
    <n v="268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68.02051282051282"/>
    <n v="415"/>
    <x v="1"/>
    <n v="195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30.87037037037037"/>
    <n v="1"/>
    <x v="0"/>
    <n v="54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27.908333333333335"/>
    <n v="34"/>
    <x v="0"/>
    <n v="120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79.994818652849744"/>
    <n v="24"/>
    <x v="0"/>
    <n v="579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38.003378378378379"/>
    <n v="48"/>
    <x v="0"/>
    <n v="2072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e v="#DIV/0!"/>
    <n v="0"/>
    <x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59.990534521158132"/>
    <n v="70"/>
    <x v="0"/>
    <n v="1796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37.037634408602152"/>
    <n v="530"/>
    <x v="1"/>
    <n v="186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99.963043478260872"/>
    <n v="180"/>
    <x v="1"/>
    <n v="460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111.6774193548387"/>
    <n v="92"/>
    <x v="0"/>
    <n v="62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36.014409221902014"/>
    <n v="14"/>
    <x v="0"/>
    <n v="347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66.010284810126578"/>
    <n v="927"/>
    <x v="1"/>
    <n v="252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4.05263157894737"/>
    <n v="40"/>
    <x v="0"/>
    <n v="19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52.999726551818434"/>
    <n v="112"/>
    <x v="1"/>
    <n v="3657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95"/>
    <n v="71"/>
    <x v="0"/>
    <n v="1258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70.908396946564892"/>
    <n v="119"/>
    <x v="1"/>
    <n v="131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98.060773480662988"/>
    <n v="24"/>
    <x v="0"/>
    <n v="362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53.046025104602514"/>
    <n v="139"/>
    <x v="1"/>
    <n v="239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93.142857142857139"/>
    <n v="39"/>
    <x v="3"/>
    <n v="35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58.945075757575758"/>
    <n v="22"/>
    <x v="3"/>
    <n v="52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36.067669172932334"/>
    <n v="56"/>
    <x v="0"/>
    <n v="133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63.030732860520096"/>
    <n v="43"/>
    <x v="0"/>
    <n v="84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84.717948717948715"/>
    <n v="112"/>
    <x v="1"/>
    <n v="78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62.2"/>
    <n v="7"/>
    <x v="0"/>
    <n v="10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97518330513255"/>
    <n v="102"/>
    <x v="1"/>
    <n v="1773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106.4375"/>
    <n v="426"/>
    <x v="1"/>
    <n v="32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29.975609756097562"/>
    <n v="146"/>
    <x v="1"/>
    <n v="369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85.806282722513089"/>
    <n v="32"/>
    <x v="0"/>
    <n v="191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.82022471910112"/>
    <n v="700"/>
    <x v="1"/>
    <n v="89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40.998484082870135"/>
    <n v="84"/>
    <x v="0"/>
    <n v="1979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28.063492063492063"/>
    <n v="84"/>
    <x v="0"/>
    <n v="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88.054421768707485"/>
    <n v="156"/>
    <x v="1"/>
    <n v="147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31"/>
    <n v="100"/>
    <x v="0"/>
    <n v="6080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90.337500000000006"/>
    <n v="80"/>
    <x v="0"/>
    <n v="80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63.777777777777779"/>
    <n v="11"/>
    <x v="0"/>
    <n v="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53.995515695067262"/>
    <n v="92"/>
    <x v="0"/>
    <n v="1784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48.993956043956047"/>
    <n v="96"/>
    <x v="2"/>
    <n v="3640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63.857142857142854"/>
    <n v="503"/>
    <x v="1"/>
    <n v="126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82.996393146979258"/>
    <n v="159"/>
    <x v="1"/>
    <n v="221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55.08230452674897"/>
    <n v="15"/>
    <x v="0"/>
    <n v="243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62.044554455445542"/>
    <n v="482"/>
    <x v="1"/>
    <n v="20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04.97857142857143"/>
    <n v="150"/>
    <x v="1"/>
    <n v="140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94.044676806083643"/>
    <n v="117"/>
    <x v="1"/>
    <n v="1052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44.007716049382715"/>
    <n v="38"/>
    <x v="0"/>
    <n v="1296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92.467532467532465"/>
    <n v="73"/>
    <x v="0"/>
    <n v="77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57.072874493927124"/>
    <n v="266"/>
    <x v="1"/>
    <n v="247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109.07848101265823"/>
    <n v="24"/>
    <x v="0"/>
    <n v="395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9.387755102040813"/>
    <n v="3"/>
    <x v="0"/>
    <n v="49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77.022222222222226"/>
    <n v="16"/>
    <x v="0"/>
    <n v="180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92.166666666666671"/>
    <n v="277"/>
    <x v="1"/>
    <n v="84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61.007063197026021"/>
    <n v="89"/>
    <x v="0"/>
    <n v="2690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78.068181818181813"/>
    <n v="164"/>
    <x v="1"/>
    <n v="88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80.75"/>
    <n v="969"/>
    <x v="1"/>
    <n v="156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59.991289782244557"/>
    <n v="271"/>
    <x v="1"/>
    <n v="2985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110.03018372703411"/>
    <n v="284"/>
    <x v="1"/>
    <n v="762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n v="4"/>
    <x v="3"/>
    <n v="1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37.99856063332134"/>
    <n v="59"/>
    <x v="0"/>
    <n v="2779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6.369565217391298"/>
    <n v="99"/>
    <x v="0"/>
    <n v="92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72.978599221789878"/>
    <n v="44"/>
    <x v="0"/>
    <n v="102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26.007220216606498"/>
    <n v="152"/>
    <x v="1"/>
    <n v="554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104.36296296296297"/>
    <n v="224"/>
    <x v="1"/>
    <n v="135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102.18852459016394"/>
    <n v="240"/>
    <x v="1"/>
    <n v="122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54.117647058823529"/>
    <n v="199"/>
    <x v="1"/>
    <n v="221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63.222222222222221"/>
    <n v="137"/>
    <x v="1"/>
    <n v="126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4.03228962818004"/>
    <n v="101"/>
    <x v="1"/>
    <n v="1022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49.994334277620396"/>
    <n v="794"/>
    <x v="1"/>
    <n v="3177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56.015151515151516"/>
    <n v="370"/>
    <x v="1"/>
    <n v="198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48.807692307692307"/>
    <n v="13"/>
    <x v="0"/>
    <n v="26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60.082352941176474"/>
    <n v="138"/>
    <x v="1"/>
    <n v="85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78.990502793296088"/>
    <n v="84"/>
    <x v="0"/>
    <n v="1790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53.99499443826474"/>
    <n v="205"/>
    <x v="1"/>
    <n v="3596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111.45945945945945"/>
    <n v="44"/>
    <x v="0"/>
    <n v="37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60.922131147540981"/>
    <n v="219"/>
    <x v="1"/>
    <n v="244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26.0015444015444"/>
    <n v="186"/>
    <x v="1"/>
    <n v="5180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80.993208828522924"/>
    <n v="237"/>
    <x v="1"/>
    <n v="589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4.995963302752294"/>
    <n v="306"/>
    <x v="1"/>
    <n v="2725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n v="94"/>
    <x v="0"/>
    <n v="35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2.085106382978722"/>
    <n v="54"/>
    <x v="3"/>
    <n v="94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24.986666666666668"/>
    <n v="112"/>
    <x v="1"/>
    <n v="300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69.215277777777771"/>
    <n v="369"/>
    <x v="1"/>
    <n v="144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93.944444444444443"/>
    <n v="63"/>
    <x v="0"/>
    <n v="558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98.40625"/>
    <n v="65"/>
    <x v="0"/>
    <n v="64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41.783783783783782"/>
    <n v="19"/>
    <x v="3"/>
    <n v="37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65.991836734693877"/>
    <n v="17"/>
    <x v="0"/>
    <n v="245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72.05747126436782"/>
    <n v="101"/>
    <x v="1"/>
    <n v="87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48.003209242618745"/>
    <n v="342"/>
    <x v="1"/>
    <n v="3116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54.098591549295776"/>
    <n v="64"/>
    <x v="0"/>
    <n v="71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107.88095238095238"/>
    <n v="52"/>
    <x v="0"/>
    <n v="42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67.034103410341032"/>
    <n v="322"/>
    <x v="1"/>
    <n v="909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64.01425914445133"/>
    <n v="120"/>
    <x v="1"/>
    <n v="161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96.066176470588232"/>
    <n v="147"/>
    <x v="1"/>
    <n v="136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51.184615384615384"/>
    <n v="951"/>
    <x v="1"/>
    <n v="130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43.92307692307692"/>
    <n v="73"/>
    <x v="0"/>
    <n v="156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91.021198830409361"/>
    <n v="79"/>
    <x v="0"/>
    <n v="1368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50.127450980392155"/>
    <n v="65"/>
    <x v="0"/>
    <n v="102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67.720930232558146"/>
    <n v="82"/>
    <x v="0"/>
    <n v="8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61.03921568627451"/>
    <n v="1038"/>
    <x v="1"/>
    <n v="102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80.011857707509876"/>
    <n v="13"/>
    <x v="0"/>
    <n v="253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47.001497753369947"/>
    <n v="155"/>
    <x v="1"/>
    <n v="4006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1.127388535031841"/>
    <n v="7"/>
    <x v="0"/>
    <n v="157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89.99079189686924"/>
    <n v="209"/>
    <x v="1"/>
    <n v="1629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43.032786885245905"/>
    <n v="100"/>
    <x v="0"/>
    <n v="183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67.997714808043881"/>
    <n v="202"/>
    <x v="1"/>
    <n v="2188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73.004566210045667"/>
    <n v="162"/>
    <x v="1"/>
    <n v="2409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62.341463414634148"/>
    <n v="4"/>
    <x v="0"/>
    <n v="82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n v="5"/>
    <x v="0"/>
    <n v="1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67.103092783505161"/>
    <n v="207"/>
    <x v="1"/>
    <n v="194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79.978947368421046"/>
    <n v="128"/>
    <x v="1"/>
    <n v="1140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62.176470588235297"/>
    <n v="120"/>
    <x v="1"/>
    <n v="102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53.005950297514879"/>
    <n v="171"/>
    <x v="1"/>
    <n v="2857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57.738317757009348"/>
    <n v="187"/>
    <x v="1"/>
    <n v="107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40.03125"/>
    <n v="188"/>
    <x v="1"/>
    <n v="160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81.016591928251117"/>
    <n v="131"/>
    <x v="1"/>
    <n v="2230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35.047468354430379"/>
    <n v="284"/>
    <x v="1"/>
    <n v="316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02.92307692307692"/>
    <n v="120"/>
    <x v="1"/>
    <n v="117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27.998126756166094"/>
    <n v="419"/>
    <x v="1"/>
    <n v="6406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75.733333333333334"/>
    <n v="14"/>
    <x v="3"/>
    <n v="15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45.026041666666664"/>
    <n v="139"/>
    <x v="1"/>
    <n v="192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73.615384615384613"/>
    <n v="174"/>
    <x v="1"/>
    <n v="26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56.991701244813278"/>
    <n v="155"/>
    <x v="1"/>
    <n v="723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85.223529411764702"/>
    <n v="170"/>
    <x v="1"/>
    <n v="170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50.962184873949582"/>
    <n v="190"/>
    <x v="1"/>
    <n v="238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63.563636363636363"/>
    <n v="250"/>
    <x v="1"/>
    <n v="55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80.999165275459092"/>
    <n v="49"/>
    <x v="0"/>
    <n v="1198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86.044753086419746"/>
    <n v="28"/>
    <x v="0"/>
    <n v="648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90.0390625"/>
    <n v="268"/>
    <x v="1"/>
    <n v="128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74.006063432835816"/>
    <n v="620"/>
    <x v="1"/>
    <n v="2144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92.4375"/>
    <n v="3"/>
    <x v="0"/>
    <n v="64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55.999257333828446"/>
    <n v="160"/>
    <x v="1"/>
    <n v="2693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32.983796296296298"/>
    <n v="279"/>
    <x v="1"/>
    <n v="432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93.596774193548384"/>
    <n v="77"/>
    <x v="0"/>
    <n v="62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69.867724867724874"/>
    <n v="206"/>
    <x v="1"/>
    <n v="189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72.129870129870127"/>
    <n v="694"/>
    <x v="1"/>
    <n v="154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30.041666666666668"/>
    <n v="152"/>
    <x v="1"/>
    <n v="96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73.968000000000004"/>
    <n v="65"/>
    <x v="0"/>
    <n v="750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8.65517241379311"/>
    <n v="63"/>
    <x v="3"/>
    <n v="87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59.992164544564154"/>
    <n v="310"/>
    <x v="1"/>
    <n v="3063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111.15827338129496"/>
    <n v="43"/>
    <x v="2"/>
    <n v="278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53.038095238095238"/>
    <n v="83"/>
    <x v="0"/>
    <n v="105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55.985524728588658"/>
    <n v="79"/>
    <x v="3"/>
    <n v="1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69.986760812003524"/>
    <n v="114"/>
    <x v="1"/>
    <n v="2266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48.998079877112133"/>
    <n v="65"/>
    <x v="0"/>
    <n v="2604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103.84615384615384"/>
    <n v="79"/>
    <x v="0"/>
    <n v="65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99.127659574468083"/>
    <n v="11"/>
    <x v="0"/>
    <n v="94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107.37777777777778"/>
    <n v="56"/>
    <x v="2"/>
    <n v="45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76.922178988326849"/>
    <n v="17"/>
    <x v="0"/>
    <n v="257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58.128865979381445"/>
    <n v="120"/>
    <x v="1"/>
    <n v="194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03.73643410852713"/>
    <n v="145"/>
    <x v="1"/>
    <n v="129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87.962666666666664"/>
    <n v="221"/>
    <x v="1"/>
    <n v="375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28"/>
    <n v="48"/>
    <x v="0"/>
    <n v="29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37.999361294443261"/>
    <n v="93"/>
    <x v="0"/>
    <n v="4697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29.999313893653515"/>
    <n v="89"/>
    <x v="0"/>
    <n v="29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103.5"/>
    <n v="41"/>
    <x v="0"/>
    <n v="18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85.994467496542185"/>
    <n v="63"/>
    <x v="3"/>
    <n v="723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98.011627906976742"/>
    <n v="48"/>
    <x v="0"/>
    <n v="60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n v="2"/>
    <x v="0"/>
    <n v="1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44.994570837642193"/>
    <n v="88"/>
    <x v="0"/>
    <n v="3868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31.012224938875306"/>
    <n v="127"/>
    <x v="1"/>
    <n v="409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59.970085470085472"/>
    <n v="2339"/>
    <x v="1"/>
    <n v="234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8.9973474801061"/>
    <n v="508"/>
    <x v="1"/>
    <n v="3016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50.045454545454547"/>
    <n v="191"/>
    <x v="1"/>
    <n v="264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98.966269841269835"/>
    <n v="42"/>
    <x v="0"/>
    <n v="504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58.857142857142854"/>
    <n v="8"/>
    <x v="0"/>
    <n v="1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81.010256410256417"/>
    <n v="60"/>
    <x v="3"/>
    <n v="390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76.013333333333335"/>
    <n v="47"/>
    <x v="0"/>
    <n v="750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96.597402597402592"/>
    <n v="82"/>
    <x v="0"/>
    <n v="77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76.957446808510639"/>
    <n v="54"/>
    <x v="0"/>
    <n v="752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67.984732824427482"/>
    <n v="98"/>
    <x v="0"/>
    <n v="131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88.781609195402297"/>
    <n v="77"/>
    <x v="0"/>
    <n v="8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24.99623706491063"/>
    <n v="33"/>
    <x v="0"/>
    <n v="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44.922794117647058"/>
    <n v="240"/>
    <x v="1"/>
    <n v="272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79.400000000000006"/>
    <n v="64"/>
    <x v="3"/>
    <n v="25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29.009546539379475"/>
    <n v="176"/>
    <x v="1"/>
    <n v="419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73.59210526315789"/>
    <n v="20"/>
    <x v="0"/>
    <n v="76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107.97038864898211"/>
    <n v="359"/>
    <x v="1"/>
    <n v="162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68.987284287011803"/>
    <n v="469"/>
    <x v="1"/>
    <n v="1101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11.02236719478098"/>
    <n v="122"/>
    <x v="1"/>
    <n v="1073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24.997515808491418"/>
    <n v="56"/>
    <x v="0"/>
    <n v="442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2.155172413793103"/>
    <n v="44"/>
    <x v="0"/>
    <n v="58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47.003284072249592"/>
    <n v="34"/>
    <x v="3"/>
    <n v="1218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36.0392749244713"/>
    <n v="123"/>
    <x v="1"/>
    <n v="331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01.03760683760684"/>
    <n v="190"/>
    <x v="1"/>
    <n v="1170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39.927927927927925"/>
    <n v="84"/>
    <x v="0"/>
    <n v="111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83.158139534883716"/>
    <n v="18"/>
    <x v="3"/>
    <n v="215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39.97520661157025"/>
    <n v="1037"/>
    <x v="1"/>
    <n v="363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47.993908629441627"/>
    <n v="97"/>
    <x v="0"/>
    <n v="2955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95.978877489438744"/>
    <n v="86"/>
    <x v="0"/>
    <n v="1657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78.728155339805824"/>
    <n v="150"/>
    <x v="1"/>
    <n v="103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56.081632653061227"/>
    <n v="358"/>
    <x v="1"/>
    <n v="14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69.090909090909093"/>
    <n v="543"/>
    <x v="1"/>
    <n v="110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102.05291576673866"/>
    <n v="68"/>
    <x v="0"/>
    <n v="92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07.32089552238806"/>
    <n v="192"/>
    <x v="1"/>
    <n v="134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51.970260223048328"/>
    <n v="932"/>
    <x v="1"/>
    <n v="269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71.137142857142862"/>
    <n v="429"/>
    <x v="1"/>
    <n v="175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6.49275362318841"/>
    <n v="101"/>
    <x v="1"/>
    <n v="69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42.93684210526316"/>
    <n v="227"/>
    <x v="1"/>
    <n v="190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30.037974683544302"/>
    <n v="142"/>
    <x v="1"/>
    <n v="237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70.623376623376629"/>
    <n v="91"/>
    <x v="0"/>
    <n v="77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6.016018306636155"/>
    <n v="64"/>
    <x v="0"/>
    <n v="1748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96.911392405063296"/>
    <n v="84"/>
    <x v="0"/>
    <n v="79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62.867346938775512"/>
    <n v="134"/>
    <x v="1"/>
    <n v="196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108.98537682789652"/>
    <n v="59"/>
    <x v="0"/>
    <n v="889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26.999314599040439"/>
    <n v="153"/>
    <x v="1"/>
    <n v="7295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65.004147943311438"/>
    <n v="447"/>
    <x v="1"/>
    <n v="2893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111.51785714285714"/>
    <n v="84"/>
    <x v="0"/>
    <n v="56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n v="3"/>
    <x v="0"/>
    <n v="1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10.99268292682927"/>
    <n v="175"/>
    <x v="1"/>
    <n v="820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6.746987951807228"/>
    <n v="54"/>
    <x v="0"/>
    <n v="83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97.020608439646708"/>
    <n v="312"/>
    <x v="1"/>
    <n v="203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92.08620689655173"/>
    <n v="123"/>
    <x v="1"/>
    <n v="116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82.986666666666665"/>
    <n v="99"/>
    <x v="0"/>
    <n v="202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03.03791821561339"/>
    <n v="128"/>
    <x v="1"/>
    <n v="1345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68.922619047619051"/>
    <n v="159"/>
    <x v="1"/>
    <n v="168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87.737226277372258"/>
    <n v="707"/>
    <x v="1"/>
    <n v="137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75.021505376344081"/>
    <n v="142"/>
    <x v="1"/>
    <n v="186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50.863999999999997"/>
    <n v="148"/>
    <x v="1"/>
    <n v="125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90"/>
    <n v="20"/>
    <x v="0"/>
    <n v="14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72.896039603960389"/>
    <n v="1841"/>
    <x v="1"/>
    <n v="202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08.48543689320388"/>
    <n v="162"/>
    <x v="1"/>
    <n v="103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101.98095238095237"/>
    <n v="473"/>
    <x v="1"/>
    <n v="1785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44.009146341463413"/>
    <n v="24"/>
    <x v="0"/>
    <n v="656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65.942675159235662"/>
    <n v="518"/>
    <x v="1"/>
    <n v="157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.987387387387386"/>
    <n v="248"/>
    <x v="1"/>
    <n v="555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28.003367003367003"/>
    <n v="100"/>
    <x v="1"/>
    <n v="297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85.829268292682926"/>
    <n v="153"/>
    <x v="1"/>
    <n v="123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84.921052631578945"/>
    <n v="37"/>
    <x v="3"/>
    <n v="38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90.483333333333334"/>
    <n v="4"/>
    <x v="3"/>
    <n v="60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25.00197628458498"/>
    <n v="157"/>
    <x v="1"/>
    <n v="3036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92.013888888888886"/>
    <n v="270"/>
    <x v="1"/>
    <n v="144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93.066115702479337"/>
    <n v="134"/>
    <x v="1"/>
    <n v="121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61.008145363408524"/>
    <n v="50"/>
    <x v="0"/>
    <n v="1596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92.036259541984734"/>
    <n v="89"/>
    <x v="3"/>
    <n v="52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81.132596685082873"/>
    <n v="165"/>
    <x v="1"/>
    <n v="181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73.5"/>
    <n v="18"/>
    <x v="0"/>
    <n v="10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85.221311475409834"/>
    <n v="186"/>
    <x v="1"/>
    <n v="122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110.96825396825396"/>
    <n v="413"/>
    <x v="1"/>
    <n v="1071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32.968036529680369"/>
    <n v="90"/>
    <x v="3"/>
    <n v="21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6.005352363960753"/>
    <n v="92"/>
    <x v="0"/>
    <n v="1121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84.96632653061225"/>
    <n v="527"/>
    <x v="1"/>
    <n v="980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25.007462686567163"/>
    <n v="319"/>
    <x v="1"/>
    <n v="536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65.998995479658461"/>
    <n v="354"/>
    <x v="1"/>
    <n v="199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87.34482758620689"/>
    <n v="33"/>
    <x v="3"/>
    <n v="2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27.933333333333334"/>
    <n v="136"/>
    <x v="1"/>
    <n v="180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103.8"/>
    <n v="2"/>
    <x v="0"/>
    <n v="15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31.937172774869111"/>
    <n v="61"/>
    <x v="0"/>
    <n v="19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99.5"/>
    <n v="30"/>
    <x v="0"/>
    <n v="16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08.84615384615384"/>
    <n v="1179"/>
    <x v="1"/>
    <n v="130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0.76229508196721"/>
    <n v="1126"/>
    <x v="1"/>
    <n v="122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29.647058823529413"/>
    <n v="13"/>
    <x v="0"/>
    <n v="17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101.71428571428571"/>
    <n v="712"/>
    <x v="1"/>
    <n v="140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61.5"/>
    <n v="30"/>
    <x v="0"/>
    <n v="34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35"/>
    <n v="213"/>
    <x v="1"/>
    <n v="3388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40.049999999999997"/>
    <n v="229"/>
    <x v="1"/>
    <n v="280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110.97231270358306"/>
    <n v="35"/>
    <x v="3"/>
    <n v="614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36.959016393442624"/>
    <n v="157"/>
    <x v="1"/>
    <n v="366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n v="1"/>
    <x v="0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30.974074074074075"/>
    <n v="232"/>
    <x v="1"/>
    <n v="270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47.035087719298247"/>
    <n v="92"/>
    <x v="3"/>
    <n v="114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88.065693430656935"/>
    <n v="257"/>
    <x v="1"/>
    <n v="137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37.005616224648989"/>
    <n v="168"/>
    <x v="1"/>
    <n v="3205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26.027777777777779"/>
    <n v="167"/>
    <x v="1"/>
    <n v="288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67.817567567567565"/>
    <n v="772"/>
    <x v="1"/>
    <n v="148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9.964912280701753"/>
    <n v="407"/>
    <x v="1"/>
    <n v="114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110.01646903820817"/>
    <n v="564"/>
    <x v="1"/>
    <n v="1518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89.964678178963894"/>
    <n v="68"/>
    <x v="0"/>
    <n v="127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79.009523809523813"/>
    <n v="34"/>
    <x v="0"/>
    <n v="210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86.867469879518069"/>
    <n v="655"/>
    <x v="1"/>
    <n v="166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62.04"/>
    <n v="177"/>
    <x v="1"/>
    <n v="100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26.970212765957445"/>
    <n v="113"/>
    <x v="1"/>
    <n v="23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54.121621621621621"/>
    <n v="728"/>
    <x v="1"/>
    <n v="148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41.035353535353536"/>
    <n v="208"/>
    <x v="1"/>
    <n v="198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55.052419354838712"/>
    <n v="31"/>
    <x v="0"/>
    <n v="248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107.93762183235867"/>
    <n v="57"/>
    <x v="0"/>
    <n v="513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73.92"/>
    <n v="231"/>
    <x v="1"/>
    <n v="150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31.995894428152493"/>
    <n v="87"/>
    <x v="0"/>
    <n v="3410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53.898148148148145"/>
    <n v="271"/>
    <x v="1"/>
    <n v="216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106.5"/>
    <n v="49"/>
    <x v="3"/>
    <n v="26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32.999805409612762"/>
    <n v="113"/>
    <x v="1"/>
    <n v="5139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43.00254993625159"/>
    <n v="191"/>
    <x v="1"/>
    <n v="2353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86.858974358974365"/>
    <n v="136"/>
    <x v="1"/>
    <n v="78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96.8"/>
    <n v="10"/>
    <x v="0"/>
    <n v="10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32.995456610631528"/>
    <n v="66"/>
    <x v="0"/>
    <n v="2201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68.028106508875737"/>
    <n v="49"/>
    <x v="0"/>
    <n v="676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58.867816091954026"/>
    <n v="788"/>
    <x v="1"/>
    <n v="174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105.04572803850782"/>
    <n v="80"/>
    <x v="0"/>
    <n v="831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33.054878048780488"/>
    <n v="106"/>
    <x v="1"/>
    <n v="164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78.821428571428569"/>
    <n v="51"/>
    <x v="3"/>
    <n v="56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68.204968944099377"/>
    <n v="215"/>
    <x v="1"/>
    <n v="161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75.731884057971016"/>
    <n v="141"/>
    <x v="1"/>
    <n v="138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30.996070133010882"/>
    <n v="115"/>
    <x v="1"/>
    <n v="3308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01.88188976377953"/>
    <n v="193"/>
    <x v="1"/>
    <n v="127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52.879227053140099"/>
    <n v="730"/>
    <x v="1"/>
    <n v="207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71.005820721769496"/>
    <n v="100"/>
    <x v="0"/>
    <n v="859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102.38709677419355"/>
    <n v="88"/>
    <x v="2"/>
    <n v="31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74.466666666666669"/>
    <n v="37"/>
    <x v="0"/>
    <n v="45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51.009883198562441"/>
    <n v="31"/>
    <x v="3"/>
    <n v="1113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90"/>
    <n v="26"/>
    <x v="0"/>
    <n v="6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97.142857142857139"/>
    <n v="34"/>
    <x v="0"/>
    <n v="7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72.071823204419886"/>
    <n v="1186"/>
    <x v="1"/>
    <n v="181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75.236363636363635"/>
    <n v="125"/>
    <x v="1"/>
    <n v="110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32.967741935483872"/>
    <n v="14"/>
    <x v="0"/>
    <n v="31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07"/>
    <n v="55"/>
    <x v="0"/>
    <n v="78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45.037837837837834"/>
    <n v="110"/>
    <x v="1"/>
    <n v="185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52.958677685950413"/>
    <n v="188"/>
    <x v="1"/>
    <n v="121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60.017959183673469"/>
    <n v="87"/>
    <x v="0"/>
    <n v="1225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n v="1"/>
    <x v="0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44.028301886792455"/>
    <n v="203"/>
    <x v="1"/>
    <n v="106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86.028169014084511"/>
    <n v="197"/>
    <x v="1"/>
    <n v="142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28.012875536480685"/>
    <n v="107"/>
    <x v="1"/>
    <n v="233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32.050458715596328"/>
    <n v="269"/>
    <x v="1"/>
    <n v="21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73.611940298507463"/>
    <n v="51"/>
    <x v="0"/>
    <n v="67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08.71052631578948"/>
    <n v="1180"/>
    <x v="1"/>
    <n v="76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42.97674418604651"/>
    <n v="264"/>
    <x v="1"/>
    <n v="43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83.315789473684205"/>
    <n v="30"/>
    <x v="0"/>
    <n v="19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42"/>
    <n v="63"/>
    <x v="0"/>
    <n v="2108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55.927601809954751"/>
    <n v="193"/>
    <x v="1"/>
    <n v="22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105.03681885125184"/>
    <n v="77"/>
    <x v="0"/>
    <n v="679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48"/>
    <n v="226"/>
    <x v="1"/>
    <n v="2805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112.66176470588235"/>
    <n v="239"/>
    <x v="1"/>
    <n v="68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81.944444444444443"/>
    <n v="92"/>
    <x v="0"/>
    <n v="36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64.049180327868854"/>
    <n v="130"/>
    <x v="1"/>
    <n v="183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106.39097744360902"/>
    <n v="615"/>
    <x v="1"/>
    <n v="133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76.011249497790274"/>
    <n v="369"/>
    <x v="1"/>
    <n v="2489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11.07246376811594"/>
    <n v="1095"/>
    <x v="1"/>
    <n v="69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95.936170212765958"/>
    <n v="51"/>
    <x v="0"/>
    <n v="47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43.043010752688176"/>
    <n v="801"/>
    <x v="1"/>
    <n v="279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67.966666666666669"/>
    <n v="291"/>
    <x v="1"/>
    <n v="210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89.991428571428571"/>
    <n v="350"/>
    <x v="1"/>
    <n v="2100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58.095238095238095"/>
    <n v="357"/>
    <x v="1"/>
    <n v="252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83.996875000000003"/>
    <n v="126"/>
    <x v="1"/>
    <n v="1280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88.853503184713375"/>
    <n v="388"/>
    <x v="1"/>
    <n v="157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65.963917525773198"/>
    <n v="457"/>
    <x v="1"/>
    <n v="194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74.804878048780495"/>
    <n v="267"/>
    <x v="1"/>
    <n v="82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.98571428571428"/>
    <n v="69"/>
    <x v="0"/>
    <n v="70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32.006493506493506"/>
    <n v="51"/>
    <x v="0"/>
    <n v="154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64.727272727272734"/>
    <n v="1"/>
    <x v="0"/>
    <n v="22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24.998110087408456"/>
    <n v="109"/>
    <x v="1"/>
    <n v="4233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104.97764070932922"/>
    <n v="315"/>
    <x v="1"/>
    <n v="1297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64.987878787878785"/>
    <n v="158"/>
    <x v="1"/>
    <n v="16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94.352941176470594"/>
    <n v="154"/>
    <x v="1"/>
    <n v="119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44.001706484641637"/>
    <n v="90"/>
    <x v="0"/>
    <n v="1758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64.744680851063833"/>
    <n v="75"/>
    <x v="0"/>
    <n v="94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4.00667779632721"/>
    <n v="853"/>
    <x v="1"/>
    <n v="1797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34.061302681992338"/>
    <n v="139"/>
    <x v="1"/>
    <n v="261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93.273885350318466"/>
    <n v="190"/>
    <x v="1"/>
    <n v="157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32.998301726577978"/>
    <n v="100"/>
    <x v="1"/>
    <n v="3533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83.812903225806451"/>
    <n v="143"/>
    <x v="1"/>
    <n v="155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63.992424242424242"/>
    <n v="563"/>
    <x v="1"/>
    <n v="13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81.909090909090907"/>
    <n v="31"/>
    <x v="0"/>
    <n v="33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3.053191489361708"/>
    <n v="99"/>
    <x v="3"/>
    <n v="94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01.98449039881831"/>
    <n v="198"/>
    <x v="1"/>
    <n v="1354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105.9375"/>
    <n v="509"/>
    <x v="1"/>
    <n v="48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101.58181818181818"/>
    <n v="238"/>
    <x v="1"/>
    <n v="110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62.970930232558139"/>
    <n v="338"/>
    <x v="1"/>
    <n v="172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29.045602605863191"/>
    <n v="133"/>
    <x v="1"/>
    <n v="307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n v="1"/>
    <x v="0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77.924999999999997"/>
    <n v="208"/>
    <x v="1"/>
    <n v="160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80.806451612903231"/>
    <n v="51"/>
    <x v="0"/>
    <n v="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76.006816632583508"/>
    <n v="652"/>
    <x v="1"/>
    <n v="1467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72.993613824192337"/>
    <n v="114"/>
    <x v="1"/>
    <n v="2662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53"/>
    <n v="102"/>
    <x v="1"/>
    <n v="452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54.164556962025316"/>
    <n v="357"/>
    <x v="1"/>
    <n v="158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32.946666666666665"/>
    <n v="140"/>
    <x v="1"/>
    <n v="22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79.371428571428567"/>
    <n v="69"/>
    <x v="0"/>
    <n v="35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41.174603174603178"/>
    <n v="36"/>
    <x v="0"/>
    <n v="63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77.430769230769229"/>
    <n v="252"/>
    <x v="1"/>
    <n v="65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57.159509202453989"/>
    <n v="106"/>
    <x v="1"/>
    <n v="163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77.17647058823529"/>
    <n v="187"/>
    <x v="1"/>
    <n v="85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24.953917050691246"/>
    <n v="387"/>
    <x v="1"/>
    <n v="217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97.18"/>
    <n v="347"/>
    <x v="1"/>
    <n v="150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46.000916870415651"/>
    <n v="186"/>
    <x v="1"/>
    <n v="3272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88.023385300668153"/>
    <n v="43"/>
    <x v="3"/>
    <n v="898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25.99"/>
    <n v="162"/>
    <x v="1"/>
    <n v="300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02.69047619047619"/>
    <n v="185"/>
    <x v="1"/>
    <n v="126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72.958174904942965"/>
    <n v="24"/>
    <x v="0"/>
    <n v="526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57.190082644628099"/>
    <n v="90"/>
    <x v="0"/>
    <n v="121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84.013793103448279"/>
    <n v="273"/>
    <x v="1"/>
    <n v="2320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98.666666666666671"/>
    <n v="170"/>
    <x v="1"/>
    <n v="8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42.007419183889773"/>
    <n v="188"/>
    <x v="1"/>
    <n v="1887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2.002753556677376"/>
    <n v="347"/>
    <x v="1"/>
    <n v="4358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81.567164179104481"/>
    <n v="69"/>
    <x v="0"/>
    <n v="67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37.035087719298247"/>
    <n v="25"/>
    <x v="0"/>
    <n v="5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103.033360455655"/>
    <n v="77"/>
    <x v="0"/>
    <n v="1229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84.333333333333329"/>
    <n v="37"/>
    <x v="0"/>
    <n v="12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102.60377358490567"/>
    <n v="544"/>
    <x v="1"/>
    <n v="53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79.992129246064621"/>
    <n v="229"/>
    <x v="1"/>
    <n v="2414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70.055309734513273"/>
    <n v="39"/>
    <x v="0"/>
    <n v="452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"/>
    <n v="370"/>
    <x v="1"/>
    <n v="80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41.911917098445599"/>
    <n v="238"/>
    <x v="1"/>
    <n v="193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57.992576882290564"/>
    <n v="64"/>
    <x v="0"/>
    <n v="1886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40.942307692307693"/>
    <n v="118"/>
    <x v="1"/>
    <n v="52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69.9972602739726"/>
    <n v="85"/>
    <x v="0"/>
    <n v="1825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73.838709677419359"/>
    <n v="29"/>
    <x v="0"/>
    <n v="31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41.979310344827589"/>
    <n v="210"/>
    <x v="1"/>
    <n v="290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77.93442622950819"/>
    <n v="170"/>
    <x v="1"/>
    <n v="122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06.01972789115646"/>
    <n v="116"/>
    <x v="1"/>
    <n v="1470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47.018181818181816"/>
    <n v="259"/>
    <x v="1"/>
    <n v="165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76.016483516483518"/>
    <n v="231"/>
    <x v="1"/>
    <n v="182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54.120603015075375"/>
    <n v="128"/>
    <x v="1"/>
    <n v="199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57.285714285714285"/>
    <n v="189"/>
    <x v="1"/>
    <n v="56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103.81308411214954"/>
    <n v="7"/>
    <x v="0"/>
    <n v="107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105.02602739726028"/>
    <n v="774"/>
    <x v="1"/>
    <n v="1460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90.259259259259252"/>
    <n v="28"/>
    <x v="0"/>
    <n v="27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76.978705978705975"/>
    <n v="52"/>
    <x v="0"/>
    <n v="1221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102.60162601626017"/>
    <n v="407"/>
    <x v="1"/>
    <n v="123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n v="2"/>
    <x v="0"/>
    <n v="1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55.0062893081761"/>
    <n v="156"/>
    <x v="1"/>
    <n v="159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32.127272727272725"/>
    <n v="252"/>
    <x v="1"/>
    <n v="110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50.642857142857146"/>
    <n v="2"/>
    <x v="2"/>
    <n v="14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49.6875"/>
    <n v="12"/>
    <x v="0"/>
    <n v="16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54.894067796610166"/>
    <n v="164"/>
    <x v="1"/>
    <n v="23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46.931937172774866"/>
    <n v="163"/>
    <x v="1"/>
    <n v="191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44.951219512195124"/>
    <n v="20"/>
    <x v="0"/>
    <n v="41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0.99898322318251"/>
    <n v="319"/>
    <x v="1"/>
    <n v="3934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107.7625"/>
    <n v="479"/>
    <x v="1"/>
    <n v="80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02.07770270270271"/>
    <n v="20"/>
    <x v="3"/>
    <n v="296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24.976190476190474"/>
    <n v="199"/>
    <x v="1"/>
    <n v="462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.944134078212286"/>
    <n v="795"/>
    <x v="1"/>
    <n v="179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67.946462715105156"/>
    <n v="51"/>
    <x v="0"/>
    <n v="523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26.070921985815602"/>
    <n v="57"/>
    <x v="0"/>
    <n v="141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05.0032154340836"/>
    <n v="156"/>
    <x v="1"/>
    <n v="186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25.826923076923077"/>
    <n v="36"/>
    <x v="0"/>
    <n v="52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77.666666666666671"/>
    <n v="58"/>
    <x v="2"/>
    <n v="27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57.82692307692308"/>
    <n v="237"/>
    <x v="1"/>
    <n v="156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92.955555555555549"/>
    <n v="59"/>
    <x v="0"/>
    <n v="225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37.945098039215686"/>
    <n v="183"/>
    <x v="1"/>
    <n v="255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31.842105263157894"/>
    <n v="1"/>
    <x v="0"/>
    <n v="38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40"/>
    <n v="176"/>
    <x v="1"/>
    <n v="2261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101.1"/>
    <n v="238"/>
    <x v="1"/>
    <n v="40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84.006989951944078"/>
    <n v="488"/>
    <x v="1"/>
    <n v="2289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103.41538461538461"/>
    <n v="224"/>
    <x v="1"/>
    <n v="65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05.13333333333334"/>
    <n v="18"/>
    <x v="0"/>
    <n v="15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89.21621621621621"/>
    <n v="46"/>
    <x v="0"/>
    <n v="37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51.995234312946785"/>
    <n v="117"/>
    <x v="1"/>
    <n v="3777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64.956521739130437"/>
    <n v="217"/>
    <x v="1"/>
    <n v="184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46.235294117647058"/>
    <n v="112"/>
    <x v="1"/>
    <n v="85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51.151785714285715"/>
    <n v="73"/>
    <x v="0"/>
    <n v="112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33.909722222222221"/>
    <n v="212"/>
    <x v="1"/>
    <n v="144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92.016298633017882"/>
    <n v="240"/>
    <x v="1"/>
    <n v="190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07.42857142857143"/>
    <n v="182"/>
    <x v="1"/>
    <n v="105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75.848484848484844"/>
    <n v="164"/>
    <x v="1"/>
    <n v="132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80.476190476190482"/>
    <n v="2"/>
    <x v="0"/>
    <n v="21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86.978483606557376"/>
    <n v="50"/>
    <x v="3"/>
    <n v="9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5.13541666666667"/>
    <n v="110"/>
    <x v="1"/>
    <n v="96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57.298507462686565"/>
    <n v="49"/>
    <x v="0"/>
    <n v="67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93.348484848484844"/>
    <n v="62"/>
    <x v="2"/>
    <n v="66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71.987179487179489"/>
    <n v="13"/>
    <x v="0"/>
    <n v="78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92.611940298507463"/>
    <n v="65"/>
    <x v="0"/>
    <n v="67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04.99122807017544"/>
    <n v="160"/>
    <x v="1"/>
    <n v="11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30.958174904942965"/>
    <n v="81"/>
    <x v="0"/>
    <n v="263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3.001182732111175"/>
    <n v="32"/>
    <x v="0"/>
    <n v="1691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84.187845303867405"/>
    <n v="10"/>
    <x v="0"/>
    <n v="181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73.92307692307692"/>
    <n v="27"/>
    <x v="0"/>
    <n v="13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36.987499999999997"/>
    <n v="63"/>
    <x v="3"/>
    <n v="160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46.896551724137929"/>
    <n v="161"/>
    <x v="1"/>
    <n v="203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n v="5"/>
    <x v="0"/>
    <n v="1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2.02437459910199"/>
    <n v="1097"/>
    <x v="1"/>
    <n v="155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45.007502206531335"/>
    <n v="70"/>
    <x v="3"/>
    <n v="2266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94.285714285714292"/>
    <n v="60"/>
    <x v="0"/>
    <n v="21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101.02325581395348"/>
    <n v="367"/>
    <x v="1"/>
    <n v="15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97.037499999999994"/>
    <n v="1109"/>
    <x v="1"/>
    <n v="80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43.00963855421687"/>
    <n v="19"/>
    <x v="0"/>
    <n v="830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94.916030534351151"/>
    <n v="127"/>
    <x v="1"/>
    <n v="13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2.151785714285708"/>
    <n v="735"/>
    <x v="1"/>
    <n v="112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1.007692307692309"/>
    <n v="5"/>
    <x v="0"/>
    <n v="130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n v="85"/>
    <x v="0"/>
    <n v="55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43.87096774193548"/>
    <n v="119"/>
    <x v="1"/>
    <n v="155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40.063909774436091"/>
    <n v="296"/>
    <x v="1"/>
    <n v="266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43.833333333333336"/>
    <n v="85"/>
    <x v="0"/>
    <n v="114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84.92903225806451"/>
    <n v="356"/>
    <x v="1"/>
    <n v="155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41.067632850241544"/>
    <n v="386"/>
    <x v="1"/>
    <n v="207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54.971428571428568"/>
    <n v="792"/>
    <x v="1"/>
    <n v="245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77.010807374443743"/>
    <n v="137"/>
    <x v="1"/>
    <n v="157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71.201754385964918"/>
    <n v="338"/>
    <x v="1"/>
    <n v="114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91.935483870967744"/>
    <n v="108"/>
    <x v="1"/>
    <n v="93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97.069023569023571"/>
    <n v="61"/>
    <x v="0"/>
    <n v="594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58.916666666666664"/>
    <n v="28"/>
    <x v="0"/>
    <n v="2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58.015466983938133"/>
    <n v="228"/>
    <x v="1"/>
    <n v="1681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103.87301587301587"/>
    <n v="22"/>
    <x v="0"/>
    <n v="252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93.46875"/>
    <n v="374"/>
    <x v="1"/>
    <n v="32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61.970370370370368"/>
    <n v="155"/>
    <x v="1"/>
    <n v="135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92.042857142857144"/>
    <n v="322"/>
    <x v="1"/>
    <n v="140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7.268656716417908"/>
    <n v="74"/>
    <x v="0"/>
    <n v="67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93.923913043478265"/>
    <n v="864"/>
    <x v="1"/>
    <n v="92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84.969458128078813"/>
    <n v="143"/>
    <x v="1"/>
    <n v="1015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105.97035040431267"/>
    <n v="40"/>
    <x v="0"/>
    <n v="742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36.969040247678016"/>
    <n v="178"/>
    <x v="1"/>
    <n v="323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1.533333333333331"/>
    <n v="85"/>
    <x v="0"/>
    <n v="75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80.999140154772135"/>
    <n v="146"/>
    <x v="1"/>
    <n v="2326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26.010498687664043"/>
    <n v="152"/>
    <x v="1"/>
    <n v="381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25.998410896708286"/>
    <n v="67"/>
    <x v="0"/>
    <n v="4405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34.173913043478258"/>
    <n v="40"/>
    <x v="0"/>
    <n v="92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8.002083333333335"/>
    <n v="217"/>
    <x v="1"/>
    <n v="480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76.546875"/>
    <n v="52"/>
    <x v="0"/>
    <n v="64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3.053097345132741"/>
    <n v="500"/>
    <x v="1"/>
    <n v="226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106.859375"/>
    <n v="88"/>
    <x v="0"/>
    <n v="64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46.020746887966808"/>
    <n v="113"/>
    <x v="1"/>
    <n v="241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100.17424242424242"/>
    <n v="427"/>
    <x v="1"/>
    <n v="13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101.44"/>
    <n v="78"/>
    <x v="3"/>
    <n v="75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87.972684085510693"/>
    <n v="52"/>
    <x v="0"/>
    <n v="842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74.995594713656388"/>
    <n v="157"/>
    <x v="1"/>
    <n v="2043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42.982142857142854"/>
    <n v="73"/>
    <x v="0"/>
    <n v="112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33.115107913669064"/>
    <n v="61"/>
    <x v="3"/>
    <n v="139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101.13101604278074"/>
    <n v="57"/>
    <x v="0"/>
    <n v="3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5.98841354723708"/>
    <n v="57"/>
    <x v="3"/>
    <n v="1122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937C45-25D8-4ED9-B252-54E957DA7DF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>
      <items count="976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7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E94278-2F71-4185-A2D8-79283FEC9D5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70852B-CC19-419F-AE64-977080552248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1001"/>
  <sheetViews>
    <sheetView topLeftCell="G1" zoomScaleNormal="100" workbookViewId="0">
      <selection activeCell="C21" sqref="C21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5" max="5" width="11.58203125" bestFit="1" customWidth="1"/>
    <col min="6" max="6" width="20.83203125" bestFit="1" customWidth="1"/>
    <col min="7" max="7" width="18.08203125" style="5" bestFit="1" customWidth="1"/>
    <col min="9" max="9" width="17.25" bestFit="1" customWidth="1"/>
    <col min="12" max="12" width="15.25" bestFit="1" customWidth="1"/>
    <col min="13" max="13" width="12.1640625" bestFit="1" customWidth="1"/>
    <col min="14" max="14" width="23.33203125" customWidth="1"/>
    <col min="15" max="15" width="25.9140625" customWidth="1"/>
    <col min="18" max="18" width="28" bestFit="1" customWidth="1"/>
    <col min="19" max="19" width="14.25" bestFit="1" customWidth="1"/>
    <col min="20" max="20" width="11.832031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2030</v>
      </c>
      <c r="G1" s="4" t="s">
        <v>2029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>
        <f ca="1">E2/I2, IF(F2=0,0,0)</f>
        <v>0</v>
      </c>
      <c r="G2">
        <f>ROUND((E2/D2)*100,0)</f>
        <v>0</v>
      </c>
      <c r="H2" t="s">
        <v>14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(((L2/60)/60)/24+DATE(1970,1,1))</f>
        <v>42336.25</v>
      </c>
      <c r="O2" s="8">
        <f>(((M2/60)/60)/24+DATE(1970,1,1))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E3/I3</f>
        <v>92.151898734177209</v>
      </c>
      <c r="G3">
        <f t="shared" ref="G3:G66" si="1">ROUND((E3/D3)*100,0)</f>
        <v>1040</v>
      </c>
      <c r="H3" t="s">
        <v>20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2">(((L3/60)/60)/24+DATE(1970,1,1))</f>
        <v>41870.208333333336</v>
      </c>
      <c r="O3" s="8">
        <f t="shared" ref="O3:O66" si="3">(((M3/60)/60)/24+DATE(1970,1,1))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100.01614035087719</v>
      </c>
      <c r="G4">
        <f t="shared" si="1"/>
        <v>131</v>
      </c>
      <c r="H4" t="s">
        <v>20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103.20833333333333</v>
      </c>
      <c r="G5">
        <f t="shared" si="1"/>
        <v>59</v>
      </c>
      <c r="H5" t="s">
        <v>14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99.339622641509436</v>
      </c>
      <c r="G6">
        <f t="shared" si="1"/>
        <v>69</v>
      </c>
      <c r="H6" t="s">
        <v>14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75.833333333333329</v>
      </c>
      <c r="G7">
        <f t="shared" si="1"/>
        <v>174</v>
      </c>
      <c r="H7" t="s">
        <v>20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60.555555555555557</v>
      </c>
      <c r="G8">
        <f t="shared" si="1"/>
        <v>21</v>
      </c>
      <c r="H8" t="s">
        <v>14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64.93832599118943</v>
      </c>
      <c r="G9">
        <f t="shared" si="1"/>
        <v>328</v>
      </c>
      <c r="H9" t="s">
        <v>20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30.997175141242938</v>
      </c>
      <c r="G10">
        <f t="shared" si="1"/>
        <v>20</v>
      </c>
      <c r="H10" t="s">
        <v>47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72.909090909090907</v>
      </c>
      <c r="G11">
        <f t="shared" si="1"/>
        <v>52</v>
      </c>
      <c r="H11" t="s">
        <v>14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62.9</v>
      </c>
      <c r="G12">
        <f t="shared" si="1"/>
        <v>266</v>
      </c>
      <c r="H12" t="s">
        <v>20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112.22222222222223</v>
      </c>
      <c r="G13">
        <f t="shared" si="1"/>
        <v>48</v>
      </c>
      <c r="H13" t="s">
        <v>14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102.34545454545454</v>
      </c>
      <c r="G14">
        <f t="shared" si="1"/>
        <v>89</v>
      </c>
      <c r="H14" t="s">
        <v>14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105.05102040816327</v>
      </c>
      <c r="G15">
        <f t="shared" si="1"/>
        <v>245</v>
      </c>
      <c r="H15" t="s">
        <v>20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94.144999999999996</v>
      </c>
      <c r="G16">
        <f t="shared" si="1"/>
        <v>67</v>
      </c>
      <c r="H16" t="s">
        <v>14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84.986725663716811</v>
      </c>
      <c r="G17">
        <f t="shared" si="1"/>
        <v>47</v>
      </c>
      <c r="H17" t="s">
        <v>14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110.41</v>
      </c>
      <c r="G18">
        <f t="shared" si="1"/>
        <v>649</v>
      </c>
      <c r="H18" t="s">
        <v>20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107.96236989591674</v>
      </c>
      <c r="G19">
        <f t="shared" si="1"/>
        <v>159</v>
      </c>
      <c r="H19" t="s">
        <v>20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45.103703703703701</v>
      </c>
      <c r="G20">
        <f t="shared" si="1"/>
        <v>67</v>
      </c>
      <c r="H20" t="s">
        <v>74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45.001483679525222</v>
      </c>
      <c r="G21">
        <f t="shared" si="1"/>
        <v>49</v>
      </c>
      <c r="H21" t="s">
        <v>14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105.97134670487107</v>
      </c>
      <c r="G22">
        <f t="shared" si="1"/>
        <v>112</v>
      </c>
      <c r="H22" t="s">
        <v>20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69.055555555555557</v>
      </c>
      <c r="G23">
        <f t="shared" si="1"/>
        <v>41</v>
      </c>
      <c r="H23" t="s">
        <v>14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85.044943820224717</v>
      </c>
      <c r="G24">
        <f t="shared" si="1"/>
        <v>128</v>
      </c>
      <c r="H24" t="s">
        <v>20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105.22535211267606</v>
      </c>
      <c r="G25">
        <f t="shared" si="1"/>
        <v>332</v>
      </c>
      <c r="H25" t="s">
        <v>20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39.003741114852225</v>
      </c>
      <c r="G26">
        <f t="shared" si="1"/>
        <v>113</v>
      </c>
      <c r="H26" t="s">
        <v>20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73.030674846625772</v>
      </c>
      <c r="G27">
        <f t="shared" si="1"/>
        <v>216</v>
      </c>
      <c r="H27" t="s">
        <v>20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35.009459459459457</v>
      </c>
      <c r="G28">
        <f t="shared" si="1"/>
        <v>48</v>
      </c>
      <c r="H28" t="s">
        <v>74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106.6</v>
      </c>
      <c r="G29">
        <f t="shared" si="1"/>
        <v>80</v>
      </c>
      <c r="H29" t="s">
        <v>14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61.997747747747745</v>
      </c>
      <c r="G30">
        <f t="shared" si="1"/>
        <v>105</v>
      </c>
      <c r="H30" t="s">
        <v>20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94.000622665006233</v>
      </c>
      <c r="G31">
        <f t="shared" si="1"/>
        <v>329</v>
      </c>
      <c r="H31" t="s">
        <v>20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112.05426356589147</v>
      </c>
      <c r="G32">
        <f t="shared" si="1"/>
        <v>161</v>
      </c>
      <c r="H32" t="s">
        <v>20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48.008849557522126</v>
      </c>
      <c r="G33">
        <f t="shared" si="1"/>
        <v>310</v>
      </c>
      <c r="H33" t="s">
        <v>20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38.004334633723452</v>
      </c>
      <c r="G34">
        <f t="shared" si="1"/>
        <v>87</v>
      </c>
      <c r="H34" t="s">
        <v>14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35.000184535892231</v>
      </c>
      <c r="G35">
        <f t="shared" si="1"/>
        <v>378</v>
      </c>
      <c r="H35" t="s">
        <v>20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85</v>
      </c>
      <c r="G36">
        <f t="shared" si="1"/>
        <v>151</v>
      </c>
      <c r="H36" t="s">
        <v>20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95.993893129770996</v>
      </c>
      <c r="G37">
        <f t="shared" si="1"/>
        <v>150</v>
      </c>
      <c r="H37" t="s">
        <v>20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68.8125</v>
      </c>
      <c r="G38">
        <f t="shared" si="1"/>
        <v>157</v>
      </c>
      <c r="H38" t="s">
        <v>20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105.97196261682242</v>
      </c>
      <c r="G39">
        <f t="shared" si="1"/>
        <v>140</v>
      </c>
      <c r="H39" t="s">
        <v>20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75.261194029850742</v>
      </c>
      <c r="G40">
        <f t="shared" si="1"/>
        <v>325</v>
      </c>
      <c r="H40" t="s">
        <v>20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57.125</v>
      </c>
      <c r="G41">
        <f t="shared" si="1"/>
        <v>51</v>
      </c>
      <c r="H41" t="s">
        <v>14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75.141414141414145</v>
      </c>
      <c r="G42">
        <f t="shared" si="1"/>
        <v>169</v>
      </c>
      <c r="H42" t="s">
        <v>20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107.42342342342343</v>
      </c>
      <c r="G43">
        <f t="shared" si="1"/>
        <v>213</v>
      </c>
      <c r="H43" t="s">
        <v>20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35.995495495495497</v>
      </c>
      <c r="G44">
        <f t="shared" si="1"/>
        <v>444</v>
      </c>
      <c r="H44" t="s">
        <v>20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26.998873148744366</v>
      </c>
      <c r="G45">
        <f t="shared" si="1"/>
        <v>186</v>
      </c>
      <c r="H45" t="s">
        <v>20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107.56122448979592</v>
      </c>
      <c r="G46">
        <f t="shared" si="1"/>
        <v>659</v>
      </c>
      <c r="H46" t="s">
        <v>20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94.375</v>
      </c>
      <c r="G47">
        <f t="shared" si="1"/>
        <v>48</v>
      </c>
      <c r="H47" t="s">
        <v>14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46.163043478260867</v>
      </c>
      <c r="G48">
        <f t="shared" si="1"/>
        <v>115</v>
      </c>
      <c r="H48" t="s">
        <v>20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47.845637583892618</v>
      </c>
      <c r="G49">
        <f t="shared" si="1"/>
        <v>475</v>
      </c>
      <c r="H49" t="s">
        <v>20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53.007815713698065</v>
      </c>
      <c r="G50">
        <f t="shared" si="1"/>
        <v>387</v>
      </c>
      <c r="H50" t="s">
        <v>20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45.059405940594061</v>
      </c>
      <c r="G51">
        <f t="shared" si="1"/>
        <v>190</v>
      </c>
      <c r="H51" t="s">
        <v>20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>
        <f t="shared" si="1"/>
        <v>2</v>
      </c>
      <c r="H52" t="s">
        <v>14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99.006816632583508</v>
      </c>
      <c r="G53">
        <f t="shared" si="1"/>
        <v>92</v>
      </c>
      <c r="H53" t="s">
        <v>14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32.786666666666669</v>
      </c>
      <c r="G54">
        <f t="shared" si="1"/>
        <v>34</v>
      </c>
      <c r="H54" t="s">
        <v>14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59.119617224880386</v>
      </c>
      <c r="G55">
        <f t="shared" si="1"/>
        <v>140</v>
      </c>
      <c r="H55" t="s">
        <v>20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44.93333333333333</v>
      </c>
      <c r="G56">
        <f t="shared" si="1"/>
        <v>90</v>
      </c>
      <c r="H56" t="s">
        <v>14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89.664122137404576</v>
      </c>
      <c r="G57">
        <f t="shared" si="1"/>
        <v>178</v>
      </c>
      <c r="H57" t="s">
        <v>20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70.079268292682926</v>
      </c>
      <c r="G58">
        <f t="shared" si="1"/>
        <v>144</v>
      </c>
      <c r="H58" t="s">
        <v>20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31.059701492537314</v>
      </c>
      <c r="G59">
        <f t="shared" si="1"/>
        <v>215</v>
      </c>
      <c r="H59" t="s">
        <v>20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29.061611374407583</v>
      </c>
      <c r="G60">
        <f t="shared" si="1"/>
        <v>227</v>
      </c>
      <c r="H60" t="s">
        <v>20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30.0859375</v>
      </c>
      <c r="G61">
        <f t="shared" si="1"/>
        <v>275</v>
      </c>
      <c r="H61" t="s">
        <v>20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84.998125000000002</v>
      </c>
      <c r="G62">
        <f t="shared" si="1"/>
        <v>144</v>
      </c>
      <c r="H62" t="s">
        <v>20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82.001775410563695</v>
      </c>
      <c r="G63">
        <f t="shared" si="1"/>
        <v>93</v>
      </c>
      <c r="H63" t="s">
        <v>14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58.040160642570278</v>
      </c>
      <c r="G64">
        <f t="shared" si="1"/>
        <v>723</v>
      </c>
      <c r="H64" t="s">
        <v>20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111.4</v>
      </c>
      <c r="G65">
        <f t="shared" si="1"/>
        <v>12</v>
      </c>
      <c r="H65" t="s">
        <v>14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71.94736842105263</v>
      </c>
      <c r="G66">
        <f t="shared" si="1"/>
        <v>98</v>
      </c>
      <c r="H66" t="s">
        <v>14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E67/I67</f>
        <v>61.038135593220339</v>
      </c>
      <c r="G67">
        <f t="shared" ref="G67:G130" si="5">ROUND((E67/D67)*100,0)</f>
        <v>236</v>
      </c>
      <c r="H67" t="s">
        <v>20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6">(((L67/60)/60)/24+DATE(1970,1,1))</f>
        <v>40570.25</v>
      </c>
      <c r="O67" s="8">
        <f t="shared" ref="O67:O130" si="7">(((M67/60)/60)/24+DATE(1970,1,1))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108.91666666666667</v>
      </c>
      <c r="G68">
        <f t="shared" si="5"/>
        <v>45</v>
      </c>
      <c r="H68" t="s">
        <v>14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6"/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29.001722017220171</v>
      </c>
      <c r="G69">
        <f t="shared" si="5"/>
        <v>162</v>
      </c>
      <c r="H69" t="s">
        <v>20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6"/>
        <v>40203.25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58.975609756097562</v>
      </c>
      <c r="G70">
        <f t="shared" si="5"/>
        <v>255</v>
      </c>
      <c r="H70" t="s">
        <v>20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6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111.82352941176471</v>
      </c>
      <c r="G71">
        <f t="shared" si="5"/>
        <v>24</v>
      </c>
      <c r="H71" t="s">
        <v>74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6"/>
        <v>40531.25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63.995555555555555</v>
      </c>
      <c r="G72">
        <f t="shared" si="5"/>
        <v>124</v>
      </c>
      <c r="H72" t="s">
        <v>20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6"/>
        <v>40484.208333333336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85.315789473684205</v>
      </c>
      <c r="G73">
        <f t="shared" si="5"/>
        <v>108</v>
      </c>
      <c r="H73" t="s">
        <v>20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6"/>
        <v>43799.25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74.481481481481481</v>
      </c>
      <c r="G74">
        <f t="shared" si="5"/>
        <v>670</v>
      </c>
      <c r="H74" t="s">
        <v>20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6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105.14772727272727</v>
      </c>
      <c r="G75">
        <f t="shared" si="5"/>
        <v>661</v>
      </c>
      <c r="H75" t="s">
        <v>20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6"/>
        <v>42701.25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56.188235294117646</v>
      </c>
      <c r="G76">
        <f t="shared" si="5"/>
        <v>122</v>
      </c>
      <c r="H76" t="s">
        <v>20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6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85.917647058823533</v>
      </c>
      <c r="G77">
        <f t="shared" si="5"/>
        <v>151</v>
      </c>
      <c r="H77" t="s">
        <v>20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6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57.00296912114014</v>
      </c>
      <c r="G78">
        <f t="shared" si="5"/>
        <v>78</v>
      </c>
      <c r="H78" t="s">
        <v>14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6"/>
        <v>42027.25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79.642857142857139</v>
      </c>
      <c r="G79">
        <f t="shared" si="5"/>
        <v>47</v>
      </c>
      <c r="H79" t="s">
        <v>14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6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41.018181818181816</v>
      </c>
      <c r="G80">
        <f t="shared" si="5"/>
        <v>301</v>
      </c>
      <c r="H80" t="s">
        <v>20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6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48.004773269689736</v>
      </c>
      <c r="G81">
        <f t="shared" si="5"/>
        <v>70</v>
      </c>
      <c r="H81" t="s">
        <v>14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6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55.212598425196852</v>
      </c>
      <c r="G82">
        <f t="shared" si="5"/>
        <v>637</v>
      </c>
      <c r="H82" t="s">
        <v>20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6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92.109489051094897</v>
      </c>
      <c r="G83">
        <f t="shared" si="5"/>
        <v>225</v>
      </c>
      <c r="H83" t="s">
        <v>20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6"/>
        <v>43062.25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83.183333333333337</v>
      </c>
      <c r="G84">
        <f t="shared" si="5"/>
        <v>1497</v>
      </c>
      <c r="H84" t="s">
        <v>20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6"/>
        <v>43482.25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39.996000000000002</v>
      </c>
      <c r="G85">
        <f t="shared" si="5"/>
        <v>38</v>
      </c>
      <c r="H85" t="s">
        <v>14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6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111.1336898395722</v>
      </c>
      <c r="G86">
        <f t="shared" si="5"/>
        <v>132</v>
      </c>
      <c r="H86" t="s">
        <v>20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6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90.563380281690144</v>
      </c>
      <c r="G87">
        <f t="shared" si="5"/>
        <v>131</v>
      </c>
      <c r="H87" t="s">
        <v>20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6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61.108374384236456</v>
      </c>
      <c r="G88">
        <f t="shared" si="5"/>
        <v>168</v>
      </c>
      <c r="H88" t="s">
        <v>20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6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83.022941970310384</v>
      </c>
      <c r="G89">
        <f t="shared" si="5"/>
        <v>62</v>
      </c>
      <c r="H89" t="s">
        <v>14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6"/>
        <v>40610.25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110.76106194690266</v>
      </c>
      <c r="G90">
        <f t="shared" si="5"/>
        <v>261</v>
      </c>
      <c r="H90" t="s">
        <v>20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6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89.458333333333329</v>
      </c>
      <c r="G91">
        <f t="shared" si="5"/>
        <v>253</v>
      </c>
      <c r="H91" t="s">
        <v>20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6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57.849056603773583</v>
      </c>
      <c r="G92">
        <f t="shared" si="5"/>
        <v>79</v>
      </c>
      <c r="H92" t="s">
        <v>14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6"/>
        <v>42425.25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109.99705449189985</v>
      </c>
      <c r="G93">
        <f t="shared" si="5"/>
        <v>48</v>
      </c>
      <c r="H93" t="s">
        <v>14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6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103.96586345381526</v>
      </c>
      <c r="G94">
        <f t="shared" si="5"/>
        <v>259</v>
      </c>
      <c r="H94" t="s">
        <v>20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6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107.99508196721311</v>
      </c>
      <c r="G95">
        <f t="shared" si="5"/>
        <v>61</v>
      </c>
      <c r="H95" t="s">
        <v>74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6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48.927777777777777</v>
      </c>
      <c r="G96">
        <f t="shared" si="5"/>
        <v>304</v>
      </c>
      <c r="H96" t="s">
        <v>20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6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37.666666666666664</v>
      </c>
      <c r="G97">
        <f t="shared" si="5"/>
        <v>113</v>
      </c>
      <c r="H97" t="s">
        <v>20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6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64.999141999141997</v>
      </c>
      <c r="G98">
        <f t="shared" si="5"/>
        <v>217</v>
      </c>
      <c r="H98" t="s">
        <v>20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6"/>
        <v>40612.25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106.61061946902655</v>
      </c>
      <c r="G99">
        <f t="shared" si="5"/>
        <v>927</v>
      </c>
      <c r="H99" t="s">
        <v>20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6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27.009016393442622</v>
      </c>
      <c r="G100">
        <f t="shared" si="5"/>
        <v>34</v>
      </c>
      <c r="H100" t="s">
        <v>14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6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91.16463414634147</v>
      </c>
      <c r="G101">
        <f t="shared" si="5"/>
        <v>197</v>
      </c>
      <c r="H101" t="s">
        <v>20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6"/>
        <v>41968.25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>
        <f t="shared" si="5"/>
        <v>1</v>
      </c>
      <c r="H102" t="s">
        <v>14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6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56.054878048780488</v>
      </c>
      <c r="G103">
        <f t="shared" si="5"/>
        <v>1021</v>
      </c>
      <c r="H103" t="s">
        <v>20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6"/>
        <v>42056.25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31.017857142857142</v>
      </c>
      <c r="G104">
        <f t="shared" si="5"/>
        <v>282</v>
      </c>
      <c r="H104" t="s">
        <v>20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6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66.513513513513516</v>
      </c>
      <c r="G105">
        <f t="shared" si="5"/>
        <v>25</v>
      </c>
      <c r="H105" t="s">
        <v>14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6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89.005216484089729</v>
      </c>
      <c r="G106">
        <f t="shared" si="5"/>
        <v>143</v>
      </c>
      <c r="H106" t="s">
        <v>20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6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103.46315789473684</v>
      </c>
      <c r="G107">
        <f t="shared" si="5"/>
        <v>145</v>
      </c>
      <c r="H107" t="s">
        <v>20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6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95.278911564625844</v>
      </c>
      <c r="G108">
        <f t="shared" si="5"/>
        <v>359</v>
      </c>
      <c r="H108" t="s">
        <v>20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6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75.895348837209298</v>
      </c>
      <c r="G109">
        <f t="shared" si="5"/>
        <v>186</v>
      </c>
      <c r="H109" t="s">
        <v>20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6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107.57831325301204</v>
      </c>
      <c r="G110">
        <f t="shared" si="5"/>
        <v>595</v>
      </c>
      <c r="H110" t="s">
        <v>20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6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51.31666666666667</v>
      </c>
      <c r="G111">
        <f t="shared" si="5"/>
        <v>59</v>
      </c>
      <c r="H111" t="s">
        <v>14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6"/>
        <v>41651.25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71.983108108108112</v>
      </c>
      <c r="G112">
        <f t="shared" si="5"/>
        <v>15</v>
      </c>
      <c r="H112" t="s">
        <v>14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6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108.95414201183432</v>
      </c>
      <c r="G113">
        <f t="shared" si="5"/>
        <v>120</v>
      </c>
      <c r="H113" t="s">
        <v>20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6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35</v>
      </c>
      <c r="G114">
        <f t="shared" si="5"/>
        <v>269</v>
      </c>
      <c r="H114" t="s">
        <v>20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6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94.938931297709928</v>
      </c>
      <c r="G115">
        <f t="shared" si="5"/>
        <v>377</v>
      </c>
      <c r="H115" t="s">
        <v>20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6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109.65079365079364</v>
      </c>
      <c r="G116">
        <f t="shared" si="5"/>
        <v>727</v>
      </c>
      <c r="H116" t="s">
        <v>20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6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44.001815980629537</v>
      </c>
      <c r="G117">
        <f t="shared" si="5"/>
        <v>87</v>
      </c>
      <c r="H117" t="s">
        <v>14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6"/>
        <v>43056.25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86.794520547945211</v>
      </c>
      <c r="G118">
        <f t="shared" si="5"/>
        <v>88</v>
      </c>
      <c r="H118" t="s">
        <v>14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6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30.992727272727272</v>
      </c>
      <c r="G119">
        <f t="shared" si="5"/>
        <v>174</v>
      </c>
      <c r="H119" t="s">
        <v>20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6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94.791044776119406</v>
      </c>
      <c r="G120">
        <f t="shared" si="5"/>
        <v>118</v>
      </c>
      <c r="H120" t="s">
        <v>20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6"/>
        <v>41665.25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69.79220779220779</v>
      </c>
      <c r="G121">
        <f t="shared" si="5"/>
        <v>215</v>
      </c>
      <c r="H121" t="s">
        <v>20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6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63.003367003367003</v>
      </c>
      <c r="G122">
        <f t="shared" si="5"/>
        <v>149</v>
      </c>
      <c r="H122" t="s">
        <v>20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6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110.0343300110742</v>
      </c>
      <c r="G123">
        <f t="shared" si="5"/>
        <v>219</v>
      </c>
      <c r="H123" t="s">
        <v>20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6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25.997933274284026</v>
      </c>
      <c r="G124">
        <f t="shared" si="5"/>
        <v>64</v>
      </c>
      <c r="H124" t="s">
        <v>14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6"/>
        <v>41970.25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49.987915407854985</v>
      </c>
      <c r="G125">
        <f t="shared" si="5"/>
        <v>19</v>
      </c>
      <c r="H125" t="s">
        <v>14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6"/>
        <v>42332.25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101.72340425531915</v>
      </c>
      <c r="G126">
        <f t="shared" si="5"/>
        <v>368</v>
      </c>
      <c r="H126" t="s">
        <v>20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6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47.083333333333336</v>
      </c>
      <c r="G127">
        <f t="shared" si="5"/>
        <v>160</v>
      </c>
      <c r="H127" t="s">
        <v>20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6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89.944444444444443</v>
      </c>
      <c r="G128">
        <f t="shared" si="5"/>
        <v>39</v>
      </c>
      <c r="H128" t="s">
        <v>14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6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78.96875</v>
      </c>
      <c r="G129">
        <f t="shared" si="5"/>
        <v>51</v>
      </c>
      <c r="H129" t="s">
        <v>14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6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80.067669172932327</v>
      </c>
      <c r="G130">
        <f t="shared" si="5"/>
        <v>60</v>
      </c>
      <c r="H130" t="s">
        <v>74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6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E131/I131</f>
        <v>86.472727272727269</v>
      </c>
      <c r="G131">
        <f t="shared" ref="G131:G194" si="9">ROUND((E131/D131)*100,0)</f>
        <v>3</v>
      </c>
      <c r="H131" t="s">
        <v>74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0">(((L131/60)/60)/24+DATE(1970,1,1))</f>
        <v>42038.25</v>
      </c>
      <c r="O131" s="8">
        <f t="shared" ref="O131:O194" si="11">(((M131/60)/60)/24+DATE(1970,1,1))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28.001876172607879</v>
      </c>
      <c r="G132">
        <f t="shared" si="9"/>
        <v>155</v>
      </c>
      <c r="H132" t="s">
        <v>20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0"/>
        <v>40842.208333333336</v>
      </c>
      <c r="O132" s="8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67.996725337699544</v>
      </c>
      <c r="G133">
        <f t="shared" si="9"/>
        <v>101</v>
      </c>
      <c r="H133" t="s">
        <v>20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0"/>
        <v>41607.25</v>
      </c>
      <c r="O133" s="8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43.078651685393261</v>
      </c>
      <c r="G134">
        <f t="shared" si="9"/>
        <v>116</v>
      </c>
      <c r="H134" t="s">
        <v>20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0"/>
        <v>43112.25</v>
      </c>
      <c r="O134" s="8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87.95597484276729</v>
      </c>
      <c r="G135">
        <f t="shared" si="9"/>
        <v>311</v>
      </c>
      <c r="H135" t="s">
        <v>20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0"/>
        <v>40767.208333333336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94.987234042553197</v>
      </c>
      <c r="G136">
        <f t="shared" si="9"/>
        <v>90</v>
      </c>
      <c r="H136" t="s">
        <v>14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0"/>
        <v>40713.208333333336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46.905982905982903</v>
      </c>
      <c r="G137">
        <f t="shared" si="9"/>
        <v>71</v>
      </c>
      <c r="H137" t="s">
        <v>14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0"/>
        <v>41340.25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46.913793103448278</v>
      </c>
      <c r="G138">
        <f t="shared" si="9"/>
        <v>3</v>
      </c>
      <c r="H138" t="s">
        <v>74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0"/>
        <v>41797.208333333336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94.24</v>
      </c>
      <c r="G139">
        <f t="shared" si="9"/>
        <v>262</v>
      </c>
      <c r="H139" t="s">
        <v>20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0"/>
        <v>40457.208333333336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80.139130434782615</v>
      </c>
      <c r="G140">
        <f t="shared" si="9"/>
        <v>96</v>
      </c>
      <c r="H140" t="s">
        <v>14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0"/>
        <v>41180.208333333336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59.036809815950917</v>
      </c>
      <c r="G141">
        <f t="shared" si="9"/>
        <v>21</v>
      </c>
      <c r="H141" t="s">
        <v>14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0"/>
        <v>42115.208333333328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65.989247311827953</v>
      </c>
      <c r="G142">
        <f t="shared" si="9"/>
        <v>223</v>
      </c>
      <c r="H142" t="s">
        <v>20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0"/>
        <v>43156.25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60.992530345471522</v>
      </c>
      <c r="G143">
        <f t="shared" si="9"/>
        <v>102</v>
      </c>
      <c r="H143" t="s">
        <v>20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0"/>
        <v>42167.208333333328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98.307692307692307</v>
      </c>
      <c r="G144">
        <f t="shared" si="9"/>
        <v>230</v>
      </c>
      <c r="H144" t="s">
        <v>20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0"/>
        <v>41005.208333333336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104.6</v>
      </c>
      <c r="G145">
        <f t="shared" si="9"/>
        <v>136</v>
      </c>
      <c r="H145" t="s">
        <v>20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0"/>
        <v>40357.208333333336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86.066666666666663</v>
      </c>
      <c r="G146">
        <f t="shared" si="9"/>
        <v>129</v>
      </c>
      <c r="H146" t="s">
        <v>20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0"/>
        <v>43633.208333333328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76.989583333333329</v>
      </c>
      <c r="G147">
        <f t="shared" si="9"/>
        <v>237</v>
      </c>
      <c r="H147" t="s">
        <v>20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0"/>
        <v>41889.208333333336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29.764705882352942</v>
      </c>
      <c r="G148">
        <f t="shared" si="9"/>
        <v>17</v>
      </c>
      <c r="H148" t="s">
        <v>74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0"/>
        <v>40855.25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46.91959798994975</v>
      </c>
      <c r="G149">
        <f t="shared" si="9"/>
        <v>112</v>
      </c>
      <c r="H149" t="s">
        <v>20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0"/>
        <v>42534.208333333328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105.18691588785046</v>
      </c>
      <c r="G150">
        <f t="shared" si="9"/>
        <v>121</v>
      </c>
      <c r="H150" t="s">
        <v>20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0"/>
        <v>42941.208333333328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69.907692307692301</v>
      </c>
      <c r="G151">
        <f t="shared" si="9"/>
        <v>220</v>
      </c>
      <c r="H151" t="s">
        <v>20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0"/>
        <v>41275.25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>
        <f t="shared" si="9"/>
        <v>1</v>
      </c>
      <c r="H152" t="s">
        <v>14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0"/>
        <v>43450.25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60.011588275391958</v>
      </c>
      <c r="G153">
        <f t="shared" si="9"/>
        <v>64</v>
      </c>
      <c r="H153" t="s">
        <v>14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0"/>
        <v>41799.208333333336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52.006220379146917</v>
      </c>
      <c r="G154">
        <f t="shared" si="9"/>
        <v>423</v>
      </c>
      <c r="H154" t="s">
        <v>20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0"/>
        <v>42783.25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31.000176025347649</v>
      </c>
      <c r="G155">
        <f t="shared" si="9"/>
        <v>93</v>
      </c>
      <c r="H155" t="s">
        <v>14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0"/>
        <v>41201.208333333336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95.042492917847028</v>
      </c>
      <c r="G156">
        <f t="shared" si="9"/>
        <v>59</v>
      </c>
      <c r="H156" t="s">
        <v>14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0"/>
        <v>42502.208333333328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75.968174204355108</v>
      </c>
      <c r="G157">
        <f t="shared" si="9"/>
        <v>65</v>
      </c>
      <c r="H157" t="s">
        <v>14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0"/>
        <v>40262.208333333336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71.013192612137203</v>
      </c>
      <c r="G158">
        <f t="shared" si="9"/>
        <v>74</v>
      </c>
      <c r="H158" t="s">
        <v>74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0"/>
        <v>43743.208333333328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73.733333333333334</v>
      </c>
      <c r="G159">
        <f t="shared" si="9"/>
        <v>53</v>
      </c>
      <c r="H159" t="s">
        <v>14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0"/>
        <v>41638.25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113.17073170731707</v>
      </c>
      <c r="G160">
        <f t="shared" si="9"/>
        <v>221</v>
      </c>
      <c r="H160" t="s">
        <v>20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0"/>
        <v>42346.25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105.00933552992861</v>
      </c>
      <c r="G161">
        <f t="shared" si="9"/>
        <v>100</v>
      </c>
      <c r="H161" t="s">
        <v>20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0"/>
        <v>43551.208333333328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79.176829268292678</v>
      </c>
      <c r="G162">
        <f t="shared" si="9"/>
        <v>162</v>
      </c>
      <c r="H162" t="s">
        <v>20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0"/>
        <v>43582.208333333328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57.333333333333336</v>
      </c>
      <c r="G163">
        <f t="shared" si="9"/>
        <v>78</v>
      </c>
      <c r="H163" t="s">
        <v>14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0"/>
        <v>42270.208333333328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58.178343949044589</v>
      </c>
      <c r="G164">
        <f t="shared" si="9"/>
        <v>150</v>
      </c>
      <c r="H164" t="s">
        <v>20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0"/>
        <v>43442.25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36.032520325203251</v>
      </c>
      <c r="G165">
        <f t="shared" si="9"/>
        <v>253</v>
      </c>
      <c r="H165" t="s">
        <v>20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0"/>
        <v>43028.208333333328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107.99068767908309</v>
      </c>
      <c r="G166">
        <f t="shared" si="9"/>
        <v>100</v>
      </c>
      <c r="H166" t="s">
        <v>20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0"/>
        <v>43016.208333333328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44.005985634477256</v>
      </c>
      <c r="G167">
        <f t="shared" si="9"/>
        <v>122</v>
      </c>
      <c r="H167" t="s">
        <v>20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0"/>
        <v>42948.208333333328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55.077868852459019</v>
      </c>
      <c r="G168">
        <f t="shared" si="9"/>
        <v>137</v>
      </c>
      <c r="H168" t="s">
        <v>20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0"/>
        <v>40534.25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74</v>
      </c>
      <c r="G169">
        <f t="shared" si="9"/>
        <v>416</v>
      </c>
      <c r="H169" t="s">
        <v>20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0"/>
        <v>41435.208333333336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41.996858638743454</v>
      </c>
      <c r="G170">
        <f t="shared" si="9"/>
        <v>31</v>
      </c>
      <c r="H170" t="s">
        <v>14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0"/>
        <v>43518.25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77.988161010260455</v>
      </c>
      <c r="G171">
        <f t="shared" si="9"/>
        <v>424</v>
      </c>
      <c r="H171" t="s">
        <v>20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0"/>
        <v>41077.208333333336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82.507462686567166</v>
      </c>
      <c r="G172">
        <f t="shared" si="9"/>
        <v>3</v>
      </c>
      <c r="H172" t="s">
        <v>14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0"/>
        <v>42950.208333333328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104.2</v>
      </c>
      <c r="G173">
        <f t="shared" si="9"/>
        <v>11</v>
      </c>
      <c r="H173" t="s">
        <v>14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0"/>
        <v>41718.208333333336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25.5</v>
      </c>
      <c r="G174">
        <f t="shared" si="9"/>
        <v>83</v>
      </c>
      <c r="H174" t="s">
        <v>14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0"/>
        <v>41839.208333333336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100.98334401024984</v>
      </c>
      <c r="G175">
        <f t="shared" si="9"/>
        <v>163</v>
      </c>
      <c r="H175" t="s">
        <v>20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0"/>
        <v>41412.208333333336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111.83333333333333</v>
      </c>
      <c r="G176">
        <f t="shared" si="9"/>
        <v>895</v>
      </c>
      <c r="H176" t="s">
        <v>20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0"/>
        <v>42282.208333333328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41.999115044247787</v>
      </c>
      <c r="G177">
        <f t="shared" si="9"/>
        <v>26</v>
      </c>
      <c r="H177" t="s">
        <v>14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0"/>
        <v>42613.208333333328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110.05115089514067</v>
      </c>
      <c r="G178">
        <f t="shared" si="9"/>
        <v>75</v>
      </c>
      <c r="H178" t="s">
        <v>14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0"/>
        <v>42616.208333333328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58.997079225994888</v>
      </c>
      <c r="G179">
        <f t="shared" si="9"/>
        <v>416</v>
      </c>
      <c r="H179" t="s">
        <v>20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0"/>
        <v>40497.25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32.985714285714288</v>
      </c>
      <c r="G180">
        <f t="shared" si="9"/>
        <v>96</v>
      </c>
      <c r="H180" t="s">
        <v>14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0"/>
        <v>42999.208333333328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45.005654509471306</v>
      </c>
      <c r="G181">
        <f t="shared" si="9"/>
        <v>358</v>
      </c>
      <c r="H181" t="s">
        <v>20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0"/>
        <v>41350.208333333336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81.98196487897485</v>
      </c>
      <c r="G182">
        <f t="shared" si="9"/>
        <v>308</v>
      </c>
      <c r="H182" t="s">
        <v>20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0"/>
        <v>40259.208333333336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39.080882352941174</v>
      </c>
      <c r="G183">
        <f t="shared" si="9"/>
        <v>62</v>
      </c>
      <c r="H183" t="s">
        <v>14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0"/>
        <v>43012.208333333328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58.996383363471971</v>
      </c>
      <c r="G184">
        <f t="shared" si="9"/>
        <v>722</v>
      </c>
      <c r="H184" t="s">
        <v>20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0"/>
        <v>43631.208333333328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40.988372093023258</v>
      </c>
      <c r="G185">
        <f t="shared" si="9"/>
        <v>69</v>
      </c>
      <c r="H185" t="s">
        <v>14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0"/>
        <v>40430.208333333336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31.029411764705884</v>
      </c>
      <c r="G186">
        <f t="shared" si="9"/>
        <v>293</v>
      </c>
      <c r="H186" t="s">
        <v>20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0"/>
        <v>43588.208333333328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37.789473684210527</v>
      </c>
      <c r="G187">
        <f t="shared" si="9"/>
        <v>72</v>
      </c>
      <c r="H187" t="s">
        <v>14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0"/>
        <v>43233.208333333328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32.006772009029348</v>
      </c>
      <c r="G188">
        <f t="shared" si="9"/>
        <v>32</v>
      </c>
      <c r="H188" t="s">
        <v>14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0"/>
        <v>41782.208333333336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95.966712898751737</v>
      </c>
      <c r="G189">
        <f t="shared" si="9"/>
        <v>230</v>
      </c>
      <c r="H189" t="s">
        <v>20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0"/>
        <v>41328.25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75</v>
      </c>
      <c r="G190">
        <f t="shared" si="9"/>
        <v>32</v>
      </c>
      <c r="H190" t="s">
        <v>14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0"/>
        <v>41975.25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102.0498866213152</v>
      </c>
      <c r="G191">
        <f t="shared" si="9"/>
        <v>24</v>
      </c>
      <c r="H191" t="s">
        <v>74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0"/>
        <v>42433.25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105.75</v>
      </c>
      <c r="G192">
        <f t="shared" si="9"/>
        <v>69</v>
      </c>
      <c r="H192" t="s">
        <v>14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0"/>
        <v>41429.208333333336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37.069767441860463</v>
      </c>
      <c r="G193">
        <f t="shared" si="9"/>
        <v>38</v>
      </c>
      <c r="H193" t="s">
        <v>14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0"/>
        <v>43536.208333333328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35.049382716049379</v>
      </c>
      <c r="G194">
        <f t="shared" si="9"/>
        <v>20</v>
      </c>
      <c r="H194" t="s">
        <v>14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0"/>
        <v>41817.208333333336</v>
      </c>
      <c r="O194" s="8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E195/I195</f>
        <v>46.338461538461537</v>
      </c>
      <c r="G195">
        <f t="shared" ref="G195:G258" si="13">ROUND((E195/D195)*100,0)</f>
        <v>46</v>
      </c>
      <c r="H195" t="s">
        <v>14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4">(((L195/60)/60)/24+DATE(1970,1,1))</f>
        <v>43198.208333333328</v>
      </c>
      <c r="O195" s="8">
        <f t="shared" ref="O195:O258" si="15">(((M195/60)/60)/24+DATE(1970,1,1))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69.174603174603178</v>
      </c>
      <c r="G196">
        <f t="shared" si="13"/>
        <v>123</v>
      </c>
      <c r="H196" t="s">
        <v>20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4"/>
        <v>42261.208333333328</v>
      </c>
      <c r="O196" s="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109.07824427480917</v>
      </c>
      <c r="G197">
        <f t="shared" si="13"/>
        <v>362</v>
      </c>
      <c r="H197" t="s">
        <v>20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4"/>
        <v>43310.208333333328</v>
      </c>
      <c r="O197" s="8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51.78</v>
      </c>
      <c r="G198">
        <f t="shared" si="13"/>
        <v>63</v>
      </c>
      <c r="H198" t="s">
        <v>14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4"/>
        <v>42616.208333333328</v>
      </c>
      <c r="O198" s="8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82.010055304172951</v>
      </c>
      <c r="G199">
        <f t="shared" si="13"/>
        <v>298</v>
      </c>
      <c r="H199" t="s">
        <v>20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4"/>
        <v>42909.208333333328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35.958333333333336</v>
      </c>
      <c r="G200">
        <f t="shared" si="13"/>
        <v>10</v>
      </c>
      <c r="H200" t="s">
        <v>14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4"/>
        <v>40396.208333333336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74.461538461538467</v>
      </c>
      <c r="G201">
        <f t="shared" si="13"/>
        <v>54</v>
      </c>
      <c r="H201" t="s">
        <v>14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4"/>
        <v>42192.208333333328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>
        <f t="shared" si="13"/>
        <v>2</v>
      </c>
      <c r="H202" t="s">
        <v>14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4"/>
        <v>40262.208333333336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91.114649681528661</v>
      </c>
      <c r="G203">
        <f t="shared" si="13"/>
        <v>681</v>
      </c>
      <c r="H203" t="s">
        <v>20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4"/>
        <v>41845.208333333336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79.792682926829272</v>
      </c>
      <c r="G204">
        <f t="shared" si="13"/>
        <v>79</v>
      </c>
      <c r="H204" t="s">
        <v>74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4"/>
        <v>40818.208333333336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42.999777678968428</v>
      </c>
      <c r="G205">
        <f t="shared" si="13"/>
        <v>134</v>
      </c>
      <c r="H205" t="s">
        <v>20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4"/>
        <v>42752.25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63.225000000000001</v>
      </c>
      <c r="G206">
        <f t="shared" si="13"/>
        <v>3</v>
      </c>
      <c r="H206" t="s">
        <v>14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4"/>
        <v>40636.208333333336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70.174999999999997</v>
      </c>
      <c r="G207">
        <f t="shared" si="13"/>
        <v>432</v>
      </c>
      <c r="H207" t="s">
        <v>20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4"/>
        <v>43390.208333333328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61.333333333333336</v>
      </c>
      <c r="G208">
        <f t="shared" si="13"/>
        <v>39</v>
      </c>
      <c r="H208" t="s">
        <v>74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4"/>
        <v>40236.25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99</v>
      </c>
      <c r="G209">
        <f t="shared" si="13"/>
        <v>426</v>
      </c>
      <c r="H209" t="s">
        <v>20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4"/>
        <v>43340.208333333328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96.984900146127615</v>
      </c>
      <c r="G210">
        <f t="shared" si="13"/>
        <v>101</v>
      </c>
      <c r="H210" t="s">
        <v>20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4"/>
        <v>43048.25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51.004950495049506</v>
      </c>
      <c r="G211">
        <f t="shared" si="13"/>
        <v>21</v>
      </c>
      <c r="H211" t="s">
        <v>47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4"/>
        <v>42496.208333333328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28.044247787610619</v>
      </c>
      <c r="G212">
        <f t="shared" si="13"/>
        <v>67</v>
      </c>
      <c r="H212" t="s">
        <v>14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4"/>
        <v>42797.25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60.984615384615381</v>
      </c>
      <c r="G213">
        <f t="shared" si="13"/>
        <v>95</v>
      </c>
      <c r="H213" t="s">
        <v>14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4"/>
        <v>41513.208333333336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73.214285714285708</v>
      </c>
      <c r="G214">
        <f t="shared" si="13"/>
        <v>152</v>
      </c>
      <c r="H214" t="s">
        <v>20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4"/>
        <v>43814.25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39.997435299603637</v>
      </c>
      <c r="G215">
        <f t="shared" si="13"/>
        <v>195</v>
      </c>
      <c r="H215" t="s">
        <v>20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4"/>
        <v>40488.208333333336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86.812121212121212</v>
      </c>
      <c r="G216">
        <f t="shared" si="13"/>
        <v>1023</v>
      </c>
      <c r="H216" t="s">
        <v>20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4"/>
        <v>40409.208333333336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42.125874125874127</v>
      </c>
      <c r="G217">
        <f t="shared" si="13"/>
        <v>4</v>
      </c>
      <c r="H217" t="s">
        <v>14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4"/>
        <v>43509.25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103.97851239669421</v>
      </c>
      <c r="G218">
        <f t="shared" si="13"/>
        <v>155</v>
      </c>
      <c r="H218" t="s">
        <v>20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4"/>
        <v>40869.25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62.003211991434689</v>
      </c>
      <c r="G219">
        <f t="shared" si="13"/>
        <v>45</v>
      </c>
      <c r="H219" t="s">
        <v>14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4"/>
        <v>43583.208333333328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31.005037783375315</v>
      </c>
      <c r="G220">
        <f t="shared" si="13"/>
        <v>216</v>
      </c>
      <c r="H220" t="s">
        <v>20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4"/>
        <v>40858.25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89.991552956465242</v>
      </c>
      <c r="G221">
        <f t="shared" si="13"/>
        <v>332</v>
      </c>
      <c r="H221" t="s">
        <v>20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4"/>
        <v>41137.208333333336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39.235294117647058</v>
      </c>
      <c r="G222">
        <f t="shared" si="13"/>
        <v>8</v>
      </c>
      <c r="H222" t="s">
        <v>14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4"/>
        <v>40725.208333333336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54.993116108306566</v>
      </c>
      <c r="G223">
        <f t="shared" si="13"/>
        <v>99</v>
      </c>
      <c r="H223" t="s">
        <v>14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4"/>
        <v>41081.208333333336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47.992753623188406</v>
      </c>
      <c r="G224">
        <f t="shared" si="13"/>
        <v>138</v>
      </c>
      <c r="H224" t="s">
        <v>20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4"/>
        <v>41914.208333333336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87.966702470461868</v>
      </c>
      <c r="G225">
        <f t="shared" si="13"/>
        <v>94</v>
      </c>
      <c r="H225" t="s">
        <v>14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4"/>
        <v>42445.208333333328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51.999165275459099</v>
      </c>
      <c r="G226">
        <f t="shared" si="13"/>
        <v>404</v>
      </c>
      <c r="H226" t="s">
        <v>20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4"/>
        <v>41906.208333333336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29.999659863945578</v>
      </c>
      <c r="G227">
        <f t="shared" si="13"/>
        <v>260</v>
      </c>
      <c r="H227" t="s">
        <v>20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4"/>
        <v>41762.208333333336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98.205357142857139</v>
      </c>
      <c r="G228">
        <f t="shared" si="13"/>
        <v>367</v>
      </c>
      <c r="H228" t="s">
        <v>20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4"/>
        <v>40276.208333333336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108.96182396606575</v>
      </c>
      <c r="G229">
        <f t="shared" si="13"/>
        <v>169</v>
      </c>
      <c r="H229" t="s">
        <v>20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4"/>
        <v>42139.208333333328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66.998379254457049</v>
      </c>
      <c r="G230">
        <f t="shared" si="13"/>
        <v>120</v>
      </c>
      <c r="H230" t="s">
        <v>20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4"/>
        <v>42613.208333333328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64.99333594668758</v>
      </c>
      <c r="G231">
        <f t="shared" si="13"/>
        <v>194</v>
      </c>
      <c r="H231" t="s">
        <v>20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4"/>
        <v>42887.208333333328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99.841584158415841</v>
      </c>
      <c r="G232">
        <f t="shared" si="13"/>
        <v>420</v>
      </c>
      <c r="H232" t="s">
        <v>20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4"/>
        <v>43805.25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82.432835820895519</v>
      </c>
      <c r="G233">
        <f t="shared" si="13"/>
        <v>77</v>
      </c>
      <c r="H233" t="s">
        <v>74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4"/>
        <v>41415.208333333336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63.293478260869563</v>
      </c>
      <c r="G234">
        <f t="shared" si="13"/>
        <v>171</v>
      </c>
      <c r="H234" t="s">
        <v>20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4"/>
        <v>42576.208333333328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96.774193548387103</v>
      </c>
      <c r="G235">
        <f t="shared" si="13"/>
        <v>158</v>
      </c>
      <c r="H235" t="s">
        <v>20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4"/>
        <v>40706.208333333336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54.906040268456373</v>
      </c>
      <c r="G236">
        <f t="shared" si="13"/>
        <v>109</v>
      </c>
      <c r="H236" t="s">
        <v>20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4"/>
        <v>42969.208333333328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39.010869565217391</v>
      </c>
      <c r="G237">
        <f t="shared" si="13"/>
        <v>42</v>
      </c>
      <c r="H237" t="s">
        <v>14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4"/>
        <v>42779.25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75.84210526315789</v>
      </c>
      <c r="G238">
        <f t="shared" si="13"/>
        <v>11</v>
      </c>
      <c r="H238" t="s">
        <v>14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4"/>
        <v>43641.208333333328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45.051671732522799</v>
      </c>
      <c r="G239">
        <f t="shared" si="13"/>
        <v>159</v>
      </c>
      <c r="H239" t="s">
        <v>20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4"/>
        <v>41754.208333333336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104.51546391752578</v>
      </c>
      <c r="G240">
        <f t="shared" si="13"/>
        <v>422</v>
      </c>
      <c r="H240" t="s">
        <v>20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4"/>
        <v>43083.25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76.268292682926827</v>
      </c>
      <c r="G241">
        <f t="shared" si="13"/>
        <v>98</v>
      </c>
      <c r="H241" t="s">
        <v>14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4"/>
        <v>42245.208333333328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69.015695067264573</v>
      </c>
      <c r="G242">
        <f t="shared" si="13"/>
        <v>419</v>
      </c>
      <c r="H242" t="s">
        <v>20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4"/>
        <v>40396.208333333336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101.97684085510689</v>
      </c>
      <c r="G243">
        <f t="shared" si="13"/>
        <v>102</v>
      </c>
      <c r="H243" t="s">
        <v>20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4"/>
        <v>41742.208333333336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42.915999999999997</v>
      </c>
      <c r="G244">
        <f t="shared" si="13"/>
        <v>128</v>
      </c>
      <c r="H244" t="s">
        <v>20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4"/>
        <v>42865.208333333328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43.025210084033617</v>
      </c>
      <c r="G245">
        <f t="shared" si="13"/>
        <v>445</v>
      </c>
      <c r="H245" t="s">
        <v>20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4"/>
        <v>43163.25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75.245283018867923</v>
      </c>
      <c r="G246">
        <f t="shared" si="13"/>
        <v>570</v>
      </c>
      <c r="H246" t="s">
        <v>20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4"/>
        <v>41834.208333333336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69.023364485981304</v>
      </c>
      <c r="G247">
        <f t="shared" si="13"/>
        <v>509</v>
      </c>
      <c r="H247" t="s">
        <v>20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4"/>
        <v>41736.208333333336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65.986486486486484</v>
      </c>
      <c r="G248">
        <f t="shared" si="13"/>
        <v>326</v>
      </c>
      <c r="H248" t="s">
        <v>20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4"/>
        <v>41491.208333333336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98.013800424628457</v>
      </c>
      <c r="G249">
        <f t="shared" si="13"/>
        <v>933</v>
      </c>
      <c r="H249" t="s">
        <v>20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4"/>
        <v>42726.25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60.105504587155963</v>
      </c>
      <c r="G250">
        <f t="shared" si="13"/>
        <v>211</v>
      </c>
      <c r="H250" t="s">
        <v>20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4"/>
        <v>42004.25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26.000773395204948</v>
      </c>
      <c r="G251">
        <f t="shared" si="13"/>
        <v>273</v>
      </c>
      <c r="H251" t="s">
        <v>20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4"/>
        <v>42006.25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>
        <f t="shared" si="13"/>
        <v>3</v>
      </c>
      <c r="H252" t="s">
        <v>14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4"/>
        <v>40203.25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38.019801980198018</v>
      </c>
      <c r="G253">
        <f t="shared" si="13"/>
        <v>54</v>
      </c>
      <c r="H253" t="s">
        <v>14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4"/>
        <v>41252.25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106.15254237288136</v>
      </c>
      <c r="G254">
        <f t="shared" si="13"/>
        <v>626</v>
      </c>
      <c r="H254" t="s">
        <v>20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4"/>
        <v>41572.208333333336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81.019475655430711</v>
      </c>
      <c r="G255">
        <f t="shared" si="13"/>
        <v>89</v>
      </c>
      <c r="H255" t="s">
        <v>14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4"/>
        <v>40641.208333333336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96.647727272727266</v>
      </c>
      <c r="G256">
        <f t="shared" si="13"/>
        <v>185</v>
      </c>
      <c r="H256" t="s">
        <v>20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4"/>
        <v>42787.25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57.003535651149086</v>
      </c>
      <c r="G257">
        <f t="shared" si="13"/>
        <v>120</v>
      </c>
      <c r="H257" t="s">
        <v>20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4"/>
        <v>40590.25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63.93333333333333</v>
      </c>
      <c r="G258">
        <f t="shared" si="13"/>
        <v>23</v>
      </c>
      <c r="H258" t="s">
        <v>14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4"/>
        <v>42393.25</v>
      </c>
      <c r="O258" s="8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E259/I259</f>
        <v>90.456521739130437</v>
      </c>
      <c r="G259">
        <f t="shared" ref="G259:G322" si="17">ROUND((E259/D259)*100,0)</f>
        <v>146</v>
      </c>
      <c r="H259" t="s">
        <v>20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18">(((L259/60)/60)/24+DATE(1970,1,1))</f>
        <v>41338.25</v>
      </c>
      <c r="O259" s="8">
        <f t="shared" ref="O259:O322" si="19">(((M259/60)/60)/24+DATE(1970,1,1))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72.172043010752688</v>
      </c>
      <c r="G260">
        <f t="shared" si="17"/>
        <v>268</v>
      </c>
      <c r="H260" t="s">
        <v>20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8"/>
        <v>42712.25</v>
      </c>
      <c r="O260" s="8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77.934782608695656</v>
      </c>
      <c r="G261">
        <f t="shared" si="17"/>
        <v>598</v>
      </c>
      <c r="H261" t="s">
        <v>20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8"/>
        <v>41251.25</v>
      </c>
      <c r="O261" s="8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38.065134099616856</v>
      </c>
      <c r="G262">
        <f t="shared" si="17"/>
        <v>158</v>
      </c>
      <c r="H262" t="s">
        <v>20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8"/>
        <v>41180.208333333336</v>
      </c>
      <c r="O262" s="8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57.936123348017624</v>
      </c>
      <c r="G263">
        <f t="shared" si="17"/>
        <v>31</v>
      </c>
      <c r="H263" t="s">
        <v>14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8"/>
        <v>40415.208333333336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49.794392523364486</v>
      </c>
      <c r="G264">
        <f t="shared" si="17"/>
        <v>313</v>
      </c>
      <c r="H264" t="s">
        <v>20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8"/>
        <v>40638.208333333336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54.050251256281406</v>
      </c>
      <c r="G265">
        <f t="shared" si="17"/>
        <v>371</v>
      </c>
      <c r="H265" t="s">
        <v>20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8"/>
        <v>40187.25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30.002721335268504</v>
      </c>
      <c r="G266">
        <f t="shared" si="17"/>
        <v>363</v>
      </c>
      <c r="H266" t="s">
        <v>20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8"/>
        <v>41317.25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70.127906976744185</v>
      </c>
      <c r="G267">
        <f t="shared" si="17"/>
        <v>123</v>
      </c>
      <c r="H267" t="s">
        <v>20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8"/>
        <v>42372.25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26.996228786926462</v>
      </c>
      <c r="G268">
        <f t="shared" si="17"/>
        <v>77</v>
      </c>
      <c r="H268" t="s">
        <v>14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8"/>
        <v>41950.25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51.990606936416185</v>
      </c>
      <c r="G269">
        <f t="shared" si="17"/>
        <v>234</v>
      </c>
      <c r="H269" t="s">
        <v>20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8"/>
        <v>41206.208333333336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56.416666666666664</v>
      </c>
      <c r="G270">
        <f t="shared" si="17"/>
        <v>181</v>
      </c>
      <c r="H270" t="s">
        <v>20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8"/>
        <v>41186.208333333336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101.63218390804597</v>
      </c>
      <c r="G271">
        <f t="shared" si="17"/>
        <v>253</v>
      </c>
      <c r="H271" t="s">
        <v>20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8"/>
        <v>43496.25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25.005291005291006</v>
      </c>
      <c r="G272">
        <f t="shared" si="17"/>
        <v>27</v>
      </c>
      <c r="H272" t="s">
        <v>74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8"/>
        <v>40514.25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32.016393442622949</v>
      </c>
      <c r="G273">
        <f t="shared" si="17"/>
        <v>1</v>
      </c>
      <c r="H273" t="s">
        <v>47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8"/>
        <v>42345.25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82.021647307286173</v>
      </c>
      <c r="G274">
        <f t="shared" si="17"/>
        <v>304</v>
      </c>
      <c r="H274" t="s">
        <v>20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8"/>
        <v>43656.208333333328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37.957446808510639</v>
      </c>
      <c r="G275">
        <f t="shared" si="17"/>
        <v>137</v>
      </c>
      <c r="H275" t="s">
        <v>20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8"/>
        <v>42995.208333333328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51.533333333333331</v>
      </c>
      <c r="G276">
        <f t="shared" si="17"/>
        <v>32</v>
      </c>
      <c r="H276" t="s">
        <v>14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8"/>
        <v>43045.25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81.198275862068968</v>
      </c>
      <c r="G277">
        <f t="shared" si="17"/>
        <v>242</v>
      </c>
      <c r="H277" t="s">
        <v>20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8"/>
        <v>43561.208333333328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40.030075187969928</v>
      </c>
      <c r="G278">
        <f t="shared" si="17"/>
        <v>97</v>
      </c>
      <c r="H278" t="s">
        <v>14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8"/>
        <v>41018.208333333336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89.939759036144579</v>
      </c>
      <c r="G279">
        <f t="shared" si="17"/>
        <v>1066</v>
      </c>
      <c r="H279" t="s">
        <v>20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8"/>
        <v>40378.208333333336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96.692307692307693</v>
      </c>
      <c r="G280">
        <f t="shared" si="17"/>
        <v>326</v>
      </c>
      <c r="H280" t="s">
        <v>20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8"/>
        <v>41239.25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25.010989010989011</v>
      </c>
      <c r="G281">
        <f t="shared" si="17"/>
        <v>171</v>
      </c>
      <c r="H281" t="s">
        <v>20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8"/>
        <v>43346.208333333328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36.987277353689571</v>
      </c>
      <c r="G282">
        <f t="shared" si="17"/>
        <v>581</v>
      </c>
      <c r="H282" t="s">
        <v>20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8"/>
        <v>43060.25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73.012609117361791</v>
      </c>
      <c r="G283">
        <f t="shared" si="17"/>
        <v>92</v>
      </c>
      <c r="H283" t="s">
        <v>14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8"/>
        <v>40979.25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68.240601503759393</v>
      </c>
      <c r="G284">
        <f t="shared" si="17"/>
        <v>108</v>
      </c>
      <c r="H284" t="s">
        <v>20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8"/>
        <v>42701.25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52.310344827586206</v>
      </c>
      <c r="G285">
        <f t="shared" si="17"/>
        <v>19</v>
      </c>
      <c r="H285" t="s">
        <v>14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8"/>
        <v>42520.208333333328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61.765151515151516</v>
      </c>
      <c r="G286">
        <f t="shared" si="17"/>
        <v>83</v>
      </c>
      <c r="H286" t="s">
        <v>14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8"/>
        <v>41030.208333333336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25.027559055118111</v>
      </c>
      <c r="G287">
        <f t="shared" si="17"/>
        <v>706</v>
      </c>
      <c r="H287" t="s">
        <v>20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8"/>
        <v>42623.208333333328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106.28804347826087</v>
      </c>
      <c r="G288">
        <f t="shared" si="17"/>
        <v>17</v>
      </c>
      <c r="H288" t="s">
        <v>74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8"/>
        <v>42697.25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75.07386363636364</v>
      </c>
      <c r="G289">
        <f t="shared" si="17"/>
        <v>210</v>
      </c>
      <c r="H289" t="s">
        <v>20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8"/>
        <v>42122.208333333328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39.970802919708028</v>
      </c>
      <c r="G290">
        <f t="shared" si="17"/>
        <v>98</v>
      </c>
      <c r="H290" t="s">
        <v>14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8"/>
        <v>40982.208333333336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39.982195845697326</v>
      </c>
      <c r="G291">
        <f t="shared" si="17"/>
        <v>1684</v>
      </c>
      <c r="H291" t="s">
        <v>20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8"/>
        <v>42219.208333333328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101.01541850220265</v>
      </c>
      <c r="G292">
        <f t="shared" si="17"/>
        <v>54</v>
      </c>
      <c r="H292" t="s">
        <v>14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8"/>
        <v>41404.208333333336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76.813084112149539</v>
      </c>
      <c r="G293">
        <f t="shared" si="17"/>
        <v>457</v>
      </c>
      <c r="H293" t="s">
        <v>20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8"/>
        <v>40831.208333333336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71.7</v>
      </c>
      <c r="G294">
        <f t="shared" si="17"/>
        <v>10</v>
      </c>
      <c r="H294" t="s">
        <v>14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8"/>
        <v>40984.208333333336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33.28125</v>
      </c>
      <c r="G295">
        <f t="shared" si="17"/>
        <v>16</v>
      </c>
      <c r="H295" t="s">
        <v>74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8"/>
        <v>40456.208333333336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43.923497267759565</v>
      </c>
      <c r="G296">
        <f t="shared" si="17"/>
        <v>1340</v>
      </c>
      <c r="H296" t="s">
        <v>20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8"/>
        <v>43399.208333333328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36.004712041884815</v>
      </c>
      <c r="G297">
        <f t="shared" si="17"/>
        <v>36</v>
      </c>
      <c r="H297" t="s">
        <v>14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8"/>
        <v>41562.208333333336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88.21052631578948</v>
      </c>
      <c r="G298">
        <f t="shared" si="17"/>
        <v>55</v>
      </c>
      <c r="H298" t="s">
        <v>14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8"/>
        <v>43493.25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65.240384615384613</v>
      </c>
      <c r="G299">
        <f t="shared" si="17"/>
        <v>94</v>
      </c>
      <c r="H299" t="s">
        <v>14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8"/>
        <v>41653.25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69.958333333333329</v>
      </c>
      <c r="G300">
        <f t="shared" si="17"/>
        <v>144</v>
      </c>
      <c r="H300" t="s">
        <v>20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8"/>
        <v>42426.25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39.877551020408163</v>
      </c>
      <c r="G301">
        <f t="shared" si="17"/>
        <v>51</v>
      </c>
      <c r="H301" t="s">
        <v>14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8"/>
        <v>42432.25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>
        <f t="shared" si="17"/>
        <v>5</v>
      </c>
      <c r="H302" t="s">
        <v>14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8"/>
        <v>42977.208333333328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41.023728813559323</v>
      </c>
      <c r="G303">
        <f t="shared" si="17"/>
        <v>1345</v>
      </c>
      <c r="H303" t="s">
        <v>20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8"/>
        <v>42061.25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98.914285714285711</v>
      </c>
      <c r="G304">
        <f t="shared" si="17"/>
        <v>32</v>
      </c>
      <c r="H304" t="s">
        <v>14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8"/>
        <v>43345.208333333328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87.78125</v>
      </c>
      <c r="G305">
        <f t="shared" si="17"/>
        <v>83</v>
      </c>
      <c r="H305" t="s">
        <v>14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8"/>
        <v>42376.25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80.767605633802816</v>
      </c>
      <c r="G306">
        <f t="shared" si="17"/>
        <v>546</v>
      </c>
      <c r="H306" t="s">
        <v>20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8"/>
        <v>42589.208333333328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94.28235294117647</v>
      </c>
      <c r="G307">
        <f t="shared" si="17"/>
        <v>286</v>
      </c>
      <c r="H307" t="s">
        <v>20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8"/>
        <v>42448.208333333328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73.428571428571431</v>
      </c>
      <c r="G308">
        <f t="shared" si="17"/>
        <v>8</v>
      </c>
      <c r="H308" t="s">
        <v>14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8"/>
        <v>42930.208333333328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65.968133535660087</v>
      </c>
      <c r="G309">
        <f t="shared" si="17"/>
        <v>132</v>
      </c>
      <c r="H309" t="s">
        <v>20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8"/>
        <v>41066.208333333336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109.04109589041096</v>
      </c>
      <c r="G310">
        <f t="shared" si="17"/>
        <v>74</v>
      </c>
      <c r="H310" t="s">
        <v>14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8"/>
        <v>40651.208333333336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41.16</v>
      </c>
      <c r="G311">
        <f t="shared" si="17"/>
        <v>75</v>
      </c>
      <c r="H311" t="s">
        <v>74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8"/>
        <v>40807.208333333336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99.125</v>
      </c>
      <c r="G312">
        <f t="shared" si="17"/>
        <v>20</v>
      </c>
      <c r="H312" t="s">
        <v>14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8"/>
        <v>40277.208333333336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105.88429752066116</v>
      </c>
      <c r="G313">
        <f t="shared" si="17"/>
        <v>203</v>
      </c>
      <c r="H313" t="s">
        <v>20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8"/>
        <v>40590.25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48.996525921966864</v>
      </c>
      <c r="G314">
        <f t="shared" si="17"/>
        <v>310</v>
      </c>
      <c r="H314" t="s">
        <v>20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8"/>
        <v>41572.208333333336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</v>
      </c>
      <c r="G315">
        <f t="shared" si="17"/>
        <v>395</v>
      </c>
      <c r="H315" t="s">
        <v>20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8"/>
        <v>40966.25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31.022556390977442</v>
      </c>
      <c r="G316">
        <f t="shared" si="17"/>
        <v>295</v>
      </c>
      <c r="H316" t="s">
        <v>20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8"/>
        <v>43536.208333333328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103.87096774193549</v>
      </c>
      <c r="G317">
        <f t="shared" si="17"/>
        <v>34</v>
      </c>
      <c r="H317" t="s">
        <v>14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8"/>
        <v>41783.208333333336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59.268518518518519</v>
      </c>
      <c r="G318">
        <f t="shared" si="17"/>
        <v>67</v>
      </c>
      <c r="H318" t="s">
        <v>14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8"/>
        <v>43788.25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42.3</v>
      </c>
      <c r="G319">
        <f t="shared" si="17"/>
        <v>19</v>
      </c>
      <c r="H319" t="s">
        <v>14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8"/>
        <v>42869.208333333328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53.117647058823529</v>
      </c>
      <c r="G320">
        <f t="shared" si="17"/>
        <v>16</v>
      </c>
      <c r="H320" t="s">
        <v>14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8"/>
        <v>41684.25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50.796875</v>
      </c>
      <c r="G321">
        <f t="shared" si="17"/>
        <v>39</v>
      </c>
      <c r="H321" t="s">
        <v>74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8"/>
        <v>40402.208333333336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101.15</v>
      </c>
      <c r="G322">
        <f t="shared" si="17"/>
        <v>10</v>
      </c>
      <c r="H322" t="s">
        <v>14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8"/>
        <v>40673.208333333336</v>
      </c>
      <c r="O322" s="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E323/I323</f>
        <v>65.000810372771468</v>
      </c>
      <c r="G323">
        <f t="shared" ref="G323:G386" si="21">ROUND((E323/D323)*100,0)</f>
        <v>94</v>
      </c>
      <c r="H323" t="s">
        <v>14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2">(((L323/60)/60)/24+DATE(1970,1,1))</f>
        <v>40634.208333333336</v>
      </c>
      <c r="O323" s="8">
        <f t="shared" ref="O323:O386" si="23">(((M323/60)/60)/24+DATE(1970,1,1))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37.998645510835914</v>
      </c>
      <c r="G324">
        <f t="shared" si="21"/>
        <v>167</v>
      </c>
      <c r="H324" t="s">
        <v>20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2"/>
        <v>40507.25</v>
      </c>
      <c r="O324" s="8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82.615384615384613</v>
      </c>
      <c r="G325">
        <f t="shared" si="21"/>
        <v>24</v>
      </c>
      <c r="H325" t="s">
        <v>14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2"/>
        <v>41725.208333333336</v>
      </c>
      <c r="O325" s="8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37.941368078175898</v>
      </c>
      <c r="G326">
        <f t="shared" si="21"/>
        <v>164</v>
      </c>
      <c r="H326" t="s">
        <v>20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2"/>
        <v>42176.208333333328</v>
      </c>
      <c r="O326" s="8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80.780821917808225</v>
      </c>
      <c r="G327">
        <f t="shared" si="21"/>
        <v>91</v>
      </c>
      <c r="H327" t="s">
        <v>14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2"/>
        <v>43267.208333333328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25.984375</v>
      </c>
      <c r="G328">
        <f t="shared" si="21"/>
        <v>46</v>
      </c>
      <c r="H328" t="s">
        <v>14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2"/>
        <v>42364.25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30.363636363636363</v>
      </c>
      <c r="G329">
        <f t="shared" si="21"/>
        <v>39</v>
      </c>
      <c r="H329" t="s">
        <v>14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2"/>
        <v>43705.208333333328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54.004916018025398</v>
      </c>
      <c r="G330">
        <f t="shared" si="21"/>
        <v>134</v>
      </c>
      <c r="H330" t="s">
        <v>20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2"/>
        <v>43434.25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101.78672985781991</v>
      </c>
      <c r="G331">
        <f t="shared" si="21"/>
        <v>23</v>
      </c>
      <c r="H331" t="s">
        <v>47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2"/>
        <v>42716.25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45.003610108303249</v>
      </c>
      <c r="G332">
        <f t="shared" si="21"/>
        <v>185</v>
      </c>
      <c r="H332" t="s">
        <v>20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2"/>
        <v>43077.25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77.068421052631578</v>
      </c>
      <c r="G333">
        <f t="shared" si="21"/>
        <v>444</v>
      </c>
      <c r="H333" t="s">
        <v>20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2"/>
        <v>40896.25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88.076595744680844</v>
      </c>
      <c r="G334">
        <f t="shared" si="21"/>
        <v>200</v>
      </c>
      <c r="H334" t="s">
        <v>20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2"/>
        <v>41361.208333333336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47.035573122529641</v>
      </c>
      <c r="G335">
        <f t="shared" si="21"/>
        <v>124</v>
      </c>
      <c r="H335" t="s">
        <v>20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2"/>
        <v>43424.25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110.99550763701707</v>
      </c>
      <c r="G336">
        <f t="shared" si="21"/>
        <v>187</v>
      </c>
      <c r="H336" t="s">
        <v>20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2"/>
        <v>43110.25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87.003066141042481</v>
      </c>
      <c r="G337">
        <f t="shared" si="21"/>
        <v>114</v>
      </c>
      <c r="H337" t="s">
        <v>20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2"/>
        <v>43784.25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63.994402985074629</v>
      </c>
      <c r="G338">
        <f t="shared" si="21"/>
        <v>97</v>
      </c>
      <c r="H338" t="s">
        <v>14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2"/>
        <v>40527.25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105.9945205479452</v>
      </c>
      <c r="G339">
        <f t="shared" si="21"/>
        <v>123</v>
      </c>
      <c r="H339" t="s">
        <v>20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2"/>
        <v>43780.25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73.989349112426041</v>
      </c>
      <c r="G340">
        <f t="shared" si="21"/>
        <v>179</v>
      </c>
      <c r="H340" t="s">
        <v>20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2"/>
        <v>40821.208333333336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84.02004626060139</v>
      </c>
      <c r="G341">
        <f t="shared" si="21"/>
        <v>80</v>
      </c>
      <c r="H341" t="s">
        <v>74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2"/>
        <v>42949.208333333328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88.966921119592882</v>
      </c>
      <c r="G342">
        <f t="shared" si="21"/>
        <v>94</v>
      </c>
      <c r="H342" t="s">
        <v>14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2"/>
        <v>40889.25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76.990453460620529</v>
      </c>
      <c r="G343">
        <f t="shared" si="21"/>
        <v>85</v>
      </c>
      <c r="H343" t="s">
        <v>14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2"/>
        <v>42244.208333333328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97.146341463414629</v>
      </c>
      <c r="G344">
        <f t="shared" si="21"/>
        <v>67</v>
      </c>
      <c r="H344" t="s">
        <v>14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2"/>
        <v>41475.208333333336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33.013605442176868</v>
      </c>
      <c r="G345">
        <f t="shared" si="21"/>
        <v>54</v>
      </c>
      <c r="H345" t="s">
        <v>14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2"/>
        <v>41597.25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99.950602409638549</v>
      </c>
      <c r="G346">
        <f t="shared" si="21"/>
        <v>42</v>
      </c>
      <c r="H346" t="s">
        <v>14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2"/>
        <v>43122.25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69.966767371601208</v>
      </c>
      <c r="G347">
        <f t="shared" si="21"/>
        <v>15</v>
      </c>
      <c r="H347" t="s">
        <v>14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2"/>
        <v>42194.208333333328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110.32</v>
      </c>
      <c r="G348">
        <f t="shared" si="21"/>
        <v>34</v>
      </c>
      <c r="H348" t="s">
        <v>14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2"/>
        <v>42971.208333333328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66.005235602094245</v>
      </c>
      <c r="G349">
        <f t="shared" si="21"/>
        <v>1401</v>
      </c>
      <c r="H349" t="s">
        <v>20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2"/>
        <v>42046.25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41.005742176284812</v>
      </c>
      <c r="G350">
        <f t="shared" si="21"/>
        <v>72</v>
      </c>
      <c r="H350" t="s">
        <v>14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2"/>
        <v>42782.25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103.96316359696641</v>
      </c>
      <c r="G351">
        <f t="shared" si="21"/>
        <v>53</v>
      </c>
      <c r="H351" t="s">
        <v>14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2"/>
        <v>42930.208333333328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>
        <f t="shared" si="21"/>
        <v>5</v>
      </c>
      <c r="H352" t="s">
        <v>14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2"/>
        <v>42144.208333333328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47.009935419771487</v>
      </c>
      <c r="G353">
        <f t="shared" si="21"/>
        <v>128</v>
      </c>
      <c r="H353" t="s">
        <v>20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2"/>
        <v>42240.208333333328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29.606060606060606</v>
      </c>
      <c r="G354">
        <f t="shared" si="21"/>
        <v>35</v>
      </c>
      <c r="H354" t="s">
        <v>14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2"/>
        <v>42315.25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81.010569583088667</v>
      </c>
      <c r="G355">
        <f t="shared" si="21"/>
        <v>411</v>
      </c>
      <c r="H355" t="s">
        <v>20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2"/>
        <v>43651.208333333328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94.35</v>
      </c>
      <c r="G356">
        <f t="shared" si="21"/>
        <v>124</v>
      </c>
      <c r="H356" t="s">
        <v>20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2"/>
        <v>41520.208333333336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26.058139534883722</v>
      </c>
      <c r="G357">
        <f t="shared" si="21"/>
        <v>59</v>
      </c>
      <c r="H357" t="s">
        <v>47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2"/>
        <v>42757.25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85.775000000000006</v>
      </c>
      <c r="G358">
        <f t="shared" si="21"/>
        <v>37</v>
      </c>
      <c r="H358" t="s">
        <v>14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2"/>
        <v>40922.25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103.73170731707317</v>
      </c>
      <c r="G359">
        <f t="shared" si="21"/>
        <v>185</v>
      </c>
      <c r="H359" t="s">
        <v>20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2"/>
        <v>42250.208333333328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49.826086956521742</v>
      </c>
      <c r="G360">
        <f t="shared" si="21"/>
        <v>12</v>
      </c>
      <c r="H360" t="s">
        <v>14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2"/>
        <v>43322.208333333328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63.893048128342244</v>
      </c>
      <c r="G361">
        <f t="shared" si="21"/>
        <v>299</v>
      </c>
      <c r="H361" t="s">
        <v>20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2"/>
        <v>40782.208333333336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47.002434782608695</v>
      </c>
      <c r="G362">
        <f t="shared" si="21"/>
        <v>226</v>
      </c>
      <c r="H362" t="s">
        <v>20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2"/>
        <v>40544.25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108.47727272727273</v>
      </c>
      <c r="G363">
        <f t="shared" si="21"/>
        <v>174</v>
      </c>
      <c r="H363" t="s">
        <v>20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2"/>
        <v>43015.208333333328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72.015706806282722</v>
      </c>
      <c r="G364">
        <f t="shared" si="21"/>
        <v>372</v>
      </c>
      <c r="H364" t="s">
        <v>20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2"/>
        <v>40570.25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59.928057553956833</v>
      </c>
      <c r="G365">
        <f t="shared" si="21"/>
        <v>160</v>
      </c>
      <c r="H365" t="s">
        <v>20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2"/>
        <v>40904.25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78.209677419354833</v>
      </c>
      <c r="G366">
        <f t="shared" si="21"/>
        <v>1616</v>
      </c>
      <c r="H366" t="s">
        <v>20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2"/>
        <v>43164.25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104.77678571428571</v>
      </c>
      <c r="G367">
        <f t="shared" si="21"/>
        <v>733</v>
      </c>
      <c r="H367" t="s">
        <v>20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2"/>
        <v>42733.25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105.52475247524752</v>
      </c>
      <c r="G368">
        <f t="shared" si="21"/>
        <v>592</v>
      </c>
      <c r="H368" t="s">
        <v>20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2"/>
        <v>40546.25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24.933333333333334</v>
      </c>
      <c r="G369">
        <f t="shared" si="21"/>
        <v>19</v>
      </c>
      <c r="H369" t="s">
        <v>14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2"/>
        <v>41930.208333333336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69.873786407766985</v>
      </c>
      <c r="G370">
        <f t="shared" si="21"/>
        <v>277</v>
      </c>
      <c r="H370" t="s">
        <v>20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2"/>
        <v>40464.208333333336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95.733766233766232</v>
      </c>
      <c r="G371">
        <f t="shared" si="21"/>
        <v>273</v>
      </c>
      <c r="H371" t="s">
        <v>20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2"/>
        <v>41308.25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29.997485752598056</v>
      </c>
      <c r="G372">
        <f t="shared" si="21"/>
        <v>159</v>
      </c>
      <c r="H372" t="s">
        <v>20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2"/>
        <v>43570.208333333328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59.011948529411768</v>
      </c>
      <c r="G373">
        <f t="shared" si="21"/>
        <v>68</v>
      </c>
      <c r="H373" t="s">
        <v>14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2"/>
        <v>42043.25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84.757396449704146</v>
      </c>
      <c r="G374">
        <f t="shared" si="21"/>
        <v>1592</v>
      </c>
      <c r="H374" t="s">
        <v>20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2"/>
        <v>42012.25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78.010921177587846</v>
      </c>
      <c r="G375">
        <f t="shared" si="21"/>
        <v>730</v>
      </c>
      <c r="H375" t="s">
        <v>20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2"/>
        <v>42964.208333333328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50.05215419501134</v>
      </c>
      <c r="G376">
        <f t="shared" si="21"/>
        <v>13</v>
      </c>
      <c r="H376" t="s">
        <v>14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2"/>
        <v>43476.25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59.16</v>
      </c>
      <c r="G377">
        <f t="shared" si="21"/>
        <v>55</v>
      </c>
      <c r="H377" t="s">
        <v>14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2"/>
        <v>42293.208333333328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93.702290076335885</v>
      </c>
      <c r="G378">
        <f t="shared" si="21"/>
        <v>361</v>
      </c>
      <c r="H378" t="s">
        <v>20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2"/>
        <v>41826.208333333336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40.14173228346457</v>
      </c>
      <c r="G379">
        <f t="shared" si="21"/>
        <v>10</v>
      </c>
      <c r="H379" t="s">
        <v>14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2"/>
        <v>43760.208333333328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70.090140845070422</v>
      </c>
      <c r="G380">
        <f t="shared" si="21"/>
        <v>14</v>
      </c>
      <c r="H380" t="s">
        <v>14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2"/>
        <v>43241.208333333328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66.181818181818187</v>
      </c>
      <c r="G381">
        <f t="shared" si="21"/>
        <v>40</v>
      </c>
      <c r="H381" t="s">
        <v>14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2"/>
        <v>40843.208333333336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47.714285714285715</v>
      </c>
      <c r="G382">
        <f t="shared" si="21"/>
        <v>160</v>
      </c>
      <c r="H382" t="s">
        <v>20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2"/>
        <v>41448.208333333336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62.896774193548389</v>
      </c>
      <c r="G383">
        <f t="shared" si="21"/>
        <v>184</v>
      </c>
      <c r="H383" t="s">
        <v>20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2"/>
        <v>42163.208333333328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86.611940298507463</v>
      </c>
      <c r="G384">
        <f t="shared" si="21"/>
        <v>64</v>
      </c>
      <c r="H384" t="s">
        <v>14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2"/>
        <v>43024.208333333328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75.126984126984127</v>
      </c>
      <c r="G385">
        <f t="shared" si="21"/>
        <v>225</v>
      </c>
      <c r="H385" t="s">
        <v>20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2"/>
        <v>43509.25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41.004167534903104</v>
      </c>
      <c r="G386">
        <f t="shared" si="21"/>
        <v>172</v>
      </c>
      <c r="H386" t="s">
        <v>20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2"/>
        <v>42776.25</v>
      </c>
      <c r="O386" s="8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E387/I387</f>
        <v>50.007915567282325</v>
      </c>
      <c r="G387">
        <f t="shared" ref="G387:G450" si="25">ROUND((E387/D387)*100,0)</f>
        <v>146</v>
      </c>
      <c r="H387" t="s">
        <v>20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6">(((L387/60)/60)/24+DATE(1970,1,1))</f>
        <v>43553.208333333328</v>
      </c>
      <c r="O387" s="8">
        <f t="shared" ref="O387:O450" si="27">(((M387/60)/60)/24+DATE(1970,1,1))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96.960674157303373</v>
      </c>
      <c r="G388">
        <f t="shared" si="25"/>
        <v>76</v>
      </c>
      <c r="H388" t="s">
        <v>14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6"/>
        <v>40355.208333333336</v>
      </c>
      <c r="O388" s="8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100.93160377358491</v>
      </c>
      <c r="G389">
        <f t="shared" si="25"/>
        <v>39</v>
      </c>
      <c r="H389" t="s">
        <v>14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6"/>
        <v>41072.208333333336</v>
      </c>
      <c r="O389" s="8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89.227586206896547</v>
      </c>
      <c r="G390">
        <f t="shared" si="25"/>
        <v>11</v>
      </c>
      <c r="H390" t="s">
        <v>74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6"/>
        <v>40912.25</v>
      </c>
      <c r="O390" s="8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87.979166666666671</v>
      </c>
      <c r="G391">
        <f t="shared" si="25"/>
        <v>122</v>
      </c>
      <c r="H391" t="s">
        <v>20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6"/>
        <v>40479.208333333336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89.54</v>
      </c>
      <c r="G392">
        <f t="shared" si="25"/>
        <v>187</v>
      </c>
      <c r="H392" t="s">
        <v>20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6"/>
        <v>41530.208333333336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29.09271523178808</v>
      </c>
      <c r="G393">
        <f t="shared" si="25"/>
        <v>7</v>
      </c>
      <c r="H393" t="s">
        <v>14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6"/>
        <v>41653.25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42.006218905472636</v>
      </c>
      <c r="G394">
        <f t="shared" si="25"/>
        <v>66</v>
      </c>
      <c r="H394" t="s">
        <v>14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6"/>
        <v>40549.25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47.004903563255965</v>
      </c>
      <c r="G395">
        <f t="shared" si="25"/>
        <v>229</v>
      </c>
      <c r="H395" t="s">
        <v>20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6"/>
        <v>42933.208333333328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110.44117647058823</v>
      </c>
      <c r="G396">
        <f t="shared" si="25"/>
        <v>469</v>
      </c>
      <c r="H396" t="s">
        <v>20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6"/>
        <v>41484.208333333336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41.990909090909092</v>
      </c>
      <c r="G397">
        <f t="shared" si="25"/>
        <v>130</v>
      </c>
      <c r="H397" t="s">
        <v>20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6"/>
        <v>40885.25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48.012468827930178</v>
      </c>
      <c r="G398">
        <f t="shared" si="25"/>
        <v>167</v>
      </c>
      <c r="H398" t="s">
        <v>20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6"/>
        <v>43378.208333333328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31.019823788546255</v>
      </c>
      <c r="G399">
        <f t="shared" si="25"/>
        <v>174</v>
      </c>
      <c r="H399" t="s">
        <v>20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6"/>
        <v>41417.208333333336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99.203252032520325</v>
      </c>
      <c r="G400">
        <f t="shared" si="25"/>
        <v>718</v>
      </c>
      <c r="H400" t="s">
        <v>20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6"/>
        <v>43228.208333333328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66.022316684378325</v>
      </c>
      <c r="G401">
        <f t="shared" si="25"/>
        <v>64</v>
      </c>
      <c r="H401" t="s">
        <v>14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6"/>
        <v>40576.25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>
        <f t="shared" si="25"/>
        <v>2</v>
      </c>
      <c r="H402" t="s">
        <v>14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6"/>
        <v>41502.208333333336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46.060200668896321</v>
      </c>
      <c r="G403">
        <f t="shared" si="25"/>
        <v>1530</v>
      </c>
      <c r="H403" t="s">
        <v>20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6"/>
        <v>43765.208333333328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73.650000000000006</v>
      </c>
      <c r="G404">
        <f t="shared" si="25"/>
        <v>40</v>
      </c>
      <c r="H404" t="s">
        <v>14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6"/>
        <v>40914.25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55.99336650082919</v>
      </c>
      <c r="G405">
        <f t="shared" si="25"/>
        <v>86</v>
      </c>
      <c r="H405" t="s">
        <v>14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6"/>
        <v>40310.208333333336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68.985695127402778</v>
      </c>
      <c r="G406">
        <f t="shared" si="25"/>
        <v>316</v>
      </c>
      <c r="H406" t="s">
        <v>20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6"/>
        <v>43053.25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60.981609195402299</v>
      </c>
      <c r="G407">
        <f t="shared" si="25"/>
        <v>90</v>
      </c>
      <c r="H407" t="s">
        <v>14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6"/>
        <v>43255.208333333328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110.98139534883721</v>
      </c>
      <c r="G408">
        <f t="shared" si="25"/>
        <v>182</v>
      </c>
      <c r="H408" t="s">
        <v>20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6"/>
        <v>41304.25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25</v>
      </c>
      <c r="G409">
        <f t="shared" si="25"/>
        <v>356</v>
      </c>
      <c r="H409" t="s">
        <v>20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6"/>
        <v>43751.208333333328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78.759740259740255</v>
      </c>
      <c r="G410">
        <f t="shared" si="25"/>
        <v>132</v>
      </c>
      <c r="H410" t="s">
        <v>20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6"/>
        <v>42541.208333333328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87.960784313725483</v>
      </c>
      <c r="G411">
        <f t="shared" si="25"/>
        <v>46</v>
      </c>
      <c r="H411" t="s">
        <v>14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6"/>
        <v>42843.208333333328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49.987398739873989</v>
      </c>
      <c r="G412">
        <f t="shared" si="25"/>
        <v>36</v>
      </c>
      <c r="H412" t="s">
        <v>47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6"/>
        <v>42122.208333333328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99.524390243902445</v>
      </c>
      <c r="G413">
        <f t="shared" si="25"/>
        <v>105</v>
      </c>
      <c r="H413" t="s">
        <v>20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6"/>
        <v>42884.208333333328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104.82089552238806</v>
      </c>
      <c r="G414">
        <f t="shared" si="25"/>
        <v>669</v>
      </c>
      <c r="H414" t="s">
        <v>20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6"/>
        <v>41642.25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108.01469237832875</v>
      </c>
      <c r="G415">
        <f t="shared" si="25"/>
        <v>62</v>
      </c>
      <c r="H415" t="s">
        <v>47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6"/>
        <v>43431.25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28.998544660724033</v>
      </c>
      <c r="G416">
        <f t="shared" si="25"/>
        <v>85</v>
      </c>
      <c r="H416" t="s">
        <v>14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6"/>
        <v>40288.208333333336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30.028708133971293</v>
      </c>
      <c r="G417">
        <f t="shared" si="25"/>
        <v>11</v>
      </c>
      <c r="H417" t="s">
        <v>14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6"/>
        <v>40921.25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41.005559416261292</v>
      </c>
      <c r="G418">
        <f t="shared" si="25"/>
        <v>44</v>
      </c>
      <c r="H418" t="s">
        <v>14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6"/>
        <v>40560.25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62.866666666666667</v>
      </c>
      <c r="G419">
        <f t="shared" si="25"/>
        <v>55</v>
      </c>
      <c r="H419" t="s">
        <v>14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6"/>
        <v>43407.208333333328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47.005002501250623</v>
      </c>
      <c r="G420">
        <f t="shared" si="25"/>
        <v>57</v>
      </c>
      <c r="H420" t="s">
        <v>14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6"/>
        <v>41035.208333333336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26.997693638285604</v>
      </c>
      <c r="G421">
        <f t="shared" si="25"/>
        <v>123</v>
      </c>
      <c r="H421" t="s">
        <v>20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6"/>
        <v>40899.25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68.329787234042556</v>
      </c>
      <c r="G422">
        <f t="shared" si="25"/>
        <v>128</v>
      </c>
      <c r="H422" t="s">
        <v>20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6"/>
        <v>42911.208333333328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50.974576271186443</v>
      </c>
      <c r="G423">
        <f t="shared" si="25"/>
        <v>64</v>
      </c>
      <c r="H423" t="s">
        <v>14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6"/>
        <v>42915.208333333328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54.024390243902438</v>
      </c>
      <c r="G424">
        <f t="shared" si="25"/>
        <v>127</v>
      </c>
      <c r="H424" t="s">
        <v>20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6"/>
        <v>40285.208333333336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97.055555555555557</v>
      </c>
      <c r="G425">
        <f t="shared" si="25"/>
        <v>11</v>
      </c>
      <c r="H425" t="s">
        <v>14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6"/>
        <v>40808.208333333336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24.867469879518072</v>
      </c>
      <c r="G426">
        <f t="shared" si="25"/>
        <v>40</v>
      </c>
      <c r="H426" t="s">
        <v>14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6"/>
        <v>43208.208333333328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84.423913043478265</v>
      </c>
      <c r="G427">
        <f t="shared" si="25"/>
        <v>288</v>
      </c>
      <c r="H427" t="s">
        <v>20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6"/>
        <v>42213.208333333328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47.091324200913242</v>
      </c>
      <c r="G428">
        <f t="shared" si="25"/>
        <v>573</v>
      </c>
      <c r="H428" t="s">
        <v>20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6"/>
        <v>41332.25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77.996041171813147</v>
      </c>
      <c r="G429">
        <f t="shared" si="25"/>
        <v>113</v>
      </c>
      <c r="H429" t="s">
        <v>20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6"/>
        <v>41895.208333333336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62.967871485943775</v>
      </c>
      <c r="G430">
        <f t="shared" si="25"/>
        <v>46</v>
      </c>
      <c r="H430" t="s">
        <v>14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6"/>
        <v>40585.25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81.006080449017773</v>
      </c>
      <c r="G431">
        <f t="shared" si="25"/>
        <v>91</v>
      </c>
      <c r="H431" t="s">
        <v>74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6"/>
        <v>41680.25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65.321428571428569</v>
      </c>
      <c r="G432">
        <f t="shared" si="25"/>
        <v>68</v>
      </c>
      <c r="H432" t="s">
        <v>14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6"/>
        <v>43737.208333333328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104.43617021276596</v>
      </c>
      <c r="G433">
        <f t="shared" si="25"/>
        <v>192</v>
      </c>
      <c r="H433" t="s">
        <v>20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6"/>
        <v>43273.208333333328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69.989010989010993</v>
      </c>
      <c r="G434">
        <f t="shared" si="25"/>
        <v>83</v>
      </c>
      <c r="H434" t="s">
        <v>14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6"/>
        <v>41761.208333333336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83.023989898989896</v>
      </c>
      <c r="G435">
        <f t="shared" si="25"/>
        <v>54</v>
      </c>
      <c r="H435" t="s">
        <v>14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6"/>
        <v>41603.25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90.3</v>
      </c>
      <c r="G436">
        <f t="shared" si="25"/>
        <v>17</v>
      </c>
      <c r="H436" t="s">
        <v>74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6"/>
        <v>42705.25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103.98131932282546</v>
      </c>
      <c r="G437">
        <f t="shared" si="25"/>
        <v>117</v>
      </c>
      <c r="H437" t="s">
        <v>20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6"/>
        <v>41988.25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54.931726907630519</v>
      </c>
      <c r="G438">
        <f t="shared" si="25"/>
        <v>1052</v>
      </c>
      <c r="H438" t="s">
        <v>20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6"/>
        <v>43575.208333333328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51.921875</v>
      </c>
      <c r="G439">
        <f t="shared" si="25"/>
        <v>123</v>
      </c>
      <c r="H439" t="s">
        <v>20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6"/>
        <v>42260.208333333328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60.02834008097166</v>
      </c>
      <c r="G440">
        <f t="shared" si="25"/>
        <v>179</v>
      </c>
      <c r="H440" t="s">
        <v>20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6"/>
        <v>41337.25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44.003488879197555</v>
      </c>
      <c r="G441">
        <f t="shared" si="25"/>
        <v>355</v>
      </c>
      <c r="H441" t="s">
        <v>20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6"/>
        <v>42680.208333333328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53.003513254551258</v>
      </c>
      <c r="G442">
        <f t="shared" si="25"/>
        <v>162</v>
      </c>
      <c r="H442" t="s">
        <v>20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6"/>
        <v>42916.208333333328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54.5</v>
      </c>
      <c r="G443">
        <f t="shared" si="25"/>
        <v>25</v>
      </c>
      <c r="H443" t="s">
        <v>14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6"/>
        <v>41025.208333333336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75.04195804195804</v>
      </c>
      <c r="G444">
        <f t="shared" si="25"/>
        <v>199</v>
      </c>
      <c r="H444" t="s">
        <v>20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6"/>
        <v>42980.208333333328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35.911111111111111</v>
      </c>
      <c r="G445">
        <f t="shared" si="25"/>
        <v>35</v>
      </c>
      <c r="H445" t="s">
        <v>74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6"/>
        <v>40451.208333333336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36.952702702702702</v>
      </c>
      <c r="G446">
        <f t="shared" si="25"/>
        <v>176</v>
      </c>
      <c r="H446" t="s">
        <v>20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6"/>
        <v>40748.208333333336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63.170588235294119</v>
      </c>
      <c r="G447">
        <f t="shared" si="25"/>
        <v>511</v>
      </c>
      <c r="H447" t="s">
        <v>20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6"/>
        <v>40515.25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29.99462365591398</v>
      </c>
      <c r="G448">
        <f t="shared" si="25"/>
        <v>82</v>
      </c>
      <c r="H448" t="s">
        <v>14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6"/>
        <v>41261.25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86</v>
      </c>
      <c r="G449">
        <f t="shared" si="25"/>
        <v>24</v>
      </c>
      <c r="H449" t="s">
        <v>74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6"/>
        <v>43088.25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75.014876033057845</v>
      </c>
      <c r="G450">
        <f t="shared" si="25"/>
        <v>50</v>
      </c>
      <c r="H450" t="s">
        <v>14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6"/>
        <v>41378.208333333336</v>
      </c>
      <c r="O450" s="8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E451/I451</f>
        <v>101.19767441860465</v>
      </c>
      <c r="G451">
        <f t="shared" ref="G451:G514" si="29">ROUND((E451/D451)*100,0)</f>
        <v>967</v>
      </c>
      <c r="H451" t="s">
        <v>20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30">(((L451/60)/60)/24+DATE(1970,1,1))</f>
        <v>43530.25</v>
      </c>
      <c r="O451" s="8">
        <f t="shared" ref="O451:O514" si="31">(((M451/60)/60)/24+DATE(1970,1,1))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>
        <f t="shared" si="29"/>
        <v>4</v>
      </c>
      <c r="H452" t="s">
        <v>14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30"/>
        <v>43394.208333333328</v>
      </c>
      <c r="O452" s="8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29.001272669424118</v>
      </c>
      <c r="G453">
        <f t="shared" si="29"/>
        <v>123</v>
      </c>
      <c r="H453" t="s">
        <v>20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30"/>
        <v>42935.208333333328</v>
      </c>
      <c r="O453" s="8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98.225806451612897</v>
      </c>
      <c r="G454">
        <f t="shared" si="29"/>
        <v>63</v>
      </c>
      <c r="H454" t="s">
        <v>14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30"/>
        <v>40365.208333333336</v>
      </c>
      <c r="O454" s="8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87.001693480101608</v>
      </c>
      <c r="G455">
        <f t="shared" si="29"/>
        <v>56</v>
      </c>
      <c r="H455" t="s">
        <v>14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30"/>
        <v>42705.25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45.205128205128204</v>
      </c>
      <c r="G456">
        <f t="shared" si="29"/>
        <v>44</v>
      </c>
      <c r="H456" t="s">
        <v>14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30"/>
        <v>41568.208333333336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37.001341561577675</v>
      </c>
      <c r="G457">
        <f t="shared" si="29"/>
        <v>118</v>
      </c>
      <c r="H457" t="s">
        <v>20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30"/>
        <v>40809.208333333336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94.976947040498445</v>
      </c>
      <c r="G458">
        <f t="shared" si="29"/>
        <v>104</v>
      </c>
      <c r="H458" t="s">
        <v>20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30"/>
        <v>43141.25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28.956521739130434</v>
      </c>
      <c r="G459">
        <f t="shared" si="29"/>
        <v>27</v>
      </c>
      <c r="H459" t="s">
        <v>14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30"/>
        <v>42657.208333333328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55.993396226415094</v>
      </c>
      <c r="G460">
        <f t="shared" si="29"/>
        <v>351</v>
      </c>
      <c r="H460" t="s">
        <v>20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30"/>
        <v>40265.208333333336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54.038095238095238</v>
      </c>
      <c r="G461">
        <f t="shared" si="29"/>
        <v>90</v>
      </c>
      <c r="H461" t="s">
        <v>14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30"/>
        <v>42001.25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82.38</v>
      </c>
      <c r="G462">
        <f t="shared" si="29"/>
        <v>172</v>
      </c>
      <c r="H462" t="s">
        <v>20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30"/>
        <v>40399.208333333336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66.997115384615384</v>
      </c>
      <c r="G463">
        <f t="shared" si="29"/>
        <v>141</v>
      </c>
      <c r="H463" t="s">
        <v>20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30"/>
        <v>41757.208333333336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107.91401869158878</v>
      </c>
      <c r="G464">
        <f t="shared" si="29"/>
        <v>31</v>
      </c>
      <c r="H464" t="s">
        <v>14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30"/>
        <v>41304.25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69.009501187648453</v>
      </c>
      <c r="G465">
        <f t="shared" si="29"/>
        <v>108</v>
      </c>
      <c r="H465" t="s">
        <v>20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30"/>
        <v>41639.25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39.006568144499177</v>
      </c>
      <c r="G466">
        <f t="shared" si="29"/>
        <v>133</v>
      </c>
      <c r="H466" t="s">
        <v>20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30"/>
        <v>43142.25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110.3625</v>
      </c>
      <c r="G467">
        <f t="shared" si="29"/>
        <v>188</v>
      </c>
      <c r="H467" t="s">
        <v>20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30"/>
        <v>43127.25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94.857142857142861</v>
      </c>
      <c r="G468">
        <f t="shared" si="29"/>
        <v>332</v>
      </c>
      <c r="H468" t="s">
        <v>20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30"/>
        <v>41409.208333333336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57.935251798561154</v>
      </c>
      <c r="G469">
        <f t="shared" si="29"/>
        <v>575</v>
      </c>
      <c r="H469" t="s">
        <v>20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30"/>
        <v>42331.25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101.25</v>
      </c>
      <c r="G470">
        <f t="shared" si="29"/>
        <v>41</v>
      </c>
      <c r="H470" t="s">
        <v>14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30"/>
        <v>43569.208333333328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64.95597484276729</v>
      </c>
      <c r="G471">
        <f t="shared" si="29"/>
        <v>184</v>
      </c>
      <c r="H471" t="s">
        <v>20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30"/>
        <v>42142.208333333328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27.00524934383202</v>
      </c>
      <c r="G472">
        <f t="shared" si="29"/>
        <v>286</v>
      </c>
      <c r="H472" t="s">
        <v>20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30"/>
        <v>42716.25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50.97422680412371</v>
      </c>
      <c r="G473">
        <f t="shared" si="29"/>
        <v>319</v>
      </c>
      <c r="H473" t="s">
        <v>20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30"/>
        <v>41031.208333333336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104.94260869565217</v>
      </c>
      <c r="G474">
        <f t="shared" si="29"/>
        <v>39</v>
      </c>
      <c r="H474" t="s">
        <v>14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30"/>
        <v>43535.208333333328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84.028301886792448</v>
      </c>
      <c r="G475">
        <f t="shared" si="29"/>
        <v>178</v>
      </c>
      <c r="H475" t="s">
        <v>20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30"/>
        <v>43277.208333333328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102.85915492957747</v>
      </c>
      <c r="G476">
        <f t="shared" si="29"/>
        <v>365</v>
      </c>
      <c r="H476" t="s">
        <v>20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30"/>
        <v>41989.25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39.962085308056871</v>
      </c>
      <c r="G477">
        <f t="shared" si="29"/>
        <v>114</v>
      </c>
      <c r="H477" t="s">
        <v>20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30"/>
        <v>41450.208333333336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51.001785714285717</v>
      </c>
      <c r="G478">
        <f t="shared" si="29"/>
        <v>30</v>
      </c>
      <c r="H478" t="s">
        <v>14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30"/>
        <v>43322.208333333328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40.823008849557525</v>
      </c>
      <c r="G479">
        <f t="shared" si="29"/>
        <v>54</v>
      </c>
      <c r="H479" t="s">
        <v>14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30"/>
        <v>40720.208333333336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58.999637155297535</v>
      </c>
      <c r="G480">
        <f t="shared" si="29"/>
        <v>236</v>
      </c>
      <c r="H480" t="s">
        <v>20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30"/>
        <v>42072.208333333328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71.156069364161851</v>
      </c>
      <c r="G481">
        <f t="shared" si="29"/>
        <v>513</v>
      </c>
      <c r="H481" t="s">
        <v>20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30"/>
        <v>42945.208333333328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99.494252873563212</v>
      </c>
      <c r="G482">
        <f t="shared" si="29"/>
        <v>101</v>
      </c>
      <c r="H482" t="s">
        <v>20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30"/>
        <v>40248.25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103.98634590377114</v>
      </c>
      <c r="G483">
        <f t="shared" si="29"/>
        <v>81</v>
      </c>
      <c r="H483" t="s">
        <v>14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30"/>
        <v>41913.208333333336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76.555555555555557</v>
      </c>
      <c r="G484">
        <f t="shared" si="29"/>
        <v>16</v>
      </c>
      <c r="H484" t="s">
        <v>14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30"/>
        <v>40963.25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87.068592057761734</v>
      </c>
      <c r="G485">
        <f t="shared" si="29"/>
        <v>53</v>
      </c>
      <c r="H485" t="s">
        <v>14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30"/>
        <v>43811.25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48.99554707379135</v>
      </c>
      <c r="G486">
        <f t="shared" si="29"/>
        <v>260</v>
      </c>
      <c r="H486" t="s">
        <v>20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30"/>
        <v>41855.208333333336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42.969135802469133</v>
      </c>
      <c r="G487">
        <f t="shared" si="29"/>
        <v>31</v>
      </c>
      <c r="H487" t="s">
        <v>14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30"/>
        <v>43626.208333333328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33.428571428571431</v>
      </c>
      <c r="G488">
        <f t="shared" si="29"/>
        <v>14</v>
      </c>
      <c r="H488" t="s">
        <v>14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30"/>
        <v>43168.25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83.982949701619773</v>
      </c>
      <c r="G489">
        <f t="shared" si="29"/>
        <v>179</v>
      </c>
      <c r="H489" t="s">
        <v>20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30"/>
        <v>42845.208333333328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101.41739130434783</v>
      </c>
      <c r="G490">
        <f t="shared" si="29"/>
        <v>220</v>
      </c>
      <c r="H490" t="s">
        <v>20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30"/>
        <v>42403.25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109.87058823529412</v>
      </c>
      <c r="G491">
        <f t="shared" si="29"/>
        <v>102</v>
      </c>
      <c r="H491" t="s">
        <v>20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30"/>
        <v>40406.208333333336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31.916666666666668</v>
      </c>
      <c r="G492">
        <f t="shared" si="29"/>
        <v>192</v>
      </c>
      <c r="H492" t="s">
        <v>20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30"/>
        <v>43786.25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70.993450675399103</v>
      </c>
      <c r="G493">
        <f t="shared" si="29"/>
        <v>305</v>
      </c>
      <c r="H493" t="s">
        <v>20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30"/>
        <v>41456.208333333336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77.026890756302521</v>
      </c>
      <c r="G494">
        <f t="shared" si="29"/>
        <v>24</v>
      </c>
      <c r="H494" t="s">
        <v>74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30"/>
        <v>40336.208333333336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101.78125</v>
      </c>
      <c r="G495">
        <f t="shared" si="29"/>
        <v>724</v>
      </c>
      <c r="H495" t="s">
        <v>20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30"/>
        <v>43645.208333333328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51.059701492537314</v>
      </c>
      <c r="G496">
        <f t="shared" si="29"/>
        <v>547</v>
      </c>
      <c r="H496" t="s">
        <v>20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30"/>
        <v>40990.208333333336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68.02051282051282</v>
      </c>
      <c r="G497">
        <f t="shared" si="29"/>
        <v>415</v>
      </c>
      <c r="H497" t="s">
        <v>20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30"/>
        <v>41800.208333333336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30.87037037037037</v>
      </c>
      <c r="G498">
        <f t="shared" si="29"/>
        <v>1</v>
      </c>
      <c r="H498" t="s">
        <v>14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30"/>
        <v>42876.208333333328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27.908333333333335</v>
      </c>
      <c r="G499">
        <f t="shared" si="29"/>
        <v>34</v>
      </c>
      <c r="H499" t="s">
        <v>14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30"/>
        <v>42724.25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79.994818652849744</v>
      </c>
      <c r="G500">
        <f t="shared" si="29"/>
        <v>24</v>
      </c>
      <c r="H500" t="s">
        <v>14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30"/>
        <v>42005.25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38.003378378378379</v>
      </c>
      <c r="G501">
        <f t="shared" si="29"/>
        <v>48</v>
      </c>
      <c r="H501" t="s">
        <v>14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30"/>
        <v>42444.208333333328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e">
        <f t="shared" si="28"/>
        <v>#DIV/0!</v>
      </c>
      <c r="G502">
        <f t="shared" si="29"/>
        <v>0</v>
      </c>
      <c r="H502" t="s">
        <v>14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30"/>
        <v>41395.208333333336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59.990534521158132</v>
      </c>
      <c r="G503">
        <f t="shared" si="29"/>
        <v>70</v>
      </c>
      <c r="H503" t="s">
        <v>14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30"/>
        <v>41345.208333333336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37.037634408602152</v>
      </c>
      <c r="G504">
        <f t="shared" si="29"/>
        <v>530</v>
      </c>
      <c r="H504" t="s">
        <v>20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30"/>
        <v>41117.208333333336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99.963043478260872</v>
      </c>
      <c r="G505">
        <f t="shared" si="29"/>
        <v>180</v>
      </c>
      <c r="H505" t="s">
        <v>20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30"/>
        <v>42186.208333333328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111.6774193548387</v>
      </c>
      <c r="G506">
        <f t="shared" si="29"/>
        <v>92</v>
      </c>
      <c r="H506" t="s">
        <v>14</v>
      </c>
      <c r="I506">
        <v>62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30"/>
        <v>42142.208333333328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36.014409221902014</v>
      </c>
      <c r="G507">
        <f t="shared" si="29"/>
        <v>14</v>
      </c>
      <c r="H507" t="s">
        <v>14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30"/>
        <v>41341.25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66.010284810126578</v>
      </c>
      <c r="G508">
        <f t="shared" si="29"/>
        <v>927</v>
      </c>
      <c r="H508" t="s">
        <v>20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30"/>
        <v>43062.25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44.05263157894737</v>
      </c>
      <c r="G509">
        <f t="shared" si="29"/>
        <v>40</v>
      </c>
      <c r="H509" t="s">
        <v>14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30"/>
        <v>41373.208333333336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52.999726551818434</v>
      </c>
      <c r="G510">
        <f t="shared" si="29"/>
        <v>112</v>
      </c>
      <c r="H510" t="s">
        <v>20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30"/>
        <v>43310.208333333328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95</v>
      </c>
      <c r="G511">
        <f t="shared" si="29"/>
        <v>71</v>
      </c>
      <c r="H511" t="s">
        <v>14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30"/>
        <v>41034.208333333336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70.908396946564892</v>
      </c>
      <c r="G512">
        <f t="shared" si="29"/>
        <v>119</v>
      </c>
      <c r="H512" t="s">
        <v>20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30"/>
        <v>43251.208333333328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98.060773480662988</v>
      </c>
      <c r="G513">
        <f t="shared" si="29"/>
        <v>24</v>
      </c>
      <c r="H513" t="s">
        <v>14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30"/>
        <v>43671.208333333328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53.046025104602514</v>
      </c>
      <c r="G514">
        <f t="shared" si="29"/>
        <v>139</v>
      </c>
      <c r="H514" t="s">
        <v>20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30"/>
        <v>41825.208333333336</v>
      </c>
      <c r="O514" s="8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E515/I515</f>
        <v>93.142857142857139</v>
      </c>
      <c r="G515">
        <f t="shared" ref="G515:G578" si="33">ROUND((E515/D515)*100,0)</f>
        <v>39</v>
      </c>
      <c r="H515" t="s">
        <v>74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34">(((L515/60)/60)/24+DATE(1970,1,1))</f>
        <v>40430.208333333336</v>
      </c>
      <c r="O515" s="8">
        <f t="shared" ref="O515:O578" si="35">(((M515/60)/60)/24+DATE(1970,1,1))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58.945075757575758</v>
      </c>
      <c r="G516">
        <f t="shared" si="33"/>
        <v>22</v>
      </c>
      <c r="H516" t="s">
        <v>74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4"/>
        <v>41614.25</v>
      </c>
      <c r="O516" s="8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36.067669172932334</v>
      </c>
      <c r="G517">
        <f t="shared" si="33"/>
        <v>56</v>
      </c>
      <c r="H517" t="s">
        <v>14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4"/>
        <v>40900.25</v>
      </c>
      <c r="O517" s="8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63.030732860520096</v>
      </c>
      <c r="G518">
        <f t="shared" si="33"/>
        <v>43</v>
      </c>
      <c r="H518" t="s">
        <v>14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4"/>
        <v>40396.208333333336</v>
      </c>
      <c r="O518" s="8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84.717948717948715</v>
      </c>
      <c r="G519">
        <f t="shared" si="33"/>
        <v>112</v>
      </c>
      <c r="H519" t="s">
        <v>20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4"/>
        <v>42860.208333333328</v>
      </c>
      <c r="O519" s="8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62.2</v>
      </c>
      <c r="G520">
        <f t="shared" si="33"/>
        <v>7</v>
      </c>
      <c r="H520" t="s">
        <v>14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4"/>
        <v>43154.25</v>
      </c>
      <c r="O520" s="8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101.97518330513255</v>
      </c>
      <c r="G521">
        <f t="shared" si="33"/>
        <v>102</v>
      </c>
      <c r="H521" t="s">
        <v>20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4"/>
        <v>42012.25</v>
      </c>
      <c r="O521" s="8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106.4375</v>
      </c>
      <c r="G522">
        <f t="shared" si="33"/>
        <v>426</v>
      </c>
      <c r="H522" t="s">
        <v>20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4"/>
        <v>43574.208333333328</v>
      </c>
      <c r="O522" s="8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29.975609756097562</v>
      </c>
      <c r="G523">
        <f t="shared" si="33"/>
        <v>146</v>
      </c>
      <c r="H523" t="s">
        <v>20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4"/>
        <v>42605.208333333328</v>
      </c>
      <c r="O523" s="8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85.806282722513089</v>
      </c>
      <c r="G524">
        <f t="shared" si="33"/>
        <v>32</v>
      </c>
      <c r="H524" t="s">
        <v>14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4"/>
        <v>41093.208333333336</v>
      </c>
      <c r="O524" s="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70.82022471910112</v>
      </c>
      <c r="G525">
        <f t="shared" si="33"/>
        <v>700</v>
      </c>
      <c r="H525" t="s">
        <v>20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4"/>
        <v>40241.25</v>
      </c>
      <c r="O525" s="8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40.998484082870135</v>
      </c>
      <c r="G526">
        <f t="shared" si="33"/>
        <v>84</v>
      </c>
      <c r="H526" t="s">
        <v>14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4"/>
        <v>40294.208333333336</v>
      </c>
      <c r="O526" s="8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28.063492063492063</v>
      </c>
      <c r="G527">
        <f t="shared" si="33"/>
        <v>84</v>
      </c>
      <c r="H527" t="s">
        <v>14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4"/>
        <v>40505.25</v>
      </c>
      <c r="O527" s="8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88.054421768707485</v>
      </c>
      <c r="G528">
        <f t="shared" si="33"/>
        <v>156</v>
      </c>
      <c r="H528" t="s">
        <v>20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4"/>
        <v>42364.25</v>
      </c>
      <c r="O528" s="8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31</v>
      </c>
      <c r="G529">
        <f t="shared" si="33"/>
        <v>100</v>
      </c>
      <c r="H529" t="s">
        <v>14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4"/>
        <v>42405.25</v>
      </c>
      <c r="O529" s="8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90.337500000000006</v>
      </c>
      <c r="G530">
        <f t="shared" si="33"/>
        <v>80</v>
      </c>
      <c r="H530" t="s">
        <v>14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4"/>
        <v>41601.25</v>
      </c>
      <c r="O530" s="8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63.777777777777779</v>
      </c>
      <c r="G531">
        <f t="shared" si="33"/>
        <v>11</v>
      </c>
      <c r="H531" t="s">
        <v>14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4"/>
        <v>41769.208333333336</v>
      </c>
      <c r="O531" s="8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53.995515695067262</v>
      </c>
      <c r="G532">
        <f t="shared" si="33"/>
        <v>92</v>
      </c>
      <c r="H532" t="s">
        <v>14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4"/>
        <v>40421.208333333336</v>
      </c>
      <c r="O532" s="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48.993956043956047</v>
      </c>
      <c r="G533">
        <f t="shared" si="33"/>
        <v>96</v>
      </c>
      <c r="H533" t="s">
        <v>47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4"/>
        <v>41589.25</v>
      </c>
      <c r="O533" s="8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63.857142857142854</v>
      </c>
      <c r="G534">
        <f t="shared" si="33"/>
        <v>503</v>
      </c>
      <c r="H534" t="s">
        <v>20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4"/>
        <v>43125.25</v>
      </c>
      <c r="O534" s="8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82.996393146979258</v>
      </c>
      <c r="G535">
        <f t="shared" si="33"/>
        <v>159</v>
      </c>
      <c r="H535" t="s">
        <v>20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4"/>
        <v>41479.208333333336</v>
      </c>
      <c r="O535" s="8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55.08230452674897</v>
      </c>
      <c r="G536">
        <f t="shared" si="33"/>
        <v>15</v>
      </c>
      <c r="H536" t="s">
        <v>14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4"/>
        <v>43329.208333333328</v>
      </c>
      <c r="O536" s="8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62.044554455445542</v>
      </c>
      <c r="G537">
        <f t="shared" si="33"/>
        <v>482</v>
      </c>
      <c r="H537" t="s">
        <v>20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4"/>
        <v>43259.208333333328</v>
      </c>
      <c r="O537" s="8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104.97857142857143</v>
      </c>
      <c r="G538">
        <f t="shared" si="33"/>
        <v>150</v>
      </c>
      <c r="H538" t="s">
        <v>20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4"/>
        <v>40414.208333333336</v>
      </c>
      <c r="O538" s="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94.044676806083643</v>
      </c>
      <c r="G539">
        <f t="shared" si="33"/>
        <v>117</v>
      </c>
      <c r="H539" t="s">
        <v>20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4"/>
        <v>43342.208333333328</v>
      </c>
      <c r="O539" s="8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44.007716049382715</v>
      </c>
      <c r="G540">
        <f t="shared" si="33"/>
        <v>38</v>
      </c>
      <c r="H540" t="s">
        <v>14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4"/>
        <v>41539.208333333336</v>
      </c>
      <c r="O540" s="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92.467532467532465</v>
      </c>
      <c r="G541">
        <f t="shared" si="33"/>
        <v>73</v>
      </c>
      <c r="H541" t="s">
        <v>14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4"/>
        <v>43647.208333333328</v>
      </c>
      <c r="O541" s="8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57.072874493927124</v>
      </c>
      <c r="G542">
        <f t="shared" si="33"/>
        <v>266</v>
      </c>
      <c r="H542" t="s">
        <v>20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4"/>
        <v>43225.208333333328</v>
      </c>
      <c r="O542" s="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109.07848101265823</v>
      </c>
      <c r="G543">
        <f t="shared" si="33"/>
        <v>24</v>
      </c>
      <c r="H543" t="s">
        <v>14</v>
      </c>
      <c r="I543">
        <v>395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4"/>
        <v>42165.208333333328</v>
      </c>
      <c r="O543" s="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39.387755102040813</v>
      </c>
      <c r="G544">
        <f t="shared" si="33"/>
        <v>3</v>
      </c>
      <c r="H544" t="s">
        <v>14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4"/>
        <v>42391.25</v>
      </c>
      <c r="O544" s="8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77.022222222222226</v>
      </c>
      <c r="G545">
        <f t="shared" si="33"/>
        <v>16</v>
      </c>
      <c r="H545" t="s">
        <v>14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4"/>
        <v>41528.208333333336</v>
      </c>
      <c r="O545" s="8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92.166666666666671</v>
      </c>
      <c r="G546">
        <f t="shared" si="33"/>
        <v>277</v>
      </c>
      <c r="H546" t="s">
        <v>20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4"/>
        <v>42377.25</v>
      </c>
      <c r="O546" s="8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61.007063197026021</v>
      </c>
      <c r="G547">
        <f t="shared" si="33"/>
        <v>89</v>
      </c>
      <c r="H547" t="s">
        <v>14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4"/>
        <v>43824.25</v>
      </c>
      <c r="O547" s="8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78.068181818181813</v>
      </c>
      <c r="G548">
        <f t="shared" si="33"/>
        <v>164</v>
      </c>
      <c r="H548" t="s">
        <v>20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4"/>
        <v>43360.208333333328</v>
      </c>
      <c r="O548" s="8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80.75</v>
      </c>
      <c r="G549">
        <f t="shared" si="33"/>
        <v>969</v>
      </c>
      <c r="H549" t="s">
        <v>20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4"/>
        <v>42029.25</v>
      </c>
      <c r="O549" s="8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59.991289782244557</v>
      </c>
      <c r="G550">
        <f t="shared" si="33"/>
        <v>271</v>
      </c>
      <c r="H550" t="s">
        <v>20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4"/>
        <v>42461.208333333328</v>
      </c>
      <c r="O550" s="8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110.03018372703411</v>
      </c>
      <c r="G551">
        <f t="shared" si="33"/>
        <v>284</v>
      </c>
      <c r="H551" t="s">
        <v>20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4"/>
        <v>41422.208333333336</v>
      </c>
      <c r="O551" s="8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>
        <f t="shared" si="33"/>
        <v>4</v>
      </c>
      <c r="H552" t="s">
        <v>74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4"/>
        <v>40968.25</v>
      </c>
      <c r="O552" s="8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37.99856063332134</v>
      </c>
      <c r="G553">
        <f t="shared" si="33"/>
        <v>59</v>
      </c>
      <c r="H553" t="s">
        <v>14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4"/>
        <v>41993.25</v>
      </c>
      <c r="O553" s="8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96.369565217391298</v>
      </c>
      <c r="G554">
        <f t="shared" si="33"/>
        <v>99</v>
      </c>
      <c r="H554" t="s">
        <v>14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4"/>
        <v>42700.25</v>
      </c>
      <c r="O554" s="8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72.978599221789878</v>
      </c>
      <c r="G555">
        <f t="shared" si="33"/>
        <v>44</v>
      </c>
      <c r="H555" t="s">
        <v>14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4"/>
        <v>40545.25</v>
      </c>
      <c r="O555" s="8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26.007220216606498</v>
      </c>
      <c r="G556">
        <f t="shared" si="33"/>
        <v>152</v>
      </c>
      <c r="H556" t="s">
        <v>20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4"/>
        <v>42723.25</v>
      </c>
      <c r="O556" s="8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104.36296296296297</v>
      </c>
      <c r="G557">
        <f t="shared" si="33"/>
        <v>224</v>
      </c>
      <c r="H557" t="s">
        <v>20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4"/>
        <v>41731.208333333336</v>
      </c>
      <c r="O557" s="8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102.18852459016394</v>
      </c>
      <c r="G558">
        <f t="shared" si="33"/>
        <v>240</v>
      </c>
      <c r="H558" t="s">
        <v>20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4"/>
        <v>40792.208333333336</v>
      </c>
      <c r="O558" s="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54.117647058823529</v>
      </c>
      <c r="G559">
        <f t="shared" si="33"/>
        <v>199</v>
      </c>
      <c r="H559" t="s">
        <v>20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4"/>
        <v>42279.208333333328</v>
      </c>
      <c r="O559" s="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63.222222222222221</v>
      </c>
      <c r="G560">
        <f t="shared" si="33"/>
        <v>137</v>
      </c>
      <c r="H560" t="s">
        <v>20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4"/>
        <v>42424.25</v>
      </c>
      <c r="O560" s="8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104.03228962818004</v>
      </c>
      <c r="G561">
        <f t="shared" si="33"/>
        <v>101</v>
      </c>
      <c r="H561" t="s">
        <v>20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4"/>
        <v>42584.208333333328</v>
      </c>
      <c r="O561" s="8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49.994334277620396</v>
      </c>
      <c r="G562">
        <f t="shared" si="33"/>
        <v>794</v>
      </c>
      <c r="H562" t="s">
        <v>20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4"/>
        <v>40865.25</v>
      </c>
      <c r="O562" s="8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56.015151515151516</v>
      </c>
      <c r="G563">
        <f t="shared" si="33"/>
        <v>370</v>
      </c>
      <c r="H563" t="s">
        <v>20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4"/>
        <v>40833.208333333336</v>
      </c>
      <c r="O563" s="8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48.807692307692307</v>
      </c>
      <c r="G564">
        <f t="shared" si="33"/>
        <v>13</v>
      </c>
      <c r="H564" t="s">
        <v>14</v>
      </c>
      <c r="I564">
        <v>26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4"/>
        <v>43536.208333333328</v>
      </c>
      <c r="O564" s="8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60.082352941176474</v>
      </c>
      <c r="G565">
        <f t="shared" si="33"/>
        <v>138</v>
      </c>
      <c r="H565" t="s">
        <v>20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4"/>
        <v>43417.25</v>
      </c>
      <c r="O565" s="8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78.990502793296088</v>
      </c>
      <c r="G566">
        <f t="shared" si="33"/>
        <v>84</v>
      </c>
      <c r="H566" t="s">
        <v>14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4"/>
        <v>42078.208333333328</v>
      </c>
      <c r="O566" s="8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53.99499443826474</v>
      </c>
      <c r="G567">
        <f t="shared" si="33"/>
        <v>205</v>
      </c>
      <c r="H567" t="s">
        <v>20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4"/>
        <v>40862.25</v>
      </c>
      <c r="O567" s="8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111.45945945945945</v>
      </c>
      <c r="G568">
        <f t="shared" si="33"/>
        <v>44</v>
      </c>
      <c r="H568" t="s">
        <v>14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4"/>
        <v>42424.25</v>
      </c>
      <c r="O568" s="8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60.922131147540981</v>
      </c>
      <c r="G569">
        <f t="shared" si="33"/>
        <v>219</v>
      </c>
      <c r="H569" t="s">
        <v>20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4"/>
        <v>41830.208333333336</v>
      </c>
      <c r="O569" s="8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26.0015444015444</v>
      </c>
      <c r="G570">
        <f t="shared" si="33"/>
        <v>186</v>
      </c>
      <c r="H570" t="s">
        <v>20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4"/>
        <v>40374.208333333336</v>
      </c>
      <c r="O570" s="8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80.993208828522924</v>
      </c>
      <c r="G571">
        <f t="shared" si="33"/>
        <v>237</v>
      </c>
      <c r="H571" t="s">
        <v>20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4"/>
        <v>40554.25</v>
      </c>
      <c r="O571" s="8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34.995963302752294</v>
      </c>
      <c r="G572">
        <f t="shared" si="33"/>
        <v>306</v>
      </c>
      <c r="H572" t="s">
        <v>20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4"/>
        <v>41993.25</v>
      </c>
      <c r="O572" s="8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94.142857142857139</v>
      </c>
      <c r="G573">
        <f t="shared" si="33"/>
        <v>94</v>
      </c>
      <c r="H573" t="s">
        <v>14</v>
      </c>
      <c r="I573">
        <v>35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4"/>
        <v>42174.208333333328</v>
      </c>
      <c r="O573" s="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52.085106382978722</v>
      </c>
      <c r="G574">
        <f t="shared" si="33"/>
        <v>54</v>
      </c>
      <c r="H574" t="s">
        <v>74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4"/>
        <v>42275.208333333328</v>
      </c>
      <c r="O574" s="8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24.986666666666668</v>
      </c>
      <c r="G575">
        <f t="shared" si="33"/>
        <v>112</v>
      </c>
      <c r="H575" t="s">
        <v>20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4"/>
        <v>41761.208333333336</v>
      </c>
      <c r="O575" s="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69.215277777777771</v>
      </c>
      <c r="G576">
        <f t="shared" si="33"/>
        <v>369</v>
      </c>
      <c r="H576" t="s">
        <v>20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4"/>
        <v>43806.25</v>
      </c>
      <c r="O576" s="8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93.944444444444443</v>
      </c>
      <c r="G577">
        <f t="shared" si="33"/>
        <v>63</v>
      </c>
      <c r="H577" t="s">
        <v>14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4"/>
        <v>41779.208333333336</v>
      </c>
      <c r="O577" s="8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98.40625</v>
      </c>
      <c r="G578">
        <f t="shared" si="33"/>
        <v>65</v>
      </c>
      <c r="H578" t="s">
        <v>14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4"/>
        <v>43040.208333333328</v>
      </c>
      <c r="O578" s="8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E579/I579</f>
        <v>41.783783783783782</v>
      </c>
      <c r="G579">
        <f t="shared" ref="G579:G642" si="37">ROUND((E579/D579)*100,0)</f>
        <v>19</v>
      </c>
      <c r="H579" t="s">
        <v>74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38">(((L579/60)/60)/24+DATE(1970,1,1))</f>
        <v>40613.25</v>
      </c>
      <c r="O579" s="8">
        <f t="shared" ref="O579:O642" si="39">(((M579/60)/60)/24+DATE(1970,1,1))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65.991836734693877</v>
      </c>
      <c r="G580">
        <f t="shared" si="37"/>
        <v>17</v>
      </c>
      <c r="H580" t="s">
        <v>14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8"/>
        <v>40878.25</v>
      </c>
      <c r="O580" s="8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72.05747126436782</v>
      </c>
      <c r="G581">
        <f t="shared" si="37"/>
        <v>101</v>
      </c>
      <c r="H581" t="s">
        <v>20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8"/>
        <v>40762.208333333336</v>
      </c>
      <c r="O581" s="8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48.003209242618745</v>
      </c>
      <c r="G582">
        <f t="shared" si="37"/>
        <v>342</v>
      </c>
      <c r="H582" t="s">
        <v>20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8"/>
        <v>41696.25</v>
      </c>
      <c r="O582" s="8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54.098591549295776</v>
      </c>
      <c r="G583">
        <f t="shared" si="37"/>
        <v>64</v>
      </c>
      <c r="H583" t="s">
        <v>14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8"/>
        <v>40662.208333333336</v>
      </c>
      <c r="O583" s="8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107.88095238095238</v>
      </c>
      <c r="G584">
        <f t="shared" si="37"/>
        <v>52</v>
      </c>
      <c r="H584" t="s">
        <v>14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8"/>
        <v>42165.208333333328</v>
      </c>
      <c r="O584" s="8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67.034103410341032</v>
      </c>
      <c r="G585">
        <f t="shared" si="37"/>
        <v>322</v>
      </c>
      <c r="H585" t="s">
        <v>20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8"/>
        <v>40959.25</v>
      </c>
      <c r="O585" s="8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64.01425914445133</v>
      </c>
      <c r="G586">
        <f t="shared" si="37"/>
        <v>120</v>
      </c>
      <c r="H586" t="s">
        <v>20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8"/>
        <v>41024.208333333336</v>
      </c>
      <c r="O586" s="8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96.066176470588232</v>
      </c>
      <c r="G587">
        <f t="shared" si="37"/>
        <v>147</v>
      </c>
      <c r="H587" t="s">
        <v>20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8"/>
        <v>40255.208333333336</v>
      </c>
      <c r="O587" s="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51.184615384615384</v>
      </c>
      <c r="G588">
        <f t="shared" si="37"/>
        <v>951</v>
      </c>
      <c r="H588" t="s">
        <v>20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8"/>
        <v>40499.25</v>
      </c>
      <c r="O588" s="8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43.92307692307692</v>
      </c>
      <c r="G589">
        <f t="shared" si="37"/>
        <v>73</v>
      </c>
      <c r="H589" t="s">
        <v>14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8"/>
        <v>43484.25</v>
      </c>
      <c r="O589" s="8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91.021198830409361</v>
      </c>
      <c r="G590">
        <f t="shared" si="37"/>
        <v>79</v>
      </c>
      <c r="H590" t="s">
        <v>14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8"/>
        <v>40262.208333333336</v>
      </c>
      <c r="O590" s="8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50.127450980392155</v>
      </c>
      <c r="G591">
        <f t="shared" si="37"/>
        <v>65</v>
      </c>
      <c r="H591" t="s">
        <v>14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8"/>
        <v>42190.208333333328</v>
      </c>
      <c r="O591" s="8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67.720930232558146</v>
      </c>
      <c r="G592">
        <f t="shared" si="37"/>
        <v>82</v>
      </c>
      <c r="H592" t="s">
        <v>14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8"/>
        <v>41994.25</v>
      </c>
      <c r="O592" s="8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61.03921568627451</v>
      </c>
      <c r="G593">
        <f t="shared" si="37"/>
        <v>1038</v>
      </c>
      <c r="H593" t="s">
        <v>20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8"/>
        <v>40373.208333333336</v>
      </c>
      <c r="O593" s="8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80.011857707509876</v>
      </c>
      <c r="G594">
        <f t="shared" si="37"/>
        <v>13</v>
      </c>
      <c r="H594" t="s">
        <v>14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8"/>
        <v>41789.208333333336</v>
      </c>
      <c r="O594" s="8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47.001497753369947</v>
      </c>
      <c r="G595">
        <f t="shared" si="37"/>
        <v>155</v>
      </c>
      <c r="H595" t="s">
        <v>20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8"/>
        <v>41724.208333333336</v>
      </c>
      <c r="O595" s="8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71.127388535031841</v>
      </c>
      <c r="G596">
        <f t="shared" si="37"/>
        <v>7</v>
      </c>
      <c r="H596" t="s">
        <v>14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8"/>
        <v>42548.208333333328</v>
      </c>
      <c r="O596" s="8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89.99079189686924</v>
      </c>
      <c r="G597">
        <f t="shared" si="37"/>
        <v>209</v>
      </c>
      <c r="H597" t="s">
        <v>20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8"/>
        <v>40253.208333333336</v>
      </c>
      <c r="O597" s="8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43.032786885245905</v>
      </c>
      <c r="G598">
        <f t="shared" si="37"/>
        <v>100</v>
      </c>
      <c r="H598" t="s">
        <v>14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8"/>
        <v>42434.25</v>
      </c>
      <c r="O598" s="8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67.997714808043881</v>
      </c>
      <c r="G599">
        <f t="shared" si="37"/>
        <v>202</v>
      </c>
      <c r="H599" t="s">
        <v>20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8"/>
        <v>43786.25</v>
      </c>
      <c r="O599" s="8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73.004566210045667</v>
      </c>
      <c r="G600">
        <f t="shared" si="37"/>
        <v>162</v>
      </c>
      <c r="H600" t="s">
        <v>20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8"/>
        <v>40344.208333333336</v>
      </c>
      <c r="O600" s="8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62.341463414634148</v>
      </c>
      <c r="G601">
        <f t="shared" si="37"/>
        <v>4</v>
      </c>
      <c r="H601" t="s">
        <v>14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8"/>
        <v>42047.25</v>
      </c>
      <c r="O601" s="8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>
        <f t="shared" si="37"/>
        <v>5</v>
      </c>
      <c r="H602" t="s">
        <v>14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8"/>
        <v>41485.208333333336</v>
      </c>
      <c r="O602" s="8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67.103092783505161</v>
      </c>
      <c r="G603">
        <f t="shared" si="37"/>
        <v>207</v>
      </c>
      <c r="H603" t="s">
        <v>20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8"/>
        <v>41789.208333333336</v>
      </c>
      <c r="O603" s="8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79.978947368421046</v>
      </c>
      <c r="G604">
        <f t="shared" si="37"/>
        <v>128</v>
      </c>
      <c r="H604" t="s">
        <v>20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8"/>
        <v>42160.208333333328</v>
      </c>
      <c r="O604" s="8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62.176470588235297</v>
      </c>
      <c r="G605">
        <f t="shared" si="37"/>
        <v>120</v>
      </c>
      <c r="H605" t="s">
        <v>20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8"/>
        <v>43573.208333333328</v>
      </c>
      <c r="O605" s="8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53.005950297514879</v>
      </c>
      <c r="G606">
        <f t="shared" si="37"/>
        <v>171</v>
      </c>
      <c r="H606" t="s">
        <v>20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8"/>
        <v>40565.25</v>
      </c>
      <c r="O606" s="8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57.738317757009348</v>
      </c>
      <c r="G607">
        <f t="shared" si="37"/>
        <v>187</v>
      </c>
      <c r="H607" t="s">
        <v>20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8"/>
        <v>42280.208333333328</v>
      </c>
      <c r="O607" s="8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40.03125</v>
      </c>
      <c r="G608">
        <f t="shared" si="37"/>
        <v>188</v>
      </c>
      <c r="H608" t="s">
        <v>20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8"/>
        <v>42436.25</v>
      </c>
      <c r="O608" s="8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81.016591928251117</v>
      </c>
      <c r="G609">
        <f t="shared" si="37"/>
        <v>131</v>
      </c>
      <c r="H609" t="s">
        <v>20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8"/>
        <v>41721.208333333336</v>
      </c>
      <c r="O609" s="8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35.047468354430379</v>
      </c>
      <c r="G610">
        <f t="shared" si="37"/>
        <v>284</v>
      </c>
      <c r="H610" t="s">
        <v>20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8"/>
        <v>43530.25</v>
      </c>
      <c r="O610" s="8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102.92307692307692</v>
      </c>
      <c r="G611">
        <f t="shared" si="37"/>
        <v>120</v>
      </c>
      <c r="H611" t="s">
        <v>20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8"/>
        <v>43481.25</v>
      </c>
      <c r="O611" s="8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27.998126756166094</v>
      </c>
      <c r="G612">
        <f t="shared" si="37"/>
        <v>419</v>
      </c>
      <c r="H612" t="s">
        <v>20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8"/>
        <v>41259.25</v>
      </c>
      <c r="O612" s="8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75.733333333333334</v>
      </c>
      <c r="G613">
        <f t="shared" si="37"/>
        <v>14</v>
      </c>
      <c r="H613" t="s">
        <v>74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8"/>
        <v>41480.208333333336</v>
      </c>
      <c r="O613" s="8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45.026041666666664</v>
      </c>
      <c r="G614">
        <f t="shared" si="37"/>
        <v>139</v>
      </c>
      <c r="H614" t="s">
        <v>20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8"/>
        <v>40474.208333333336</v>
      </c>
      <c r="O614" s="8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73.615384615384613</v>
      </c>
      <c r="G615">
        <f t="shared" si="37"/>
        <v>174</v>
      </c>
      <c r="H615" t="s">
        <v>20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8"/>
        <v>42973.208333333328</v>
      </c>
      <c r="O615" s="8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56.991701244813278</v>
      </c>
      <c r="G616">
        <f t="shared" si="37"/>
        <v>155</v>
      </c>
      <c r="H616" t="s">
        <v>20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8"/>
        <v>42746.25</v>
      </c>
      <c r="O616" s="8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85.223529411764702</v>
      </c>
      <c r="G617">
        <f t="shared" si="37"/>
        <v>170</v>
      </c>
      <c r="H617" t="s">
        <v>20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8"/>
        <v>42489.208333333328</v>
      </c>
      <c r="O617" s="8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50.962184873949582</v>
      </c>
      <c r="G618">
        <f t="shared" si="37"/>
        <v>190</v>
      </c>
      <c r="H618" t="s">
        <v>20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8"/>
        <v>41537.208333333336</v>
      </c>
      <c r="O618" s="8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63.563636363636363</v>
      </c>
      <c r="G619">
        <f t="shared" si="37"/>
        <v>250</v>
      </c>
      <c r="H619" t="s">
        <v>20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8"/>
        <v>41794.208333333336</v>
      </c>
      <c r="O619" s="8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80.999165275459092</v>
      </c>
      <c r="G620">
        <f t="shared" si="37"/>
        <v>49</v>
      </c>
      <c r="H620" t="s">
        <v>14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8"/>
        <v>41396.208333333336</v>
      </c>
      <c r="O620" s="8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86.044753086419746</v>
      </c>
      <c r="G621">
        <f t="shared" si="37"/>
        <v>28</v>
      </c>
      <c r="H621" t="s">
        <v>14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8"/>
        <v>40669.208333333336</v>
      </c>
      <c r="O621" s="8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90.0390625</v>
      </c>
      <c r="G622">
        <f t="shared" si="37"/>
        <v>268</v>
      </c>
      <c r="H622" t="s">
        <v>20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8"/>
        <v>42559.208333333328</v>
      </c>
      <c r="O622" s="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74.006063432835816</v>
      </c>
      <c r="G623">
        <f t="shared" si="37"/>
        <v>620</v>
      </c>
      <c r="H623" t="s">
        <v>20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8"/>
        <v>42626.208333333328</v>
      </c>
      <c r="O623" s="8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92.4375</v>
      </c>
      <c r="G624">
        <f t="shared" si="37"/>
        <v>3</v>
      </c>
      <c r="H624" t="s">
        <v>14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8"/>
        <v>43205.208333333328</v>
      </c>
      <c r="O624" s="8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55.999257333828446</v>
      </c>
      <c r="G625">
        <f t="shared" si="37"/>
        <v>160</v>
      </c>
      <c r="H625" t="s">
        <v>20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8"/>
        <v>42201.208333333328</v>
      </c>
      <c r="O625" s="8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32.983796296296298</v>
      </c>
      <c r="G626">
        <f t="shared" si="37"/>
        <v>279</v>
      </c>
      <c r="H626" t="s">
        <v>20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8"/>
        <v>42029.25</v>
      </c>
      <c r="O626" s="8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93.596774193548384</v>
      </c>
      <c r="G627">
        <f t="shared" si="37"/>
        <v>77</v>
      </c>
      <c r="H627" t="s">
        <v>14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8"/>
        <v>43857.25</v>
      </c>
      <c r="O627" s="8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69.867724867724874</v>
      </c>
      <c r="G628">
        <f t="shared" si="37"/>
        <v>206</v>
      </c>
      <c r="H628" t="s">
        <v>20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8"/>
        <v>40449.208333333336</v>
      </c>
      <c r="O628" s="8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72.129870129870127</v>
      </c>
      <c r="G629">
        <f t="shared" si="37"/>
        <v>694</v>
      </c>
      <c r="H629" t="s">
        <v>20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8"/>
        <v>40345.208333333336</v>
      </c>
      <c r="O629" s="8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30.041666666666668</v>
      </c>
      <c r="G630">
        <f t="shared" si="37"/>
        <v>152</v>
      </c>
      <c r="H630" t="s">
        <v>20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8"/>
        <v>40455.208333333336</v>
      </c>
      <c r="O630" s="8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73.968000000000004</v>
      </c>
      <c r="G631">
        <f t="shared" si="37"/>
        <v>65</v>
      </c>
      <c r="H631" t="s">
        <v>14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8"/>
        <v>42557.208333333328</v>
      </c>
      <c r="O631" s="8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68.65517241379311</v>
      </c>
      <c r="G632">
        <f t="shared" si="37"/>
        <v>63</v>
      </c>
      <c r="H632" t="s">
        <v>74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8"/>
        <v>43586.208333333328</v>
      </c>
      <c r="O632" s="8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59.992164544564154</v>
      </c>
      <c r="G633">
        <f t="shared" si="37"/>
        <v>310</v>
      </c>
      <c r="H633" t="s">
        <v>20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8"/>
        <v>43550.208333333328</v>
      </c>
      <c r="O633" s="8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111.15827338129496</v>
      </c>
      <c r="G634">
        <f t="shared" si="37"/>
        <v>43</v>
      </c>
      <c r="H634" t="s">
        <v>47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8"/>
        <v>41945.208333333336</v>
      </c>
      <c r="O634" s="8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53.038095238095238</v>
      </c>
      <c r="G635">
        <f t="shared" si="37"/>
        <v>83</v>
      </c>
      <c r="H635" t="s">
        <v>14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8"/>
        <v>42315.25</v>
      </c>
      <c r="O635" s="8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55.985524728588658</v>
      </c>
      <c r="G636">
        <f t="shared" si="37"/>
        <v>79</v>
      </c>
      <c r="H636" t="s">
        <v>74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8"/>
        <v>42819.208333333328</v>
      </c>
      <c r="O636" s="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69.986760812003524</v>
      </c>
      <c r="G637">
        <f t="shared" si="37"/>
        <v>114</v>
      </c>
      <c r="H637" t="s">
        <v>20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8"/>
        <v>41314.25</v>
      </c>
      <c r="O637" s="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48.998079877112133</v>
      </c>
      <c r="G638">
        <f t="shared" si="37"/>
        <v>65</v>
      </c>
      <c r="H638" t="s">
        <v>14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8"/>
        <v>40926.25</v>
      </c>
      <c r="O638" s="8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103.84615384615384</v>
      </c>
      <c r="G639">
        <f t="shared" si="37"/>
        <v>79</v>
      </c>
      <c r="H639" t="s">
        <v>14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8"/>
        <v>42688.25</v>
      </c>
      <c r="O639" s="8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99.127659574468083</v>
      </c>
      <c r="G640">
        <f t="shared" si="37"/>
        <v>11</v>
      </c>
      <c r="H640" t="s">
        <v>14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8"/>
        <v>40386.208333333336</v>
      </c>
      <c r="O640" s="8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107.37777777777778</v>
      </c>
      <c r="G641">
        <f t="shared" si="37"/>
        <v>56</v>
      </c>
      <c r="H641" t="s">
        <v>47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8"/>
        <v>43309.208333333328</v>
      </c>
      <c r="O641" s="8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76.922178988326849</v>
      </c>
      <c r="G642">
        <f t="shared" si="37"/>
        <v>17</v>
      </c>
      <c r="H642" t="s">
        <v>14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8"/>
        <v>42387.25</v>
      </c>
      <c r="O642" s="8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E643/I643</f>
        <v>58.128865979381445</v>
      </c>
      <c r="G643">
        <f t="shared" ref="G643:G706" si="41">ROUND((E643/D643)*100,0)</f>
        <v>120</v>
      </c>
      <c r="H643" t="s">
        <v>20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42">(((L643/60)/60)/24+DATE(1970,1,1))</f>
        <v>42786.25</v>
      </c>
      <c r="O643" s="8">
        <f t="shared" ref="O643:O706" si="43">(((M643/60)/60)/24+DATE(1970,1,1))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103.73643410852713</v>
      </c>
      <c r="G644">
        <f t="shared" si="41"/>
        <v>145</v>
      </c>
      <c r="H644" t="s">
        <v>20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2"/>
        <v>43451.25</v>
      </c>
      <c r="O644" s="8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87.962666666666664</v>
      </c>
      <c r="G645">
        <f t="shared" si="41"/>
        <v>221</v>
      </c>
      <c r="H645" t="s">
        <v>20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2"/>
        <v>42795.25</v>
      </c>
      <c r="O645" s="8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28</v>
      </c>
      <c r="G646">
        <f t="shared" si="41"/>
        <v>48</v>
      </c>
      <c r="H646" t="s">
        <v>14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2"/>
        <v>43452.25</v>
      </c>
      <c r="O646" s="8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37.999361294443261</v>
      </c>
      <c r="G647">
        <f t="shared" si="41"/>
        <v>93</v>
      </c>
      <c r="H647" t="s">
        <v>14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2"/>
        <v>43369.208333333328</v>
      </c>
      <c r="O647" s="8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29.999313893653515</v>
      </c>
      <c r="G648">
        <f t="shared" si="41"/>
        <v>89</v>
      </c>
      <c r="H648" t="s">
        <v>14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2"/>
        <v>41346.208333333336</v>
      </c>
      <c r="O648" s="8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103.5</v>
      </c>
      <c r="G649">
        <f t="shared" si="41"/>
        <v>41</v>
      </c>
      <c r="H649" t="s">
        <v>14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2"/>
        <v>43199.208333333328</v>
      </c>
      <c r="O649" s="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85.994467496542185</v>
      </c>
      <c r="G650">
        <f t="shared" si="41"/>
        <v>63</v>
      </c>
      <c r="H650" t="s">
        <v>74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2"/>
        <v>42922.208333333328</v>
      </c>
      <c r="O650" s="8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98.011627906976742</v>
      </c>
      <c r="G651">
        <f t="shared" si="41"/>
        <v>48</v>
      </c>
      <c r="H651" t="s">
        <v>14</v>
      </c>
      <c r="I651">
        <v>602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2"/>
        <v>40471.208333333336</v>
      </c>
      <c r="O651" s="8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>
        <f t="shared" si="41"/>
        <v>2</v>
      </c>
      <c r="H652" t="s">
        <v>14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2"/>
        <v>41828.208333333336</v>
      </c>
      <c r="O652" s="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44.994570837642193</v>
      </c>
      <c r="G653">
        <f t="shared" si="41"/>
        <v>88</v>
      </c>
      <c r="H653" t="s">
        <v>14</v>
      </c>
      <c r="I653">
        <v>3868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2"/>
        <v>41692.25</v>
      </c>
      <c r="O653" s="8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31.012224938875306</v>
      </c>
      <c r="G654">
        <f t="shared" si="41"/>
        <v>127</v>
      </c>
      <c r="H654" t="s">
        <v>20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2"/>
        <v>42587.208333333328</v>
      </c>
      <c r="O654" s="8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59.970085470085472</v>
      </c>
      <c r="G655">
        <f t="shared" si="41"/>
        <v>2339</v>
      </c>
      <c r="H655" t="s">
        <v>20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2"/>
        <v>42468.208333333328</v>
      </c>
      <c r="O655" s="8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58.9973474801061</v>
      </c>
      <c r="G656">
        <f t="shared" si="41"/>
        <v>508</v>
      </c>
      <c r="H656" t="s">
        <v>20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2"/>
        <v>42240.208333333328</v>
      </c>
      <c r="O656" s="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50.045454545454547</v>
      </c>
      <c r="G657">
        <f t="shared" si="41"/>
        <v>191</v>
      </c>
      <c r="H657" t="s">
        <v>20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2"/>
        <v>42796.25</v>
      </c>
      <c r="O657" s="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98.966269841269835</v>
      </c>
      <c r="G658">
        <f t="shared" si="41"/>
        <v>42</v>
      </c>
      <c r="H658" t="s">
        <v>14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2"/>
        <v>43097.25</v>
      </c>
      <c r="O658" s="8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58.857142857142854</v>
      </c>
      <c r="G659">
        <f t="shared" si="41"/>
        <v>8</v>
      </c>
      <c r="H659" t="s">
        <v>14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2"/>
        <v>43096.25</v>
      </c>
      <c r="O659" s="8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81.010256410256417</v>
      </c>
      <c r="G660">
        <f t="shared" si="41"/>
        <v>60</v>
      </c>
      <c r="H660" t="s">
        <v>74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2"/>
        <v>42246.208333333328</v>
      </c>
      <c r="O660" s="8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76.013333333333335</v>
      </c>
      <c r="G661">
        <f t="shared" si="41"/>
        <v>47</v>
      </c>
      <c r="H661" t="s">
        <v>14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2"/>
        <v>40570.25</v>
      </c>
      <c r="O661" s="8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96.597402597402592</v>
      </c>
      <c r="G662">
        <f t="shared" si="41"/>
        <v>82</v>
      </c>
      <c r="H662" t="s">
        <v>14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2"/>
        <v>42237.208333333328</v>
      </c>
      <c r="O662" s="8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76.957446808510639</v>
      </c>
      <c r="G663">
        <f t="shared" si="41"/>
        <v>54</v>
      </c>
      <c r="H663" t="s">
        <v>14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2"/>
        <v>40996.208333333336</v>
      </c>
      <c r="O663" s="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67.984732824427482</v>
      </c>
      <c r="G664">
        <f t="shared" si="41"/>
        <v>98</v>
      </c>
      <c r="H664" t="s">
        <v>14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2"/>
        <v>43443.25</v>
      </c>
      <c r="O664" s="8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88.781609195402297</v>
      </c>
      <c r="G665">
        <f t="shared" si="41"/>
        <v>77</v>
      </c>
      <c r="H665" t="s">
        <v>14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2"/>
        <v>40458.208333333336</v>
      </c>
      <c r="O665" s="8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24.99623706491063</v>
      </c>
      <c r="G666">
        <f t="shared" si="41"/>
        <v>33</v>
      </c>
      <c r="H666" t="s">
        <v>14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2"/>
        <v>40959.25</v>
      </c>
      <c r="O666" s="8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44.922794117647058</v>
      </c>
      <c r="G667">
        <f t="shared" si="41"/>
        <v>240</v>
      </c>
      <c r="H667" t="s">
        <v>20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2"/>
        <v>40733.208333333336</v>
      </c>
      <c r="O667" s="8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79.400000000000006</v>
      </c>
      <c r="G668">
        <f t="shared" si="41"/>
        <v>64</v>
      </c>
      <c r="H668" t="s">
        <v>74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2"/>
        <v>41516.208333333336</v>
      </c>
      <c r="O668" s="8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29.009546539379475</v>
      </c>
      <c r="G669">
        <f t="shared" si="41"/>
        <v>176</v>
      </c>
      <c r="H669" t="s">
        <v>20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2"/>
        <v>41892.208333333336</v>
      </c>
      <c r="O669" s="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73.59210526315789</v>
      </c>
      <c r="G670">
        <f t="shared" si="41"/>
        <v>20</v>
      </c>
      <c r="H670" t="s">
        <v>14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2"/>
        <v>41122.208333333336</v>
      </c>
      <c r="O670" s="8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107.97038864898211</v>
      </c>
      <c r="G671">
        <f t="shared" si="41"/>
        <v>359</v>
      </c>
      <c r="H671" t="s">
        <v>20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2"/>
        <v>42912.208333333328</v>
      </c>
      <c r="O671" s="8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68.987284287011803</v>
      </c>
      <c r="G672">
        <f t="shared" si="41"/>
        <v>469</v>
      </c>
      <c r="H672" t="s">
        <v>20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2"/>
        <v>42425.25</v>
      </c>
      <c r="O672" s="8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111.02236719478098</v>
      </c>
      <c r="G673">
        <f t="shared" si="41"/>
        <v>122</v>
      </c>
      <c r="H673" t="s">
        <v>20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2"/>
        <v>40390.208333333336</v>
      </c>
      <c r="O673" s="8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24.997515808491418</v>
      </c>
      <c r="G674">
        <f t="shared" si="41"/>
        <v>56</v>
      </c>
      <c r="H674" t="s">
        <v>14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2"/>
        <v>43180.208333333328</v>
      </c>
      <c r="O674" s="8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42.155172413793103</v>
      </c>
      <c r="G675">
        <f t="shared" si="41"/>
        <v>44</v>
      </c>
      <c r="H675" t="s">
        <v>14</v>
      </c>
      <c r="I675">
        <v>58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2"/>
        <v>42475.208333333328</v>
      </c>
      <c r="O675" s="8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47.003284072249592</v>
      </c>
      <c r="G676">
        <f t="shared" si="41"/>
        <v>34</v>
      </c>
      <c r="H676" t="s">
        <v>74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2"/>
        <v>40774.208333333336</v>
      </c>
      <c r="O676" s="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36.0392749244713</v>
      </c>
      <c r="G677">
        <f t="shared" si="41"/>
        <v>123</v>
      </c>
      <c r="H677" t="s">
        <v>20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2"/>
        <v>43719.208333333328</v>
      </c>
      <c r="O677" s="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101.03760683760684</v>
      </c>
      <c r="G678">
        <f t="shared" si="41"/>
        <v>190</v>
      </c>
      <c r="H678" t="s">
        <v>20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2"/>
        <v>41178.208333333336</v>
      </c>
      <c r="O678" s="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39.927927927927925</v>
      </c>
      <c r="G679">
        <f t="shared" si="41"/>
        <v>84</v>
      </c>
      <c r="H679" t="s">
        <v>14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2"/>
        <v>42561.208333333328</v>
      </c>
      <c r="O679" s="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83.158139534883716</v>
      </c>
      <c r="G680">
        <f t="shared" si="41"/>
        <v>18</v>
      </c>
      <c r="H680" t="s">
        <v>74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2"/>
        <v>43484.25</v>
      </c>
      <c r="O680" s="8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39.97520661157025</v>
      </c>
      <c r="G681">
        <f t="shared" si="41"/>
        <v>1037</v>
      </c>
      <c r="H681" t="s">
        <v>20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2"/>
        <v>43756.208333333328</v>
      </c>
      <c r="O681" s="8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47.993908629441627</v>
      </c>
      <c r="G682">
        <f t="shared" si="41"/>
        <v>97</v>
      </c>
      <c r="H682" t="s">
        <v>14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2"/>
        <v>43813.25</v>
      </c>
      <c r="O682" s="8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95.978877489438744</v>
      </c>
      <c r="G683">
        <f t="shared" si="41"/>
        <v>86</v>
      </c>
      <c r="H683" t="s">
        <v>14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2"/>
        <v>40898.25</v>
      </c>
      <c r="O683" s="8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78.728155339805824</v>
      </c>
      <c r="G684">
        <f t="shared" si="41"/>
        <v>150</v>
      </c>
      <c r="H684" t="s">
        <v>20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2"/>
        <v>41619.25</v>
      </c>
      <c r="O684" s="8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56.081632653061227</v>
      </c>
      <c r="G685">
        <f t="shared" si="41"/>
        <v>358</v>
      </c>
      <c r="H685" t="s">
        <v>20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2"/>
        <v>43359.208333333328</v>
      </c>
      <c r="O685" s="8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69.090909090909093</v>
      </c>
      <c r="G686">
        <f t="shared" si="41"/>
        <v>543</v>
      </c>
      <c r="H686" t="s">
        <v>20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2"/>
        <v>40358.208333333336</v>
      </c>
      <c r="O686" s="8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102.05291576673866</v>
      </c>
      <c r="G687">
        <f t="shared" si="41"/>
        <v>68</v>
      </c>
      <c r="H687" t="s">
        <v>14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2"/>
        <v>42239.208333333328</v>
      </c>
      <c r="O687" s="8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107.32089552238806</v>
      </c>
      <c r="G688">
        <f t="shared" si="41"/>
        <v>192</v>
      </c>
      <c r="H688" t="s">
        <v>20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2"/>
        <v>43186.208333333328</v>
      </c>
      <c r="O688" s="8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51.970260223048328</v>
      </c>
      <c r="G689">
        <f t="shared" si="41"/>
        <v>932</v>
      </c>
      <c r="H689" t="s">
        <v>20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2"/>
        <v>42806.25</v>
      </c>
      <c r="O689" s="8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71.137142857142862</v>
      </c>
      <c r="G690">
        <f t="shared" si="41"/>
        <v>429</v>
      </c>
      <c r="H690" t="s">
        <v>20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2"/>
        <v>43475.25</v>
      </c>
      <c r="O690" s="8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106.49275362318841</v>
      </c>
      <c r="G691">
        <f t="shared" si="41"/>
        <v>101</v>
      </c>
      <c r="H691" t="s">
        <v>20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2"/>
        <v>41576.208333333336</v>
      </c>
      <c r="O691" s="8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42.93684210526316</v>
      </c>
      <c r="G692">
        <f t="shared" si="41"/>
        <v>227</v>
      </c>
      <c r="H692" t="s">
        <v>20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2"/>
        <v>40874.25</v>
      </c>
      <c r="O692" s="8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30.037974683544302</v>
      </c>
      <c r="G693">
        <f t="shared" si="41"/>
        <v>142</v>
      </c>
      <c r="H693" t="s">
        <v>20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2"/>
        <v>41185.208333333336</v>
      </c>
      <c r="O693" s="8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70.623376623376629</v>
      </c>
      <c r="G694">
        <f t="shared" si="41"/>
        <v>91</v>
      </c>
      <c r="H694" t="s">
        <v>14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2"/>
        <v>43655.208333333328</v>
      </c>
      <c r="O694" s="8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66.016018306636155</v>
      </c>
      <c r="G695">
        <f t="shared" si="41"/>
        <v>64</v>
      </c>
      <c r="H695" t="s">
        <v>14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2"/>
        <v>43025.208333333328</v>
      </c>
      <c r="O695" s="8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96.911392405063296</v>
      </c>
      <c r="G696">
        <f t="shared" si="41"/>
        <v>84</v>
      </c>
      <c r="H696" t="s">
        <v>14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2"/>
        <v>43066.25</v>
      </c>
      <c r="O696" s="8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62.867346938775512</v>
      </c>
      <c r="G697">
        <f t="shared" si="41"/>
        <v>134</v>
      </c>
      <c r="H697" t="s">
        <v>20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2"/>
        <v>42322.25</v>
      </c>
      <c r="O697" s="8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108.98537682789652</v>
      </c>
      <c r="G698">
        <f t="shared" si="41"/>
        <v>59</v>
      </c>
      <c r="H698" t="s">
        <v>14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2"/>
        <v>42114.208333333328</v>
      </c>
      <c r="O698" s="8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26.999314599040439</v>
      </c>
      <c r="G699">
        <f t="shared" si="41"/>
        <v>153</v>
      </c>
      <c r="H699" t="s">
        <v>20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2"/>
        <v>43190.208333333328</v>
      </c>
      <c r="O699" s="8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65.004147943311438</v>
      </c>
      <c r="G700">
        <f t="shared" si="41"/>
        <v>447</v>
      </c>
      <c r="H700" t="s">
        <v>20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2"/>
        <v>40871.25</v>
      </c>
      <c r="O700" s="8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111.51785714285714</v>
      </c>
      <c r="G701">
        <f t="shared" si="41"/>
        <v>84</v>
      </c>
      <c r="H701" t="s">
        <v>14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2"/>
        <v>43641.208333333328</v>
      </c>
      <c r="O701" s="8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>
        <f t="shared" si="41"/>
        <v>3</v>
      </c>
      <c r="H702" t="s">
        <v>14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2"/>
        <v>40203.25</v>
      </c>
      <c r="O702" s="8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110.99268292682927</v>
      </c>
      <c r="G703">
        <f t="shared" si="41"/>
        <v>175</v>
      </c>
      <c r="H703" t="s">
        <v>20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2"/>
        <v>40629.208333333336</v>
      </c>
      <c r="O703" s="8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56.746987951807228</v>
      </c>
      <c r="G704">
        <f t="shared" si="41"/>
        <v>54</v>
      </c>
      <c r="H704" t="s">
        <v>14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2"/>
        <v>41477.208333333336</v>
      </c>
      <c r="O704" s="8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97.020608439646708</v>
      </c>
      <c r="G705">
        <f t="shared" si="41"/>
        <v>312</v>
      </c>
      <c r="H705" t="s">
        <v>20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2"/>
        <v>41020.208333333336</v>
      </c>
      <c r="O705" s="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92.08620689655173</v>
      </c>
      <c r="G706">
        <f t="shared" si="41"/>
        <v>123</v>
      </c>
      <c r="H706" t="s">
        <v>20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2"/>
        <v>42555.208333333328</v>
      </c>
      <c r="O706" s="8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E707/I707</f>
        <v>82.986666666666665</v>
      </c>
      <c r="G707">
        <f t="shared" ref="G707:G770" si="45">ROUND((E707/D707)*100,0)</f>
        <v>99</v>
      </c>
      <c r="H707" t="s">
        <v>14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46">(((L707/60)/60)/24+DATE(1970,1,1))</f>
        <v>41619.25</v>
      </c>
      <c r="O707" s="8">
        <f t="shared" ref="O707:O770" si="47">(((M707/60)/60)/24+DATE(1970,1,1))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103.03791821561339</v>
      </c>
      <c r="G708">
        <f t="shared" si="45"/>
        <v>128</v>
      </c>
      <c r="H708" t="s">
        <v>20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6"/>
        <v>43471.25</v>
      </c>
      <c r="O708" s="8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68.922619047619051</v>
      </c>
      <c r="G709">
        <f t="shared" si="45"/>
        <v>159</v>
      </c>
      <c r="H709" t="s">
        <v>20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6"/>
        <v>43442.25</v>
      </c>
      <c r="O709" s="8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87.737226277372258</v>
      </c>
      <c r="G710">
        <f t="shared" si="45"/>
        <v>707</v>
      </c>
      <c r="H710" t="s">
        <v>20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6"/>
        <v>42877.208333333328</v>
      </c>
      <c r="O710" s="8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75.021505376344081</v>
      </c>
      <c r="G711">
        <f t="shared" si="45"/>
        <v>142</v>
      </c>
      <c r="H711" t="s">
        <v>20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6"/>
        <v>41018.208333333336</v>
      </c>
      <c r="O711" s="8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50.863999999999997</v>
      </c>
      <c r="G712">
        <f t="shared" si="45"/>
        <v>148</v>
      </c>
      <c r="H712" t="s">
        <v>20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6"/>
        <v>43295.208333333328</v>
      </c>
      <c r="O712" s="8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90</v>
      </c>
      <c r="G713">
        <f t="shared" si="45"/>
        <v>20</v>
      </c>
      <c r="H713" t="s">
        <v>14</v>
      </c>
      <c r="I713">
        <v>14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6"/>
        <v>42393.25</v>
      </c>
      <c r="O713" s="8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72.896039603960389</v>
      </c>
      <c r="G714">
        <f t="shared" si="45"/>
        <v>1841</v>
      </c>
      <c r="H714" t="s">
        <v>20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6"/>
        <v>42559.208333333328</v>
      </c>
      <c r="O714" s="8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108.48543689320388</v>
      </c>
      <c r="G715">
        <f t="shared" si="45"/>
        <v>162</v>
      </c>
      <c r="H715" t="s">
        <v>20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6"/>
        <v>42604.208333333328</v>
      </c>
      <c r="O715" s="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101.98095238095237</v>
      </c>
      <c r="G716">
        <f t="shared" si="45"/>
        <v>473</v>
      </c>
      <c r="H716" t="s">
        <v>20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6"/>
        <v>41870.208333333336</v>
      </c>
      <c r="O716" s="8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44.009146341463413</v>
      </c>
      <c r="G717">
        <f t="shared" si="45"/>
        <v>24</v>
      </c>
      <c r="H717" t="s">
        <v>14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6"/>
        <v>40397.208333333336</v>
      </c>
      <c r="O717" s="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65.942675159235662</v>
      </c>
      <c r="G718">
        <f t="shared" si="45"/>
        <v>518</v>
      </c>
      <c r="H718" t="s">
        <v>20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6"/>
        <v>41465.208333333336</v>
      </c>
      <c r="O718" s="8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24.987387387387386</v>
      </c>
      <c r="G719">
        <f t="shared" si="45"/>
        <v>248</v>
      </c>
      <c r="H719" t="s">
        <v>20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6"/>
        <v>40777.208333333336</v>
      </c>
      <c r="O719" s="8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28.003367003367003</v>
      </c>
      <c r="G720">
        <f t="shared" si="45"/>
        <v>100</v>
      </c>
      <c r="H720" t="s">
        <v>20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6"/>
        <v>41442.208333333336</v>
      </c>
      <c r="O720" s="8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85.829268292682926</v>
      </c>
      <c r="G721">
        <f t="shared" si="45"/>
        <v>153</v>
      </c>
      <c r="H721" t="s">
        <v>20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6"/>
        <v>41058.208333333336</v>
      </c>
      <c r="O721" s="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84.921052631578945</v>
      </c>
      <c r="G722">
        <f t="shared" si="45"/>
        <v>37</v>
      </c>
      <c r="H722" t="s">
        <v>74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6"/>
        <v>43152.25</v>
      </c>
      <c r="O722" s="8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90.483333333333334</v>
      </c>
      <c r="G723">
        <f t="shared" si="45"/>
        <v>4</v>
      </c>
      <c r="H723" t="s">
        <v>74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6"/>
        <v>43194.208333333328</v>
      </c>
      <c r="O723" s="8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25.00197628458498</v>
      </c>
      <c r="G724">
        <f t="shared" si="45"/>
        <v>157</v>
      </c>
      <c r="H724" t="s">
        <v>20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6"/>
        <v>43045.25</v>
      </c>
      <c r="O724" s="8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92.013888888888886</v>
      </c>
      <c r="G725">
        <f t="shared" si="45"/>
        <v>270</v>
      </c>
      <c r="H725" t="s">
        <v>20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6"/>
        <v>42431.25</v>
      </c>
      <c r="O725" s="8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93.066115702479337</v>
      </c>
      <c r="G726">
        <f t="shared" si="45"/>
        <v>134</v>
      </c>
      <c r="H726" t="s">
        <v>20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6"/>
        <v>41934.208333333336</v>
      </c>
      <c r="O726" s="8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61.008145363408524</v>
      </c>
      <c r="G727">
        <f t="shared" si="45"/>
        <v>50</v>
      </c>
      <c r="H727" t="s">
        <v>14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6"/>
        <v>41958.25</v>
      </c>
      <c r="O727" s="8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92.036259541984734</v>
      </c>
      <c r="G728">
        <f t="shared" si="45"/>
        <v>89</v>
      </c>
      <c r="H728" t="s">
        <v>74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6"/>
        <v>40476.208333333336</v>
      </c>
      <c r="O728" s="8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81.132596685082873</v>
      </c>
      <c r="G729">
        <f t="shared" si="45"/>
        <v>165</v>
      </c>
      <c r="H729" t="s">
        <v>20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6"/>
        <v>43485.25</v>
      </c>
      <c r="O729" s="8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73.5</v>
      </c>
      <c r="G730">
        <f t="shared" si="45"/>
        <v>18</v>
      </c>
      <c r="H730" t="s">
        <v>14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6"/>
        <v>42515.208333333328</v>
      </c>
      <c r="O730" s="8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85.221311475409834</v>
      </c>
      <c r="G731">
        <f t="shared" si="45"/>
        <v>186</v>
      </c>
      <c r="H731" t="s">
        <v>20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6"/>
        <v>41309.25</v>
      </c>
      <c r="O731" s="8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110.96825396825396</v>
      </c>
      <c r="G732">
        <f t="shared" si="45"/>
        <v>413</v>
      </c>
      <c r="H732" t="s">
        <v>20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6"/>
        <v>42147.208333333328</v>
      </c>
      <c r="O732" s="8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32.968036529680369</v>
      </c>
      <c r="G733">
        <f t="shared" si="45"/>
        <v>90</v>
      </c>
      <c r="H733" t="s">
        <v>74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6"/>
        <v>42939.208333333328</v>
      </c>
      <c r="O733" s="8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96.005352363960753</v>
      </c>
      <c r="G734">
        <f t="shared" si="45"/>
        <v>92</v>
      </c>
      <c r="H734" t="s">
        <v>14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6"/>
        <v>42816.208333333328</v>
      </c>
      <c r="O734" s="8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84.96632653061225</v>
      </c>
      <c r="G735">
        <f t="shared" si="45"/>
        <v>527</v>
      </c>
      <c r="H735" t="s">
        <v>20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6"/>
        <v>41844.208333333336</v>
      </c>
      <c r="O735" s="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25.007462686567163</v>
      </c>
      <c r="G736">
        <f t="shared" si="45"/>
        <v>319</v>
      </c>
      <c r="H736" t="s">
        <v>20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6"/>
        <v>42763.25</v>
      </c>
      <c r="O736" s="8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65.998995479658461</v>
      </c>
      <c r="G737">
        <f t="shared" si="45"/>
        <v>354</v>
      </c>
      <c r="H737" t="s">
        <v>20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6"/>
        <v>42459.208333333328</v>
      </c>
      <c r="O737" s="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87.34482758620689</v>
      </c>
      <c r="G738">
        <f t="shared" si="45"/>
        <v>33</v>
      </c>
      <c r="H738" t="s">
        <v>74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6"/>
        <v>42055.25</v>
      </c>
      <c r="O738" s="8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27.933333333333334</v>
      </c>
      <c r="G739">
        <f t="shared" si="45"/>
        <v>136</v>
      </c>
      <c r="H739" t="s">
        <v>20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6"/>
        <v>42685.25</v>
      </c>
      <c r="O739" s="8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103.8</v>
      </c>
      <c r="G740">
        <f t="shared" si="45"/>
        <v>2</v>
      </c>
      <c r="H740" t="s">
        <v>14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6"/>
        <v>41959.25</v>
      </c>
      <c r="O740" s="8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31.937172774869111</v>
      </c>
      <c r="G741">
        <f t="shared" si="45"/>
        <v>61</v>
      </c>
      <c r="H741" t="s">
        <v>14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6"/>
        <v>41089.208333333336</v>
      </c>
      <c r="O741" s="8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99.5</v>
      </c>
      <c r="G742">
        <f t="shared" si="45"/>
        <v>30</v>
      </c>
      <c r="H742" t="s">
        <v>14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6"/>
        <v>42769.25</v>
      </c>
      <c r="O742" s="8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108.84615384615384</v>
      </c>
      <c r="G743">
        <f t="shared" si="45"/>
        <v>1179</v>
      </c>
      <c r="H743" t="s">
        <v>20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6"/>
        <v>40321.208333333336</v>
      </c>
      <c r="O743" s="8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110.76229508196721</v>
      </c>
      <c r="G744">
        <f t="shared" si="45"/>
        <v>1126</v>
      </c>
      <c r="H744" t="s">
        <v>20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6"/>
        <v>40197.25</v>
      </c>
      <c r="O744" s="8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29.647058823529413</v>
      </c>
      <c r="G745">
        <f t="shared" si="45"/>
        <v>13</v>
      </c>
      <c r="H745" t="s">
        <v>14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6"/>
        <v>42298.208333333328</v>
      </c>
      <c r="O745" s="8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101.71428571428571</v>
      </c>
      <c r="G746">
        <f t="shared" si="45"/>
        <v>712</v>
      </c>
      <c r="H746" t="s">
        <v>20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6"/>
        <v>43322.208333333328</v>
      </c>
      <c r="O746" s="8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61.5</v>
      </c>
      <c r="G747">
        <f t="shared" si="45"/>
        <v>30</v>
      </c>
      <c r="H747" t="s">
        <v>14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6"/>
        <v>40328.208333333336</v>
      </c>
      <c r="O747" s="8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35</v>
      </c>
      <c r="G748">
        <f t="shared" si="45"/>
        <v>213</v>
      </c>
      <c r="H748" t="s">
        <v>20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6"/>
        <v>40825.208333333336</v>
      </c>
      <c r="O748" s="8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40.049999999999997</v>
      </c>
      <c r="G749">
        <f t="shared" si="45"/>
        <v>229</v>
      </c>
      <c r="H749" t="s">
        <v>20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6"/>
        <v>40423.208333333336</v>
      </c>
      <c r="O749" s="8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110.97231270358306</v>
      </c>
      <c r="G750">
        <f t="shared" si="45"/>
        <v>35</v>
      </c>
      <c r="H750" t="s">
        <v>74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6"/>
        <v>40238.25</v>
      </c>
      <c r="O750" s="8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36.959016393442624</v>
      </c>
      <c r="G751">
        <f t="shared" si="45"/>
        <v>157</v>
      </c>
      <c r="H751" t="s">
        <v>20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6"/>
        <v>41920.208333333336</v>
      </c>
      <c r="O751" s="8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>
        <f t="shared" si="45"/>
        <v>1</v>
      </c>
      <c r="H752" t="s">
        <v>14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6"/>
        <v>40360.208333333336</v>
      </c>
      <c r="O752" s="8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30.974074074074075</v>
      </c>
      <c r="G753">
        <f t="shared" si="45"/>
        <v>232</v>
      </c>
      <c r="H753" t="s">
        <v>20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6"/>
        <v>42446.208333333328</v>
      </c>
      <c r="O753" s="8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47.035087719298247</v>
      </c>
      <c r="G754">
        <f t="shared" si="45"/>
        <v>92</v>
      </c>
      <c r="H754" t="s">
        <v>74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6"/>
        <v>40395.208333333336</v>
      </c>
      <c r="O754" s="8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88.065693430656935</v>
      </c>
      <c r="G755">
        <f t="shared" si="45"/>
        <v>257</v>
      </c>
      <c r="H755" t="s">
        <v>20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6"/>
        <v>40321.208333333336</v>
      </c>
      <c r="O755" s="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37.005616224648989</v>
      </c>
      <c r="G756">
        <f t="shared" si="45"/>
        <v>168</v>
      </c>
      <c r="H756" t="s">
        <v>20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6"/>
        <v>41210.208333333336</v>
      </c>
      <c r="O756" s="8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26.027777777777779</v>
      </c>
      <c r="G757">
        <f t="shared" si="45"/>
        <v>167</v>
      </c>
      <c r="H757" t="s">
        <v>20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6"/>
        <v>43096.25</v>
      </c>
      <c r="O757" s="8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67.817567567567565</v>
      </c>
      <c r="G758">
        <f t="shared" si="45"/>
        <v>772</v>
      </c>
      <c r="H758" t="s">
        <v>20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6"/>
        <v>42024.25</v>
      </c>
      <c r="O758" s="8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49.964912280701753</v>
      </c>
      <c r="G759">
        <f t="shared" si="45"/>
        <v>407</v>
      </c>
      <c r="H759" t="s">
        <v>20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6"/>
        <v>40675.208333333336</v>
      </c>
      <c r="O759" s="8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110.01646903820817</v>
      </c>
      <c r="G760">
        <f t="shared" si="45"/>
        <v>564</v>
      </c>
      <c r="H760" t="s">
        <v>20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6"/>
        <v>41936.208333333336</v>
      </c>
      <c r="O760" s="8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89.964678178963894</v>
      </c>
      <c r="G761">
        <f t="shared" si="45"/>
        <v>68</v>
      </c>
      <c r="H761" t="s">
        <v>14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6"/>
        <v>43136.25</v>
      </c>
      <c r="O761" s="8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79.009523809523813</v>
      </c>
      <c r="G762">
        <f t="shared" si="45"/>
        <v>34</v>
      </c>
      <c r="H762" t="s">
        <v>14</v>
      </c>
      <c r="I762">
        <v>210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6"/>
        <v>43678.208333333328</v>
      </c>
      <c r="O762" s="8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86.867469879518069</v>
      </c>
      <c r="G763">
        <f t="shared" si="45"/>
        <v>655</v>
      </c>
      <c r="H763" t="s">
        <v>20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6"/>
        <v>42938.208333333328</v>
      </c>
      <c r="O763" s="8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62.04</v>
      </c>
      <c r="G764">
        <f t="shared" si="45"/>
        <v>177</v>
      </c>
      <c r="H764" t="s">
        <v>20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6"/>
        <v>41241.25</v>
      </c>
      <c r="O764" s="8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26.970212765957445</v>
      </c>
      <c r="G765">
        <f t="shared" si="45"/>
        <v>113</v>
      </c>
      <c r="H765" t="s">
        <v>20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6"/>
        <v>41037.208333333336</v>
      </c>
      <c r="O765" s="8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54.121621621621621</v>
      </c>
      <c r="G766">
        <f t="shared" si="45"/>
        <v>728</v>
      </c>
      <c r="H766" t="s">
        <v>20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6"/>
        <v>40676.208333333336</v>
      </c>
      <c r="O766" s="8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41.035353535353536</v>
      </c>
      <c r="G767">
        <f t="shared" si="45"/>
        <v>208</v>
      </c>
      <c r="H767" t="s">
        <v>20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6"/>
        <v>42840.208333333328</v>
      </c>
      <c r="O767" s="8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55.052419354838712</v>
      </c>
      <c r="G768">
        <f t="shared" si="45"/>
        <v>31</v>
      </c>
      <c r="H768" t="s">
        <v>14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6"/>
        <v>43362.208333333328</v>
      </c>
      <c r="O768" s="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107.93762183235867</v>
      </c>
      <c r="G769">
        <f t="shared" si="45"/>
        <v>57</v>
      </c>
      <c r="H769" t="s">
        <v>14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6"/>
        <v>42283.208333333328</v>
      </c>
      <c r="O769" s="8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73.92</v>
      </c>
      <c r="G770">
        <f t="shared" si="45"/>
        <v>231</v>
      </c>
      <c r="H770" t="s">
        <v>20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6"/>
        <v>41619.25</v>
      </c>
      <c r="O770" s="8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E771/I771</f>
        <v>31.995894428152493</v>
      </c>
      <c r="G771">
        <f t="shared" ref="G771:G834" si="49">ROUND((E771/D771)*100,0)</f>
        <v>87</v>
      </c>
      <c r="H771" t="s">
        <v>14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50">(((L771/60)/60)/24+DATE(1970,1,1))</f>
        <v>41501.208333333336</v>
      </c>
      <c r="O771" s="8">
        <f t="shared" ref="O771:O834" si="51">(((M771/60)/60)/24+DATE(1970,1,1))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53.898148148148145</v>
      </c>
      <c r="G772">
        <f t="shared" si="49"/>
        <v>271</v>
      </c>
      <c r="H772" t="s">
        <v>20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50"/>
        <v>41743.208333333336</v>
      </c>
      <c r="O772" s="8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106.5</v>
      </c>
      <c r="G773">
        <f t="shared" si="49"/>
        <v>49</v>
      </c>
      <c r="H773" t="s">
        <v>74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50"/>
        <v>43491.25</v>
      </c>
      <c r="O773" s="8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32.999805409612762</v>
      </c>
      <c r="G774">
        <f t="shared" si="49"/>
        <v>113</v>
      </c>
      <c r="H774" t="s">
        <v>20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50"/>
        <v>43505.25</v>
      </c>
      <c r="O774" s="8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43.00254993625159</v>
      </c>
      <c r="G775">
        <f t="shared" si="49"/>
        <v>191</v>
      </c>
      <c r="H775" t="s">
        <v>20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50"/>
        <v>42838.208333333328</v>
      </c>
      <c r="O775" s="8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86.858974358974365</v>
      </c>
      <c r="G776">
        <f t="shared" si="49"/>
        <v>136</v>
      </c>
      <c r="H776" t="s">
        <v>20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50"/>
        <v>42513.208333333328</v>
      </c>
      <c r="O776" s="8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96.8</v>
      </c>
      <c r="G777">
        <f t="shared" si="49"/>
        <v>10</v>
      </c>
      <c r="H777" t="s">
        <v>14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50"/>
        <v>41949.25</v>
      </c>
      <c r="O777" s="8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32.995456610631528</v>
      </c>
      <c r="G778">
        <f t="shared" si="49"/>
        <v>66</v>
      </c>
      <c r="H778" t="s">
        <v>14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50"/>
        <v>43650.208333333328</v>
      </c>
      <c r="O778" s="8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68.028106508875737</v>
      </c>
      <c r="G779">
        <f t="shared" si="49"/>
        <v>49</v>
      </c>
      <c r="H779" t="s">
        <v>14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50"/>
        <v>40809.208333333336</v>
      </c>
      <c r="O779" s="8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58.867816091954026</v>
      </c>
      <c r="G780">
        <f t="shared" si="49"/>
        <v>788</v>
      </c>
      <c r="H780" t="s">
        <v>20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50"/>
        <v>40768.208333333336</v>
      </c>
      <c r="O780" s="8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105.04572803850782</v>
      </c>
      <c r="G781">
        <f t="shared" si="49"/>
        <v>80</v>
      </c>
      <c r="H781" t="s">
        <v>14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50"/>
        <v>42230.208333333328</v>
      </c>
      <c r="O781" s="8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33.054878048780488</v>
      </c>
      <c r="G782">
        <f t="shared" si="49"/>
        <v>106</v>
      </c>
      <c r="H782" t="s">
        <v>20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50"/>
        <v>42573.208333333328</v>
      </c>
      <c r="O782" s="8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78.821428571428569</v>
      </c>
      <c r="G783">
        <f t="shared" si="49"/>
        <v>51</v>
      </c>
      <c r="H783" t="s">
        <v>74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50"/>
        <v>40482.208333333336</v>
      </c>
      <c r="O783" s="8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68.204968944099377</v>
      </c>
      <c r="G784">
        <f t="shared" si="49"/>
        <v>215</v>
      </c>
      <c r="H784" t="s">
        <v>20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50"/>
        <v>40603.25</v>
      </c>
      <c r="O784" s="8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75.731884057971016</v>
      </c>
      <c r="G785">
        <f t="shared" si="49"/>
        <v>141</v>
      </c>
      <c r="H785" t="s">
        <v>20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50"/>
        <v>41625.25</v>
      </c>
      <c r="O785" s="8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30.996070133010882</v>
      </c>
      <c r="G786">
        <f t="shared" si="49"/>
        <v>115</v>
      </c>
      <c r="H786" t="s">
        <v>20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50"/>
        <v>42435.25</v>
      </c>
      <c r="O786" s="8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101.88188976377953</v>
      </c>
      <c r="G787">
        <f t="shared" si="49"/>
        <v>193</v>
      </c>
      <c r="H787" t="s">
        <v>20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50"/>
        <v>43582.208333333328</v>
      </c>
      <c r="O787" s="8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52.879227053140099</v>
      </c>
      <c r="G788">
        <f t="shared" si="49"/>
        <v>730</v>
      </c>
      <c r="H788" t="s">
        <v>20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50"/>
        <v>43186.208333333328</v>
      </c>
      <c r="O788" s="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71.005820721769496</v>
      </c>
      <c r="G789">
        <f t="shared" si="49"/>
        <v>100</v>
      </c>
      <c r="H789" t="s">
        <v>14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50"/>
        <v>40684.208333333336</v>
      </c>
      <c r="O789" s="8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102.38709677419355</v>
      </c>
      <c r="G790">
        <f t="shared" si="49"/>
        <v>88</v>
      </c>
      <c r="H790" t="s">
        <v>47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50"/>
        <v>41202.208333333336</v>
      </c>
      <c r="O790" s="8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74.466666666666669</v>
      </c>
      <c r="G791">
        <f t="shared" si="49"/>
        <v>37</v>
      </c>
      <c r="H791" t="s">
        <v>14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50"/>
        <v>41786.208333333336</v>
      </c>
      <c r="O791" s="8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51.009883198562441</v>
      </c>
      <c r="G792">
        <f t="shared" si="49"/>
        <v>31</v>
      </c>
      <c r="H792" t="s">
        <v>74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50"/>
        <v>40223.25</v>
      </c>
      <c r="O792" s="8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90</v>
      </c>
      <c r="G793">
        <f t="shared" si="49"/>
        <v>26</v>
      </c>
      <c r="H793" t="s">
        <v>14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50"/>
        <v>42715.25</v>
      </c>
      <c r="O793" s="8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97.142857142857139</v>
      </c>
      <c r="G794">
        <f t="shared" si="49"/>
        <v>34</v>
      </c>
      <c r="H794" t="s">
        <v>14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50"/>
        <v>41451.208333333336</v>
      </c>
      <c r="O794" s="8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72.071823204419886</v>
      </c>
      <c r="G795">
        <f t="shared" si="49"/>
        <v>1186</v>
      </c>
      <c r="H795" t="s">
        <v>20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50"/>
        <v>41450.208333333336</v>
      </c>
      <c r="O795" s="8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75.236363636363635</v>
      </c>
      <c r="G796">
        <f t="shared" si="49"/>
        <v>125</v>
      </c>
      <c r="H796" t="s">
        <v>20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50"/>
        <v>43091.25</v>
      </c>
      <c r="O796" s="8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32.967741935483872</v>
      </c>
      <c r="G797">
        <f t="shared" si="49"/>
        <v>14</v>
      </c>
      <c r="H797" t="s">
        <v>14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50"/>
        <v>42675.208333333328</v>
      </c>
      <c r="O797" s="8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54.807692307692307</v>
      </c>
      <c r="G798">
        <f t="shared" si="49"/>
        <v>55</v>
      </c>
      <c r="H798" t="s">
        <v>14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50"/>
        <v>41859.208333333336</v>
      </c>
      <c r="O798" s="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45.037837837837834</v>
      </c>
      <c r="G799">
        <f t="shared" si="49"/>
        <v>110</v>
      </c>
      <c r="H799" t="s">
        <v>20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50"/>
        <v>43464.25</v>
      </c>
      <c r="O799" s="8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52.958677685950413</v>
      </c>
      <c r="G800">
        <f t="shared" si="49"/>
        <v>188</v>
      </c>
      <c r="H800" t="s">
        <v>20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50"/>
        <v>41060.208333333336</v>
      </c>
      <c r="O800" s="8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60.017959183673469</v>
      </c>
      <c r="G801">
        <f t="shared" si="49"/>
        <v>87</v>
      </c>
      <c r="H801" t="s">
        <v>14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50"/>
        <v>42399.25</v>
      </c>
      <c r="O801" s="8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>
        <f t="shared" si="49"/>
        <v>1</v>
      </c>
      <c r="H802" t="s">
        <v>14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50"/>
        <v>42167.208333333328</v>
      </c>
      <c r="O802" s="8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44.028301886792455</v>
      </c>
      <c r="G803">
        <f t="shared" si="49"/>
        <v>203</v>
      </c>
      <c r="H803" t="s">
        <v>20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50"/>
        <v>43830.25</v>
      </c>
      <c r="O803" s="8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86.028169014084511</v>
      </c>
      <c r="G804">
        <f t="shared" si="49"/>
        <v>197</v>
      </c>
      <c r="H804" t="s">
        <v>20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50"/>
        <v>43650.208333333328</v>
      </c>
      <c r="O804" s="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28.012875536480685</v>
      </c>
      <c r="G805">
        <f t="shared" si="49"/>
        <v>107</v>
      </c>
      <c r="H805" t="s">
        <v>20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50"/>
        <v>43492.25</v>
      </c>
      <c r="O805" s="8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32.050458715596328</v>
      </c>
      <c r="G806">
        <f t="shared" si="49"/>
        <v>269</v>
      </c>
      <c r="H806" t="s">
        <v>20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50"/>
        <v>43102.25</v>
      </c>
      <c r="O806" s="8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73.611940298507463</v>
      </c>
      <c r="G807">
        <f t="shared" si="49"/>
        <v>51</v>
      </c>
      <c r="H807" t="s">
        <v>14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50"/>
        <v>41958.25</v>
      </c>
      <c r="O807" s="8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108.71052631578948</v>
      </c>
      <c r="G808">
        <f t="shared" si="49"/>
        <v>1180</v>
      </c>
      <c r="H808" t="s">
        <v>20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50"/>
        <v>40973.25</v>
      </c>
      <c r="O808" s="8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42.97674418604651</v>
      </c>
      <c r="G809">
        <f t="shared" si="49"/>
        <v>264</v>
      </c>
      <c r="H809" t="s">
        <v>20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50"/>
        <v>43753.208333333328</v>
      </c>
      <c r="O809" s="8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83.315789473684205</v>
      </c>
      <c r="G810">
        <f t="shared" si="49"/>
        <v>30</v>
      </c>
      <c r="H810" t="s">
        <v>14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50"/>
        <v>42507.208333333328</v>
      </c>
      <c r="O810" s="8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42</v>
      </c>
      <c r="G811">
        <f t="shared" si="49"/>
        <v>63</v>
      </c>
      <c r="H811" t="s">
        <v>14</v>
      </c>
      <c r="I811">
        <v>2108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50"/>
        <v>41135.208333333336</v>
      </c>
      <c r="O811" s="8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55.927601809954751</v>
      </c>
      <c r="G812">
        <f t="shared" si="49"/>
        <v>193</v>
      </c>
      <c r="H812" t="s">
        <v>20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50"/>
        <v>43067.25</v>
      </c>
      <c r="O812" s="8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105.03681885125184</v>
      </c>
      <c r="G813">
        <f t="shared" si="49"/>
        <v>77</v>
      </c>
      <c r="H813" t="s">
        <v>14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50"/>
        <v>42378.25</v>
      </c>
      <c r="O813" s="8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48</v>
      </c>
      <c r="G814">
        <f t="shared" si="49"/>
        <v>226</v>
      </c>
      <c r="H814" t="s">
        <v>20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50"/>
        <v>43206.208333333328</v>
      </c>
      <c r="O814" s="8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112.66176470588235</v>
      </c>
      <c r="G815">
        <f t="shared" si="49"/>
        <v>239</v>
      </c>
      <c r="H815" t="s">
        <v>20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50"/>
        <v>41148.208333333336</v>
      </c>
      <c r="O815" s="8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81.944444444444443</v>
      </c>
      <c r="G816">
        <f t="shared" si="49"/>
        <v>92</v>
      </c>
      <c r="H816" t="s">
        <v>14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50"/>
        <v>42517.208333333328</v>
      </c>
      <c r="O816" s="8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64.049180327868854</v>
      </c>
      <c r="G817">
        <f t="shared" si="49"/>
        <v>130</v>
      </c>
      <c r="H817" t="s">
        <v>20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50"/>
        <v>43068.25</v>
      </c>
      <c r="O817" s="8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106.39097744360902</v>
      </c>
      <c r="G818">
        <f t="shared" si="49"/>
        <v>615</v>
      </c>
      <c r="H818" t="s">
        <v>20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50"/>
        <v>41680.25</v>
      </c>
      <c r="O818" s="8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76.011249497790274</v>
      </c>
      <c r="G819">
        <f t="shared" si="49"/>
        <v>369</v>
      </c>
      <c r="H819" t="s">
        <v>20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50"/>
        <v>43589.208333333328</v>
      </c>
      <c r="O819" s="8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111.07246376811594</v>
      </c>
      <c r="G820">
        <f t="shared" si="49"/>
        <v>1095</v>
      </c>
      <c r="H820" t="s">
        <v>20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50"/>
        <v>43486.25</v>
      </c>
      <c r="O820" s="8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95.936170212765958</v>
      </c>
      <c r="G821">
        <f t="shared" si="49"/>
        <v>51</v>
      </c>
      <c r="H821" t="s">
        <v>14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50"/>
        <v>41237.25</v>
      </c>
      <c r="O821" s="8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43.043010752688176</v>
      </c>
      <c r="G822">
        <f t="shared" si="49"/>
        <v>801</v>
      </c>
      <c r="H822" t="s">
        <v>20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50"/>
        <v>43310.208333333328</v>
      </c>
      <c r="O822" s="8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67.966666666666669</v>
      </c>
      <c r="G823">
        <f t="shared" si="49"/>
        <v>291</v>
      </c>
      <c r="H823" t="s">
        <v>20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50"/>
        <v>42794.25</v>
      </c>
      <c r="O823" s="8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89.991428571428571</v>
      </c>
      <c r="G824">
        <f t="shared" si="49"/>
        <v>350</v>
      </c>
      <c r="H824" t="s">
        <v>20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50"/>
        <v>41698.25</v>
      </c>
      <c r="O824" s="8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58.095238095238095</v>
      </c>
      <c r="G825">
        <f t="shared" si="49"/>
        <v>357</v>
      </c>
      <c r="H825" t="s">
        <v>20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50"/>
        <v>41892.208333333336</v>
      </c>
      <c r="O825" s="8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83.996875000000003</v>
      </c>
      <c r="G826">
        <f t="shared" si="49"/>
        <v>126</v>
      </c>
      <c r="H826" t="s">
        <v>20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50"/>
        <v>40348.208333333336</v>
      </c>
      <c r="O826" s="8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88.853503184713375</v>
      </c>
      <c r="G827">
        <f t="shared" si="49"/>
        <v>388</v>
      </c>
      <c r="H827" t="s">
        <v>20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50"/>
        <v>42941.208333333328</v>
      </c>
      <c r="O827" s="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65.963917525773198</v>
      </c>
      <c r="G828">
        <f t="shared" si="49"/>
        <v>457</v>
      </c>
      <c r="H828" t="s">
        <v>20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50"/>
        <v>40525.25</v>
      </c>
      <c r="O828" s="8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74.804878048780495</v>
      </c>
      <c r="G829">
        <f t="shared" si="49"/>
        <v>267</v>
      </c>
      <c r="H829" t="s">
        <v>20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50"/>
        <v>40666.208333333336</v>
      </c>
      <c r="O829" s="8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69.98571428571428</v>
      </c>
      <c r="G830">
        <f t="shared" si="49"/>
        <v>69</v>
      </c>
      <c r="H830" t="s">
        <v>14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50"/>
        <v>43340.208333333328</v>
      </c>
      <c r="O830" s="8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32.006493506493506</v>
      </c>
      <c r="G831">
        <f t="shared" si="49"/>
        <v>51</v>
      </c>
      <c r="H831" t="s">
        <v>14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50"/>
        <v>42164.208333333328</v>
      </c>
      <c r="O831" s="8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64.727272727272734</v>
      </c>
      <c r="G832">
        <f t="shared" si="49"/>
        <v>1</v>
      </c>
      <c r="H832" t="s">
        <v>14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50"/>
        <v>43103.25</v>
      </c>
      <c r="O832" s="8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24.998110087408456</v>
      </c>
      <c r="G833">
        <f t="shared" si="49"/>
        <v>109</v>
      </c>
      <c r="H833" t="s">
        <v>20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50"/>
        <v>40994.208333333336</v>
      </c>
      <c r="O833" s="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104.97764070932922</v>
      </c>
      <c r="G834">
        <f t="shared" si="49"/>
        <v>315</v>
      </c>
      <c r="H834" t="s">
        <v>20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50"/>
        <v>42299.208333333328</v>
      </c>
      <c r="O834" s="8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E835/I835</f>
        <v>64.987878787878785</v>
      </c>
      <c r="G835">
        <f t="shared" ref="G835:G898" si="53">ROUND((E835/D835)*100,0)</f>
        <v>158</v>
      </c>
      <c r="H835" t="s">
        <v>20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54">(((L835/60)/60)/24+DATE(1970,1,1))</f>
        <v>40588.25</v>
      </c>
      <c r="O835" s="8">
        <f t="shared" ref="O835:O898" si="55">(((M835/60)/60)/24+DATE(1970,1,1))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94.352941176470594</v>
      </c>
      <c r="G836">
        <f t="shared" si="53"/>
        <v>154</v>
      </c>
      <c r="H836" t="s">
        <v>20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4"/>
        <v>41448.208333333336</v>
      </c>
      <c r="O836" s="8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44.001706484641637</v>
      </c>
      <c r="G837">
        <f t="shared" si="53"/>
        <v>90</v>
      </c>
      <c r="H837" t="s">
        <v>14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4"/>
        <v>42063.25</v>
      </c>
      <c r="O837" s="8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64.744680851063833</v>
      </c>
      <c r="G838">
        <f t="shared" si="53"/>
        <v>75</v>
      </c>
      <c r="H838" t="s">
        <v>14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4"/>
        <v>40214.25</v>
      </c>
      <c r="O838" s="8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84.00667779632721</v>
      </c>
      <c r="G839">
        <f t="shared" si="53"/>
        <v>853</v>
      </c>
      <c r="H839" t="s">
        <v>20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4"/>
        <v>40629.208333333336</v>
      </c>
      <c r="O839" s="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34.061302681992338</v>
      </c>
      <c r="G840">
        <f t="shared" si="53"/>
        <v>139</v>
      </c>
      <c r="H840" t="s">
        <v>20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4"/>
        <v>43370.208333333328</v>
      </c>
      <c r="O840" s="8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93.273885350318466</v>
      </c>
      <c r="G841">
        <f t="shared" si="53"/>
        <v>190</v>
      </c>
      <c r="H841" t="s">
        <v>20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4"/>
        <v>41715.208333333336</v>
      </c>
      <c r="O841" s="8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32.998301726577978</v>
      </c>
      <c r="G842">
        <f t="shared" si="53"/>
        <v>100</v>
      </c>
      <c r="H842" t="s">
        <v>20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4"/>
        <v>41836.208333333336</v>
      </c>
      <c r="O842" s="8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83.812903225806451</v>
      </c>
      <c r="G843">
        <f t="shared" si="53"/>
        <v>143</v>
      </c>
      <c r="H843" t="s">
        <v>20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4"/>
        <v>42419.25</v>
      </c>
      <c r="O843" s="8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63.992424242424242</v>
      </c>
      <c r="G844">
        <f t="shared" si="53"/>
        <v>563</v>
      </c>
      <c r="H844" t="s">
        <v>20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4"/>
        <v>43266.208333333328</v>
      </c>
      <c r="O844" s="8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81.909090909090907</v>
      </c>
      <c r="G845">
        <f t="shared" si="53"/>
        <v>31</v>
      </c>
      <c r="H845" t="s">
        <v>14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4"/>
        <v>43338.208333333328</v>
      </c>
      <c r="O845" s="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93.053191489361708</v>
      </c>
      <c r="G846">
        <f t="shared" si="53"/>
        <v>99</v>
      </c>
      <c r="H846" t="s">
        <v>74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4"/>
        <v>40930.25</v>
      </c>
      <c r="O846" s="8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101.98449039881831</v>
      </c>
      <c r="G847">
        <f t="shared" si="53"/>
        <v>198</v>
      </c>
      <c r="H847" t="s">
        <v>20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4"/>
        <v>43235.208333333328</v>
      </c>
      <c r="O847" s="8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105.9375</v>
      </c>
      <c r="G848">
        <f t="shared" si="53"/>
        <v>509</v>
      </c>
      <c r="H848" t="s">
        <v>20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4"/>
        <v>43302.208333333328</v>
      </c>
      <c r="O848" s="8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101.58181818181818</v>
      </c>
      <c r="G849">
        <f t="shared" si="53"/>
        <v>238</v>
      </c>
      <c r="H849" t="s">
        <v>20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4"/>
        <v>43107.25</v>
      </c>
      <c r="O849" s="8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62.970930232558139</v>
      </c>
      <c r="G850">
        <f t="shared" si="53"/>
        <v>338</v>
      </c>
      <c r="H850" t="s">
        <v>20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4"/>
        <v>40341.208333333336</v>
      </c>
      <c r="O850" s="8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29.045602605863191</v>
      </c>
      <c r="G851">
        <f t="shared" si="53"/>
        <v>133</v>
      </c>
      <c r="H851" t="s">
        <v>20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4"/>
        <v>40948.25</v>
      </c>
      <c r="O851" s="8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>
        <f t="shared" si="53"/>
        <v>1</v>
      </c>
      <c r="H852" t="s">
        <v>14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4"/>
        <v>40866.25</v>
      </c>
      <c r="O852" s="8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77.924999999999997</v>
      </c>
      <c r="G853">
        <f t="shared" si="53"/>
        <v>208</v>
      </c>
      <c r="H853" t="s">
        <v>20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4"/>
        <v>41031.208333333336</v>
      </c>
      <c r="O853" s="8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80.806451612903231</v>
      </c>
      <c r="G854">
        <f t="shared" si="53"/>
        <v>51</v>
      </c>
      <c r="H854" t="s">
        <v>14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4"/>
        <v>40740.208333333336</v>
      </c>
      <c r="O854" s="8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76.006816632583508</v>
      </c>
      <c r="G855">
        <f t="shared" si="53"/>
        <v>652</v>
      </c>
      <c r="H855" t="s">
        <v>20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4"/>
        <v>40714.208333333336</v>
      </c>
      <c r="O855" s="8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72.993613824192337</v>
      </c>
      <c r="G856">
        <f t="shared" si="53"/>
        <v>114</v>
      </c>
      <c r="H856" t="s">
        <v>20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4"/>
        <v>43787.25</v>
      </c>
      <c r="O856" s="8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53</v>
      </c>
      <c r="G857">
        <f t="shared" si="53"/>
        <v>102</v>
      </c>
      <c r="H857" t="s">
        <v>20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4"/>
        <v>40712.208333333336</v>
      </c>
      <c r="O857" s="8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54.164556962025316</v>
      </c>
      <c r="G858">
        <f t="shared" si="53"/>
        <v>357</v>
      </c>
      <c r="H858" t="s">
        <v>20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4"/>
        <v>41023.208333333336</v>
      </c>
      <c r="O858" s="8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32.946666666666665</v>
      </c>
      <c r="G859">
        <f t="shared" si="53"/>
        <v>140</v>
      </c>
      <c r="H859" t="s">
        <v>20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4"/>
        <v>40944.25</v>
      </c>
      <c r="O859" s="8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79.371428571428567</v>
      </c>
      <c r="G860">
        <f t="shared" si="53"/>
        <v>69</v>
      </c>
      <c r="H860" t="s">
        <v>14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4"/>
        <v>43211.208333333328</v>
      </c>
      <c r="O860" s="8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41.174603174603178</v>
      </c>
      <c r="G861">
        <f t="shared" si="53"/>
        <v>36</v>
      </c>
      <c r="H861" t="s">
        <v>14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4"/>
        <v>41334.25</v>
      </c>
      <c r="O861" s="8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77.430769230769229</v>
      </c>
      <c r="G862">
        <f t="shared" si="53"/>
        <v>252</v>
      </c>
      <c r="H862" t="s">
        <v>20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4"/>
        <v>43515.25</v>
      </c>
      <c r="O862" s="8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57.159509202453989</v>
      </c>
      <c r="G863">
        <f t="shared" si="53"/>
        <v>106</v>
      </c>
      <c r="H863" t="s">
        <v>20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4"/>
        <v>40258.208333333336</v>
      </c>
      <c r="O863" s="8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77.17647058823529</v>
      </c>
      <c r="G864">
        <f t="shared" si="53"/>
        <v>187</v>
      </c>
      <c r="H864" t="s">
        <v>20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4"/>
        <v>40756.208333333336</v>
      </c>
      <c r="O864" s="8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24.953917050691246</v>
      </c>
      <c r="G865">
        <f t="shared" si="53"/>
        <v>387</v>
      </c>
      <c r="H865" t="s">
        <v>20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4"/>
        <v>42172.208333333328</v>
      </c>
      <c r="O865" s="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97.18</v>
      </c>
      <c r="G866">
        <f t="shared" si="53"/>
        <v>347</v>
      </c>
      <c r="H866" t="s">
        <v>20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4"/>
        <v>42601.208333333328</v>
      </c>
      <c r="O866" s="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46.000916870415651</v>
      </c>
      <c r="G867">
        <f t="shared" si="53"/>
        <v>186</v>
      </c>
      <c r="H867" t="s">
        <v>20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4"/>
        <v>41897.208333333336</v>
      </c>
      <c r="O867" s="8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88.023385300668153</v>
      </c>
      <c r="G868">
        <f t="shared" si="53"/>
        <v>43</v>
      </c>
      <c r="H868" t="s">
        <v>74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4"/>
        <v>40671.208333333336</v>
      </c>
      <c r="O868" s="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25.99</v>
      </c>
      <c r="G869">
        <f t="shared" si="53"/>
        <v>162</v>
      </c>
      <c r="H869" t="s">
        <v>20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4"/>
        <v>43382.208333333328</v>
      </c>
      <c r="O869" s="8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102.69047619047619</v>
      </c>
      <c r="G870">
        <f t="shared" si="53"/>
        <v>185</v>
      </c>
      <c r="H870" t="s">
        <v>20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4"/>
        <v>41559.208333333336</v>
      </c>
      <c r="O870" s="8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72.958174904942965</v>
      </c>
      <c r="G871">
        <f t="shared" si="53"/>
        <v>24</v>
      </c>
      <c r="H871" t="s">
        <v>14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4"/>
        <v>40350.208333333336</v>
      </c>
      <c r="O871" s="8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57.190082644628099</v>
      </c>
      <c r="G872">
        <f t="shared" si="53"/>
        <v>90</v>
      </c>
      <c r="H872" t="s">
        <v>14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4"/>
        <v>42240.208333333328</v>
      </c>
      <c r="O872" s="8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84.013793103448279</v>
      </c>
      <c r="G873">
        <f t="shared" si="53"/>
        <v>273</v>
      </c>
      <c r="H873" t="s">
        <v>20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4"/>
        <v>43040.208333333328</v>
      </c>
      <c r="O873" s="8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98.666666666666671</v>
      </c>
      <c r="G874">
        <f t="shared" si="53"/>
        <v>170</v>
      </c>
      <c r="H874" t="s">
        <v>20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4"/>
        <v>43346.208333333328</v>
      </c>
      <c r="O874" s="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42.007419183889773</v>
      </c>
      <c r="G875">
        <f t="shared" si="53"/>
        <v>188</v>
      </c>
      <c r="H875" t="s">
        <v>20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4"/>
        <v>41647.25</v>
      </c>
      <c r="O875" s="8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32.002753556677376</v>
      </c>
      <c r="G876">
        <f t="shared" si="53"/>
        <v>347</v>
      </c>
      <c r="H876" t="s">
        <v>20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4"/>
        <v>40291.208333333336</v>
      </c>
      <c r="O876" s="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81.567164179104481</v>
      </c>
      <c r="G877">
        <f t="shared" si="53"/>
        <v>69</v>
      </c>
      <c r="H877" t="s">
        <v>14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4"/>
        <v>40556.25</v>
      </c>
      <c r="O877" s="8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37.035087719298247</v>
      </c>
      <c r="G878">
        <f t="shared" si="53"/>
        <v>25</v>
      </c>
      <c r="H878" t="s">
        <v>14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4"/>
        <v>43624.208333333328</v>
      </c>
      <c r="O878" s="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103.033360455655</v>
      </c>
      <c r="G879">
        <f t="shared" si="53"/>
        <v>77</v>
      </c>
      <c r="H879" t="s">
        <v>14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4"/>
        <v>42577.208333333328</v>
      </c>
      <c r="O879" s="8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84.333333333333329</v>
      </c>
      <c r="G880">
        <f t="shared" si="53"/>
        <v>37</v>
      </c>
      <c r="H880" t="s">
        <v>14</v>
      </c>
      <c r="I880">
        <v>12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4"/>
        <v>43845.25</v>
      </c>
      <c r="O880" s="8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102.60377358490567</v>
      </c>
      <c r="G881">
        <f t="shared" si="53"/>
        <v>544</v>
      </c>
      <c r="H881" t="s">
        <v>20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4"/>
        <v>42788.25</v>
      </c>
      <c r="O881" s="8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79.992129246064621</v>
      </c>
      <c r="G882">
        <f t="shared" si="53"/>
        <v>229</v>
      </c>
      <c r="H882" t="s">
        <v>20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4"/>
        <v>43667.208333333328</v>
      </c>
      <c r="O882" s="8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70.055309734513273</v>
      </c>
      <c r="G883">
        <f t="shared" si="53"/>
        <v>39</v>
      </c>
      <c r="H883" t="s">
        <v>14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4"/>
        <v>42194.208333333328</v>
      </c>
      <c r="O883" s="8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</v>
      </c>
      <c r="G884">
        <f t="shared" si="53"/>
        <v>370</v>
      </c>
      <c r="H884" t="s">
        <v>20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4"/>
        <v>42025.25</v>
      </c>
      <c r="O884" s="8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41.911917098445599</v>
      </c>
      <c r="G885">
        <f t="shared" si="53"/>
        <v>238</v>
      </c>
      <c r="H885" t="s">
        <v>20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4"/>
        <v>40323.208333333336</v>
      </c>
      <c r="O885" s="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57.992576882290564</v>
      </c>
      <c r="G886">
        <f t="shared" si="53"/>
        <v>64</v>
      </c>
      <c r="H886" t="s">
        <v>14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4"/>
        <v>41763.208333333336</v>
      </c>
      <c r="O886" s="8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40.942307692307693</v>
      </c>
      <c r="G887">
        <f t="shared" si="53"/>
        <v>118</v>
      </c>
      <c r="H887" t="s">
        <v>20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4"/>
        <v>40335.208333333336</v>
      </c>
      <c r="O887" s="8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69.9972602739726</v>
      </c>
      <c r="G888">
        <f t="shared" si="53"/>
        <v>85</v>
      </c>
      <c r="H888" t="s">
        <v>14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4"/>
        <v>40416.208333333336</v>
      </c>
      <c r="O888" s="8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73.838709677419359</v>
      </c>
      <c r="G889">
        <f t="shared" si="53"/>
        <v>29</v>
      </c>
      <c r="H889" t="s">
        <v>14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4"/>
        <v>42202.208333333328</v>
      </c>
      <c r="O889" s="8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41.979310344827589</v>
      </c>
      <c r="G890">
        <f t="shared" si="53"/>
        <v>210</v>
      </c>
      <c r="H890" t="s">
        <v>20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4"/>
        <v>42836.208333333328</v>
      </c>
      <c r="O890" s="8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77.93442622950819</v>
      </c>
      <c r="G891">
        <f t="shared" si="53"/>
        <v>170</v>
      </c>
      <c r="H891" t="s">
        <v>20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4"/>
        <v>41710.208333333336</v>
      </c>
      <c r="O891" s="8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106.01972789115646</v>
      </c>
      <c r="G892">
        <f t="shared" si="53"/>
        <v>116</v>
      </c>
      <c r="H892" t="s">
        <v>20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4"/>
        <v>43640.208333333328</v>
      </c>
      <c r="O892" s="8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47.018181818181816</v>
      </c>
      <c r="G893">
        <f t="shared" si="53"/>
        <v>259</v>
      </c>
      <c r="H893" t="s">
        <v>20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4"/>
        <v>40880.25</v>
      </c>
      <c r="O893" s="8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76.016483516483518</v>
      </c>
      <c r="G894">
        <f t="shared" si="53"/>
        <v>231</v>
      </c>
      <c r="H894" t="s">
        <v>20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4"/>
        <v>40319.208333333336</v>
      </c>
      <c r="O894" s="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54.120603015075375</v>
      </c>
      <c r="G895">
        <f t="shared" si="53"/>
        <v>128</v>
      </c>
      <c r="H895" t="s">
        <v>20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4"/>
        <v>42170.208333333328</v>
      </c>
      <c r="O895" s="8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57.285714285714285</v>
      </c>
      <c r="G896">
        <f t="shared" si="53"/>
        <v>189</v>
      </c>
      <c r="H896" t="s">
        <v>20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4"/>
        <v>41466.208333333336</v>
      </c>
      <c r="O896" s="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103.81308411214954</v>
      </c>
      <c r="G897">
        <f t="shared" si="53"/>
        <v>7</v>
      </c>
      <c r="H897" t="s">
        <v>14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4"/>
        <v>43134.25</v>
      </c>
      <c r="O897" s="8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105.02602739726028</v>
      </c>
      <c r="G898">
        <f t="shared" si="53"/>
        <v>774</v>
      </c>
      <c r="H898" t="s">
        <v>20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4"/>
        <v>40738.208333333336</v>
      </c>
      <c r="O898" s="8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E899/I899</f>
        <v>90.259259259259252</v>
      </c>
      <c r="G899">
        <f t="shared" ref="G899:G962" si="57">ROUND((E899/D899)*100,0)</f>
        <v>28</v>
      </c>
      <c r="H899" t="s">
        <v>14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58">(((L899/60)/60)/24+DATE(1970,1,1))</f>
        <v>43583.208333333328</v>
      </c>
      <c r="O899" s="8">
        <f t="shared" ref="O899:O962" si="59">(((M899/60)/60)/24+DATE(1970,1,1))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76.978705978705975</v>
      </c>
      <c r="G900">
        <f t="shared" si="57"/>
        <v>52</v>
      </c>
      <c r="H900" t="s">
        <v>14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8"/>
        <v>43815.25</v>
      </c>
      <c r="O900" s="8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102.60162601626017</v>
      </c>
      <c r="G901">
        <f t="shared" si="57"/>
        <v>407</v>
      </c>
      <c r="H901" t="s">
        <v>20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58"/>
        <v>41554.208333333336</v>
      </c>
      <c r="O901" s="8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>
        <f t="shared" si="57"/>
        <v>2</v>
      </c>
      <c r="H902" t="s">
        <v>14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8"/>
        <v>41901.208333333336</v>
      </c>
      <c r="O902" s="8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55.0062893081761</v>
      </c>
      <c r="G903">
        <f t="shared" si="57"/>
        <v>156</v>
      </c>
      <c r="H903" t="s">
        <v>20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8"/>
        <v>43298.208333333328</v>
      </c>
      <c r="O903" s="8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32.127272727272725</v>
      </c>
      <c r="G904">
        <f t="shared" si="57"/>
        <v>252</v>
      </c>
      <c r="H904" t="s">
        <v>20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8"/>
        <v>42399.25</v>
      </c>
      <c r="O904" s="8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50.642857142857146</v>
      </c>
      <c r="G905">
        <f t="shared" si="57"/>
        <v>2</v>
      </c>
      <c r="H905" t="s">
        <v>47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8"/>
        <v>41034.208333333336</v>
      </c>
      <c r="O905" s="8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49.6875</v>
      </c>
      <c r="G906">
        <f t="shared" si="57"/>
        <v>12</v>
      </c>
      <c r="H906" t="s">
        <v>14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8"/>
        <v>41186.208333333336</v>
      </c>
      <c r="O906" s="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54.894067796610166</v>
      </c>
      <c r="G907">
        <f t="shared" si="57"/>
        <v>164</v>
      </c>
      <c r="H907" t="s">
        <v>20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8"/>
        <v>41536.208333333336</v>
      </c>
      <c r="O907" s="8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46.931937172774866</v>
      </c>
      <c r="G908">
        <f t="shared" si="57"/>
        <v>163</v>
      </c>
      <c r="H908" t="s">
        <v>20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8"/>
        <v>42868.208333333328</v>
      </c>
      <c r="O908" s="8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44.951219512195124</v>
      </c>
      <c r="G909">
        <f t="shared" si="57"/>
        <v>20</v>
      </c>
      <c r="H909" t="s">
        <v>14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8"/>
        <v>40660.208333333336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30.99898322318251</v>
      </c>
      <c r="G910">
        <f t="shared" si="57"/>
        <v>319</v>
      </c>
      <c r="H910" t="s">
        <v>20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8"/>
        <v>41031.208333333336</v>
      </c>
      <c r="O910" s="8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107.7625</v>
      </c>
      <c r="G911">
        <f t="shared" si="57"/>
        <v>479</v>
      </c>
      <c r="H911" t="s">
        <v>20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8"/>
        <v>43255.208333333328</v>
      </c>
      <c r="O911" s="8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102.07770270270271</v>
      </c>
      <c r="G912">
        <f t="shared" si="57"/>
        <v>20</v>
      </c>
      <c r="H912" t="s">
        <v>74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8"/>
        <v>42026.25</v>
      </c>
      <c r="O912" s="8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24.976190476190474</v>
      </c>
      <c r="G913">
        <f t="shared" si="57"/>
        <v>199</v>
      </c>
      <c r="H913" t="s">
        <v>20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8"/>
        <v>43717.208333333328</v>
      </c>
      <c r="O913" s="8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79.944134078212286</v>
      </c>
      <c r="G914">
        <f t="shared" si="57"/>
        <v>795</v>
      </c>
      <c r="H914" t="s">
        <v>20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8"/>
        <v>41157.208333333336</v>
      </c>
      <c r="O914" s="8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67.946462715105156</v>
      </c>
      <c r="G915">
        <f t="shared" si="57"/>
        <v>51</v>
      </c>
      <c r="H915" t="s">
        <v>14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8"/>
        <v>43597.208333333328</v>
      </c>
      <c r="O915" s="8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26.070921985815602</v>
      </c>
      <c r="G916">
        <f t="shared" si="57"/>
        <v>57</v>
      </c>
      <c r="H916" t="s">
        <v>14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8"/>
        <v>41490.208333333336</v>
      </c>
      <c r="O916" s="8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105.0032154340836</v>
      </c>
      <c r="G917">
        <f t="shared" si="57"/>
        <v>156</v>
      </c>
      <c r="H917" t="s">
        <v>20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8"/>
        <v>42976.208333333328</v>
      </c>
      <c r="O917" s="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25.826923076923077</v>
      </c>
      <c r="G918">
        <f t="shared" si="57"/>
        <v>36</v>
      </c>
      <c r="H918" t="s">
        <v>14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8"/>
        <v>41991.25</v>
      </c>
      <c r="O918" s="8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77.666666666666671</v>
      </c>
      <c r="G919">
        <f t="shared" si="57"/>
        <v>58</v>
      </c>
      <c r="H919" t="s">
        <v>47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8"/>
        <v>40722.208333333336</v>
      </c>
      <c r="O919" s="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57.82692307692308</v>
      </c>
      <c r="G920">
        <f t="shared" si="57"/>
        <v>237</v>
      </c>
      <c r="H920" t="s">
        <v>20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8"/>
        <v>41117.208333333336</v>
      </c>
      <c r="O920" s="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92.955555555555549</v>
      </c>
      <c r="G921">
        <f t="shared" si="57"/>
        <v>59</v>
      </c>
      <c r="H921" t="s">
        <v>14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8"/>
        <v>43022.208333333328</v>
      </c>
      <c r="O921" s="8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37.945098039215686</v>
      </c>
      <c r="G922">
        <f t="shared" si="57"/>
        <v>183</v>
      </c>
      <c r="H922" t="s">
        <v>20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8"/>
        <v>43503.25</v>
      </c>
      <c r="O922" s="8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31.842105263157894</v>
      </c>
      <c r="G923">
        <f t="shared" si="57"/>
        <v>1</v>
      </c>
      <c r="H923" t="s">
        <v>14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8"/>
        <v>40951.25</v>
      </c>
      <c r="O923" s="8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40</v>
      </c>
      <c r="G924">
        <f t="shared" si="57"/>
        <v>176</v>
      </c>
      <c r="H924" t="s">
        <v>20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8"/>
        <v>43443.25</v>
      </c>
      <c r="O924" s="8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101.1</v>
      </c>
      <c r="G925">
        <f t="shared" si="57"/>
        <v>238</v>
      </c>
      <c r="H925" t="s">
        <v>20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8"/>
        <v>40373.208333333336</v>
      </c>
      <c r="O925" s="8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84.006989951944078</v>
      </c>
      <c r="G926">
        <f t="shared" si="57"/>
        <v>488</v>
      </c>
      <c r="H926" t="s">
        <v>20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8"/>
        <v>43769.208333333328</v>
      </c>
      <c r="O926" s="8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103.41538461538461</v>
      </c>
      <c r="G927">
        <f t="shared" si="57"/>
        <v>224</v>
      </c>
      <c r="H927" t="s">
        <v>20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8"/>
        <v>43000.208333333328</v>
      </c>
      <c r="O927" s="8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105.13333333333334</v>
      </c>
      <c r="G928">
        <f t="shared" si="57"/>
        <v>18</v>
      </c>
      <c r="H928" t="s">
        <v>14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8"/>
        <v>42502.208333333328</v>
      </c>
      <c r="O928" s="8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89.21621621621621</v>
      </c>
      <c r="G929">
        <f t="shared" si="57"/>
        <v>46</v>
      </c>
      <c r="H929" t="s">
        <v>14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8"/>
        <v>41102.208333333336</v>
      </c>
      <c r="O929" s="8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51.995234312946785</v>
      </c>
      <c r="G930">
        <f t="shared" si="57"/>
        <v>117</v>
      </c>
      <c r="H930" t="s">
        <v>20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8"/>
        <v>41637.25</v>
      </c>
      <c r="O930" s="8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64.956521739130437</v>
      </c>
      <c r="G931">
        <f t="shared" si="57"/>
        <v>217</v>
      </c>
      <c r="H931" t="s">
        <v>20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8"/>
        <v>42858.208333333328</v>
      </c>
      <c r="O931" s="8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46.235294117647058</v>
      </c>
      <c r="G932">
        <f t="shared" si="57"/>
        <v>112</v>
      </c>
      <c r="H932" t="s">
        <v>20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8"/>
        <v>42060.25</v>
      </c>
      <c r="O932" s="8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51.151785714285715</v>
      </c>
      <c r="G933">
        <f t="shared" si="57"/>
        <v>73</v>
      </c>
      <c r="H933" t="s">
        <v>14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8"/>
        <v>41818.208333333336</v>
      </c>
      <c r="O933" s="8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33.909722222222221</v>
      </c>
      <c r="G934">
        <f t="shared" si="57"/>
        <v>212</v>
      </c>
      <c r="H934" t="s">
        <v>20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8"/>
        <v>41709.208333333336</v>
      </c>
      <c r="O934" s="8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92.016298633017882</v>
      </c>
      <c r="G935">
        <f t="shared" si="57"/>
        <v>240</v>
      </c>
      <c r="H935" t="s">
        <v>20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8"/>
        <v>41372.208333333336</v>
      </c>
      <c r="O935" s="8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107.42857142857143</v>
      </c>
      <c r="G936">
        <f t="shared" si="57"/>
        <v>182</v>
      </c>
      <c r="H936" t="s">
        <v>20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8"/>
        <v>42422.25</v>
      </c>
      <c r="O936" s="8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75.848484848484844</v>
      </c>
      <c r="G937">
        <f t="shared" si="57"/>
        <v>164</v>
      </c>
      <c r="H937" t="s">
        <v>20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8"/>
        <v>42209.208333333328</v>
      </c>
      <c r="O937" s="8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80.476190476190482</v>
      </c>
      <c r="G938">
        <f t="shared" si="57"/>
        <v>2</v>
      </c>
      <c r="H938" t="s">
        <v>14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8"/>
        <v>43668.208333333328</v>
      </c>
      <c r="O938" s="8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86.978483606557376</v>
      </c>
      <c r="G939">
        <f t="shared" si="57"/>
        <v>50</v>
      </c>
      <c r="H939" t="s">
        <v>74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8"/>
        <v>42334.25</v>
      </c>
      <c r="O939" s="8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105.13541666666667</v>
      </c>
      <c r="G940">
        <f t="shared" si="57"/>
        <v>110</v>
      </c>
      <c r="H940" t="s">
        <v>20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8"/>
        <v>43263.208333333328</v>
      </c>
      <c r="O940" s="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57.298507462686565</v>
      </c>
      <c r="G941">
        <f t="shared" si="57"/>
        <v>49</v>
      </c>
      <c r="H941" t="s">
        <v>14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8"/>
        <v>40670.208333333336</v>
      </c>
      <c r="O941" s="8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93.348484848484844</v>
      </c>
      <c r="G942">
        <f t="shared" si="57"/>
        <v>62</v>
      </c>
      <c r="H942" t="s">
        <v>47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8"/>
        <v>41244.25</v>
      </c>
      <c r="O942" s="8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71.987179487179489</v>
      </c>
      <c r="G943">
        <f t="shared" si="57"/>
        <v>13</v>
      </c>
      <c r="H943" t="s">
        <v>14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8"/>
        <v>40552.25</v>
      </c>
      <c r="O943" s="8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92.611940298507463</v>
      </c>
      <c r="G944">
        <f t="shared" si="57"/>
        <v>65</v>
      </c>
      <c r="H944" t="s">
        <v>14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8"/>
        <v>40568.25</v>
      </c>
      <c r="O944" s="8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104.99122807017544</v>
      </c>
      <c r="G945">
        <f t="shared" si="57"/>
        <v>160</v>
      </c>
      <c r="H945" t="s">
        <v>20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8"/>
        <v>41906.208333333336</v>
      </c>
      <c r="O945" s="8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30.958174904942965</v>
      </c>
      <c r="G946">
        <f t="shared" si="57"/>
        <v>81</v>
      </c>
      <c r="H946" t="s">
        <v>14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8"/>
        <v>42776.25</v>
      </c>
      <c r="O946" s="8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33.001182732111175</v>
      </c>
      <c r="G947">
        <f t="shared" si="57"/>
        <v>32</v>
      </c>
      <c r="H947" t="s">
        <v>14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8"/>
        <v>41004.208333333336</v>
      </c>
      <c r="O947" s="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84.187845303867405</v>
      </c>
      <c r="G948">
        <f t="shared" si="57"/>
        <v>10</v>
      </c>
      <c r="H948" t="s">
        <v>14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8"/>
        <v>40710.208333333336</v>
      </c>
      <c r="O948" s="8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73.92307692307692</v>
      </c>
      <c r="G949">
        <f t="shared" si="57"/>
        <v>27</v>
      </c>
      <c r="H949" t="s">
        <v>14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8"/>
        <v>41908.208333333336</v>
      </c>
      <c r="O949" s="8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36.987499999999997</v>
      </c>
      <c r="G950">
        <f t="shared" si="57"/>
        <v>63</v>
      </c>
      <c r="H950" t="s">
        <v>74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8"/>
        <v>41985.25</v>
      </c>
      <c r="O950" s="8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46.896551724137929</v>
      </c>
      <c r="G951">
        <f t="shared" si="57"/>
        <v>161</v>
      </c>
      <c r="H951" t="s">
        <v>20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8"/>
        <v>42112.208333333328</v>
      </c>
      <c r="O951" s="8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>
        <f t="shared" si="57"/>
        <v>5</v>
      </c>
      <c r="H952" t="s">
        <v>14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8"/>
        <v>43571.208333333328</v>
      </c>
      <c r="O952" s="8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102.02437459910199</v>
      </c>
      <c r="G953">
        <f t="shared" si="57"/>
        <v>1097</v>
      </c>
      <c r="H953" t="s">
        <v>20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8"/>
        <v>42730.25</v>
      </c>
      <c r="O953" s="8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45.007502206531335</v>
      </c>
      <c r="G954">
        <f t="shared" si="57"/>
        <v>70</v>
      </c>
      <c r="H954" t="s">
        <v>74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8"/>
        <v>42591.208333333328</v>
      </c>
      <c r="O954" s="8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94.285714285714292</v>
      </c>
      <c r="G955">
        <f t="shared" si="57"/>
        <v>60</v>
      </c>
      <c r="H955" t="s">
        <v>14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8"/>
        <v>42358.25</v>
      </c>
      <c r="O955" s="8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101.02325581395348</v>
      </c>
      <c r="G956">
        <f t="shared" si="57"/>
        <v>367</v>
      </c>
      <c r="H956" t="s">
        <v>20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8"/>
        <v>41174.208333333336</v>
      </c>
      <c r="O956" s="8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97.037499999999994</v>
      </c>
      <c r="G957">
        <f t="shared" si="57"/>
        <v>1109</v>
      </c>
      <c r="H957" t="s">
        <v>20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8"/>
        <v>41238.25</v>
      </c>
      <c r="O957" s="8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43.00963855421687</v>
      </c>
      <c r="G958">
        <f t="shared" si="57"/>
        <v>19</v>
      </c>
      <c r="H958" t="s">
        <v>14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8"/>
        <v>42360.25</v>
      </c>
      <c r="O958" s="8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94.916030534351151</v>
      </c>
      <c r="G959">
        <f t="shared" si="57"/>
        <v>127</v>
      </c>
      <c r="H959" t="s">
        <v>20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8"/>
        <v>40955.25</v>
      </c>
      <c r="O959" s="8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72.151785714285708</v>
      </c>
      <c r="G960">
        <f t="shared" si="57"/>
        <v>735</v>
      </c>
      <c r="H960" t="s">
        <v>20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8"/>
        <v>40350.208333333336</v>
      </c>
      <c r="O960" s="8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51.007692307692309</v>
      </c>
      <c r="G961">
        <f t="shared" si="57"/>
        <v>5</v>
      </c>
      <c r="H961" t="s">
        <v>14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8"/>
        <v>40357.208333333336</v>
      </c>
      <c r="O961" s="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85.054545454545448</v>
      </c>
      <c r="G962">
        <f t="shared" si="57"/>
        <v>85</v>
      </c>
      <c r="H962" t="s">
        <v>14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8"/>
        <v>42408.25</v>
      </c>
      <c r="O962" s="8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E963/I963</f>
        <v>43.87096774193548</v>
      </c>
      <c r="G963">
        <f t="shared" ref="G963:G1001" si="61">ROUND((E963/D963)*100,0)</f>
        <v>119</v>
      </c>
      <c r="H963" t="s">
        <v>20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62">(((L963/60)/60)/24+DATE(1970,1,1))</f>
        <v>40591.25</v>
      </c>
      <c r="O963" s="8">
        <f t="shared" ref="O963:O1001" si="63">(((M963/60)/60)/24+DATE(1970,1,1))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40.063909774436091</v>
      </c>
      <c r="G964">
        <f t="shared" si="61"/>
        <v>296</v>
      </c>
      <c r="H964" t="s">
        <v>20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62"/>
        <v>41592.25</v>
      </c>
      <c r="O964" s="8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43.833333333333336</v>
      </c>
      <c r="G965">
        <f t="shared" si="61"/>
        <v>85</v>
      </c>
      <c r="H965" t="s">
        <v>14</v>
      </c>
      <c r="I965">
        <v>114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2"/>
        <v>40607.25</v>
      </c>
      <c r="O965" s="8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84.92903225806451</v>
      </c>
      <c r="G966">
        <f t="shared" si="61"/>
        <v>356</v>
      </c>
      <c r="H966" t="s">
        <v>20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2"/>
        <v>42135.208333333328</v>
      </c>
      <c r="O966" s="8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41.067632850241544</v>
      </c>
      <c r="G967">
        <f t="shared" si="61"/>
        <v>386</v>
      </c>
      <c r="H967" t="s">
        <v>20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2"/>
        <v>40203.25</v>
      </c>
      <c r="O967" s="8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54.971428571428568</v>
      </c>
      <c r="G968">
        <f t="shared" si="61"/>
        <v>792</v>
      </c>
      <c r="H968" t="s">
        <v>20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2"/>
        <v>42901.208333333328</v>
      </c>
      <c r="O968" s="8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77.010807374443743</v>
      </c>
      <c r="G969">
        <f t="shared" si="61"/>
        <v>137</v>
      </c>
      <c r="H969" t="s">
        <v>20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2"/>
        <v>41005.208333333336</v>
      </c>
      <c r="O969" s="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71.201754385964918</v>
      </c>
      <c r="G970">
        <f t="shared" si="61"/>
        <v>338</v>
      </c>
      <c r="H970" t="s">
        <v>20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2"/>
        <v>40544.25</v>
      </c>
      <c r="O970" s="8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91.935483870967744</v>
      </c>
      <c r="G971">
        <f t="shared" si="61"/>
        <v>108</v>
      </c>
      <c r="H971" t="s">
        <v>20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2"/>
        <v>43821.25</v>
      </c>
      <c r="O971" s="8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97.069023569023571</v>
      </c>
      <c r="G972">
        <f t="shared" si="61"/>
        <v>61</v>
      </c>
      <c r="H972" t="s">
        <v>14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2"/>
        <v>40672.208333333336</v>
      </c>
      <c r="O972" s="8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58.916666666666664</v>
      </c>
      <c r="G973">
        <f t="shared" si="61"/>
        <v>28</v>
      </c>
      <c r="H973" t="s">
        <v>14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2"/>
        <v>41555.208333333336</v>
      </c>
      <c r="O973" s="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58.015466983938133</v>
      </c>
      <c r="G974">
        <f t="shared" si="61"/>
        <v>228</v>
      </c>
      <c r="H974" t="s">
        <v>20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2"/>
        <v>41792.208333333336</v>
      </c>
      <c r="O974" s="8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103.87301587301587</v>
      </c>
      <c r="G975">
        <f t="shared" si="61"/>
        <v>22</v>
      </c>
      <c r="H975" t="s">
        <v>14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2"/>
        <v>40522.25</v>
      </c>
      <c r="O975" s="8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93.46875</v>
      </c>
      <c r="G976">
        <f t="shared" si="61"/>
        <v>374</v>
      </c>
      <c r="H976" t="s">
        <v>20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2"/>
        <v>41412.208333333336</v>
      </c>
      <c r="O976" s="8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61.970370370370368</v>
      </c>
      <c r="G977">
        <f t="shared" si="61"/>
        <v>155</v>
      </c>
      <c r="H977" t="s">
        <v>20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2"/>
        <v>42337.25</v>
      </c>
      <c r="O977" s="8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92.042857142857144</v>
      </c>
      <c r="G978">
        <f t="shared" si="61"/>
        <v>322</v>
      </c>
      <c r="H978" t="s">
        <v>20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2"/>
        <v>40571.25</v>
      </c>
      <c r="O978" s="8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77.268656716417908</v>
      </c>
      <c r="G979">
        <f t="shared" si="61"/>
        <v>74</v>
      </c>
      <c r="H979" t="s">
        <v>14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2"/>
        <v>43138.25</v>
      </c>
      <c r="O979" s="8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93.923913043478265</v>
      </c>
      <c r="G980">
        <f t="shared" si="61"/>
        <v>864</v>
      </c>
      <c r="H980" t="s">
        <v>20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2"/>
        <v>42686.25</v>
      </c>
      <c r="O980" s="8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84.969458128078813</v>
      </c>
      <c r="G981">
        <f t="shared" si="61"/>
        <v>143</v>
      </c>
      <c r="H981" t="s">
        <v>20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2"/>
        <v>42078.208333333328</v>
      </c>
      <c r="O981" s="8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105.97035040431267</v>
      </c>
      <c r="G982">
        <f t="shared" si="61"/>
        <v>40</v>
      </c>
      <c r="H982" t="s">
        <v>14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2"/>
        <v>42307.208333333328</v>
      </c>
      <c r="O982" s="8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36.969040247678016</v>
      </c>
      <c r="G983">
        <f t="shared" si="61"/>
        <v>178</v>
      </c>
      <c r="H983" t="s">
        <v>20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2"/>
        <v>43094.25</v>
      </c>
      <c r="O983" s="8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81.533333333333331</v>
      </c>
      <c r="G984">
        <f t="shared" si="61"/>
        <v>85</v>
      </c>
      <c r="H984" t="s">
        <v>14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2"/>
        <v>40743.208333333336</v>
      </c>
      <c r="O984" s="8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80.999140154772135</v>
      </c>
      <c r="G985">
        <f t="shared" si="61"/>
        <v>146</v>
      </c>
      <c r="H985" t="s">
        <v>20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2"/>
        <v>43681.208333333328</v>
      </c>
      <c r="O985" s="8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26.010498687664043</v>
      </c>
      <c r="G986">
        <f t="shared" si="61"/>
        <v>152</v>
      </c>
      <c r="H986" t="s">
        <v>20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2"/>
        <v>43716.208333333328</v>
      </c>
      <c r="O986" s="8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25.998410896708286</v>
      </c>
      <c r="G987">
        <f t="shared" si="61"/>
        <v>67</v>
      </c>
      <c r="H987" t="s">
        <v>14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2"/>
        <v>41614.25</v>
      </c>
      <c r="O987" s="8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34.173913043478258</v>
      </c>
      <c r="G988">
        <f t="shared" si="61"/>
        <v>40</v>
      </c>
      <c r="H988" t="s">
        <v>14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2"/>
        <v>40638.208333333336</v>
      </c>
      <c r="O988" s="8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28.002083333333335</v>
      </c>
      <c r="G989">
        <f t="shared" si="61"/>
        <v>217</v>
      </c>
      <c r="H989" t="s">
        <v>20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2"/>
        <v>42852.208333333328</v>
      </c>
      <c r="O989" s="8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76.546875</v>
      </c>
      <c r="G990">
        <f t="shared" si="61"/>
        <v>52</v>
      </c>
      <c r="H990" t="s">
        <v>14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2"/>
        <v>42686.25</v>
      </c>
      <c r="O990" s="8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53.053097345132741</v>
      </c>
      <c r="G991">
        <f t="shared" si="61"/>
        <v>500</v>
      </c>
      <c r="H991" t="s">
        <v>20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2"/>
        <v>43571.208333333328</v>
      </c>
      <c r="O991" s="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106.859375</v>
      </c>
      <c r="G992">
        <f t="shared" si="61"/>
        <v>88</v>
      </c>
      <c r="H992" t="s">
        <v>14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2"/>
        <v>42432.25</v>
      </c>
      <c r="O992" s="8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46.020746887966808</v>
      </c>
      <c r="G993">
        <f t="shared" si="61"/>
        <v>113</v>
      </c>
      <c r="H993" t="s">
        <v>20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2"/>
        <v>41907.208333333336</v>
      </c>
      <c r="O993" s="8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100.17424242424242</v>
      </c>
      <c r="G994">
        <f t="shared" si="61"/>
        <v>427</v>
      </c>
      <c r="H994" t="s">
        <v>20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2"/>
        <v>43227.208333333328</v>
      </c>
      <c r="O994" s="8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101.44</v>
      </c>
      <c r="G995">
        <f t="shared" si="61"/>
        <v>78</v>
      </c>
      <c r="H995" t="s">
        <v>74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2"/>
        <v>42362.25</v>
      </c>
      <c r="O995" s="8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87.972684085510693</v>
      </c>
      <c r="G996">
        <f t="shared" si="61"/>
        <v>52</v>
      </c>
      <c r="H996" t="s">
        <v>14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2"/>
        <v>41929.208333333336</v>
      </c>
      <c r="O996" s="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74.995594713656388</v>
      </c>
      <c r="G997">
        <f t="shared" si="61"/>
        <v>157</v>
      </c>
      <c r="H997" t="s">
        <v>20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2"/>
        <v>43408.208333333328</v>
      </c>
      <c r="O997" s="8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42.982142857142854</v>
      </c>
      <c r="G998">
        <f t="shared" si="61"/>
        <v>73</v>
      </c>
      <c r="H998" t="s">
        <v>14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2"/>
        <v>41276.25</v>
      </c>
      <c r="O998" s="8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33.115107913669064</v>
      </c>
      <c r="G999">
        <f t="shared" si="61"/>
        <v>61</v>
      </c>
      <c r="H999" t="s">
        <v>74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2"/>
        <v>41659.25</v>
      </c>
      <c r="O999" s="8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101.13101604278074</v>
      </c>
      <c r="G1000">
        <f t="shared" si="61"/>
        <v>57</v>
      </c>
      <c r="H1000" t="s">
        <v>14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2"/>
        <v>40220.25</v>
      </c>
      <c r="O1000" s="8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55.98841354723708</v>
      </c>
      <c r="G1001">
        <f t="shared" si="61"/>
        <v>57</v>
      </c>
      <c r="H1001" t="s">
        <v>74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2"/>
        <v>42550.208333333328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R1001" xr:uid="{00000000-0001-0000-0000-000000000000}"/>
  <conditionalFormatting sqref="G1:G1048576">
    <cfRule type="colorScale" priority="6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conditionalFormatting sqref="G1002:G2000">
    <cfRule type="colorScale" priority="7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conditionalFormatting sqref="H1">
    <cfRule type="containsText" priority="17" operator="containsText" text="successful">
      <formula>NOT(ISERROR(SEARCH("successful",H1)))</formula>
    </cfRule>
  </conditionalFormatting>
  <conditionalFormatting sqref="H1:H1048576">
    <cfRule type="containsText" dxfId="14" priority="1" operator="containsText" text="canceled">
      <formula>NOT(ISERROR(SEARCH("canceled",H1)))</formula>
    </cfRule>
    <cfRule type="containsText" dxfId="13" priority="2" operator="containsText" text="live">
      <formula>NOT(ISERROR(SEARCH("live",H1)))</formula>
    </cfRule>
    <cfRule type="containsText" dxfId="12" priority="3" operator="containsText" text="failed">
      <formula>NOT(ISERROR(SEARCH("failed",H1)))</formula>
    </cfRule>
    <cfRule type="containsText" dxfId="11" priority="4" operator="containsText" text="failed">
      <formula>NOT(ISERROR(SEARCH("failed",H1)))</formula>
    </cfRule>
    <cfRule type="containsText" dxfId="10" priority="5" operator="containsText" text="successful">
      <formula>NOT(ISERROR(SEARCH("successful",H1)))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BEF1A-F782-4A40-A5A8-3C8D4C0750D8}">
  <dimension ref="A1:F14"/>
  <sheetViews>
    <sheetView workbookViewId="0">
      <selection activeCell="K20" sqref="K20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6" t="s">
        <v>6</v>
      </c>
      <c r="B1" t="s">
        <v>2066</v>
      </c>
    </row>
    <row r="3" spans="1:6" x14ac:dyDescent="0.35">
      <c r="A3" s="6" t="s">
        <v>2070</v>
      </c>
      <c r="B3" s="6" t="s">
        <v>2069</v>
      </c>
    </row>
    <row r="4" spans="1:6" x14ac:dyDescent="0.35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5">
      <c r="A5" s="7" t="s">
        <v>2041</v>
      </c>
      <c r="B5" s="15">
        <v>11</v>
      </c>
      <c r="C5" s="15">
        <v>60</v>
      </c>
      <c r="D5" s="15">
        <v>5</v>
      </c>
      <c r="E5" s="15">
        <v>102</v>
      </c>
      <c r="F5" s="15">
        <v>178</v>
      </c>
    </row>
    <row r="6" spans="1:6" x14ac:dyDescent="0.35">
      <c r="A6" s="7" t="s">
        <v>2033</v>
      </c>
      <c r="B6" s="15">
        <v>4</v>
      </c>
      <c r="C6" s="15">
        <v>20</v>
      </c>
      <c r="D6" s="15"/>
      <c r="E6" s="15">
        <v>22</v>
      </c>
      <c r="F6" s="15">
        <v>46</v>
      </c>
    </row>
    <row r="7" spans="1:6" x14ac:dyDescent="0.35">
      <c r="A7" s="7" t="s">
        <v>2050</v>
      </c>
      <c r="B7" s="15">
        <v>1</v>
      </c>
      <c r="C7" s="15">
        <v>23</v>
      </c>
      <c r="D7" s="15">
        <v>3</v>
      </c>
      <c r="E7" s="15">
        <v>21</v>
      </c>
      <c r="F7" s="15">
        <v>48</v>
      </c>
    </row>
    <row r="8" spans="1:6" x14ac:dyDescent="0.35">
      <c r="A8" s="7" t="s">
        <v>2064</v>
      </c>
      <c r="B8" s="15"/>
      <c r="C8" s="15"/>
      <c r="D8" s="15"/>
      <c r="E8" s="15">
        <v>4</v>
      </c>
      <c r="F8" s="15">
        <v>4</v>
      </c>
    </row>
    <row r="9" spans="1:6" x14ac:dyDescent="0.35">
      <c r="A9" s="7" t="s">
        <v>2035</v>
      </c>
      <c r="B9" s="15">
        <v>10</v>
      </c>
      <c r="C9" s="15">
        <v>66</v>
      </c>
      <c r="D9" s="15"/>
      <c r="E9" s="15">
        <v>99</v>
      </c>
      <c r="F9" s="15">
        <v>175</v>
      </c>
    </row>
    <row r="10" spans="1:6" x14ac:dyDescent="0.35">
      <c r="A10" s="7" t="s">
        <v>2054</v>
      </c>
      <c r="B10" s="15">
        <v>4</v>
      </c>
      <c r="C10" s="15">
        <v>11</v>
      </c>
      <c r="D10" s="15">
        <v>1</v>
      </c>
      <c r="E10" s="15">
        <v>26</v>
      </c>
      <c r="F10" s="15">
        <v>42</v>
      </c>
    </row>
    <row r="11" spans="1:6" x14ac:dyDescent="0.35">
      <c r="A11" s="7" t="s">
        <v>2047</v>
      </c>
      <c r="B11" s="15">
        <v>2</v>
      </c>
      <c r="C11" s="15">
        <v>24</v>
      </c>
      <c r="D11" s="15">
        <v>1</v>
      </c>
      <c r="E11" s="15">
        <v>40</v>
      </c>
      <c r="F11" s="15">
        <v>67</v>
      </c>
    </row>
    <row r="12" spans="1:6" x14ac:dyDescent="0.35">
      <c r="A12" s="7" t="s">
        <v>2037</v>
      </c>
      <c r="B12" s="15">
        <v>2</v>
      </c>
      <c r="C12" s="15">
        <v>28</v>
      </c>
      <c r="D12" s="15">
        <v>2</v>
      </c>
      <c r="E12" s="15">
        <v>64</v>
      </c>
      <c r="F12" s="15">
        <v>96</v>
      </c>
    </row>
    <row r="13" spans="1:6" x14ac:dyDescent="0.35">
      <c r="A13" s="7" t="s">
        <v>2039</v>
      </c>
      <c r="B13" s="15">
        <v>23</v>
      </c>
      <c r="C13" s="15">
        <v>132</v>
      </c>
      <c r="D13" s="15">
        <v>2</v>
      </c>
      <c r="E13" s="15">
        <v>187</v>
      </c>
      <c r="F13" s="15">
        <v>344</v>
      </c>
    </row>
    <row r="14" spans="1:6" x14ac:dyDescent="0.35">
      <c r="A14" s="7" t="s">
        <v>2068</v>
      </c>
      <c r="B14" s="15">
        <v>57</v>
      </c>
      <c r="C14" s="15">
        <v>364</v>
      </c>
      <c r="D14" s="15">
        <v>14</v>
      </c>
      <c r="E14" s="15">
        <v>565</v>
      </c>
      <c r="F14" s="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CC007-5C59-494C-B0CC-277E075BC44C}">
  <sheetPr codeName="Sheet3"/>
  <dimension ref="A1:F30"/>
  <sheetViews>
    <sheetView workbookViewId="0">
      <selection activeCell="M24" sqref="M24"/>
    </sheetView>
  </sheetViews>
  <sheetFormatPr defaultRowHeight="15.5" x14ac:dyDescent="0.35"/>
  <cols>
    <col min="1" max="1" width="16.9140625" bestFit="1" customWidth="1"/>
    <col min="2" max="2" width="16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  <col min="7" max="10" width="15.08203125" bestFit="1" customWidth="1"/>
    <col min="11" max="11" width="10.58203125" bestFit="1" customWidth="1"/>
  </cols>
  <sheetData>
    <row r="1" spans="1:6" x14ac:dyDescent="0.35">
      <c r="A1" s="6" t="s">
        <v>6</v>
      </c>
      <c r="B1" t="s">
        <v>2066</v>
      </c>
    </row>
    <row r="2" spans="1:6" x14ac:dyDescent="0.35">
      <c r="A2" s="6" t="s">
        <v>2031</v>
      </c>
      <c r="B2" t="s">
        <v>2071</v>
      </c>
    </row>
    <row r="4" spans="1:6" x14ac:dyDescent="0.35">
      <c r="A4" s="6" t="s">
        <v>2070</v>
      </c>
      <c r="B4" s="6" t="s">
        <v>2069</v>
      </c>
    </row>
    <row r="5" spans="1:6" x14ac:dyDescent="0.35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5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7" t="s">
        <v>2065</v>
      </c>
      <c r="E7">
        <v>4</v>
      </c>
      <c r="F7">
        <v>4</v>
      </c>
    </row>
    <row r="8" spans="1:6" x14ac:dyDescent="0.35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7" t="s">
        <v>2043</v>
      </c>
      <c r="C10">
        <v>8</v>
      </c>
      <c r="E10">
        <v>10</v>
      </c>
      <c r="F10">
        <v>18</v>
      </c>
    </row>
    <row r="11" spans="1:6" x14ac:dyDescent="0.35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7" t="s">
        <v>2057</v>
      </c>
      <c r="C15">
        <v>3</v>
      </c>
      <c r="E15">
        <v>4</v>
      </c>
      <c r="F15">
        <v>7</v>
      </c>
    </row>
    <row r="16" spans="1:6" x14ac:dyDescent="0.35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7" t="s">
        <v>2056</v>
      </c>
      <c r="C20">
        <v>4</v>
      </c>
      <c r="E20">
        <v>4</v>
      </c>
      <c r="F20">
        <v>8</v>
      </c>
    </row>
    <row r="21" spans="1:6" x14ac:dyDescent="0.35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7" t="s">
        <v>2063</v>
      </c>
      <c r="C22">
        <v>9</v>
      </c>
      <c r="E22">
        <v>5</v>
      </c>
      <c r="F22">
        <v>14</v>
      </c>
    </row>
    <row r="23" spans="1:6" x14ac:dyDescent="0.35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7" t="s">
        <v>2059</v>
      </c>
      <c r="C25">
        <v>7</v>
      </c>
      <c r="E25">
        <v>14</v>
      </c>
      <c r="F25">
        <v>21</v>
      </c>
    </row>
    <row r="26" spans="1:6" x14ac:dyDescent="0.35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7" t="s">
        <v>2062</v>
      </c>
      <c r="E29">
        <v>3</v>
      </c>
      <c r="F29">
        <v>3</v>
      </c>
    </row>
    <row r="30" spans="1:6" x14ac:dyDescent="0.35">
      <c r="A30" s="7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76713-3828-4BE7-899E-BFBDB1C38794}">
  <sheetPr codeName="Sheet4"/>
  <dimension ref="A1:E18"/>
  <sheetViews>
    <sheetView workbookViewId="0">
      <selection activeCell="B2" sqref="B2"/>
    </sheetView>
  </sheetViews>
  <sheetFormatPr defaultRowHeight="15.5" x14ac:dyDescent="0.35"/>
  <cols>
    <col min="1" max="1" width="27.83203125" bestFit="1" customWidth="1"/>
    <col min="2" max="2" width="15.33203125" bestFit="1" customWidth="1"/>
    <col min="3" max="3" width="5.58203125" bestFit="1" customWidth="1"/>
    <col min="4" max="4" width="9.25" bestFit="1" customWidth="1"/>
    <col min="5" max="5" width="11" bestFit="1" customWidth="1"/>
    <col min="6" max="6" width="10.58203125" bestFit="1" customWidth="1"/>
  </cols>
  <sheetData>
    <row r="1" spans="1:5" x14ac:dyDescent="0.35">
      <c r="A1" s="6" t="s">
        <v>2031</v>
      </c>
      <c r="B1" t="s">
        <v>2066</v>
      </c>
    </row>
    <row r="2" spans="1:5" x14ac:dyDescent="0.35">
      <c r="A2" s="6" t="s">
        <v>2086</v>
      </c>
      <c r="B2" t="s">
        <v>2066</v>
      </c>
    </row>
    <row r="4" spans="1:5" x14ac:dyDescent="0.35">
      <c r="A4" s="6" t="s">
        <v>2070</v>
      </c>
      <c r="B4" s="6" t="s">
        <v>2069</v>
      </c>
    </row>
    <row r="5" spans="1:5" x14ac:dyDescent="0.35">
      <c r="A5" s="6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35">
      <c r="A6" s="7" t="s">
        <v>2074</v>
      </c>
      <c r="B6" s="15">
        <v>6</v>
      </c>
      <c r="C6" s="15">
        <v>36</v>
      </c>
      <c r="D6" s="15">
        <v>49</v>
      </c>
      <c r="E6" s="15">
        <v>91</v>
      </c>
    </row>
    <row r="7" spans="1:5" x14ac:dyDescent="0.35">
      <c r="A7" s="7" t="s">
        <v>2075</v>
      </c>
      <c r="B7" s="15">
        <v>7</v>
      </c>
      <c r="C7" s="15">
        <v>28</v>
      </c>
      <c r="D7" s="15">
        <v>44</v>
      </c>
      <c r="E7" s="15">
        <v>79</v>
      </c>
    </row>
    <row r="8" spans="1:5" x14ac:dyDescent="0.35">
      <c r="A8" s="7" t="s">
        <v>2076</v>
      </c>
      <c r="B8" s="15">
        <v>4</v>
      </c>
      <c r="C8" s="15">
        <v>33</v>
      </c>
      <c r="D8" s="15">
        <v>49</v>
      </c>
      <c r="E8" s="15">
        <v>86</v>
      </c>
    </row>
    <row r="9" spans="1:5" x14ac:dyDescent="0.35">
      <c r="A9" s="7" t="s">
        <v>2077</v>
      </c>
      <c r="B9" s="15">
        <v>1</v>
      </c>
      <c r="C9" s="15">
        <v>30</v>
      </c>
      <c r="D9" s="15">
        <v>46</v>
      </c>
      <c r="E9" s="15">
        <v>77</v>
      </c>
    </row>
    <row r="10" spans="1:5" x14ac:dyDescent="0.35">
      <c r="A10" s="7" t="s">
        <v>2078</v>
      </c>
      <c r="B10" s="15">
        <v>3</v>
      </c>
      <c r="C10" s="15">
        <v>35</v>
      </c>
      <c r="D10" s="15">
        <v>46</v>
      </c>
      <c r="E10" s="15">
        <v>84</v>
      </c>
    </row>
    <row r="11" spans="1:5" x14ac:dyDescent="0.35">
      <c r="A11" s="7" t="s">
        <v>2079</v>
      </c>
      <c r="B11" s="15">
        <v>3</v>
      </c>
      <c r="C11" s="15">
        <v>28</v>
      </c>
      <c r="D11" s="15">
        <v>55</v>
      </c>
      <c r="E11" s="15">
        <v>86</v>
      </c>
    </row>
    <row r="12" spans="1:5" x14ac:dyDescent="0.35">
      <c r="A12" s="7" t="s">
        <v>2080</v>
      </c>
      <c r="B12" s="15">
        <v>4</v>
      </c>
      <c r="C12" s="15">
        <v>31</v>
      </c>
      <c r="D12" s="15">
        <v>58</v>
      </c>
      <c r="E12" s="15">
        <v>93</v>
      </c>
    </row>
    <row r="13" spans="1:5" x14ac:dyDescent="0.35">
      <c r="A13" s="7" t="s">
        <v>2081</v>
      </c>
      <c r="B13" s="15">
        <v>8</v>
      </c>
      <c r="C13" s="15">
        <v>35</v>
      </c>
      <c r="D13" s="15">
        <v>41</v>
      </c>
      <c r="E13" s="15">
        <v>84</v>
      </c>
    </row>
    <row r="14" spans="1:5" x14ac:dyDescent="0.35">
      <c r="A14" s="7" t="s">
        <v>2082</v>
      </c>
      <c r="B14" s="15">
        <v>5</v>
      </c>
      <c r="C14" s="15">
        <v>23</v>
      </c>
      <c r="D14" s="15">
        <v>45</v>
      </c>
      <c r="E14" s="15">
        <v>73</v>
      </c>
    </row>
    <row r="15" spans="1:5" x14ac:dyDescent="0.35">
      <c r="A15" s="7" t="s">
        <v>2083</v>
      </c>
      <c r="B15" s="15">
        <v>6</v>
      </c>
      <c r="C15" s="15">
        <v>26</v>
      </c>
      <c r="D15" s="15">
        <v>45</v>
      </c>
      <c r="E15" s="15">
        <v>77</v>
      </c>
    </row>
    <row r="16" spans="1:5" x14ac:dyDescent="0.35">
      <c r="A16" s="7" t="s">
        <v>2084</v>
      </c>
      <c r="B16" s="15">
        <v>3</v>
      </c>
      <c r="C16" s="15">
        <v>27</v>
      </c>
      <c r="D16" s="15">
        <v>45</v>
      </c>
      <c r="E16" s="15">
        <v>75</v>
      </c>
    </row>
    <row r="17" spans="1:5" x14ac:dyDescent="0.35">
      <c r="A17" s="7" t="s">
        <v>2085</v>
      </c>
      <c r="B17" s="15">
        <v>7</v>
      </c>
      <c r="C17" s="15">
        <v>32</v>
      </c>
      <c r="D17" s="15">
        <v>42</v>
      </c>
      <c r="E17" s="15">
        <v>81</v>
      </c>
    </row>
    <row r="18" spans="1:5" x14ac:dyDescent="0.35">
      <c r="A18" s="7" t="s">
        <v>2068</v>
      </c>
      <c r="B18" s="15">
        <v>57</v>
      </c>
      <c r="C18" s="15">
        <v>364</v>
      </c>
      <c r="D18" s="15">
        <v>565</v>
      </c>
      <c r="E18" s="15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CE232-FE96-41F7-8BDB-3978DF2D7975}">
  <sheetPr codeName="Sheet5"/>
  <dimension ref="A1:H13"/>
  <sheetViews>
    <sheetView workbookViewId="0">
      <selection activeCell="M12" sqref="M12"/>
    </sheetView>
  </sheetViews>
  <sheetFormatPr defaultRowHeight="15.5" x14ac:dyDescent="0.35"/>
  <cols>
    <col min="1" max="1" width="26.4140625" bestFit="1" customWidth="1"/>
    <col min="2" max="2" width="14.5" bestFit="1" customWidth="1"/>
    <col min="3" max="3" width="13.1640625" bestFit="1" customWidth="1"/>
    <col min="4" max="4" width="15.75" bestFit="1" customWidth="1"/>
    <col min="5" max="5" width="12.1640625" bestFit="1" customWidth="1"/>
    <col min="6" max="6" width="19.25" style="10" bestFit="1" customWidth="1"/>
    <col min="7" max="7" width="15.58203125" style="12" bestFit="1" customWidth="1"/>
    <col min="8" max="8" width="18.25" style="12" bestFit="1" customWidth="1"/>
  </cols>
  <sheetData>
    <row r="1" spans="1:8" x14ac:dyDescent="0.35">
      <c r="A1" s="9" t="s">
        <v>2087</v>
      </c>
      <c r="B1" s="9" t="s">
        <v>2088</v>
      </c>
      <c r="C1" s="9" t="s">
        <v>2089</v>
      </c>
      <c r="D1" s="9" t="s">
        <v>2090</v>
      </c>
      <c r="E1" s="9" t="s">
        <v>2091</v>
      </c>
      <c r="F1" s="11" t="s">
        <v>2092</v>
      </c>
      <c r="G1" s="13" t="s">
        <v>2093</v>
      </c>
      <c r="H1" s="13" t="s">
        <v>2094</v>
      </c>
    </row>
    <row r="2" spans="1:8" x14ac:dyDescent="0.35">
      <c r="A2" t="s">
        <v>2095</v>
      </c>
      <c r="B2">
        <f>COUNTIFS('Raw Data'!$H$2:$H$1001,"successful",'Raw Data'!$D$2:$D$1001,"&lt;1000")</f>
        <v>30</v>
      </c>
      <c r="C2">
        <f>COUNTIFS('Raw Data'!$H$2:$H$1001,"failed",'Raw Data'!$D$2:$D$1001,"&lt;1000")</f>
        <v>20</v>
      </c>
      <c r="D2">
        <f>COUNTIFS('Raw Data'!$H$2:$H$1001,"canceled",'Raw Data'!$D$2:$D$1001,"&lt;1000")</f>
        <v>1</v>
      </c>
      <c r="E2">
        <f>SUM(B2:D2)</f>
        <v>51</v>
      </c>
      <c r="F2" s="12">
        <f>ROUND((B2/E2)*100,0)%</f>
        <v>0.59</v>
      </c>
      <c r="G2" s="12">
        <f>ROUND((C2/E2)*100,0)%</f>
        <v>0.39</v>
      </c>
      <c r="H2" s="12">
        <f>ROUND((D2/E2)*100,0)%</f>
        <v>0.02</v>
      </c>
    </row>
    <row r="3" spans="1:8" x14ac:dyDescent="0.35">
      <c r="A3" t="s">
        <v>2096</v>
      </c>
      <c r="B3">
        <f>COUNTIFS('Raw Data'!$H$2:$H$1001,"successful",'Raw Data'!$D$2:$D$1001,"&gt;=1000",'Raw Data'!$D$2:$D$1001,"&lt;5000")</f>
        <v>191</v>
      </c>
      <c r="C3">
        <f>COUNTIFS('Raw Data'!$H$2:$H$1001,"failed",'Raw Data'!$D$2:$D$1001,"&gt;=1000",'Raw Data'!$D$2:$D$1001,"&lt;5000")</f>
        <v>38</v>
      </c>
      <c r="D3">
        <f>COUNTIFS('Raw Data'!$H$2:$H$1001,"canceled",'Raw Data'!$D$2:$D$1001,"&gt;=1000",'Raw Data'!$D$2:$D$1001,"&lt;5000")</f>
        <v>2</v>
      </c>
      <c r="E3">
        <f>SUM(B3:D3)</f>
        <v>231</v>
      </c>
      <c r="F3" s="12">
        <f t="shared" ref="F3:F13" si="0">ROUND((B3/E3)*100,0)%</f>
        <v>0.83</v>
      </c>
      <c r="G3" s="12">
        <f t="shared" ref="G3:G13" si="1">ROUND((C3/E3)*100,0)%</f>
        <v>0.16</v>
      </c>
      <c r="H3" s="12">
        <f t="shared" ref="H3:H13" si="2">ROUND((D3/E3)*100,0)%</f>
        <v>0.01</v>
      </c>
    </row>
    <row r="4" spans="1:8" x14ac:dyDescent="0.35">
      <c r="A4" t="s">
        <v>2097</v>
      </c>
      <c r="B4">
        <f>COUNTIFS('Raw Data'!$H$2:$H$1001,"successful",'Raw Data'!$D$2:$D$1001,"&gt;=5000",'Raw Data'!$D$2:$D$1001,"&lt;10000")</f>
        <v>164</v>
      </c>
      <c r="C4">
        <f>COUNTIFS('Raw Data'!$H$2:$H$1001,"failed",'Raw Data'!$D$2:$D$1001,"&gt;=5000",'Raw Data'!$D$2:$D$1001,"&lt;10000")</f>
        <v>126</v>
      </c>
      <c r="D4">
        <f>COUNTIFS('Raw Data'!$H$2:$H$1001,"canceled",'Raw Data'!$D$2:$D$1001,"&gt;=5000",'Raw Data'!$D$2:$D$1001,"&lt;10000")</f>
        <v>25</v>
      </c>
      <c r="E4">
        <f t="shared" ref="E4:E12" si="3">SUM(B4:D4)</f>
        <v>315</v>
      </c>
      <c r="F4" s="12">
        <f t="shared" si="0"/>
        <v>0.52</v>
      </c>
      <c r="G4" s="12">
        <f t="shared" si="1"/>
        <v>0.4</v>
      </c>
      <c r="H4" s="12">
        <f t="shared" si="2"/>
        <v>0.08</v>
      </c>
    </row>
    <row r="5" spans="1:8" x14ac:dyDescent="0.35">
      <c r="A5" t="s">
        <v>2098</v>
      </c>
      <c r="B5">
        <f>COUNTIFS('Raw Data'!$H$2:$H$1001,"successful",'Raw Data'!$D$2:$D$1001,"&gt;=10000",'Raw Data'!$D$2:$D$1001,"&lt;15000")</f>
        <v>4</v>
      </c>
      <c r="C5">
        <f>COUNTIFS('Raw Data'!$H$2:$H$1001,"failed",'Raw Data'!$D$2:$D$1001,"&gt;=10000",'Raw Data'!$D$2:$D$1001,"&lt;15000")</f>
        <v>5</v>
      </c>
      <c r="D5">
        <f>COUNTIFS('Raw Data'!$H$2:$H$1001,"canceled",'Raw Data'!$D$2:$D$1001,"&gt;=10000",'Raw Data'!$D$2:$D$1001,"&lt;15000")</f>
        <v>0</v>
      </c>
      <c r="E5">
        <f t="shared" si="3"/>
        <v>9</v>
      </c>
      <c r="F5" s="12">
        <f t="shared" si="0"/>
        <v>0.44</v>
      </c>
      <c r="G5" s="12">
        <f t="shared" si="1"/>
        <v>0.56000000000000005</v>
      </c>
      <c r="H5" s="12">
        <f t="shared" si="2"/>
        <v>0</v>
      </c>
    </row>
    <row r="6" spans="1:8" x14ac:dyDescent="0.35">
      <c r="A6" t="s">
        <v>2099</v>
      </c>
      <c r="B6">
        <f>COUNTIFS('Raw Data'!$H$2:$H$1001,"successful",'Raw Data'!$D$2:$D$1001,"&gt;=15000",'Raw Data'!$D$2:$D$1001,"&lt;20000")</f>
        <v>10</v>
      </c>
      <c r="C6">
        <f>COUNTIFS('Raw Data'!$H$2:$H$1001,"failed",'Raw Data'!$D$2:$D$1001,"&gt;=15000",'Raw Data'!$D$2:$D$1001,"&lt;20000")</f>
        <v>0</v>
      </c>
      <c r="D6">
        <f>COUNTIFS('Raw Data'!$H$2:$H$1001,"canceled",'Raw Data'!$D$2:$D$1001,"&gt;=15000",'Raw Data'!$D$2:$D$1001,"&lt;20000")</f>
        <v>0</v>
      </c>
      <c r="E6">
        <f t="shared" si="3"/>
        <v>10</v>
      </c>
      <c r="F6" s="12">
        <f t="shared" si="0"/>
        <v>1</v>
      </c>
      <c r="G6" s="12">
        <f t="shared" si="1"/>
        <v>0</v>
      </c>
      <c r="H6" s="12">
        <f t="shared" si="2"/>
        <v>0</v>
      </c>
    </row>
    <row r="7" spans="1:8" x14ac:dyDescent="0.35">
      <c r="A7" t="s">
        <v>2100</v>
      </c>
      <c r="B7">
        <f>COUNTIFS('Raw Data'!$H$2:$H$1001,"successful",'Raw Data'!$D$2:$D$1001,"&gt;=20000",'Raw Data'!$D$2:$D$1001,"&lt;25000")</f>
        <v>7</v>
      </c>
      <c r="C7">
        <f>COUNTIFS('Raw Data'!$H$2:$H$1001,"failed",'Raw Data'!$D$2:$D$1001,"&gt;=20000",'Raw Data'!$D$2:$D$1001,"&lt;25000")</f>
        <v>0</v>
      </c>
      <c r="D7">
        <f>COUNTIFS('Raw Data'!$H$2:$H$1001,"canceled",'Raw Data'!$D$2:$D$1001,"&gt;=20000",'Raw Data'!$D$2:$D$1001,"&lt;25000")</f>
        <v>0</v>
      </c>
      <c r="E7">
        <f t="shared" si="3"/>
        <v>7</v>
      </c>
      <c r="F7" s="12">
        <f t="shared" si="0"/>
        <v>1</v>
      </c>
      <c r="G7" s="12">
        <f t="shared" si="1"/>
        <v>0</v>
      </c>
      <c r="H7" s="12">
        <f t="shared" si="2"/>
        <v>0</v>
      </c>
    </row>
    <row r="8" spans="1:8" x14ac:dyDescent="0.35">
      <c r="A8" t="s">
        <v>2101</v>
      </c>
      <c r="B8">
        <f>COUNTIFS('Raw Data'!$H$2:$H$1001,"successful",'Raw Data'!$D$2:$D$1001,"&gt;=25000",'Raw Data'!$D$2:$D$1001,"&lt;30000")</f>
        <v>11</v>
      </c>
      <c r="C8">
        <f>COUNTIFS('Raw Data'!$H$2:$H$1001,"failed",'Raw Data'!$D$2:$D$1001,"&gt;=25000",'Raw Data'!$D$2:$D$1001,"&lt;30000")</f>
        <v>3</v>
      </c>
      <c r="D8">
        <f>COUNTIFS('Raw Data'!$H$2:$H$1001,"canceled",'Raw Data'!$D$2:$D$1001,"&gt;=25000",'Raw Data'!$D$2:$D$1001,"&lt;30000")</f>
        <v>0</v>
      </c>
      <c r="E8">
        <f t="shared" si="3"/>
        <v>14</v>
      </c>
      <c r="F8" s="12">
        <f t="shared" si="0"/>
        <v>0.79</v>
      </c>
      <c r="G8" s="12">
        <f t="shared" si="1"/>
        <v>0.21</v>
      </c>
      <c r="H8" s="12">
        <f t="shared" si="2"/>
        <v>0</v>
      </c>
    </row>
    <row r="9" spans="1:8" x14ac:dyDescent="0.35">
      <c r="A9" t="s">
        <v>2102</v>
      </c>
      <c r="B9">
        <f>COUNTIFS('Raw Data'!$H$2:$H$1001,"successful",'Raw Data'!$D$2:$D$1001,"&gt;=30000",'Raw Data'!$D$2:$D$1001,"&lt;35000")</f>
        <v>7</v>
      </c>
      <c r="C9">
        <f>COUNTIFS('Raw Data'!$H$2:$H$1001,"failed",'Raw Data'!$D$2:$D$1001,"&gt;=30000",'Raw Data'!$D$2:$D$1001,"&lt;35000")</f>
        <v>0</v>
      </c>
      <c r="D9">
        <f>COUNTIFS('Raw Data'!$H$2:$H$1001,"canceled",'Raw Data'!$D$2:$D$1001,"&gt;=30000",'Raw Data'!$D$2:$D$1001,"&lt;35000")</f>
        <v>0</v>
      </c>
      <c r="E9">
        <f t="shared" si="3"/>
        <v>7</v>
      </c>
      <c r="F9" s="12">
        <f t="shared" si="0"/>
        <v>1</v>
      </c>
      <c r="G9" s="12">
        <f t="shared" si="1"/>
        <v>0</v>
      </c>
      <c r="H9" s="12">
        <f t="shared" si="2"/>
        <v>0</v>
      </c>
    </row>
    <row r="10" spans="1:8" x14ac:dyDescent="0.35">
      <c r="A10" t="s">
        <v>2103</v>
      </c>
      <c r="B10">
        <f>COUNTIFS('Raw Data'!$H$2:$H$1001,"successful",'Raw Data'!$D$2:$D$1001,"&gt;=35000",'Raw Data'!$D$2:$D$1001,"&lt;40000")</f>
        <v>8</v>
      </c>
      <c r="C10">
        <f>COUNTIFS('Raw Data'!$H$2:$H$1001,"failed",'Raw Data'!$D$2:$D$1001,"&gt;=35000",'Raw Data'!$D$2:$D$1001,"&lt;40000")</f>
        <v>3</v>
      </c>
      <c r="D10">
        <f>COUNTIFS('Raw Data'!$H$2:$H$1001,"canceled",'Raw Data'!$D$2:$D$1001,"&gt;=35000",'Raw Data'!$D$2:$D$1001,"&lt;40000")</f>
        <v>1</v>
      </c>
      <c r="E10">
        <f t="shared" si="3"/>
        <v>12</v>
      </c>
      <c r="F10" s="12">
        <f t="shared" si="0"/>
        <v>0.67</v>
      </c>
      <c r="G10" s="12">
        <f t="shared" si="1"/>
        <v>0.25</v>
      </c>
      <c r="H10" s="12">
        <f t="shared" si="2"/>
        <v>0.08</v>
      </c>
    </row>
    <row r="11" spans="1:8" x14ac:dyDescent="0.35">
      <c r="A11" t="s">
        <v>2104</v>
      </c>
      <c r="B11">
        <f>COUNTIFS('Raw Data'!$H$2:$H$1001,"successful",'Raw Data'!$D$2:$D$1001,"&gt;=40000",'Raw Data'!$D$2:$D$1001,"&lt;45000")</f>
        <v>11</v>
      </c>
      <c r="C11">
        <f>COUNTIFS('Raw Data'!$H$2:$H$1001,"failed",'Raw Data'!$D$2:$D$1001,"&gt;=40000",'Raw Data'!$D$2:$D$1001,"&lt;45000")</f>
        <v>3</v>
      </c>
      <c r="D11">
        <f>COUNTIFS('Raw Data'!$H$2:$H$1001,"canceled",'Raw Data'!$D$2:$D$1001,"&gt;=40000",'Raw Data'!$D$2:$D$1001,"&lt;45000")</f>
        <v>0</v>
      </c>
      <c r="E11">
        <f t="shared" si="3"/>
        <v>14</v>
      </c>
      <c r="F11" s="12">
        <f t="shared" si="0"/>
        <v>0.79</v>
      </c>
      <c r="G11" s="12">
        <f t="shared" si="1"/>
        <v>0.21</v>
      </c>
      <c r="H11" s="12">
        <f t="shared" si="2"/>
        <v>0</v>
      </c>
    </row>
    <row r="12" spans="1:8" x14ac:dyDescent="0.35">
      <c r="A12" t="s">
        <v>2105</v>
      </c>
      <c r="B12">
        <f>COUNTIFS('Raw Data'!$H$2:$H$1001,"successful",'Raw Data'!$D$2:$D$1001,"&gt;=45000",'Raw Data'!$D$2:$D$1001,"&lt;50000")</f>
        <v>8</v>
      </c>
      <c r="C12">
        <f>COUNTIFS('Raw Data'!$H$2:$H$1001,"failed",'Raw Data'!$D$2:$D$1001,"&gt;=45000",'Raw Data'!$D$2:$D$1001,"&lt;50000")</f>
        <v>3</v>
      </c>
      <c r="D12">
        <f>COUNTIFS('Raw Data'!$H$2:$H$1001,"canceled",'Raw Data'!$D$2:$D$1001,"&gt;=45000",'Raw Data'!$D$2:$D$1001,"&lt;50000")</f>
        <v>0</v>
      </c>
      <c r="E12">
        <f t="shared" si="3"/>
        <v>11</v>
      </c>
      <c r="F12" s="12">
        <f t="shared" si="0"/>
        <v>0.73</v>
      </c>
      <c r="G12" s="12">
        <f t="shared" si="1"/>
        <v>0.27</v>
      </c>
      <c r="H12" s="12">
        <f t="shared" si="2"/>
        <v>0</v>
      </c>
    </row>
    <row r="13" spans="1:8" x14ac:dyDescent="0.35">
      <c r="A13" t="s">
        <v>2106</v>
      </c>
      <c r="B13">
        <f>COUNTIFS('Raw Data'!$H$2:$H$1001,"successful",'Raw Data'!$D$2:$D$1001,"&gt;=50000")</f>
        <v>114</v>
      </c>
      <c r="C13">
        <f>COUNTIFS('Raw Data'!$H$2:$H$1001,"failed",'Raw Data'!$D$2:$D$1001,"&gt;=50000")</f>
        <v>163</v>
      </c>
      <c r="D13">
        <f>COUNTIFS('Raw Data'!$H$2:$H$1001,"canceled",'Raw Data'!$D$2:$D$1001,"&gt;=50000")</f>
        <v>28</v>
      </c>
      <c r="E13">
        <f>SUM(B13:D13)</f>
        <v>305</v>
      </c>
      <c r="F13" s="12">
        <f t="shared" si="0"/>
        <v>0.37</v>
      </c>
      <c r="G13" s="12">
        <f t="shared" si="1"/>
        <v>0.53</v>
      </c>
      <c r="H13" s="12">
        <f t="shared" si="2"/>
        <v>0.09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654B-0157-428F-9209-49039ECD418F}">
  <sheetPr codeName="Sheet1" filterMode="1"/>
  <dimension ref="A1:L1001"/>
  <sheetViews>
    <sheetView tabSelected="1" workbookViewId="0">
      <selection activeCell="G40" sqref="G40"/>
    </sheetView>
  </sheetViews>
  <sheetFormatPr defaultRowHeight="15.5" x14ac:dyDescent="0.35"/>
  <cols>
    <col min="1" max="1" width="10.6640625"/>
    <col min="2" max="2" width="17.25" bestFit="1" customWidth="1"/>
    <col min="4" max="4" width="13.08203125" bestFit="1" customWidth="1"/>
    <col min="5" max="5" width="16.4140625" bestFit="1" customWidth="1"/>
    <col min="7" max="7" width="19.83203125" customWidth="1"/>
    <col min="9" max="9" width="14.5" bestFit="1" customWidth="1"/>
  </cols>
  <sheetData>
    <row r="1" spans="1:10" x14ac:dyDescent="0.35">
      <c r="A1" s="1" t="s">
        <v>4</v>
      </c>
      <c r="B1" s="1" t="s">
        <v>5</v>
      </c>
      <c r="C1" s="1" t="s">
        <v>4</v>
      </c>
      <c r="D1" s="1" t="s">
        <v>5</v>
      </c>
      <c r="E1" s="14" t="s">
        <v>2107</v>
      </c>
      <c r="F1" s="14"/>
      <c r="G1" s="14" t="s">
        <v>2114</v>
      </c>
      <c r="H1" s="14"/>
      <c r="I1" t="s">
        <v>2115</v>
      </c>
      <c r="J1" t="s">
        <v>2117</v>
      </c>
    </row>
    <row r="2" spans="1:10" hidden="1" x14ac:dyDescent="0.35">
      <c r="A2" t="s">
        <v>14</v>
      </c>
      <c r="B2">
        <v>0</v>
      </c>
      <c r="C2" t="s">
        <v>14</v>
      </c>
      <c r="D2">
        <v>0</v>
      </c>
    </row>
    <row r="3" spans="1:10" x14ac:dyDescent="0.35">
      <c r="A3" t="s">
        <v>20</v>
      </c>
      <c r="B3">
        <v>16</v>
      </c>
      <c r="C3" t="s">
        <v>14</v>
      </c>
      <c r="D3">
        <v>24</v>
      </c>
      <c r="E3" t="s">
        <v>2108</v>
      </c>
      <c r="F3">
        <f>AVERAGE(successful)</f>
        <v>728.90251256281408</v>
      </c>
      <c r="G3" t="s">
        <v>2108</v>
      </c>
      <c r="H3">
        <f>AVERAGE(failed)</f>
        <v>587.22865013774106</v>
      </c>
      <c r="I3">
        <f>(B3-$F$3)/$F$15</f>
        <v>-0.62540624493413388</v>
      </c>
      <c r="J3">
        <f>(D3-$H$3)/$H$15</f>
        <v>-0.58539065753756847</v>
      </c>
    </row>
    <row r="4" spans="1:10" x14ac:dyDescent="0.35">
      <c r="A4" t="s">
        <v>20</v>
      </c>
      <c r="B4">
        <v>26</v>
      </c>
      <c r="C4" t="s">
        <v>14</v>
      </c>
      <c r="D4">
        <v>53</v>
      </c>
      <c r="E4" t="s">
        <v>2109</v>
      </c>
      <c r="F4">
        <f>MEDIAN(successful)</f>
        <v>185</v>
      </c>
      <c r="G4" t="s">
        <v>2109</v>
      </c>
      <c r="H4">
        <f>MEDIAN(failed)</f>
        <v>115</v>
      </c>
      <c r="I4">
        <f>(B4-$F$3)/$F$15</f>
        <v>-0.61663356937312541</v>
      </c>
      <c r="J4">
        <f>(D4-$H$3)/$H$15</f>
        <v>-0.55524956108511025</v>
      </c>
    </row>
    <row r="5" spans="1:10" hidden="1" x14ac:dyDescent="0.35">
      <c r="A5" t="s">
        <v>14</v>
      </c>
      <c r="B5">
        <v>24</v>
      </c>
      <c r="C5" t="s">
        <v>14</v>
      </c>
      <c r="D5">
        <v>18</v>
      </c>
      <c r="G5" t="s">
        <v>2110</v>
      </c>
    </row>
    <row r="6" spans="1:10" hidden="1" x14ac:dyDescent="0.35">
      <c r="A6" t="s">
        <v>14</v>
      </c>
      <c r="B6">
        <v>53</v>
      </c>
      <c r="C6" t="s">
        <v>14</v>
      </c>
      <c r="D6">
        <v>44</v>
      </c>
      <c r="G6" t="s">
        <v>2111</v>
      </c>
    </row>
    <row r="7" spans="1:10" x14ac:dyDescent="0.35">
      <c r="A7" t="s">
        <v>20</v>
      </c>
      <c r="B7">
        <v>27</v>
      </c>
      <c r="C7" t="s">
        <v>14</v>
      </c>
      <c r="D7">
        <v>27</v>
      </c>
      <c r="E7" t="s">
        <v>2110</v>
      </c>
      <c r="F7">
        <f>MIN(successful)</f>
        <v>0</v>
      </c>
      <c r="G7" t="s">
        <v>2110</v>
      </c>
      <c r="H7">
        <f>MIN(failed)</f>
        <v>0</v>
      </c>
      <c r="I7">
        <f>(B7-$F$3)/$F$15</f>
        <v>-0.61575630181702457</v>
      </c>
      <c r="J7">
        <f>(D7-$H$3)/$H$15</f>
        <v>-0.58227261307696931</v>
      </c>
    </row>
    <row r="8" spans="1:10" hidden="1" x14ac:dyDescent="0.35">
      <c r="A8" t="s">
        <v>14</v>
      </c>
      <c r="B8">
        <v>18</v>
      </c>
      <c r="C8" t="s">
        <v>14</v>
      </c>
      <c r="D8">
        <v>55</v>
      </c>
      <c r="G8" t="s">
        <v>2113</v>
      </c>
    </row>
    <row r="9" spans="1:10" x14ac:dyDescent="0.35">
      <c r="A9" t="s">
        <v>20</v>
      </c>
      <c r="B9">
        <v>32</v>
      </c>
      <c r="C9" t="s">
        <v>14</v>
      </c>
      <c r="D9">
        <v>200</v>
      </c>
      <c r="E9" t="s">
        <v>2111</v>
      </c>
      <c r="F9">
        <f>MAX(successful)</f>
        <v>7295</v>
      </c>
      <c r="G9" t="s">
        <v>2111</v>
      </c>
      <c r="H9">
        <f>MAX(failed)</f>
        <v>6080</v>
      </c>
      <c r="I9">
        <f>(B9-$F$3)/$F$15</f>
        <v>-0.61136996403652033</v>
      </c>
      <c r="J9">
        <f>(D9-$H$3)/$H$15</f>
        <v>-0.4024653825157532</v>
      </c>
    </row>
    <row r="10" spans="1:10" hidden="1" x14ac:dyDescent="0.35">
      <c r="A10" t="s">
        <v>47</v>
      </c>
      <c r="B10">
        <v>708</v>
      </c>
      <c r="C10" t="s">
        <v>14</v>
      </c>
      <c r="D10">
        <v>452</v>
      </c>
    </row>
    <row r="11" spans="1:10" hidden="1" x14ac:dyDescent="0.35">
      <c r="A11" t="s">
        <v>14</v>
      </c>
      <c r="B11">
        <v>44</v>
      </c>
      <c r="C11" t="s">
        <v>14</v>
      </c>
      <c r="D11">
        <v>674</v>
      </c>
    </row>
    <row r="12" spans="1:10" x14ac:dyDescent="0.35">
      <c r="A12" t="s">
        <v>20</v>
      </c>
      <c r="B12">
        <v>32</v>
      </c>
      <c r="C12" t="s">
        <v>14</v>
      </c>
      <c r="D12">
        <v>558</v>
      </c>
      <c r="E12" t="s">
        <v>2112</v>
      </c>
      <c r="F12">
        <f>_xlfn.VAR.S(successful)</f>
        <v>1299379.0599031374</v>
      </c>
      <c r="G12" t="s">
        <v>2112</v>
      </c>
      <c r="H12">
        <f>_xlfn.VAR.S(failed)</f>
        <v>925716.28182883584</v>
      </c>
      <c r="I12">
        <f>(B12-$F$3)/$F$15</f>
        <v>-0.61136996403652033</v>
      </c>
      <c r="J12">
        <f>(D12-$H$3)/$H$15</f>
        <v>-3.0378743550924438E-2</v>
      </c>
    </row>
    <row r="13" spans="1:10" hidden="1" x14ac:dyDescent="0.35">
      <c r="A13" t="s">
        <v>14</v>
      </c>
      <c r="B13">
        <v>27</v>
      </c>
      <c r="C13" t="s">
        <v>14</v>
      </c>
      <c r="D13">
        <v>15</v>
      </c>
    </row>
    <row r="14" spans="1:10" hidden="1" x14ac:dyDescent="0.35">
      <c r="A14" t="s">
        <v>14</v>
      </c>
      <c r="B14">
        <v>55</v>
      </c>
      <c r="C14" t="s">
        <v>14</v>
      </c>
      <c r="D14">
        <v>2307</v>
      </c>
    </row>
    <row r="15" spans="1:10" x14ac:dyDescent="0.35">
      <c r="A15" t="s">
        <v>20</v>
      </c>
      <c r="B15">
        <v>34</v>
      </c>
      <c r="C15" t="s">
        <v>14</v>
      </c>
      <c r="D15">
        <v>88</v>
      </c>
      <c r="E15" t="s">
        <v>2113</v>
      </c>
      <c r="F15">
        <f>_xlfn.STDEV.S(successful)</f>
        <v>1139.9030923298424</v>
      </c>
      <c r="G15" t="s">
        <v>2113</v>
      </c>
      <c r="H15">
        <f>_xlfn.STDEV.S(failed)</f>
        <v>962.1415082142729</v>
      </c>
      <c r="I15">
        <f>(B15-$F$3)/$F$15</f>
        <v>-0.60961542892431864</v>
      </c>
      <c r="J15">
        <f>(D15-$H$3)/$H$15</f>
        <v>-0.51887237571145384</v>
      </c>
    </row>
    <row r="16" spans="1:10" hidden="1" x14ac:dyDescent="0.35">
      <c r="A16" t="s">
        <v>14</v>
      </c>
      <c r="B16">
        <v>200</v>
      </c>
      <c r="C16" t="s">
        <v>14</v>
      </c>
      <c r="D16">
        <v>48</v>
      </c>
    </row>
    <row r="17" spans="1:12" hidden="1" x14ac:dyDescent="0.35">
      <c r="A17" t="s">
        <v>14</v>
      </c>
      <c r="B17">
        <v>452</v>
      </c>
      <c r="C17" t="s">
        <v>14</v>
      </c>
      <c r="D17">
        <v>1</v>
      </c>
    </row>
    <row r="18" spans="1:12" x14ac:dyDescent="0.35">
      <c r="A18" t="s">
        <v>20</v>
      </c>
      <c r="B18">
        <v>40</v>
      </c>
      <c r="C18" t="s">
        <v>14</v>
      </c>
      <c r="D18">
        <v>1467</v>
      </c>
      <c r="I18">
        <f t="shared" ref="I18:I19" si="0">(B18-$F$3)/$F$15</f>
        <v>-0.60435182358771355</v>
      </c>
      <c r="J18">
        <f t="shared" ref="J18:J19" si="1">(D18-$H$3)/$H$15</f>
        <v>0.91438872801061011</v>
      </c>
    </row>
    <row r="19" spans="1:12" x14ac:dyDescent="0.35">
      <c r="A19" t="s">
        <v>20</v>
      </c>
      <c r="B19">
        <v>41</v>
      </c>
      <c r="C19" t="s">
        <v>14</v>
      </c>
      <c r="D19">
        <v>75</v>
      </c>
      <c r="I19">
        <f t="shared" si="0"/>
        <v>-0.60347455603161271</v>
      </c>
      <c r="J19">
        <f t="shared" si="1"/>
        <v>-0.53238390170738337</v>
      </c>
    </row>
    <row r="20" spans="1:12" hidden="1" x14ac:dyDescent="0.35">
      <c r="A20" t="s">
        <v>74</v>
      </c>
      <c r="B20">
        <v>135</v>
      </c>
      <c r="C20" t="s">
        <v>14</v>
      </c>
      <c r="D20">
        <v>120</v>
      </c>
    </row>
    <row r="21" spans="1:12" hidden="1" x14ac:dyDescent="0.35">
      <c r="A21" t="s">
        <v>14</v>
      </c>
      <c r="B21">
        <v>674</v>
      </c>
      <c r="C21" t="s">
        <v>14</v>
      </c>
      <c r="D21">
        <v>2253</v>
      </c>
    </row>
    <row r="22" spans="1:12" x14ac:dyDescent="0.35">
      <c r="A22" t="s">
        <v>20</v>
      </c>
      <c r="B22">
        <v>41</v>
      </c>
      <c r="C22" t="s">
        <v>14</v>
      </c>
      <c r="D22">
        <v>5</v>
      </c>
      <c r="I22">
        <f>(B22-$F$3)/$F$15</f>
        <v>-0.60347455603161271</v>
      </c>
      <c r="J22">
        <f>(D22-$H$3)/$H$15</f>
        <v>-0.60513827245469631</v>
      </c>
    </row>
    <row r="23" spans="1:12" hidden="1" x14ac:dyDescent="0.35">
      <c r="A23" t="s">
        <v>14</v>
      </c>
      <c r="B23">
        <v>558</v>
      </c>
      <c r="C23" t="s">
        <v>14</v>
      </c>
      <c r="D23">
        <v>38</v>
      </c>
    </row>
    <row r="24" spans="1:12" x14ac:dyDescent="0.35">
      <c r="A24" t="s">
        <v>20</v>
      </c>
      <c r="B24">
        <v>42</v>
      </c>
      <c r="C24" t="s">
        <v>14</v>
      </c>
      <c r="D24">
        <v>12</v>
      </c>
      <c r="I24">
        <f t="shared" ref="I24:I27" si="2">(B24-$F$3)/$F$15</f>
        <v>-0.60259728847551186</v>
      </c>
      <c r="J24">
        <f t="shared" ref="J24:J27" si="3">(D24-$H$3)/$H$15</f>
        <v>-0.59786283537996499</v>
      </c>
    </row>
    <row r="25" spans="1:12" x14ac:dyDescent="0.35">
      <c r="A25" t="s">
        <v>20</v>
      </c>
      <c r="B25">
        <v>43</v>
      </c>
      <c r="C25" t="s">
        <v>14</v>
      </c>
      <c r="D25">
        <v>1684</v>
      </c>
      <c r="I25">
        <f t="shared" si="2"/>
        <v>-0.60172002091941101</v>
      </c>
      <c r="J25">
        <f t="shared" si="3"/>
        <v>1.1399272773272799</v>
      </c>
    </row>
    <row r="26" spans="1:12" x14ac:dyDescent="0.35">
      <c r="A26" t="s">
        <v>20</v>
      </c>
      <c r="B26">
        <v>43</v>
      </c>
      <c r="C26" t="s">
        <v>14</v>
      </c>
      <c r="D26">
        <v>56</v>
      </c>
      <c r="I26">
        <f t="shared" si="2"/>
        <v>-0.60172002091941101</v>
      </c>
      <c r="J26">
        <f t="shared" si="3"/>
        <v>-0.55213151662451121</v>
      </c>
    </row>
    <row r="27" spans="1:12" x14ac:dyDescent="0.35">
      <c r="A27" t="s">
        <v>20</v>
      </c>
      <c r="B27">
        <v>48</v>
      </c>
      <c r="C27" t="s">
        <v>14</v>
      </c>
      <c r="D27">
        <v>838</v>
      </c>
      <c r="I27">
        <f t="shared" si="2"/>
        <v>-0.59733368313890678</v>
      </c>
      <c r="J27">
        <f t="shared" si="3"/>
        <v>0.26063873943832711</v>
      </c>
    </row>
    <row r="28" spans="1:12" hidden="1" x14ac:dyDescent="0.35">
      <c r="A28" t="s">
        <v>74</v>
      </c>
      <c r="B28">
        <v>1480</v>
      </c>
      <c r="C28" t="s">
        <v>14</v>
      </c>
      <c r="D28">
        <v>1000</v>
      </c>
    </row>
    <row r="29" spans="1:12" hidden="1" x14ac:dyDescent="0.35">
      <c r="A29" t="s">
        <v>14</v>
      </c>
      <c r="B29">
        <v>15</v>
      </c>
      <c r="C29" t="s">
        <v>14</v>
      </c>
      <c r="D29">
        <v>1482</v>
      </c>
    </row>
    <row r="30" spans="1:12" x14ac:dyDescent="0.35">
      <c r="A30" t="s">
        <v>20</v>
      </c>
      <c r="B30">
        <v>48</v>
      </c>
      <c r="C30" t="s">
        <v>14</v>
      </c>
      <c r="D30">
        <v>106</v>
      </c>
      <c r="I30">
        <f t="shared" ref="I30:I33" si="4">(B30-$F$3)/$F$15</f>
        <v>-0.59733368313890678</v>
      </c>
      <c r="J30">
        <f t="shared" ref="J30:J33" si="5">(D30-$H$3)/$H$15</f>
        <v>-0.50016410894785912</v>
      </c>
    </row>
    <row r="31" spans="1:12" x14ac:dyDescent="0.35">
      <c r="A31" t="s">
        <v>20</v>
      </c>
      <c r="B31">
        <v>48</v>
      </c>
      <c r="C31" t="s">
        <v>14</v>
      </c>
      <c r="D31">
        <v>679</v>
      </c>
      <c r="I31">
        <f t="shared" si="4"/>
        <v>-0.59733368313890678</v>
      </c>
      <c r="J31">
        <f t="shared" si="5"/>
        <v>9.538238302657355E-2</v>
      </c>
    </row>
    <row r="32" spans="1:12" x14ac:dyDescent="0.35">
      <c r="A32" t="s">
        <v>20</v>
      </c>
      <c r="B32">
        <v>50</v>
      </c>
      <c r="C32" t="s">
        <v>14</v>
      </c>
      <c r="D32">
        <v>1220</v>
      </c>
      <c r="I32">
        <f t="shared" si="4"/>
        <v>-0.59557914802670509</v>
      </c>
      <c r="J32">
        <f t="shared" si="5"/>
        <v>0.65766973408794893</v>
      </c>
      <c r="L32" t="s">
        <v>2116</v>
      </c>
    </row>
    <row r="33" spans="1:10" x14ac:dyDescent="0.35">
      <c r="A33" t="s">
        <v>20</v>
      </c>
      <c r="B33">
        <v>50</v>
      </c>
      <c r="C33" t="s">
        <v>14</v>
      </c>
      <c r="D33">
        <v>1</v>
      </c>
      <c r="I33">
        <f t="shared" si="4"/>
        <v>-0.59557914802670509</v>
      </c>
      <c r="J33">
        <f t="shared" si="5"/>
        <v>-0.60929566506882837</v>
      </c>
    </row>
    <row r="34" spans="1:10" hidden="1" x14ac:dyDescent="0.35">
      <c r="A34" t="s">
        <v>14</v>
      </c>
      <c r="B34">
        <v>2307</v>
      </c>
      <c r="C34" t="s">
        <v>14</v>
      </c>
      <c r="D34">
        <v>37</v>
      </c>
    </row>
    <row r="35" spans="1:10" x14ac:dyDescent="0.35">
      <c r="A35" t="s">
        <v>20</v>
      </c>
      <c r="B35">
        <v>50</v>
      </c>
      <c r="C35" t="s">
        <v>14</v>
      </c>
      <c r="D35">
        <v>60</v>
      </c>
      <c r="I35">
        <f t="shared" ref="I35:I40" si="6">(B35-$F$3)/$F$15</f>
        <v>-0.59557914802670509</v>
      </c>
      <c r="J35">
        <f t="shared" ref="J35:J40" si="7">(D35-$H$3)/$H$15</f>
        <v>-0.54797412401037904</v>
      </c>
    </row>
    <row r="36" spans="1:10" x14ac:dyDescent="0.35">
      <c r="A36" t="s">
        <v>20</v>
      </c>
      <c r="B36">
        <v>52</v>
      </c>
      <c r="C36" t="s">
        <v>14</v>
      </c>
      <c r="D36">
        <v>296</v>
      </c>
      <c r="I36">
        <f t="shared" si="6"/>
        <v>-0.59382461291450339</v>
      </c>
      <c r="J36">
        <f t="shared" si="7"/>
        <v>-0.30268795977658125</v>
      </c>
    </row>
    <row r="37" spans="1:10" x14ac:dyDescent="0.35">
      <c r="A37" t="s">
        <v>20</v>
      </c>
      <c r="B37">
        <v>53</v>
      </c>
      <c r="C37" t="s">
        <v>14</v>
      </c>
      <c r="D37">
        <v>3304</v>
      </c>
      <c r="I37">
        <f t="shared" si="6"/>
        <v>-0.59294734535840254</v>
      </c>
      <c r="J37">
        <f t="shared" si="7"/>
        <v>2.8236712860508066</v>
      </c>
    </row>
    <row r="38" spans="1:10" x14ac:dyDescent="0.35">
      <c r="A38" t="s">
        <v>20</v>
      </c>
      <c r="B38">
        <v>53</v>
      </c>
      <c r="C38" t="s">
        <v>14</v>
      </c>
      <c r="D38">
        <v>73</v>
      </c>
      <c r="I38">
        <f t="shared" si="6"/>
        <v>-0.59294734535840254</v>
      </c>
      <c r="J38">
        <f t="shared" si="7"/>
        <v>-0.53446259801444951</v>
      </c>
    </row>
    <row r="39" spans="1:10" x14ac:dyDescent="0.35">
      <c r="A39" t="s">
        <v>20</v>
      </c>
      <c r="B39">
        <v>54</v>
      </c>
      <c r="C39" t="s">
        <v>14</v>
      </c>
      <c r="D39">
        <v>3387</v>
      </c>
      <c r="I39">
        <f t="shared" si="6"/>
        <v>-0.5920700778023017</v>
      </c>
      <c r="J39">
        <f t="shared" si="7"/>
        <v>2.909937182794049</v>
      </c>
    </row>
    <row r="40" spans="1:10" x14ac:dyDescent="0.35">
      <c r="A40" t="s">
        <v>20</v>
      </c>
      <c r="B40">
        <v>55</v>
      </c>
      <c r="C40" t="s">
        <v>14</v>
      </c>
      <c r="D40">
        <v>662</v>
      </c>
      <c r="I40">
        <f t="shared" si="6"/>
        <v>-0.59119281024620085</v>
      </c>
      <c r="J40">
        <f t="shared" si="7"/>
        <v>7.7713464416511849E-2</v>
      </c>
    </row>
    <row r="41" spans="1:10" hidden="1" x14ac:dyDescent="0.35">
      <c r="A41" t="s">
        <v>14</v>
      </c>
      <c r="B41">
        <v>88</v>
      </c>
      <c r="C41" t="s">
        <v>14</v>
      </c>
      <c r="D41">
        <v>774</v>
      </c>
    </row>
    <row r="42" spans="1:10" x14ac:dyDescent="0.35">
      <c r="A42" t="s">
        <v>20</v>
      </c>
      <c r="B42">
        <v>56</v>
      </c>
      <c r="C42" t="s">
        <v>14</v>
      </c>
      <c r="D42">
        <v>672</v>
      </c>
      <c r="I42">
        <f t="shared" ref="I42:I46" si="8">(B42-$F$3)/$F$15</f>
        <v>-0.5903155426901</v>
      </c>
      <c r="J42">
        <f t="shared" ref="J42:J46" si="9">(D42-$H$3)/$H$15</f>
        <v>8.8106945951842264E-2</v>
      </c>
    </row>
    <row r="43" spans="1:10" x14ac:dyDescent="0.35">
      <c r="A43" t="s">
        <v>20</v>
      </c>
      <c r="B43">
        <v>59</v>
      </c>
      <c r="C43" t="s">
        <v>14</v>
      </c>
      <c r="D43">
        <v>940</v>
      </c>
      <c r="I43">
        <f t="shared" si="8"/>
        <v>-0.58768374002179746</v>
      </c>
      <c r="J43">
        <f t="shared" si="9"/>
        <v>0.36665225109869731</v>
      </c>
    </row>
    <row r="44" spans="1:10" x14ac:dyDescent="0.35">
      <c r="A44" t="s">
        <v>20</v>
      </c>
      <c r="B44">
        <v>62</v>
      </c>
      <c r="C44" t="s">
        <v>14</v>
      </c>
      <c r="D44">
        <v>117</v>
      </c>
      <c r="I44">
        <f t="shared" si="8"/>
        <v>-0.58505193735349492</v>
      </c>
      <c r="J44">
        <f t="shared" si="9"/>
        <v>-0.48873127925899562</v>
      </c>
    </row>
    <row r="45" spans="1:10" x14ac:dyDescent="0.35">
      <c r="A45" t="s">
        <v>20</v>
      </c>
      <c r="B45">
        <v>64</v>
      </c>
      <c r="C45" t="s">
        <v>14</v>
      </c>
      <c r="D45">
        <v>115</v>
      </c>
      <c r="I45">
        <f t="shared" si="8"/>
        <v>-0.58329740224129323</v>
      </c>
      <c r="J45">
        <f t="shared" si="9"/>
        <v>-0.49080997556606171</v>
      </c>
    </row>
    <row r="46" spans="1:10" x14ac:dyDescent="0.35">
      <c r="A46" t="s">
        <v>20</v>
      </c>
      <c r="B46">
        <v>65</v>
      </c>
      <c r="C46" t="s">
        <v>14</v>
      </c>
      <c r="D46">
        <v>326</v>
      </c>
      <c r="I46">
        <f t="shared" si="8"/>
        <v>-0.58242013468519238</v>
      </c>
      <c r="J46">
        <f t="shared" si="9"/>
        <v>-0.27150751517059002</v>
      </c>
    </row>
    <row r="47" spans="1:10" hidden="1" x14ac:dyDescent="0.35">
      <c r="A47" t="s">
        <v>14</v>
      </c>
      <c r="B47">
        <v>48</v>
      </c>
      <c r="C47" t="s">
        <v>14</v>
      </c>
      <c r="D47">
        <v>1</v>
      </c>
    </row>
    <row r="48" spans="1:10" x14ac:dyDescent="0.35">
      <c r="A48" t="s">
        <v>20</v>
      </c>
      <c r="B48">
        <v>65</v>
      </c>
      <c r="C48" t="s">
        <v>14</v>
      </c>
      <c r="D48">
        <v>1467</v>
      </c>
      <c r="I48">
        <f t="shared" ref="I48:I51" si="10">(B48-$F$3)/$F$15</f>
        <v>-0.58242013468519238</v>
      </c>
      <c r="J48">
        <f t="shared" ref="J48:J51" si="11">(D48-$H$3)/$H$15</f>
        <v>0.91438872801061011</v>
      </c>
    </row>
    <row r="49" spans="1:10" x14ac:dyDescent="0.35">
      <c r="A49" t="s">
        <v>20</v>
      </c>
      <c r="B49">
        <v>67</v>
      </c>
      <c r="C49" t="s">
        <v>14</v>
      </c>
      <c r="D49">
        <v>5681</v>
      </c>
      <c r="I49">
        <f t="shared" si="10"/>
        <v>-0.58066559957299069</v>
      </c>
      <c r="J49">
        <f t="shared" si="11"/>
        <v>5.2942018469988454</v>
      </c>
    </row>
    <row r="50" spans="1:10" x14ac:dyDescent="0.35">
      <c r="A50" t="s">
        <v>20</v>
      </c>
      <c r="B50">
        <v>68</v>
      </c>
      <c r="C50" t="s">
        <v>14</v>
      </c>
      <c r="D50">
        <v>1059</v>
      </c>
      <c r="I50">
        <f t="shared" si="10"/>
        <v>-0.57978833201688984</v>
      </c>
      <c r="J50">
        <f t="shared" si="11"/>
        <v>0.49033468136912922</v>
      </c>
    </row>
    <row r="51" spans="1:10" x14ac:dyDescent="0.35">
      <c r="A51" t="s">
        <v>20</v>
      </c>
      <c r="B51">
        <v>69</v>
      </c>
      <c r="C51" t="s">
        <v>14</v>
      </c>
      <c r="D51">
        <v>1194</v>
      </c>
      <c r="I51">
        <f t="shared" si="10"/>
        <v>-0.57891106446078899</v>
      </c>
      <c r="J51">
        <f t="shared" si="11"/>
        <v>0.63064668209608976</v>
      </c>
    </row>
    <row r="52" spans="1:10" hidden="1" x14ac:dyDescent="0.35">
      <c r="A52" t="s">
        <v>14</v>
      </c>
      <c r="B52">
        <v>1</v>
      </c>
      <c r="C52" t="s">
        <v>14</v>
      </c>
      <c r="D52">
        <v>30</v>
      </c>
    </row>
    <row r="53" spans="1:10" hidden="1" x14ac:dyDescent="0.35">
      <c r="A53" t="s">
        <v>14</v>
      </c>
      <c r="B53">
        <v>1467</v>
      </c>
      <c r="C53" t="s">
        <v>14</v>
      </c>
      <c r="D53">
        <v>75</v>
      </c>
    </row>
    <row r="54" spans="1:10" hidden="1" x14ac:dyDescent="0.35">
      <c r="A54" t="s">
        <v>14</v>
      </c>
      <c r="B54">
        <v>75</v>
      </c>
      <c r="C54" t="s">
        <v>14</v>
      </c>
      <c r="D54">
        <v>955</v>
      </c>
    </row>
    <row r="55" spans="1:10" x14ac:dyDescent="0.35">
      <c r="A55" t="s">
        <v>20</v>
      </c>
      <c r="B55">
        <v>69</v>
      </c>
      <c r="C55" t="s">
        <v>14</v>
      </c>
      <c r="D55">
        <v>67</v>
      </c>
      <c r="I55">
        <f>(B55-$F$3)/$F$15</f>
        <v>-0.57891106446078899</v>
      </c>
      <c r="J55">
        <f>(D55-$H$3)/$H$15</f>
        <v>-0.54069868693564771</v>
      </c>
    </row>
    <row r="56" spans="1:10" hidden="1" x14ac:dyDescent="0.35">
      <c r="A56" t="s">
        <v>14</v>
      </c>
      <c r="B56">
        <v>120</v>
      </c>
      <c r="C56" t="s">
        <v>14</v>
      </c>
      <c r="D56">
        <v>5</v>
      </c>
    </row>
    <row r="57" spans="1:10" x14ac:dyDescent="0.35">
      <c r="A57" t="s">
        <v>20</v>
      </c>
      <c r="B57">
        <v>70</v>
      </c>
      <c r="C57" t="s">
        <v>14</v>
      </c>
      <c r="D57">
        <v>26</v>
      </c>
      <c r="I57">
        <f t="shared" ref="I57:I62" si="12">(B57-$F$3)/$F$15</f>
        <v>-0.57803379690468815</v>
      </c>
      <c r="J57">
        <f t="shared" ref="J57:J62" si="13">(D57-$H$3)/$H$15</f>
        <v>-0.58331196123050244</v>
      </c>
    </row>
    <row r="58" spans="1:10" x14ac:dyDescent="0.35">
      <c r="A58" t="s">
        <v>20</v>
      </c>
      <c r="B58">
        <v>71</v>
      </c>
      <c r="C58" t="s">
        <v>14</v>
      </c>
      <c r="D58">
        <v>1130</v>
      </c>
      <c r="I58">
        <f t="shared" si="12"/>
        <v>-0.5771565293485873</v>
      </c>
      <c r="J58">
        <f t="shared" si="13"/>
        <v>0.56412840026997513</v>
      </c>
    </row>
    <row r="59" spans="1:10" x14ac:dyDescent="0.35">
      <c r="A59" t="s">
        <v>20</v>
      </c>
      <c r="B59">
        <v>72</v>
      </c>
      <c r="C59" t="s">
        <v>14</v>
      </c>
      <c r="D59">
        <v>782</v>
      </c>
      <c r="I59">
        <f t="shared" si="12"/>
        <v>-0.57627926179248645</v>
      </c>
      <c r="J59">
        <f t="shared" si="13"/>
        <v>0.20243524284047681</v>
      </c>
    </row>
    <row r="60" spans="1:10" x14ac:dyDescent="0.35">
      <c r="A60" t="s">
        <v>20</v>
      </c>
      <c r="B60">
        <v>76</v>
      </c>
      <c r="C60" t="s">
        <v>14</v>
      </c>
      <c r="D60">
        <v>210</v>
      </c>
      <c r="I60">
        <f t="shared" si="12"/>
        <v>-0.57277019156808306</v>
      </c>
      <c r="J60">
        <f t="shared" si="13"/>
        <v>-0.39207190098042283</v>
      </c>
    </row>
    <row r="61" spans="1:10" x14ac:dyDescent="0.35">
      <c r="A61" t="s">
        <v>20</v>
      </c>
      <c r="B61">
        <v>76</v>
      </c>
      <c r="C61" t="s">
        <v>14</v>
      </c>
      <c r="D61">
        <v>136</v>
      </c>
      <c r="I61">
        <f t="shared" si="12"/>
        <v>-0.57277019156808306</v>
      </c>
      <c r="J61">
        <f t="shared" si="13"/>
        <v>-0.46898366434186783</v>
      </c>
    </row>
    <row r="62" spans="1:10" x14ac:dyDescent="0.35">
      <c r="A62" t="s">
        <v>20</v>
      </c>
      <c r="B62">
        <v>78</v>
      </c>
      <c r="C62" t="s">
        <v>14</v>
      </c>
      <c r="D62">
        <v>86</v>
      </c>
      <c r="I62">
        <f t="shared" si="12"/>
        <v>-0.57101565645588137</v>
      </c>
      <c r="J62">
        <f t="shared" si="13"/>
        <v>-0.52095107201851987</v>
      </c>
    </row>
    <row r="63" spans="1:10" hidden="1" x14ac:dyDescent="0.35">
      <c r="A63" t="s">
        <v>14</v>
      </c>
      <c r="B63">
        <v>2253</v>
      </c>
      <c r="C63" t="s">
        <v>14</v>
      </c>
      <c r="D63">
        <v>19</v>
      </c>
    </row>
    <row r="64" spans="1:10" x14ac:dyDescent="0.35">
      <c r="A64" t="s">
        <v>20</v>
      </c>
      <c r="B64">
        <v>78</v>
      </c>
      <c r="C64" t="s">
        <v>14</v>
      </c>
      <c r="D64">
        <v>886</v>
      </c>
      <c r="I64">
        <f>(B64-$F$3)/$F$15</f>
        <v>-0.57101565645588137</v>
      </c>
      <c r="J64">
        <f>(D64-$H$3)/$H$15</f>
        <v>0.31052745080791311</v>
      </c>
    </row>
    <row r="65" spans="1:10" hidden="1" x14ac:dyDescent="0.35">
      <c r="A65" t="s">
        <v>14</v>
      </c>
      <c r="B65">
        <v>5</v>
      </c>
      <c r="C65" t="s">
        <v>14</v>
      </c>
      <c r="D65">
        <v>35</v>
      </c>
    </row>
    <row r="66" spans="1:10" hidden="1" x14ac:dyDescent="0.35">
      <c r="A66" t="s">
        <v>14</v>
      </c>
      <c r="B66">
        <v>38</v>
      </c>
      <c r="C66" t="s">
        <v>14</v>
      </c>
      <c r="D66">
        <v>24</v>
      </c>
    </row>
    <row r="67" spans="1:10" x14ac:dyDescent="0.35">
      <c r="A67" t="s">
        <v>20</v>
      </c>
      <c r="B67">
        <v>80</v>
      </c>
      <c r="C67" t="s">
        <v>14</v>
      </c>
      <c r="D67">
        <v>86</v>
      </c>
      <c r="I67">
        <f>(B67-$F$3)/$F$15</f>
        <v>-0.56926112134367968</v>
      </c>
      <c r="J67">
        <f>(D67-$H$3)/$H$15</f>
        <v>-0.52095107201851987</v>
      </c>
    </row>
    <row r="68" spans="1:10" hidden="1" x14ac:dyDescent="0.35">
      <c r="A68" t="s">
        <v>14</v>
      </c>
      <c r="B68">
        <v>12</v>
      </c>
      <c r="C68" t="s">
        <v>14</v>
      </c>
      <c r="D68">
        <v>243</v>
      </c>
    </row>
    <row r="69" spans="1:10" x14ac:dyDescent="0.35">
      <c r="A69" t="s">
        <v>20</v>
      </c>
      <c r="B69">
        <v>80</v>
      </c>
      <c r="C69" t="s">
        <v>14</v>
      </c>
      <c r="D69">
        <v>65</v>
      </c>
      <c r="I69">
        <f t="shared" ref="I69:I70" si="14">(B69-$F$3)/$F$15</f>
        <v>-0.56926112134367968</v>
      </c>
      <c r="J69">
        <f t="shared" ref="J69:J70" si="15">(D69-$H$3)/$H$15</f>
        <v>-0.54277738324271374</v>
      </c>
    </row>
    <row r="70" spans="1:10" x14ac:dyDescent="0.35">
      <c r="A70" t="s">
        <v>20</v>
      </c>
      <c r="B70">
        <v>80</v>
      </c>
      <c r="C70" t="s">
        <v>14</v>
      </c>
      <c r="D70">
        <v>100</v>
      </c>
      <c r="I70">
        <f t="shared" si="14"/>
        <v>-0.56926112134367968</v>
      </c>
      <c r="J70">
        <f t="shared" si="15"/>
        <v>-0.50640019786905732</v>
      </c>
    </row>
    <row r="71" spans="1:10" hidden="1" x14ac:dyDescent="0.35">
      <c r="A71" t="s">
        <v>74</v>
      </c>
      <c r="B71">
        <v>17</v>
      </c>
      <c r="C71" t="s">
        <v>14</v>
      </c>
      <c r="D71">
        <v>168</v>
      </c>
    </row>
    <row r="72" spans="1:10" x14ac:dyDescent="0.35">
      <c r="A72" t="s">
        <v>20</v>
      </c>
      <c r="B72">
        <v>80</v>
      </c>
      <c r="C72" t="s">
        <v>14</v>
      </c>
      <c r="D72">
        <v>13</v>
      </c>
      <c r="I72">
        <f t="shared" ref="I72:I77" si="16">(B72-$F$3)/$F$15</f>
        <v>-0.56926112134367968</v>
      </c>
      <c r="J72">
        <f t="shared" ref="J72:J77" si="17">(D72-$H$3)/$H$15</f>
        <v>-0.59682348722643197</v>
      </c>
    </row>
    <row r="73" spans="1:10" x14ac:dyDescent="0.35">
      <c r="A73" t="s">
        <v>20</v>
      </c>
      <c r="B73">
        <v>80</v>
      </c>
      <c r="C73" t="s">
        <v>14</v>
      </c>
      <c r="D73">
        <v>1</v>
      </c>
      <c r="I73">
        <f t="shared" si="16"/>
        <v>-0.56926112134367968</v>
      </c>
      <c r="J73">
        <f t="shared" si="17"/>
        <v>-0.60929566506882837</v>
      </c>
    </row>
    <row r="74" spans="1:10" x14ac:dyDescent="0.35">
      <c r="A74" t="s">
        <v>20</v>
      </c>
      <c r="B74">
        <v>80</v>
      </c>
      <c r="C74" t="s">
        <v>14</v>
      </c>
      <c r="D74">
        <v>40</v>
      </c>
      <c r="I74">
        <f t="shared" si="16"/>
        <v>-0.56926112134367968</v>
      </c>
      <c r="J74">
        <f t="shared" si="17"/>
        <v>-0.56876108708103978</v>
      </c>
    </row>
    <row r="75" spans="1:10" x14ac:dyDescent="0.35">
      <c r="A75" t="s">
        <v>20</v>
      </c>
      <c r="B75">
        <v>81</v>
      </c>
      <c r="C75" t="s">
        <v>14</v>
      </c>
      <c r="D75">
        <v>226</v>
      </c>
      <c r="I75">
        <f t="shared" si="16"/>
        <v>-0.56838385378757883</v>
      </c>
      <c r="J75">
        <f t="shared" si="17"/>
        <v>-0.37544233052389414</v>
      </c>
    </row>
    <row r="76" spans="1:10" x14ac:dyDescent="0.35">
      <c r="A76" t="s">
        <v>20</v>
      </c>
      <c r="B76">
        <v>82</v>
      </c>
      <c r="C76" t="s">
        <v>14</v>
      </c>
      <c r="D76">
        <v>1625</v>
      </c>
      <c r="I76">
        <f t="shared" si="16"/>
        <v>-0.56750658623147798</v>
      </c>
      <c r="J76">
        <f t="shared" si="17"/>
        <v>1.0786057362688304</v>
      </c>
    </row>
    <row r="77" spans="1:10" x14ac:dyDescent="0.35">
      <c r="A77" t="s">
        <v>20</v>
      </c>
      <c r="B77">
        <v>82</v>
      </c>
      <c r="C77" t="s">
        <v>14</v>
      </c>
      <c r="D77">
        <v>143</v>
      </c>
      <c r="I77">
        <f t="shared" si="16"/>
        <v>-0.56750658623147798</v>
      </c>
      <c r="J77">
        <f t="shared" si="17"/>
        <v>-0.46170822726713656</v>
      </c>
    </row>
    <row r="78" spans="1:10" hidden="1" x14ac:dyDescent="0.35">
      <c r="A78" t="s">
        <v>14</v>
      </c>
      <c r="B78">
        <v>1684</v>
      </c>
      <c r="C78" t="s">
        <v>14</v>
      </c>
      <c r="D78">
        <v>934</v>
      </c>
    </row>
    <row r="79" spans="1:10" hidden="1" x14ac:dyDescent="0.35">
      <c r="A79" t="s">
        <v>14</v>
      </c>
      <c r="B79">
        <v>56</v>
      </c>
      <c r="C79" t="s">
        <v>14</v>
      </c>
      <c r="D79">
        <v>17</v>
      </c>
    </row>
    <row r="80" spans="1:10" x14ac:dyDescent="0.35">
      <c r="A80" t="s">
        <v>20</v>
      </c>
      <c r="B80">
        <v>83</v>
      </c>
      <c r="C80" t="s">
        <v>14</v>
      </c>
      <c r="D80">
        <v>2179</v>
      </c>
      <c r="I80">
        <f>(B80-$F$3)/$F$15</f>
        <v>-0.56662931867537714</v>
      </c>
      <c r="J80">
        <f>(D80-$H$3)/$H$15</f>
        <v>1.6544046133261354</v>
      </c>
    </row>
    <row r="81" spans="1:10" hidden="1" x14ac:dyDescent="0.35">
      <c r="A81" t="s">
        <v>14</v>
      </c>
      <c r="B81">
        <v>838</v>
      </c>
      <c r="C81" t="s">
        <v>14</v>
      </c>
      <c r="D81">
        <v>931</v>
      </c>
    </row>
    <row r="82" spans="1:10" x14ac:dyDescent="0.35">
      <c r="A82" t="s">
        <v>20</v>
      </c>
      <c r="B82">
        <v>83</v>
      </c>
      <c r="C82" t="s">
        <v>14</v>
      </c>
      <c r="D82">
        <v>92</v>
      </c>
      <c r="I82">
        <f t="shared" ref="I82:I84" si="18">(B82-$F$3)/$F$15</f>
        <v>-0.56662931867537714</v>
      </c>
      <c r="J82">
        <f t="shared" ref="J82:J84" si="19">(D82-$H$3)/$H$15</f>
        <v>-0.51471498309732167</v>
      </c>
    </row>
    <row r="83" spans="1:10" x14ac:dyDescent="0.35">
      <c r="A83" t="s">
        <v>20</v>
      </c>
      <c r="B83">
        <v>84</v>
      </c>
      <c r="C83" t="s">
        <v>14</v>
      </c>
      <c r="D83">
        <v>57</v>
      </c>
      <c r="I83">
        <f t="shared" si="18"/>
        <v>-0.56575205111927629</v>
      </c>
      <c r="J83">
        <f t="shared" si="19"/>
        <v>-0.55109216847097808</v>
      </c>
    </row>
    <row r="84" spans="1:10" x14ac:dyDescent="0.35">
      <c r="A84" t="s">
        <v>20</v>
      </c>
      <c r="B84">
        <v>84</v>
      </c>
      <c r="C84" t="s">
        <v>14</v>
      </c>
      <c r="D84">
        <v>41</v>
      </c>
      <c r="I84">
        <f t="shared" si="18"/>
        <v>-0.56575205111927629</v>
      </c>
      <c r="J84">
        <f t="shared" si="19"/>
        <v>-0.56772173892750677</v>
      </c>
    </row>
    <row r="85" spans="1:10" hidden="1" x14ac:dyDescent="0.35">
      <c r="A85" t="s">
        <v>14</v>
      </c>
      <c r="B85">
        <v>1000</v>
      </c>
      <c r="C85" t="s">
        <v>14</v>
      </c>
      <c r="D85">
        <v>1</v>
      </c>
    </row>
    <row r="86" spans="1:10" x14ac:dyDescent="0.35">
      <c r="A86" t="s">
        <v>20</v>
      </c>
      <c r="B86">
        <v>85</v>
      </c>
      <c r="C86" t="s">
        <v>14</v>
      </c>
      <c r="D86">
        <v>101</v>
      </c>
      <c r="I86">
        <f t="shared" ref="I86:I88" si="20">(B86-$F$3)/$F$15</f>
        <v>-0.56487478356317544</v>
      </c>
      <c r="J86">
        <f t="shared" ref="J86:J88" si="21">(D86-$H$3)/$H$15</f>
        <v>-0.50536084971552431</v>
      </c>
    </row>
    <row r="87" spans="1:10" x14ac:dyDescent="0.35">
      <c r="A87" t="s">
        <v>20</v>
      </c>
      <c r="B87">
        <v>85</v>
      </c>
      <c r="C87" t="s">
        <v>14</v>
      </c>
      <c r="D87">
        <v>1335</v>
      </c>
      <c r="I87">
        <f t="shared" si="20"/>
        <v>-0.56487478356317544</v>
      </c>
      <c r="J87">
        <f t="shared" si="21"/>
        <v>0.77719477174424867</v>
      </c>
    </row>
    <row r="88" spans="1:10" x14ac:dyDescent="0.35">
      <c r="A88" t="s">
        <v>20</v>
      </c>
      <c r="B88">
        <v>85</v>
      </c>
      <c r="C88" t="s">
        <v>14</v>
      </c>
      <c r="D88">
        <v>15</v>
      </c>
      <c r="I88">
        <f t="shared" si="20"/>
        <v>-0.56487478356317544</v>
      </c>
      <c r="J88">
        <f t="shared" si="21"/>
        <v>-0.59474479091936583</v>
      </c>
    </row>
    <row r="89" spans="1:10" hidden="1" x14ac:dyDescent="0.35">
      <c r="A89" t="s">
        <v>14</v>
      </c>
      <c r="B89">
        <v>1482</v>
      </c>
      <c r="C89" t="s">
        <v>14</v>
      </c>
      <c r="D89">
        <v>454</v>
      </c>
    </row>
    <row r="90" spans="1:10" x14ac:dyDescent="0.35">
      <c r="A90" t="s">
        <v>20</v>
      </c>
      <c r="B90">
        <v>85</v>
      </c>
      <c r="C90" t="s">
        <v>14</v>
      </c>
      <c r="D90">
        <v>3182</v>
      </c>
      <c r="I90">
        <f t="shared" ref="I90:I91" si="22">(B90-$F$3)/$F$15</f>
        <v>-0.56487478356317544</v>
      </c>
      <c r="J90">
        <f t="shared" ref="J90:J91" si="23">(D90-$H$3)/$H$15</f>
        <v>2.6968708113197759</v>
      </c>
    </row>
    <row r="91" spans="1:10" x14ac:dyDescent="0.35">
      <c r="A91" t="s">
        <v>20</v>
      </c>
      <c r="B91">
        <v>85</v>
      </c>
      <c r="C91" t="s">
        <v>14</v>
      </c>
      <c r="D91">
        <v>15</v>
      </c>
      <c r="I91">
        <f t="shared" si="22"/>
        <v>-0.56487478356317544</v>
      </c>
      <c r="J91">
        <f t="shared" si="23"/>
        <v>-0.59474479091936583</v>
      </c>
    </row>
    <row r="92" spans="1:10" hidden="1" x14ac:dyDescent="0.35">
      <c r="A92" t="s">
        <v>14</v>
      </c>
      <c r="B92">
        <v>106</v>
      </c>
      <c r="C92" t="s">
        <v>14</v>
      </c>
      <c r="D92">
        <v>133</v>
      </c>
    </row>
    <row r="93" spans="1:10" hidden="1" x14ac:dyDescent="0.35">
      <c r="A93" t="s">
        <v>14</v>
      </c>
      <c r="B93">
        <v>679</v>
      </c>
      <c r="C93" t="s">
        <v>14</v>
      </c>
      <c r="D93">
        <v>2062</v>
      </c>
    </row>
    <row r="94" spans="1:10" x14ac:dyDescent="0.35">
      <c r="A94" t="s">
        <v>20</v>
      </c>
      <c r="B94">
        <v>85</v>
      </c>
      <c r="C94" t="s">
        <v>14</v>
      </c>
      <c r="D94">
        <v>29</v>
      </c>
      <c r="I94">
        <f>(B94-$F$3)/$F$15</f>
        <v>-0.56487478356317544</v>
      </c>
      <c r="J94">
        <f>(D94-$H$3)/$H$15</f>
        <v>-0.58019391676990328</v>
      </c>
    </row>
    <row r="95" spans="1:10" hidden="1" x14ac:dyDescent="0.35">
      <c r="A95" t="s">
        <v>74</v>
      </c>
      <c r="B95">
        <v>610</v>
      </c>
      <c r="C95" t="s">
        <v>14</v>
      </c>
      <c r="D95">
        <v>132</v>
      </c>
    </row>
    <row r="96" spans="1:10" x14ac:dyDescent="0.35">
      <c r="A96" t="s">
        <v>20</v>
      </c>
      <c r="B96">
        <v>86</v>
      </c>
      <c r="C96" t="s">
        <v>14</v>
      </c>
      <c r="D96">
        <v>137</v>
      </c>
      <c r="I96">
        <f t="shared" ref="I96:I99" si="24">(B96-$F$3)/$F$15</f>
        <v>-0.5639975160070746</v>
      </c>
      <c r="J96">
        <f t="shared" ref="J96:J99" si="25">(D96-$H$3)/$H$15</f>
        <v>-0.46794431618833482</v>
      </c>
    </row>
    <row r="97" spans="1:10" x14ac:dyDescent="0.35">
      <c r="A97" t="s">
        <v>20</v>
      </c>
      <c r="B97">
        <v>86</v>
      </c>
      <c r="C97" t="s">
        <v>14</v>
      </c>
      <c r="D97">
        <v>908</v>
      </c>
      <c r="I97">
        <f t="shared" si="24"/>
        <v>-0.5639975160070746</v>
      </c>
      <c r="J97">
        <f t="shared" si="25"/>
        <v>0.33339311018564</v>
      </c>
    </row>
    <row r="98" spans="1:10" x14ac:dyDescent="0.35">
      <c r="A98" t="s">
        <v>20</v>
      </c>
      <c r="B98">
        <v>86</v>
      </c>
      <c r="C98" t="s">
        <v>14</v>
      </c>
      <c r="D98">
        <v>10</v>
      </c>
      <c r="I98">
        <f t="shared" si="24"/>
        <v>-0.5639975160070746</v>
      </c>
      <c r="J98">
        <f t="shared" si="25"/>
        <v>-0.59994153168703102</v>
      </c>
    </row>
    <row r="99" spans="1:10" x14ac:dyDescent="0.35">
      <c r="A99" t="s">
        <v>20</v>
      </c>
      <c r="B99">
        <v>87</v>
      </c>
      <c r="C99" t="s">
        <v>14</v>
      </c>
      <c r="D99">
        <v>1910</v>
      </c>
      <c r="I99">
        <f t="shared" si="24"/>
        <v>-0.56312024845097375</v>
      </c>
      <c r="J99">
        <f t="shared" si="25"/>
        <v>1.3748199600257471</v>
      </c>
    </row>
    <row r="100" spans="1:10" hidden="1" x14ac:dyDescent="0.35">
      <c r="A100" t="s">
        <v>14</v>
      </c>
      <c r="B100">
        <v>1220</v>
      </c>
      <c r="C100" t="s">
        <v>14</v>
      </c>
      <c r="D100">
        <v>38</v>
      </c>
    </row>
    <row r="101" spans="1:10" x14ac:dyDescent="0.35">
      <c r="A101" t="s">
        <v>20</v>
      </c>
      <c r="B101">
        <v>87</v>
      </c>
      <c r="C101" t="s">
        <v>14</v>
      </c>
      <c r="D101">
        <v>104</v>
      </c>
      <c r="I101">
        <f>(B101-$F$3)/$F$15</f>
        <v>-0.56312024845097375</v>
      </c>
      <c r="J101">
        <f>(D101-$H$3)/$H$15</f>
        <v>-0.50224280525492515</v>
      </c>
    </row>
    <row r="102" spans="1:10" hidden="1" x14ac:dyDescent="0.35">
      <c r="A102" t="s">
        <v>14</v>
      </c>
      <c r="B102">
        <v>1</v>
      </c>
      <c r="C102" t="s">
        <v>14</v>
      </c>
      <c r="D102">
        <v>49</v>
      </c>
    </row>
    <row r="103" spans="1:10" x14ac:dyDescent="0.35">
      <c r="A103" t="s">
        <v>20</v>
      </c>
      <c r="B103">
        <v>87</v>
      </c>
      <c r="C103" t="s">
        <v>14</v>
      </c>
      <c r="D103">
        <v>1</v>
      </c>
      <c r="I103">
        <f t="shared" ref="I103:I104" si="26">(B103-$F$3)/$F$15</f>
        <v>-0.56312024845097375</v>
      </c>
      <c r="J103">
        <f t="shared" ref="J103:J104" si="27">(D103-$H$3)/$H$15</f>
        <v>-0.60929566506882837</v>
      </c>
    </row>
    <row r="104" spans="1:10" x14ac:dyDescent="0.35">
      <c r="A104" t="s">
        <v>20</v>
      </c>
      <c r="B104">
        <v>88</v>
      </c>
      <c r="C104" t="s">
        <v>14</v>
      </c>
      <c r="D104">
        <v>245</v>
      </c>
      <c r="I104">
        <f t="shared" si="26"/>
        <v>-0.5622429808948729</v>
      </c>
      <c r="J104">
        <f t="shared" si="27"/>
        <v>-0.35569471560676635</v>
      </c>
    </row>
    <row r="105" spans="1:10" hidden="1" x14ac:dyDescent="0.35">
      <c r="A105" t="s">
        <v>14</v>
      </c>
      <c r="B105">
        <v>37</v>
      </c>
      <c r="C105" t="s">
        <v>14</v>
      </c>
      <c r="D105">
        <v>32</v>
      </c>
    </row>
    <row r="106" spans="1:10" x14ac:dyDescent="0.35">
      <c r="A106" t="s">
        <v>20</v>
      </c>
      <c r="B106">
        <v>88</v>
      </c>
      <c r="C106" t="s">
        <v>14</v>
      </c>
      <c r="D106">
        <v>7</v>
      </c>
      <c r="I106">
        <f t="shared" ref="I106:I110" si="28">(B106-$F$3)/$F$15</f>
        <v>-0.5622429808948729</v>
      </c>
      <c r="J106">
        <f t="shared" ref="J106:J110" si="29">(D106-$H$3)/$H$15</f>
        <v>-0.60305957614763017</v>
      </c>
    </row>
    <row r="107" spans="1:10" x14ac:dyDescent="0.35">
      <c r="A107" t="s">
        <v>20</v>
      </c>
      <c r="B107">
        <v>88</v>
      </c>
      <c r="C107" t="s">
        <v>14</v>
      </c>
      <c r="D107">
        <v>803</v>
      </c>
      <c r="I107">
        <f t="shared" si="28"/>
        <v>-0.5622429808948729</v>
      </c>
      <c r="J107">
        <f t="shared" si="29"/>
        <v>0.22426155406467066</v>
      </c>
    </row>
    <row r="108" spans="1:10" x14ac:dyDescent="0.35">
      <c r="A108" t="s">
        <v>20</v>
      </c>
      <c r="B108">
        <v>88</v>
      </c>
      <c r="C108" t="s">
        <v>14</v>
      </c>
      <c r="D108">
        <v>16</v>
      </c>
      <c r="I108">
        <f t="shared" si="28"/>
        <v>-0.5622429808948729</v>
      </c>
      <c r="J108">
        <f t="shared" si="29"/>
        <v>-0.59370544276583281</v>
      </c>
    </row>
    <row r="109" spans="1:10" x14ac:dyDescent="0.35">
      <c r="A109" t="s">
        <v>20</v>
      </c>
      <c r="B109">
        <v>89</v>
      </c>
      <c r="C109" t="s">
        <v>14</v>
      </c>
      <c r="D109">
        <v>31</v>
      </c>
      <c r="I109">
        <f t="shared" si="28"/>
        <v>-0.56136571333877205</v>
      </c>
      <c r="J109">
        <f t="shared" si="29"/>
        <v>-0.57811522046283714</v>
      </c>
    </row>
    <row r="110" spans="1:10" x14ac:dyDescent="0.35">
      <c r="A110" t="s">
        <v>20</v>
      </c>
      <c r="B110">
        <v>89</v>
      </c>
      <c r="C110" t="s">
        <v>14</v>
      </c>
      <c r="D110">
        <v>108</v>
      </c>
      <c r="I110">
        <f t="shared" si="28"/>
        <v>-0.56136571333877205</v>
      </c>
      <c r="J110">
        <f t="shared" si="29"/>
        <v>-0.49808541264079303</v>
      </c>
    </row>
    <row r="111" spans="1:10" hidden="1" x14ac:dyDescent="0.35">
      <c r="A111" t="s">
        <v>14</v>
      </c>
      <c r="B111">
        <v>60</v>
      </c>
      <c r="C111" t="s">
        <v>14</v>
      </c>
      <c r="D111">
        <v>30</v>
      </c>
    </row>
    <row r="112" spans="1:10" hidden="1" x14ac:dyDescent="0.35">
      <c r="A112" t="s">
        <v>14</v>
      </c>
      <c r="B112">
        <v>296</v>
      </c>
      <c r="C112" t="s">
        <v>14</v>
      </c>
      <c r="D112">
        <v>17</v>
      </c>
    </row>
    <row r="113" spans="1:10" x14ac:dyDescent="0.35">
      <c r="A113" t="s">
        <v>20</v>
      </c>
      <c r="B113">
        <v>91</v>
      </c>
      <c r="C113" t="s">
        <v>14</v>
      </c>
      <c r="D113">
        <v>80</v>
      </c>
      <c r="I113">
        <f t="shared" ref="I113:I116" si="30">(B113-$F$3)/$F$15</f>
        <v>-0.55961117822657036</v>
      </c>
      <c r="J113">
        <f t="shared" ref="J113:J116" si="31">(D113-$H$3)/$H$15</f>
        <v>-0.52718716093971818</v>
      </c>
    </row>
    <row r="114" spans="1:10" x14ac:dyDescent="0.35">
      <c r="A114" t="s">
        <v>20</v>
      </c>
      <c r="B114">
        <v>92</v>
      </c>
      <c r="C114" t="s">
        <v>14</v>
      </c>
      <c r="D114">
        <v>2468</v>
      </c>
      <c r="I114">
        <f t="shared" si="30"/>
        <v>-0.55873391067046951</v>
      </c>
      <c r="J114">
        <f t="shared" si="31"/>
        <v>1.9547762296971842</v>
      </c>
    </row>
    <row r="115" spans="1:10" x14ac:dyDescent="0.35">
      <c r="A115" t="s">
        <v>20</v>
      </c>
      <c r="B115">
        <v>92</v>
      </c>
      <c r="C115" t="s">
        <v>14</v>
      </c>
      <c r="D115">
        <v>26</v>
      </c>
      <c r="I115">
        <f t="shared" si="30"/>
        <v>-0.55873391067046951</v>
      </c>
      <c r="J115">
        <f t="shared" si="31"/>
        <v>-0.58331196123050244</v>
      </c>
    </row>
    <row r="116" spans="1:10" x14ac:dyDescent="0.35">
      <c r="A116" t="s">
        <v>20</v>
      </c>
      <c r="B116">
        <v>92</v>
      </c>
      <c r="C116" t="s">
        <v>14</v>
      </c>
      <c r="D116">
        <v>73</v>
      </c>
      <c r="I116">
        <f t="shared" si="30"/>
        <v>-0.55873391067046951</v>
      </c>
      <c r="J116">
        <f t="shared" si="31"/>
        <v>-0.53446259801444951</v>
      </c>
    </row>
    <row r="117" spans="1:10" hidden="1" x14ac:dyDescent="0.35">
      <c r="A117" t="s">
        <v>14</v>
      </c>
      <c r="B117">
        <v>3304</v>
      </c>
      <c r="C117" t="s">
        <v>14</v>
      </c>
      <c r="D117">
        <v>128</v>
      </c>
    </row>
    <row r="118" spans="1:10" hidden="1" x14ac:dyDescent="0.35">
      <c r="A118" t="s">
        <v>14</v>
      </c>
      <c r="B118">
        <v>73</v>
      </c>
      <c r="C118" t="s">
        <v>14</v>
      </c>
      <c r="D118">
        <v>33</v>
      </c>
    </row>
    <row r="119" spans="1:10" x14ac:dyDescent="0.35">
      <c r="A119" t="s">
        <v>20</v>
      </c>
      <c r="B119">
        <v>92</v>
      </c>
      <c r="C119" t="s">
        <v>14</v>
      </c>
      <c r="D119">
        <v>1072</v>
      </c>
      <c r="I119">
        <f t="shared" ref="I119:I123" si="32">(B119-$F$3)/$F$15</f>
        <v>-0.55873391067046951</v>
      </c>
      <c r="J119">
        <f t="shared" ref="J119:J123" si="33">(D119-$H$3)/$H$15</f>
        <v>0.50384620736505881</v>
      </c>
    </row>
    <row r="120" spans="1:10" x14ac:dyDescent="0.35">
      <c r="A120" t="s">
        <v>20</v>
      </c>
      <c r="B120">
        <v>92</v>
      </c>
      <c r="C120" t="s">
        <v>14</v>
      </c>
      <c r="D120">
        <v>393</v>
      </c>
      <c r="I120">
        <f t="shared" si="32"/>
        <v>-0.55873391067046951</v>
      </c>
      <c r="J120">
        <f t="shared" si="33"/>
        <v>-0.20187118888387626</v>
      </c>
    </row>
    <row r="121" spans="1:10" x14ac:dyDescent="0.35">
      <c r="A121" t="s">
        <v>20</v>
      </c>
      <c r="B121">
        <v>93</v>
      </c>
      <c r="C121" t="s">
        <v>14</v>
      </c>
      <c r="D121">
        <v>1257</v>
      </c>
      <c r="I121">
        <f t="shared" si="32"/>
        <v>-0.55785664311436867</v>
      </c>
      <c r="J121">
        <f t="shared" si="33"/>
        <v>0.69612561576867138</v>
      </c>
    </row>
    <row r="122" spans="1:10" x14ac:dyDescent="0.35">
      <c r="A122" t="s">
        <v>20</v>
      </c>
      <c r="B122">
        <v>94</v>
      </c>
      <c r="C122" t="s">
        <v>14</v>
      </c>
      <c r="D122">
        <v>328</v>
      </c>
      <c r="I122">
        <f t="shared" si="32"/>
        <v>-0.55697937555826782</v>
      </c>
      <c r="J122">
        <f t="shared" si="33"/>
        <v>-0.26942881886352393</v>
      </c>
    </row>
    <row r="123" spans="1:10" x14ac:dyDescent="0.35">
      <c r="A123" t="s">
        <v>20</v>
      </c>
      <c r="B123">
        <v>94</v>
      </c>
      <c r="C123" t="s">
        <v>14</v>
      </c>
      <c r="D123">
        <v>147</v>
      </c>
      <c r="I123">
        <f t="shared" si="32"/>
        <v>-0.55697937555826782</v>
      </c>
      <c r="J123">
        <f t="shared" si="33"/>
        <v>-0.45755083465300439</v>
      </c>
    </row>
    <row r="124" spans="1:10" hidden="1" x14ac:dyDescent="0.35">
      <c r="A124" t="s">
        <v>14</v>
      </c>
      <c r="B124">
        <v>3387</v>
      </c>
      <c r="C124" t="s">
        <v>14</v>
      </c>
      <c r="D124">
        <v>830</v>
      </c>
    </row>
    <row r="125" spans="1:10" hidden="1" x14ac:dyDescent="0.35">
      <c r="A125" t="s">
        <v>14</v>
      </c>
      <c r="B125">
        <v>662</v>
      </c>
      <c r="C125" t="s">
        <v>14</v>
      </c>
      <c r="D125">
        <v>331</v>
      </c>
    </row>
    <row r="126" spans="1:10" x14ac:dyDescent="0.35">
      <c r="A126" t="s">
        <v>20</v>
      </c>
      <c r="B126">
        <v>94</v>
      </c>
      <c r="C126" t="s">
        <v>14</v>
      </c>
      <c r="D126">
        <v>25</v>
      </c>
      <c r="I126">
        <f t="shared" ref="I126:I127" si="34">(B126-$F$3)/$F$15</f>
        <v>-0.55697937555826782</v>
      </c>
      <c r="J126">
        <f t="shared" ref="J126:J127" si="35">(D126-$H$3)/$H$15</f>
        <v>-0.58435130938403546</v>
      </c>
    </row>
    <row r="127" spans="1:10" x14ac:dyDescent="0.35">
      <c r="A127" t="s">
        <v>20</v>
      </c>
      <c r="B127">
        <v>95</v>
      </c>
      <c r="C127" t="s">
        <v>14</v>
      </c>
      <c r="D127">
        <v>3483</v>
      </c>
      <c r="I127">
        <f t="shared" si="34"/>
        <v>-0.55610210800216697</v>
      </c>
      <c r="J127">
        <f t="shared" si="35"/>
        <v>3.0097146055332211</v>
      </c>
    </row>
    <row r="128" spans="1:10" hidden="1" x14ac:dyDescent="0.35">
      <c r="A128" t="s">
        <v>14</v>
      </c>
      <c r="B128">
        <v>774</v>
      </c>
      <c r="C128" t="s">
        <v>14</v>
      </c>
      <c r="D128">
        <v>923</v>
      </c>
    </row>
    <row r="129" spans="1:10" hidden="1" x14ac:dyDescent="0.35">
      <c r="A129" t="s">
        <v>14</v>
      </c>
      <c r="B129">
        <v>672</v>
      </c>
      <c r="C129" t="s">
        <v>14</v>
      </c>
      <c r="D129">
        <v>1</v>
      </c>
    </row>
    <row r="130" spans="1:10" hidden="1" x14ac:dyDescent="0.35">
      <c r="A130" t="s">
        <v>74</v>
      </c>
      <c r="B130">
        <v>532</v>
      </c>
      <c r="C130" t="s">
        <v>14</v>
      </c>
      <c r="D130">
        <v>33</v>
      </c>
    </row>
    <row r="131" spans="1:10" hidden="1" x14ac:dyDescent="0.35">
      <c r="A131" t="s">
        <v>74</v>
      </c>
      <c r="B131">
        <v>55</v>
      </c>
      <c r="C131" t="s">
        <v>14</v>
      </c>
      <c r="D131">
        <v>40</v>
      </c>
    </row>
    <row r="132" spans="1:10" x14ac:dyDescent="0.35">
      <c r="A132" t="s">
        <v>20</v>
      </c>
      <c r="B132">
        <v>96</v>
      </c>
      <c r="C132" t="s">
        <v>14</v>
      </c>
      <c r="D132">
        <v>23</v>
      </c>
      <c r="I132">
        <f t="shared" ref="I132:I135" si="36">(B132-$F$3)/$F$15</f>
        <v>-0.55522484044606613</v>
      </c>
      <c r="J132">
        <f t="shared" ref="J132:J135" si="37">(D132-$H$3)/$H$15</f>
        <v>-0.58643000569110149</v>
      </c>
    </row>
    <row r="133" spans="1:10" x14ac:dyDescent="0.35">
      <c r="A133" t="s">
        <v>20</v>
      </c>
      <c r="B133">
        <v>96</v>
      </c>
      <c r="C133" t="s">
        <v>14</v>
      </c>
      <c r="D133">
        <v>75</v>
      </c>
      <c r="I133">
        <f t="shared" si="36"/>
        <v>-0.55522484044606613</v>
      </c>
      <c r="J133">
        <f t="shared" si="37"/>
        <v>-0.53238390170738337</v>
      </c>
    </row>
    <row r="134" spans="1:10" x14ac:dyDescent="0.35">
      <c r="A134" t="s">
        <v>20</v>
      </c>
      <c r="B134">
        <v>96</v>
      </c>
      <c r="C134" t="s">
        <v>14</v>
      </c>
      <c r="D134">
        <v>2176</v>
      </c>
      <c r="I134">
        <f t="shared" si="36"/>
        <v>-0.55522484044606613</v>
      </c>
      <c r="J134">
        <f t="shared" si="37"/>
        <v>1.6512865688655363</v>
      </c>
    </row>
    <row r="135" spans="1:10" x14ac:dyDescent="0.35">
      <c r="A135" t="s">
        <v>20</v>
      </c>
      <c r="B135">
        <v>97</v>
      </c>
      <c r="C135" t="s">
        <v>14</v>
      </c>
      <c r="D135">
        <v>441</v>
      </c>
      <c r="I135">
        <f t="shared" si="36"/>
        <v>-0.55434757288996528</v>
      </c>
      <c r="J135">
        <f t="shared" si="37"/>
        <v>-0.15198247751429025</v>
      </c>
    </row>
    <row r="136" spans="1:10" hidden="1" x14ac:dyDescent="0.35">
      <c r="A136" t="s">
        <v>14</v>
      </c>
      <c r="B136">
        <v>940</v>
      </c>
      <c r="C136" t="s">
        <v>14</v>
      </c>
      <c r="D136">
        <v>25</v>
      </c>
    </row>
    <row r="137" spans="1:10" hidden="1" x14ac:dyDescent="0.35">
      <c r="A137" t="s">
        <v>14</v>
      </c>
      <c r="B137">
        <v>117</v>
      </c>
      <c r="C137" t="s">
        <v>14</v>
      </c>
      <c r="D137">
        <v>127</v>
      </c>
    </row>
    <row r="138" spans="1:10" hidden="1" x14ac:dyDescent="0.35">
      <c r="A138" t="s">
        <v>74</v>
      </c>
      <c r="B138">
        <v>58</v>
      </c>
      <c r="C138" t="s">
        <v>14</v>
      </c>
      <c r="D138">
        <v>355</v>
      </c>
    </row>
    <row r="139" spans="1:10" x14ac:dyDescent="0.35">
      <c r="A139" t="s">
        <v>20</v>
      </c>
      <c r="B139">
        <v>98</v>
      </c>
      <c r="C139" t="s">
        <v>14</v>
      </c>
      <c r="D139">
        <v>44</v>
      </c>
      <c r="I139">
        <f>(B139-$F$3)/$F$15</f>
        <v>-0.55347030533386443</v>
      </c>
      <c r="J139">
        <f>(D139-$H$3)/$H$15</f>
        <v>-0.56460369446690761</v>
      </c>
    </row>
    <row r="140" spans="1:10" hidden="1" x14ac:dyDescent="0.35">
      <c r="A140" t="s">
        <v>14</v>
      </c>
      <c r="B140">
        <v>115</v>
      </c>
      <c r="C140" t="s">
        <v>14</v>
      </c>
      <c r="D140">
        <v>67</v>
      </c>
    </row>
    <row r="141" spans="1:10" hidden="1" x14ac:dyDescent="0.35">
      <c r="A141" t="s">
        <v>14</v>
      </c>
      <c r="B141">
        <v>326</v>
      </c>
      <c r="C141" t="s">
        <v>14</v>
      </c>
      <c r="D141">
        <v>1068</v>
      </c>
    </row>
    <row r="142" spans="1:10" x14ac:dyDescent="0.35">
      <c r="A142" t="s">
        <v>20</v>
      </c>
      <c r="B142">
        <v>98</v>
      </c>
      <c r="C142" t="s">
        <v>14</v>
      </c>
      <c r="D142">
        <v>424</v>
      </c>
      <c r="I142">
        <f t="shared" ref="I142:I147" si="38">(B142-$F$3)/$F$15</f>
        <v>-0.55347030533386443</v>
      </c>
      <c r="J142">
        <f t="shared" ref="J142:J147" si="39">(D142-$H$3)/$H$15</f>
        <v>-0.16965139612435196</v>
      </c>
    </row>
    <row r="143" spans="1:10" x14ac:dyDescent="0.35">
      <c r="A143" t="s">
        <v>20</v>
      </c>
      <c r="B143">
        <v>100</v>
      </c>
      <c r="C143" t="s">
        <v>14</v>
      </c>
      <c r="D143">
        <v>151</v>
      </c>
      <c r="I143">
        <f t="shared" si="38"/>
        <v>-0.55171577022166274</v>
      </c>
      <c r="J143">
        <f t="shared" si="39"/>
        <v>-0.45339344203887222</v>
      </c>
    </row>
    <row r="144" spans="1:10" x14ac:dyDescent="0.35">
      <c r="A144" t="s">
        <v>20</v>
      </c>
      <c r="B144">
        <v>100</v>
      </c>
      <c r="C144" t="s">
        <v>14</v>
      </c>
      <c r="D144">
        <v>1608</v>
      </c>
      <c r="I144">
        <f t="shared" si="38"/>
        <v>-0.55171577022166274</v>
      </c>
      <c r="J144">
        <f t="shared" si="39"/>
        <v>1.0609368176587688</v>
      </c>
    </row>
    <row r="145" spans="1:10" x14ac:dyDescent="0.35">
      <c r="A145" t="s">
        <v>20</v>
      </c>
      <c r="B145">
        <v>101</v>
      </c>
      <c r="C145" t="s">
        <v>14</v>
      </c>
      <c r="D145">
        <v>941</v>
      </c>
      <c r="I145">
        <f t="shared" si="38"/>
        <v>-0.55083850266556189</v>
      </c>
      <c r="J145">
        <f t="shared" si="39"/>
        <v>0.36769159925223038</v>
      </c>
    </row>
    <row r="146" spans="1:10" x14ac:dyDescent="0.35">
      <c r="A146" t="s">
        <v>20</v>
      </c>
      <c r="B146">
        <v>101</v>
      </c>
      <c r="C146" t="s">
        <v>14</v>
      </c>
      <c r="D146">
        <v>1</v>
      </c>
      <c r="I146">
        <f t="shared" si="38"/>
        <v>-0.55083850266556189</v>
      </c>
      <c r="J146">
        <f t="shared" si="39"/>
        <v>-0.60929566506882837</v>
      </c>
    </row>
    <row r="147" spans="1:10" x14ac:dyDescent="0.35">
      <c r="A147" t="s">
        <v>20</v>
      </c>
      <c r="B147">
        <v>102</v>
      </c>
      <c r="C147" t="s">
        <v>14</v>
      </c>
      <c r="D147">
        <v>40</v>
      </c>
      <c r="I147">
        <f t="shared" si="38"/>
        <v>-0.54996123510946104</v>
      </c>
      <c r="J147">
        <f t="shared" si="39"/>
        <v>-0.56876108708103978</v>
      </c>
    </row>
    <row r="148" spans="1:10" hidden="1" x14ac:dyDescent="0.35">
      <c r="A148" t="s">
        <v>74</v>
      </c>
      <c r="B148">
        <v>51</v>
      </c>
      <c r="C148" t="s">
        <v>14</v>
      </c>
      <c r="D148">
        <v>3015</v>
      </c>
    </row>
    <row r="149" spans="1:10" x14ac:dyDescent="0.35">
      <c r="A149" t="s">
        <v>20</v>
      </c>
      <c r="B149">
        <v>102</v>
      </c>
      <c r="C149" t="s">
        <v>14</v>
      </c>
      <c r="D149">
        <v>435</v>
      </c>
      <c r="I149">
        <f t="shared" ref="I149:I151" si="40">(B149-$F$3)/$F$15</f>
        <v>-0.54996123510946104</v>
      </c>
      <c r="J149">
        <f t="shared" ref="J149:J151" si="41">(D149-$H$3)/$H$15</f>
        <v>-0.15821856643548851</v>
      </c>
    </row>
    <row r="150" spans="1:10" x14ac:dyDescent="0.35">
      <c r="A150" t="s">
        <v>20</v>
      </c>
      <c r="B150">
        <v>103</v>
      </c>
      <c r="C150" t="s">
        <v>14</v>
      </c>
      <c r="D150">
        <v>714</v>
      </c>
      <c r="I150">
        <f t="shared" si="40"/>
        <v>-0.5490839675533602</v>
      </c>
      <c r="J150">
        <f t="shared" si="41"/>
        <v>0.13175956840023001</v>
      </c>
    </row>
    <row r="151" spans="1:10" x14ac:dyDescent="0.35">
      <c r="A151" t="s">
        <v>20</v>
      </c>
      <c r="B151">
        <v>103</v>
      </c>
      <c r="C151" t="s">
        <v>14</v>
      </c>
      <c r="D151">
        <v>5497</v>
      </c>
      <c r="I151">
        <f t="shared" si="40"/>
        <v>-0.5490839675533602</v>
      </c>
      <c r="J151">
        <f t="shared" si="41"/>
        <v>5.1029617867487662</v>
      </c>
    </row>
    <row r="152" spans="1:10" hidden="1" x14ac:dyDescent="0.35">
      <c r="A152" t="s">
        <v>14</v>
      </c>
      <c r="B152">
        <v>1</v>
      </c>
      <c r="C152" t="s">
        <v>14</v>
      </c>
      <c r="D152">
        <v>418</v>
      </c>
    </row>
    <row r="153" spans="1:10" hidden="1" x14ac:dyDescent="0.35">
      <c r="A153" t="s">
        <v>14</v>
      </c>
      <c r="B153">
        <v>1467</v>
      </c>
      <c r="C153" t="s">
        <v>14</v>
      </c>
      <c r="D153">
        <v>1439</v>
      </c>
    </row>
    <row r="154" spans="1:10" x14ac:dyDescent="0.35">
      <c r="A154" t="s">
        <v>20</v>
      </c>
      <c r="B154">
        <v>105</v>
      </c>
      <c r="C154" t="s">
        <v>14</v>
      </c>
      <c r="D154">
        <v>15</v>
      </c>
      <c r="I154">
        <f>(B154-$F$3)/$F$15</f>
        <v>-0.5473294324411585</v>
      </c>
      <c r="J154">
        <f>(D154-$H$3)/$H$15</f>
        <v>-0.59474479091936583</v>
      </c>
    </row>
    <row r="155" spans="1:10" hidden="1" x14ac:dyDescent="0.35">
      <c r="A155" t="s">
        <v>14</v>
      </c>
      <c r="B155">
        <v>5681</v>
      </c>
      <c r="C155" t="s">
        <v>14</v>
      </c>
      <c r="D155">
        <v>1999</v>
      </c>
    </row>
    <row r="156" spans="1:10" hidden="1" x14ac:dyDescent="0.35">
      <c r="A156" t="s">
        <v>14</v>
      </c>
      <c r="B156">
        <v>1059</v>
      </c>
      <c r="C156" t="s">
        <v>14</v>
      </c>
      <c r="D156">
        <v>118</v>
      </c>
    </row>
    <row r="157" spans="1:10" hidden="1" x14ac:dyDescent="0.35">
      <c r="A157" t="s">
        <v>14</v>
      </c>
      <c r="B157">
        <v>1194</v>
      </c>
      <c r="C157" t="s">
        <v>14</v>
      </c>
      <c r="D157">
        <v>162</v>
      </c>
    </row>
    <row r="158" spans="1:10" hidden="1" x14ac:dyDescent="0.35">
      <c r="A158" t="s">
        <v>74</v>
      </c>
      <c r="B158">
        <v>379</v>
      </c>
      <c r="C158" t="s">
        <v>14</v>
      </c>
      <c r="D158">
        <v>83</v>
      </c>
    </row>
    <row r="159" spans="1:10" hidden="1" x14ac:dyDescent="0.35">
      <c r="A159" t="s">
        <v>14</v>
      </c>
      <c r="B159">
        <v>30</v>
      </c>
      <c r="C159" t="s">
        <v>14</v>
      </c>
      <c r="D159">
        <v>747</v>
      </c>
    </row>
    <row r="160" spans="1:10" x14ac:dyDescent="0.35">
      <c r="A160" t="s">
        <v>20</v>
      </c>
      <c r="B160">
        <v>106</v>
      </c>
      <c r="C160" t="s">
        <v>14</v>
      </c>
      <c r="D160">
        <v>84</v>
      </c>
      <c r="I160">
        <f t="shared" ref="I160:I162" si="42">(B160-$F$3)/$F$15</f>
        <v>-0.54645216488505766</v>
      </c>
      <c r="J160">
        <f t="shared" ref="J160:J162" si="43">(D160-$H$3)/$H$15</f>
        <v>-0.52302976832558601</v>
      </c>
    </row>
    <row r="161" spans="1:10" x14ac:dyDescent="0.35">
      <c r="A161" t="s">
        <v>20</v>
      </c>
      <c r="B161">
        <v>106</v>
      </c>
      <c r="C161" t="s">
        <v>14</v>
      </c>
      <c r="D161">
        <v>91</v>
      </c>
      <c r="I161">
        <f t="shared" si="42"/>
        <v>-0.54645216488505766</v>
      </c>
      <c r="J161">
        <f t="shared" si="43"/>
        <v>-0.51575433125085468</v>
      </c>
    </row>
    <row r="162" spans="1:10" x14ac:dyDescent="0.35">
      <c r="A162" t="s">
        <v>20</v>
      </c>
      <c r="B162">
        <v>107</v>
      </c>
      <c r="C162" t="s">
        <v>14</v>
      </c>
      <c r="D162">
        <v>792</v>
      </c>
      <c r="I162">
        <f t="shared" si="42"/>
        <v>-0.54557489732895681</v>
      </c>
      <c r="J162">
        <f t="shared" si="43"/>
        <v>0.21282872437580722</v>
      </c>
    </row>
    <row r="163" spans="1:10" hidden="1" x14ac:dyDescent="0.35">
      <c r="A163" t="s">
        <v>14</v>
      </c>
      <c r="B163">
        <v>75</v>
      </c>
      <c r="C163" t="s">
        <v>14</v>
      </c>
      <c r="D163">
        <v>32</v>
      </c>
    </row>
    <row r="164" spans="1:10" x14ac:dyDescent="0.35">
      <c r="A164" t="s">
        <v>20</v>
      </c>
      <c r="B164">
        <v>107</v>
      </c>
      <c r="C164" t="s">
        <v>14</v>
      </c>
      <c r="D164">
        <v>186</v>
      </c>
      <c r="I164">
        <f t="shared" ref="I164:I169" si="44">(B164-$F$3)/$F$15</f>
        <v>-0.54557489732895681</v>
      </c>
      <c r="J164">
        <f t="shared" ref="J164:J169" si="45">(D164-$H$3)/$H$15</f>
        <v>-0.4170162566652158</v>
      </c>
    </row>
    <row r="165" spans="1:10" x14ac:dyDescent="0.35">
      <c r="A165" t="s">
        <v>20</v>
      </c>
      <c r="B165">
        <v>107</v>
      </c>
      <c r="C165" t="s">
        <v>14</v>
      </c>
      <c r="D165">
        <v>605</v>
      </c>
      <c r="I165">
        <f t="shared" si="44"/>
        <v>-0.54557489732895681</v>
      </c>
      <c r="J165">
        <f t="shared" si="45"/>
        <v>1.8470619665128502E-2</v>
      </c>
    </row>
    <row r="166" spans="1:10" x14ac:dyDescent="0.35">
      <c r="A166" t="s">
        <v>20</v>
      </c>
      <c r="B166">
        <v>107</v>
      </c>
      <c r="C166" t="s">
        <v>14</v>
      </c>
      <c r="D166">
        <v>1</v>
      </c>
      <c r="I166">
        <f t="shared" si="44"/>
        <v>-0.54557489732895681</v>
      </c>
      <c r="J166">
        <f t="shared" si="45"/>
        <v>-0.60929566506882837</v>
      </c>
    </row>
    <row r="167" spans="1:10" x14ac:dyDescent="0.35">
      <c r="A167" t="s">
        <v>20</v>
      </c>
      <c r="B167">
        <v>107</v>
      </c>
      <c r="C167" t="s">
        <v>14</v>
      </c>
      <c r="D167">
        <v>31</v>
      </c>
      <c r="I167">
        <f t="shared" si="44"/>
        <v>-0.54557489732895681</v>
      </c>
      <c r="J167">
        <f t="shared" si="45"/>
        <v>-0.57811522046283714</v>
      </c>
    </row>
    <row r="168" spans="1:10" x14ac:dyDescent="0.35">
      <c r="A168" t="s">
        <v>20</v>
      </c>
      <c r="B168">
        <v>110</v>
      </c>
      <c r="C168" t="s">
        <v>14</v>
      </c>
      <c r="D168">
        <v>1181</v>
      </c>
      <c r="I168">
        <f t="shared" si="44"/>
        <v>-0.54294309466065427</v>
      </c>
      <c r="J168">
        <f t="shared" si="45"/>
        <v>0.61713515610016023</v>
      </c>
    </row>
    <row r="169" spans="1:10" x14ac:dyDescent="0.35">
      <c r="A169" t="s">
        <v>20</v>
      </c>
      <c r="B169">
        <v>110</v>
      </c>
      <c r="C169" t="s">
        <v>14</v>
      </c>
      <c r="D169">
        <v>39</v>
      </c>
      <c r="I169">
        <f t="shared" si="44"/>
        <v>-0.54294309466065427</v>
      </c>
      <c r="J169">
        <f t="shared" si="45"/>
        <v>-0.56980043523457291</v>
      </c>
    </row>
    <row r="170" spans="1:10" hidden="1" x14ac:dyDescent="0.35">
      <c r="A170" t="s">
        <v>14</v>
      </c>
      <c r="B170">
        <v>955</v>
      </c>
      <c r="C170" t="s">
        <v>14</v>
      </c>
      <c r="D170">
        <v>46</v>
      </c>
    </row>
    <row r="171" spans="1:10" x14ac:dyDescent="0.35">
      <c r="A171" t="s">
        <v>20</v>
      </c>
      <c r="B171">
        <v>110</v>
      </c>
      <c r="C171" t="s">
        <v>14</v>
      </c>
      <c r="D171">
        <v>105</v>
      </c>
      <c r="I171">
        <f>(B171-$F$3)/$F$15</f>
        <v>-0.54294309466065427</v>
      </c>
      <c r="J171">
        <f>(D171-$H$3)/$H$15</f>
        <v>-0.50120345710139214</v>
      </c>
    </row>
    <row r="172" spans="1:10" hidden="1" x14ac:dyDescent="0.35">
      <c r="A172" t="s">
        <v>14</v>
      </c>
      <c r="B172">
        <v>67</v>
      </c>
      <c r="C172" t="s">
        <v>14</v>
      </c>
      <c r="D172">
        <v>535</v>
      </c>
    </row>
    <row r="173" spans="1:10" hidden="1" x14ac:dyDescent="0.35">
      <c r="A173" t="s">
        <v>14</v>
      </c>
      <c r="B173">
        <v>5</v>
      </c>
      <c r="C173" t="s">
        <v>14</v>
      </c>
      <c r="D173">
        <v>16</v>
      </c>
    </row>
    <row r="174" spans="1:10" hidden="1" x14ac:dyDescent="0.35">
      <c r="A174" t="s">
        <v>14</v>
      </c>
      <c r="B174">
        <v>26</v>
      </c>
      <c r="C174" t="s">
        <v>14</v>
      </c>
      <c r="D174">
        <v>575</v>
      </c>
    </row>
    <row r="175" spans="1:10" x14ac:dyDescent="0.35">
      <c r="A175" t="s">
        <v>20</v>
      </c>
      <c r="B175">
        <v>110</v>
      </c>
      <c r="C175" t="s">
        <v>14</v>
      </c>
      <c r="D175">
        <v>1120</v>
      </c>
      <c r="I175">
        <f t="shared" ref="I175:I176" si="46">(B175-$F$3)/$F$15</f>
        <v>-0.54294309466065427</v>
      </c>
      <c r="J175">
        <f t="shared" ref="J175:J176" si="47">(D175-$H$3)/$H$15</f>
        <v>0.55373491873464475</v>
      </c>
    </row>
    <row r="176" spans="1:10" x14ac:dyDescent="0.35">
      <c r="A176" t="s">
        <v>20</v>
      </c>
      <c r="B176">
        <v>111</v>
      </c>
      <c r="C176" t="s">
        <v>14</v>
      </c>
      <c r="D176">
        <v>113</v>
      </c>
      <c r="I176">
        <f t="shared" si="46"/>
        <v>-0.54206582710455342</v>
      </c>
      <c r="J176">
        <f t="shared" si="47"/>
        <v>-0.49288867187312779</v>
      </c>
    </row>
    <row r="177" spans="1:10" hidden="1" x14ac:dyDescent="0.35">
      <c r="A177" t="s">
        <v>14</v>
      </c>
      <c r="B177">
        <v>1130</v>
      </c>
      <c r="C177" t="s">
        <v>14</v>
      </c>
      <c r="D177">
        <v>1538</v>
      </c>
    </row>
    <row r="178" spans="1:10" hidden="1" x14ac:dyDescent="0.35">
      <c r="A178" t="s">
        <v>14</v>
      </c>
      <c r="B178">
        <v>782</v>
      </c>
      <c r="C178" t="s">
        <v>14</v>
      </c>
      <c r="D178">
        <v>9</v>
      </c>
    </row>
    <row r="179" spans="1:10" x14ac:dyDescent="0.35">
      <c r="A179" t="s">
        <v>20</v>
      </c>
      <c r="B179">
        <v>112</v>
      </c>
      <c r="C179" t="s">
        <v>14</v>
      </c>
      <c r="D179">
        <v>554</v>
      </c>
      <c r="I179">
        <f>(B179-$F$3)/$F$15</f>
        <v>-0.54118855954845257</v>
      </c>
      <c r="J179">
        <f>(D179-$H$3)/$H$15</f>
        <v>-3.4536136165056602E-2</v>
      </c>
    </row>
    <row r="180" spans="1:10" hidden="1" x14ac:dyDescent="0.35">
      <c r="A180" t="s">
        <v>14</v>
      </c>
      <c r="B180">
        <v>210</v>
      </c>
      <c r="C180" t="s">
        <v>14</v>
      </c>
      <c r="D180">
        <v>648</v>
      </c>
    </row>
    <row r="181" spans="1:10" x14ac:dyDescent="0.35">
      <c r="A181" t="s">
        <v>20</v>
      </c>
      <c r="B181">
        <v>112</v>
      </c>
      <c r="C181" t="s">
        <v>14</v>
      </c>
      <c r="D181">
        <v>21</v>
      </c>
      <c r="I181">
        <f t="shared" ref="I181:I182" si="48">(B181-$F$3)/$F$15</f>
        <v>-0.54118855954845257</v>
      </c>
      <c r="J181">
        <f t="shared" ref="J181:J182" si="49">(D181-$H$3)/$H$15</f>
        <v>-0.58850870199816763</v>
      </c>
    </row>
    <row r="182" spans="1:10" x14ac:dyDescent="0.35">
      <c r="A182" t="s">
        <v>20</v>
      </c>
      <c r="B182">
        <v>112</v>
      </c>
      <c r="C182" t="s">
        <v>14</v>
      </c>
      <c r="D182">
        <v>54</v>
      </c>
      <c r="I182">
        <f t="shared" si="48"/>
        <v>-0.54118855954845257</v>
      </c>
      <c r="J182">
        <f t="shared" si="49"/>
        <v>-0.55421021293157724</v>
      </c>
    </row>
    <row r="183" spans="1:10" hidden="1" x14ac:dyDescent="0.35">
      <c r="A183" t="s">
        <v>14</v>
      </c>
      <c r="B183">
        <v>136</v>
      </c>
      <c r="C183" t="s">
        <v>14</v>
      </c>
      <c r="D183">
        <v>120</v>
      </c>
    </row>
    <row r="184" spans="1:10" x14ac:dyDescent="0.35">
      <c r="A184" t="s">
        <v>20</v>
      </c>
      <c r="B184">
        <v>113</v>
      </c>
      <c r="C184" t="s">
        <v>14</v>
      </c>
      <c r="D184">
        <v>579</v>
      </c>
      <c r="I184">
        <f>(B184-$F$3)/$F$15</f>
        <v>-0.54031129199235173</v>
      </c>
      <c r="J184">
        <f>(D184-$H$3)/$H$15</f>
        <v>-8.5524323267305719E-3</v>
      </c>
    </row>
    <row r="185" spans="1:10" hidden="1" x14ac:dyDescent="0.35">
      <c r="A185" t="s">
        <v>14</v>
      </c>
      <c r="B185">
        <v>86</v>
      </c>
      <c r="C185" t="s">
        <v>14</v>
      </c>
      <c r="D185">
        <v>2072</v>
      </c>
    </row>
    <row r="186" spans="1:10" x14ac:dyDescent="0.35">
      <c r="A186" t="s">
        <v>20</v>
      </c>
      <c r="B186">
        <v>113</v>
      </c>
      <c r="C186" t="s">
        <v>14</v>
      </c>
      <c r="D186">
        <v>0</v>
      </c>
      <c r="I186">
        <f>(B186-$F$3)/$F$15</f>
        <v>-0.54031129199235173</v>
      </c>
      <c r="J186">
        <f>(D186-$H$3)/$H$15</f>
        <v>-0.6103350132223615</v>
      </c>
    </row>
    <row r="187" spans="1:10" hidden="1" x14ac:dyDescent="0.35">
      <c r="A187" t="s">
        <v>14</v>
      </c>
      <c r="B187">
        <v>19</v>
      </c>
      <c r="C187" t="s">
        <v>14</v>
      </c>
      <c r="D187">
        <v>1796</v>
      </c>
    </row>
    <row r="188" spans="1:10" hidden="1" x14ac:dyDescent="0.35">
      <c r="A188" t="s">
        <v>14</v>
      </c>
      <c r="B188">
        <v>886</v>
      </c>
      <c r="C188" t="s">
        <v>14</v>
      </c>
      <c r="D188">
        <v>62</v>
      </c>
    </row>
    <row r="189" spans="1:10" x14ac:dyDescent="0.35">
      <c r="A189" t="s">
        <v>20</v>
      </c>
      <c r="B189">
        <v>114</v>
      </c>
      <c r="C189" t="s">
        <v>14</v>
      </c>
      <c r="D189">
        <v>347</v>
      </c>
      <c r="I189">
        <f>(B189-$F$3)/$F$15</f>
        <v>-0.53943402443625088</v>
      </c>
      <c r="J189">
        <f>(D189-$H$3)/$H$15</f>
        <v>-0.24968120394639615</v>
      </c>
    </row>
    <row r="190" spans="1:10" hidden="1" x14ac:dyDescent="0.35">
      <c r="A190" t="s">
        <v>14</v>
      </c>
      <c r="B190">
        <v>35</v>
      </c>
      <c r="C190" t="s">
        <v>14</v>
      </c>
      <c r="D190">
        <v>19</v>
      </c>
    </row>
    <row r="191" spans="1:10" hidden="1" x14ac:dyDescent="0.35">
      <c r="A191" t="s">
        <v>74</v>
      </c>
      <c r="B191">
        <v>441</v>
      </c>
      <c r="C191" t="s">
        <v>14</v>
      </c>
      <c r="D191">
        <v>1258</v>
      </c>
    </row>
    <row r="192" spans="1:10" hidden="1" x14ac:dyDescent="0.35">
      <c r="A192" t="s">
        <v>14</v>
      </c>
      <c r="B192">
        <v>24</v>
      </c>
      <c r="C192" t="s">
        <v>14</v>
      </c>
      <c r="D192">
        <v>362</v>
      </c>
    </row>
    <row r="193" spans="1:10" hidden="1" x14ac:dyDescent="0.35">
      <c r="A193" t="s">
        <v>14</v>
      </c>
      <c r="B193">
        <v>86</v>
      </c>
      <c r="C193" t="s">
        <v>14</v>
      </c>
      <c r="D193">
        <v>133</v>
      </c>
    </row>
    <row r="194" spans="1:10" hidden="1" x14ac:dyDescent="0.35">
      <c r="A194" t="s">
        <v>14</v>
      </c>
      <c r="B194">
        <v>243</v>
      </c>
      <c r="C194" t="s">
        <v>14</v>
      </c>
      <c r="D194">
        <v>846</v>
      </c>
    </row>
    <row r="195" spans="1:10" hidden="1" x14ac:dyDescent="0.35">
      <c r="A195" t="s">
        <v>14</v>
      </c>
      <c r="B195">
        <v>65</v>
      </c>
      <c r="C195" t="s">
        <v>14</v>
      </c>
      <c r="D195">
        <v>10</v>
      </c>
    </row>
    <row r="196" spans="1:10" x14ac:dyDescent="0.35">
      <c r="A196" t="s">
        <v>20</v>
      </c>
      <c r="B196">
        <v>114</v>
      </c>
      <c r="C196" t="s">
        <v>14</v>
      </c>
      <c r="D196">
        <v>191</v>
      </c>
      <c r="I196">
        <f t="shared" ref="I196:I197" si="50">(B196-$F$3)/$F$15</f>
        <v>-0.53943402443625088</v>
      </c>
      <c r="J196">
        <f t="shared" ref="J196:J197" si="51">(D196-$H$3)/$H$15</f>
        <v>-0.41181951589755056</v>
      </c>
    </row>
    <row r="197" spans="1:10" x14ac:dyDescent="0.35">
      <c r="A197" t="s">
        <v>20</v>
      </c>
      <c r="B197">
        <v>114</v>
      </c>
      <c r="C197" t="s">
        <v>14</v>
      </c>
      <c r="D197">
        <v>1979</v>
      </c>
      <c r="I197">
        <f t="shared" si="50"/>
        <v>-0.53943402443625088</v>
      </c>
      <c r="J197">
        <f t="shared" si="51"/>
        <v>1.4465349826195271</v>
      </c>
    </row>
    <row r="198" spans="1:10" hidden="1" x14ac:dyDescent="0.35">
      <c r="A198" t="s">
        <v>14</v>
      </c>
      <c r="B198">
        <v>100</v>
      </c>
      <c r="C198" t="s">
        <v>14</v>
      </c>
      <c r="D198">
        <v>63</v>
      </c>
    </row>
    <row r="199" spans="1:10" x14ac:dyDescent="0.35">
      <c r="A199" t="s">
        <v>20</v>
      </c>
      <c r="B199">
        <v>115</v>
      </c>
      <c r="C199" t="s">
        <v>14</v>
      </c>
      <c r="D199">
        <v>6080</v>
      </c>
      <c r="I199">
        <f>(B199-$F$3)/$F$15</f>
        <v>-0.53855675688015003</v>
      </c>
      <c r="J199">
        <f>(D199-$H$3)/$H$15</f>
        <v>5.708901760258529</v>
      </c>
    </row>
    <row r="200" spans="1:10" hidden="1" x14ac:dyDescent="0.35">
      <c r="A200" t="s">
        <v>14</v>
      </c>
      <c r="B200">
        <v>168</v>
      </c>
      <c r="C200" t="s">
        <v>14</v>
      </c>
      <c r="D200">
        <v>80</v>
      </c>
    </row>
    <row r="201" spans="1:10" hidden="1" x14ac:dyDescent="0.35">
      <c r="A201" t="s">
        <v>14</v>
      </c>
      <c r="B201">
        <v>13</v>
      </c>
      <c r="C201" t="s">
        <v>14</v>
      </c>
      <c r="D201">
        <v>9</v>
      </c>
    </row>
    <row r="202" spans="1:10" hidden="1" x14ac:dyDescent="0.35">
      <c r="A202" t="s">
        <v>14</v>
      </c>
      <c r="B202">
        <v>1</v>
      </c>
      <c r="C202" t="s">
        <v>14</v>
      </c>
      <c r="D202">
        <v>1784</v>
      </c>
    </row>
    <row r="203" spans="1:10" x14ac:dyDescent="0.35">
      <c r="A203" t="s">
        <v>20</v>
      </c>
      <c r="B203">
        <v>116</v>
      </c>
      <c r="C203" t="s">
        <v>14</v>
      </c>
      <c r="D203">
        <v>243</v>
      </c>
      <c r="I203">
        <f>(B203-$F$3)/$F$15</f>
        <v>-0.53767948932404919</v>
      </c>
      <c r="J203">
        <f>(D203-$H$3)/$H$15</f>
        <v>-0.35777341191383244</v>
      </c>
    </row>
    <row r="204" spans="1:10" hidden="1" x14ac:dyDescent="0.35">
      <c r="A204" t="s">
        <v>74</v>
      </c>
      <c r="B204">
        <v>82</v>
      </c>
      <c r="C204" t="s">
        <v>14</v>
      </c>
      <c r="D204">
        <v>1296</v>
      </c>
    </row>
    <row r="205" spans="1:10" x14ac:dyDescent="0.35">
      <c r="A205" t="s">
        <v>20</v>
      </c>
      <c r="B205">
        <v>116</v>
      </c>
      <c r="C205" t="s">
        <v>14</v>
      </c>
      <c r="D205">
        <v>77</v>
      </c>
      <c r="I205">
        <f>(B205-$F$3)/$F$15</f>
        <v>-0.53767948932404919</v>
      </c>
      <c r="J205">
        <f>(D205-$H$3)/$H$15</f>
        <v>-0.53030520540031734</v>
      </c>
    </row>
    <row r="206" spans="1:10" hidden="1" x14ac:dyDescent="0.35">
      <c r="A206" t="s">
        <v>14</v>
      </c>
      <c r="B206">
        <v>40</v>
      </c>
      <c r="C206" t="s">
        <v>14</v>
      </c>
      <c r="D206">
        <v>395</v>
      </c>
    </row>
    <row r="207" spans="1:10" x14ac:dyDescent="0.35">
      <c r="A207" t="s">
        <v>20</v>
      </c>
      <c r="B207">
        <v>117</v>
      </c>
      <c r="C207" t="s">
        <v>14</v>
      </c>
      <c r="D207">
        <v>49</v>
      </c>
      <c r="I207">
        <f>(B207-$F$3)/$F$15</f>
        <v>-0.53680222176794834</v>
      </c>
      <c r="J207">
        <f>(D207-$H$3)/$H$15</f>
        <v>-0.55940695369924243</v>
      </c>
    </row>
    <row r="208" spans="1:10" hidden="1" x14ac:dyDescent="0.35">
      <c r="A208" t="s">
        <v>74</v>
      </c>
      <c r="B208">
        <v>57</v>
      </c>
      <c r="C208" t="s">
        <v>14</v>
      </c>
      <c r="D208">
        <v>180</v>
      </c>
    </row>
    <row r="209" spans="1:10" x14ac:dyDescent="0.35">
      <c r="A209" t="s">
        <v>20</v>
      </c>
      <c r="B209">
        <v>117</v>
      </c>
      <c r="C209" t="s">
        <v>14</v>
      </c>
      <c r="D209">
        <v>2690</v>
      </c>
      <c r="I209">
        <f t="shared" ref="I209:I210" si="52">(B209-$F$3)/$F$15</f>
        <v>-0.53680222176794834</v>
      </c>
      <c r="J209">
        <f t="shared" ref="J209:J210" si="53">(D209-$H$3)/$H$15</f>
        <v>2.1855115197815196</v>
      </c>
    </row>
    <row r="210" spans="1:10" x14ac:dyDescent="0.35">
      <c r="A210" t="s">
        <v>20</v>
      </c>
      <c r="B210">
        <v>119</v>
      </c>
      <c r="C210" t="s">
        <v>14</v>
      </c>
      <c r="D210">
        <v>2779</v>
      </c>
      <c r="I210">
        <f t="shared" si="52"/>
        <v>-0.53504768665574665</v>
      </c>
      <c r="J210">
        <f t="shared" si="53"/>
        <v>2.2780135054459603</v>
      </c>
    </row>
    <row r="211" spans="1:10" hidden="1" x14ac:dyDescent="0.35">
      <c r="A211" t="s">
        <v>47</v>
      </c>
      <c r="B211">
        <v>808</v>
      </c>
      <c r="C211" t="s">
        <v>14</v>
      </c>
      <c r="D211">
        <v>92</v>
      </c>
    </row>
    <row r="212" spans="1:10" hidden="1" x14ac:dyDescent="0.35">
      <c r="A212" t="s">
        <v>14</v>
      </c>
      <c r="B212">
        <v>226</v>
      </c>
      <c r="C212" t="s">
        <v>14</v>
      </c>
      <c r="D212">
        <v>1028</v>
      </c>
    </row>
    <row r="213" spans="1:10" hidden="1" x14ac:dyDescent="0.35">
      <c r="A213" t="s">
        <v>14</v>
      </c>
      <c r="B213">
        <v>1625</v>
      </c>
      <c r="C213" t="s">
        <v>14</v>
      </c>
      <c r="D213">
        <v>26</v>
      </c>
    </row>
    <row r="214" spans="1:10" x14ac:dyDescent="0.35">
      <c r="A214" t="s">
        <v>20</v>
      </c>
      <c r="B214">
        <v>121</v>
      </c>
      <c r="C214" t="s">
        <v>14</v>
      </c>
      <c r="D214">
        <v>1790</v>
      </c>
      <c r="I214">
        <f t="shared" ref="I214:I216" si="54">(B214-$F$3)/$F$15</f>
        <v>-0.53329315154354495</v>
      </c>
      <c r="J214">
        <f t="shared" ref="J214:J216" si="55">(D214-$H$3)/$H$15</f>
        <v>1.2500981816017822</v>
      </c>
    </row>
    <row r="215" spans="1:10" x14ac:dyDescent="0.35">
      <c r="A215" t="s">
        <v>20</v>
      </c>
      <c r="B215">
        <v>121</v>
      </c>
      <c r="C215" t="s">
        <v>14</v>
      </c>
      <c r="D215">
        <v>37</v>
      </c>
      <c r="I215">
        <f t="shared" si="54"/>
        <v>-0.53329315154354495</v>
      </c>
      <c r="J215">
        <f t="shared" si="55"/>
        <v>-0.57187913154163894</v>
      </c>
    </row>
    <row r="216" spans="1:10" x14ac:dyDescent="0.35">
      <c r="A216" t="s">
        <v>20</v>
      </c>
      <c r="B216">
        <v>121</v>
      </c>
      <c r="C216" t="s">
        <v>14</v>
      </c>
      <c r="D216">
        <v>35</v>
      </c>
      <c r="I216">
        <f t="shared" si="54"/>
        <v>-0.53329315154354495</v>
      </c>
      <c r="J216">
        <f t="shared" si="55"/>
        <v>-0.57395782784870497</v>
      </c>
    </row>
    <row r="217" spans="1:10" hidden="1" x14ac:dyDescent="0.35">
      <c r="A217" t="s">
        <v>14</v>
      </c>
      <c r="B217">
        <v>143</v>
      </c>
      <c r="C217" t="s">
        <v>14</v>
      </c>
      <c r="D217">
        <v>558</v>
      </c>
    </row>
    <row r="218" spans="1:10" x14ac:dyDescent="0.35">
      <c r="A218" t="s">
        <v>20</v>
      </c>
      <c r="B218">
        <v>122</v>
      </c>
      <c r="C218" t="s">
        <v>14</v>
      </c>
      <c r="D218">
        <v>64</v>
      </c>
      <c r="I218">
        <f>(B218-$F$3)/$F$15</f>
        <v>-0.53241588398744411</v>
      </c>
      <c r="J218">
        <f>(D218-$H$3)/$H$15</f>
        <v>-0.54381673139624687</v>
      </c>
    </row>
    <row r="219" spans="1:10" hidden="1" x14ac:dyDescent="0.35">
      <c r="A219" t="s">
        <v>14</v>
      </c>
      <c r="B219">
        <v>934</v>
      </c>
      <c r="C219" t="s">
        <v>14</v>
      </c>
      <c r="D219">
        <v>245</v>
      </c>
    </row>
    <row r="220" spans="1:10" x14ac:dyDescent="0.35">
      <c r="A220" t="s">
        <v>20</v>
      </c>
      <c r="B220">
        <v>122</v>
      </c>
      <c r="C220" t="s">
        <v>14</v>
      </c>
      <c r="D220">
        <v>71</v>
      </c>
      <c r="I220">
        <f t="shared" ref="I220:I221" si="56">(B220-$F$3)/$F$15</f>
        <v>-0.53241588398744411</v>
      </c>
      <c r="J220">
        <f t="shared" ref="J220:J221" si="57">(D220-$H$3)/$H$15</f>
        <v>-0.53654129432151554</v>
      </c>
    </row>
    <row r="221" spans="1:10" x14ac:dyDescent="0.35">
      <c r="A221" t="s">
        <v>20</v>
      </c>
      <c r="B221">
        <v>122</v>
      </c>
      <c r="C221" t="s">
        <v>14</v>
      </c>
      <c r="D221">
        <v>42</v>
      </c>
      <c r="I221">
        <f t="shared" si="56"/>
        <v>-0.53241588398744411</v>
      </c>
      <c r="J221">
        <f t="shared" si="57"/>
        <v>-0.56668239077397375</v>
      </c>
    </row>
    <row r="222" spans="1:10" hidden="1" x14ac:dyDescent="0.35">
      <c r="A222" t="s">
        <v>14</v>
      </c>
      <c r="B222">
        <v>17</v>
      </c>
      <c r="C222" t="s">
        <v>14</v>
      </c>
      <c r="D222">
        <v>156</v>
      </c>
    </row>
    <row r="223" spans="1:10" hidden="1" x14ac:dyDescent="0.35">
      <c r="A223" t="s">
        <v>14</v>
      </c>
      <c r="B223">
        <v>2179</v>
      </c>
      <c r="C223" t="s">
        <v>14</v>
      </c>
      <c r="D223">
        <v>1368</v>
      </c>
    </row>
    <row r="224" spans="1:10" x14ac:dyDescent="0.35">
      <c r="A224" t="s">
        <v>20</v>
      </c>
      <c r="B224">
        <v>122</v>
      </c>
      <c r="C224" t="s">
        <v>14</v>
      </c>
      <c r="D224">
        <v>102</v>
      </c>
      <c r="I224">
        <f>(B224-$F$3)/$F$15</f>
        <v>-0.53241588398744411</v>
      </c>
      <c r="J224">
        <f>(D224-$H$3)/$H$15</f>
        <v>-0.50432150156199129</v>
      </c>
    </row>
    <row r="225" spans="1:10" hidden="1" x14ac:dyDescent="0.35">
      <c r="A225" t="s">
        <v>14</v>
      </c>
      <c r="B225">
        <v>931</v>
      </c>
      <c r="C225" t="s">
        <v>14</v>
      </c>
      <c r="D225">
        <v>86</v>
      </c>
    </row>
    <row r="226" spans="1:10" x14ac:dyDescent="0.35">
      <c r="A226" t="s">
        <v>20</v>
      </c>
      <c r="B226">
        <v>123</v>
      </c>
      <c r="C226" t="s">
        <v>14</v>
      </c>
      <c r="D226">
        <v>253</v>
      </c>
      <c r="I226">
        <f t="shared" ref="I226:I232" si="58">(B226-$F$3)/$F$15</f>
        <v>-0.53153861643134326</v>
      </c>
      <c r="J226">
        <f t="shared" ref="J226:J232" si="59">(D226-$H$3)/$H$15</f>
        <v>-0.34737993037850201</v>
      </c>
    </row>
    <row r="227" spans="1:10" x14ac:dyDescent="0.35">
      <c r="A227" t="s">
        <v>20</v>
      </c>
      <c r="B227">
        <v>123</v>
      </c>
      <c r="C227" t="s">
        <v>14</v>
      </c>
      <c r="D227">
        <v>157</v>
      </c>
      <c r="I227">
        <f t="shared" si="58"/>
        <v>-0.53153861643134326</v>
      </c>
      <c r="J227">
        <f t="shared" si="59"/>
        <v>-0.44715735311767396</v>
      </c>
    </row>
    <row r="228" spans="1:10" x14ac:dyDescent="0.35">
      <c r="A228" t="s">
        <v>20</v>
      </c>
      <c r="B228">
        <v>123</v>
      </c>
      <c r="C228" t="s">
        <v>14</v>
      </c>
      <c r="D228">
        <v>183</v>
      </c>
      <c r="I228">
        <f t="shared" si="58"/>
        <v>-0.53153861643134326</v>
      </c>
      <c r="J228">
        <f t="shared" si="59"/>
        <v>-0.4201343011258149</v>
      </c>
    </row>
    <row r="229" spans="1:10" x14ac:dyDescent="0.35">
      <c r="A229" t="s">
        <v>20</v>
      </c>
      <c r="B229">
        <v>125</v>
      </c>
      <c r="C229" t="s">
        <v>14</v>
      </c>
      <c r="D229">
        <v>82</v>
      </c>
      <c r="I229">
        <f t="shared" si="58"/>
        <v>-0.52978408131914156</v>
      </c>
      <c r="J229">
        <f t="shared" si="59"/>
        <v>-0.52510846463265204</v>
      </c>
    </row>
    <row r="230" spans="1:10" x14ac:dyDescent="0.35">
      <c r="A230" t="s">
        <v>20</v>
      </c>
      <c r="B230">
        <v>126</v>
      </c>
      <c r="C230" t="s">
        <v>14</v>
      </c>
      <c r="D230">
        <v>1</v>
      </c>
      <c r="I230">
        <f t="shared" si="58"/>
        <v>-0.52890681376304072</v>
      </c>
      <c r="J230">
        <f t="shared" si="59"/>
        <v>-0.60929566506882837</v>
      </c>
    </row>
    <row r="231" spans="1:10" x14ac:dyDescent="0.35">
      <c r="A231" t="s">
        <v>20</v>
      </c>
      <c r="B231">
        <v>126</v>
      </c>
      <c r="C231" t="s">
        <v>14</v>
      </c>
      <c r="D231">
        <v>1198</v>
      </c>
      <c r="I231">
        <f t="shared" si="58"/>
        <v>-0.52890681376304072</v>
      </c>
      <c r="J231">
        <f t="shared" si="59"/>
        <v>0.63480407471022193</v>
      </c>
    </row>
    <row r="232" spans="1:10" x14ac:dyDescent="0.35">
      <c r="A232" t="s">
        <v>20</v>
      </c>
      <c r="B232">
        <v>126</v>
      </c>
      <c r="C232" t="s">
        <v>14</v>
      </c>
      <c r="D232">
        <v>648</v>
      </c>
      <c r="I232">
        <f t="shared" si="58"/>
        <v>-0.52890681376304072</v>
      </c>
      <c r="J232">
        <f t="shared" si="59"/>
        <v>6.3162590267049276E-2</v>
      </c>
    </row>
    <row r="233" spans="1:10" hidden="1" x14ac:dyDescent="0.35">
      <c r="A233" t="s">
        <v>74</v>
      </c>
      <c r="B233">
        <v>67</v>
      </c>
      <c r="C233" t="s">
        <v>14</v>
      </c>
      <c r="D233">
        <v>64</v>
      </c>
    </row>
    <row r="234" spans="1:10" x14ac:dyDescent="0.35">
      <c r="A234" t="s">
        <v>20</v>
      </c>
      <c r="B234">
        <v>126</v>
      </c>
      <c r="C234" t="s">
        <v>14</v>
      </c>
      <c r="D234">
        <v>62</v>
      </c>
      <c r="I234">
        <f t="shared" ref="I234:I236" si="60">(B234-$F$3)/$F$15</f>
        <v>-0.52890681376304072</v>
      </c>
      <c r="J234">
        <f t="shared" ref="J234:J236" si="61">(D234-$H$3)/$H$15</f>
        <v>-0.5458954277033129</v>
      </c>
    </row>
    <row r="235" spans="1:10" x14ac:dyDescent="0.35">
      <c r="A235" t="s">
        <v>20</v>
      </c>
      <c r="B235">
        <v>126</v>
      </c>
      <c r="C235" t="s">
        <v>14</v>
      </c>
      <c r="D235">
        <v>750</v>
      </c>
      <c r="I235">
        <f t="shared" si="60"/>
        <v>-0.52890681376304072</v>
      </c>
      <c r="J235">
        <f t="shared" si="61"/>
        <v>0.1691761019274195</v>
      </c>
    </row>
    <row r="236" spans="1:10" x14ac:dyDescent="0.35">
      <c r="A236" t="s">
        <v>20</v>
      </c>
      <c r="B236">
        <v>127</v>
      </c>
      <c r="C236" t="s">
        <v>14</v>
      </c>
      <c r="D236">
        <v>105</v>
      </c>
      <c r="I236">
        <f t="shared" si="60"/>
        <v>-0.52802954620693976</v>
      </c>
      <c r="J236">
        <f t="shared" si="61"/>
        <v>-0.50120345710139214</v>
      </c>
    </row>
    <row r="237" spans="1:10" hidden="1" x14ac:dyDescent="0.35">
      <c r="A237" t="s">
        <v>14</v>
      </c>
      <c r="B237">
        <v>92</v>
      </c>
      <c r="C237" t="s">
        <v>14</v>
      </c>
      <c r="D237">
        <v>2604</v>
      </c>
    </row>
    <row r="238" spans="1:10" hidden="1" x14ac:dyDescent="0.35">
      <c r="A238" t="s">
        <v>14</v>
      </c>
      <c r="B238">
        <v>57</v>
      </c>
      <c r="C238" t="s">
        <v>14</v>
      </c>
      <c r="D238">
        <v>65</v>
      </c>
    </row>
    <row r="239" spans="1:10" x14ac:dyDescent="0.35">
      <c r="A239" t="s">
        <v>20</v>
      </c>
      <c r="B239">
        <v>127</v>
      </c>
      <c r="C239" t="s">
        <v>14</v>
      </c>
      <c r="D239">
        <v>94</v>
      </c>
      <c r="I239">
        <f t="shared" ref="I239:I240" si="62">(B239-$F$3)/$F$15</f>
        <v>-0.52802954620693976</v>
      </c>
      <c r="J239">
        <f t="shared" ref="J239:J240" si="63">(D239-$H$3)/$H$15</f>
        <v>-0.51263628679025564</v>
      </c>
    </row>
    <row r="240" spans="1:10" x14ac:dyDescent="0.35">
      <c r="A240" t="s">
        <v>20</v>
      </c>
      <c r="B240">
        <v>128</v>
      </c>
      <c r="C240" t="s">
        <v>14</v>
      </c>
      <c r="D240">
        <v>257</v>
      </c>
      <c r="I240">
        <f t="shared" si="62"/>
        <v>-0.52715227865083891</v>
      </c>
      <c r="J240">
        <f t="shared" si="63"/>
        <v>-0.34322253776436984</v>
      </c>
    </row>
    <row r="241" spans="1:10" hidden="1" x14ac:dyDescent="0.35">
      <c r="A241" t="s">
        <v>14</v>
      </c>
      <c r="B241">
        <v>41</v>
      </c>
      <c r="C241" t="s">
        <v>14</v>
      </c>
      <c r="D241">
        <v>2928</v>
      </c>
    </row>
    <row r="242" spans="1:10" x14ac:dyDescent="0.35">
      <c r="A242" t="s">
        <v>20</v>
      </c>
      <c r="B242">
        <v>128</v>
      </c>
      <c r="C242" t="s">
        <v>14</v>
      </c>
      <c r="D242">
        <v>4697</v>
      </c>
      <c r="I242">
        <f t="shared" ref="I242:I251" si="64">(B242-$F$3)/$F$15</f>
        <v>-0.52715227865083891</v>
      </c>
      <c r="J242">
        <f t="shared" ref="J242:J251" si="65">(D242-$H$3)/$H$15</f>
        <v>4.2714832639223337</v>
      </c>
    </row>
    <row r="243" spans="1:10" x14ac:dyDescent="0.35">
      <c r="A243" t="s">
        <v>20</v>
      </c>
      <c r="B243">
        <v>129</v>
      </c>
      <c r="C243" t="s">
        <v>14</v>
      </c>
      <c r="D243">
        <v>2915</v>
      </c>
      <c r="I243">
        <f t="shared" si="64"/>
        <v>-0.52627501109473807</v>
      </c>
      <c r="J243">
        <f t="shared" si="65"/>
        <v>2.4193648543264539</v>
      </c>
    </row>
    <row r="244" spans="1:10" x14ac:dyDescent="0.35">
      <c r="A244" t="s">
        <v>20</v>
      </c>
      <c r="B244">
        <v>129</v>
      </c>
      <c r="C244" t="s">
        <v>14</v>
      </c>
      <c r="D244">
        <v>18</v>
      </c>
      <c r="I244">
        <f t="shared" si="64"/>
        <v>-0.52627501109473807</v>
      </c>
      <c r="J244">
        <f t="shared" si="65"/>
        <v>-0.59162674645876667</v>
      </c>
    </row>
    <row r="245" spans="1:10" x14ac:dyDescent="0.35">
      <c r="A245" t="s">
        <v>20</v>
      </c>
      <c r="B245">
        <v>130</v>
      </c>
      <c r="C245" t="s">
        <v>14</v>
      </c>
      <c r="D245">
        <v>602</v>
      </c>
      <c r="I245">
        <f t="shared" si="64"/>
        <v>-0.52539774353863722</v>
      </c>
      <c r="J245">
        <f t="shared" si="65"/>
        <v>1.5352575204529376E-2</v>
      </c>
    </row>
    <row r="246" spans="1:10" x14ac:dyDescent="0.35">
      <c r="A246" t="s">
        <v>20</v>
      </c>
      <c r="B246">
        <v>130</v>
      </c>
      <c r="C246" t="s">
        <v>14</v>
      </c>
      <c r="D246">
        <v>1</v>
      </c>
      <c r="I246">
        <f t="shared" si="64"/>
        <v>-0.52539774353863722</v>
      </c>
      <c r="J246">
        <f t="shared" si="65"/>
        <v>-0.60929566506882837</v>
      </c>
    </row>
    <row r="247" spans="1:10" x14ac:dyDescent="0.35">
      <c r="A247" t="s">
        <v>20</v>
      </c>
      <c r="B247">
        <v>131</v>
      </c>
      <c r="C247" t="s">
        <v>14</v>
      </c>
      <c r="D247">
        <v>3868</v>
      </c>
      <c r="I247">
        <f t="shared" si="64"/>
        <v>-0.52452047598253637</v>
      </c>
      <c r="J247">
        <f t="shared" si="65"/>
        <v>3.4098636446434418</v>
      </c>
    </row>
    <row r="248" spans="1:10" x14ac:dyDescent="0.35">
      <c r="A248" t="s">
        <v>20</v>
      </c>
      <c r="B248">
        <v>131</v>
      </c>
      <c r="C248" t="s">
        <v>14</v>
      </c>
      <c r="D248">
        <v>504</v>
      </c>
      <c r="I248">
        <f t="shared" si="64"/>
        <v>-0.52452047598253637</v>
      </c>
      <c r="J248">
        <f t="shared" si="65"/>
        <v>-8.6503543841708663E-2</v>
      </c>
    </row>
    <row r="249" spans="1:10" x14ac:dyDescent="0.35">
      <c r="A249" t="s">
        <v>20</v>
      </c>
      <c r="B249">
        <v>131</v>
      </c>
      <c r="C249" t="s">
        <v>14</v>
      </c>
      <c r="D249">
        <v>14</v>
      </c>
      <c r="I249">
        <f t="shared" si="64"/>
        <v>-0.52452047598253637</v>
      </c>
      <c r="J249">
        <f t="shared" si="65"/>
        <v>-0.59578413907289884</v>
      </c>
    </row>
    <row r="250" spans="1:10" x14ac:dyDescent="0.35">
      <c r="A250" t="s">
        <v>20</v>
      </c>
      <c r="B250">
        <v>131</v>
      </c>
      <c r="C250" t="s">
        <v>14</v>
      </c>
      <c r="D250">
        <v>750</v>
      </c>
      <c r="I250">
        <f t="shared" si="64"/>
        <v>-0.52452047598253637</v>
      </c>
      <c r="J250">
        <f t="shared" si="65"/>
        <v>0.1691761019274195</v>
      </c>
    </row>
    <row r="251" spans="1:10" x14ac:dyDescent="0.35">
      <c r="A251" t="s">
        <v>20</v>
      </c>
      <c r="B251">
        <v>131</v>
      </c>
      <c r="C251" t="s">
        <v>14</v>
      </c>
      <c r="D251">
        <v>77</v>
      </c>
      <c r="I251">
        <f t="shared" si="64"/>
        <v>-0.52452047598253637</v>
      </c>
      <c r="J251">
        <f t="shared" si="65"/>
        <v>-0.53030520540031734</v>
      </c>
    </row>
    <row r="252" spans="1:10" hidden="1" x14ac:dyDescent="0.35">
      <c r="A252" t="s">
        <v>14</v>
      </c>
      <c r="B252">
        <v>1</v>
      </c>
      <c r="C252" t="s">
        <v>14</v>
      </c>
      <c r="D252">
        <v>752</v>
      </c>
    </row>
    <row r="253" spans="1:10" hidden="1" x14ac:dyDescent="0.35">
      <c r="A253" t="s">
        <v>14</v>
      </c>
      <c r="B253">
        <v>101</v>
      </c>
      <c r="C253" t="s">
        <v>14</v>
      </c>
      <c r="D253">
        <v>131</v>
      </c>
    </row>
    <row r="254" spans="1:10" x14ac:dyDescent="0.35">
      <c r="A254" t="s">
        <v>20</v>
      </c>
      <c r="B254">
        <v>132</v>
      </c>
      <c r="C254" t="s">
        <v>14</v>
      </c>
      <c r="D254">
        <v>87</v>
      </c>
      <c r="I254">
        <f>(B254-$F$3)/$F$15</f>
        <v>-0.52364320842643552</v>
      </c>
      <c r="J254">
        <f>(D254-$H$3)/$H$15</f>
        <v>-0.51991172386498685</v>
      </c>
    </row>
    <row r="255" spans="1:10" hidden="1" x14ac:dyDescent="0.35">
      <c r="A255" t="s">
        <v>14</v>
      </c>
      <c r="B255">
        <v>1335</v>
      </c>
      <c r="C255" t="s">
        <v>14</v>
      </c>
      <c r="D255">
        <v>1063</v>
      </c>
    </row>
    <row r="256" spans="1:10" x14ac:dyDescent="0.35">
      <c r="A256" t="s">
        <v>20</v>
      </c>
      <c r="B256">
        <v>132</v>
      </c>
      <c r="C256" t="s">
        <v>14</v>
      </c>
      <c r="D256">
        <v>76</v>
      </c>
      <c r="I256">
        <f t="shared" ref="I256:I257" si="66">(B256-$F$3)/$F$15</f>
        <v>-0.52364320842643552</v>
      </c>
      <c r="J256">
        <f t="shared" ref="J256:J257" si="67">(D256-$H$3)/$H$15</f>
        <v>-0.53134455355385035</v>
      </c>
    </row>
    <row r="257" spans="1:10" x14ac:dyDescent="0.35">
      <c r="A257" t="s">
        <v>20</v>
      </c>
      <c r="B257">
        <v>132</v>
      </c>
      <c r="C257" t="s">
        <v>14</v>
      </c>
      <c r="D257">
        <v>4428</v>
      </c>
      <c r="I257">
        <f t="shared" si="66"/>
        <v>-0.52364320842643552</v>
      </c>
      <c r="J257">
        <f t="shared" si="67"/>
        <v>3.991898610621945</v>
      </c>
    </row>
    <row r="258" spans="1:10" hidden="1" x14ac:dyDescent="0.35">
      <c r="A258" t="s">
        <v>14</v>
      </c>
      <c r="B258">
        <v>15</v>
      </c>
      <c r="C258" t="s">
        <v>14</v>
      </c>
      <c r="D258">
        <v>58</v>
      </c>
    </row>
    <row r="259" spans="1:10" x14ac:dyDescent="0.35">
      <c r="A259" t="s">
        <v>20</v>
      </c>
      <c r="B259">
        <v>133</v>
      </c>
      <c r="C259" t="s">
        <v>14</v>
      </c>
      <c r="D259">
        <v>111</v>
      </c>
      <c r="I259">
        <f t="shared" ref="I259:I262" si="68">(B259-$F$3)/$F$15</f>
        <v>-0.52276594087033468</v>
      </c>
      <c r="J259">
        <f t="shared" ref="J259:J262" si="69">(D259-$H$3)/$H$15</f>
        <v>-0.49496736818019388</v>
      </c>
    </row>
    <row r="260" spans="1:10" x14ac:dyDescent="0.35">
      <c r="A260" t="s">
        <v>20</v>
      </c>
      <c r="B260">
        <v>133</v>
      </c>
      <c r="C260" t="s">
        <v>14</v>
      </c>
      <c r="D260">
        <v>2955</v>
      </c>
      <c r="I260">
        <f t="shared" si="68"/>
        <v>-0.52276594087033468</v>
      </c>
      <c r="J260">
        <f t="shared" si="69"/>
        <v>2.4609387804677754</v>
      </c>
    </row>
    <row r="261" spans="1:10" x14ac:dyDescent="0.35">
      <c r="A261" t="s">
        <v>20</v>
      </c>
      <c r="B261">
        <v>133</v>
      </c>
      <c r="C261" t="s">
        <v>14</v>
      </c>
      <c r="D261">
        <v>1657</v>
      </c>
      <c r="I261">
        <f t="shared" si="68"/>
        <v>-0.52276594087033468</v>
      </c>
      <c r="J261">
        <f t="shared" si="69"/>
        <v>1.1118648771818878</v>
      </c>
    </row>
    <row r="262" spans="1:10" x14ac:dyDescent="0.35">
      <c r="A262" t="s">
        <v>20</v>
      </c>
      <c r="B262">
        <v>134</v>
      </c>
      <c r="C262" t="s">
        <v>14</v>
      </c>
      <c r="D262">
        <v>926</v>
      </c>
      <c r="I262">
        <f t="shared" si="68"/>
        <v>-0.52188867331423383</v>
      </c>
      <c r="J262">
        <f t="shared" si="69"/>
        <v>0.35210137694923477</v>
      </c>
    </row>
    <row r="263" spans="1:10" hidden="1" x14ac:dyDescent="0.35">
      <c r="A263" t="s">
        <v>14</v>
      </c>
      <c r="B263">
        <v>454</v>
      </c>
      <c r="C263" t="s">
        <v>14</v>
      </c>
      <c r="D263">
        <v>77</v>
      </c>
    </row>
    <row r="264" spans="1:10" x14ac:dyDescent="0.35">
      <c r="A264" t="s">
        <v>20</v>
      </c>
      <c r="B264">
        <v>134</v>
      </c>
      <c r="C264" t="s">
        <v>14</v>
      </c>
      <c r="D264">
        <v>1748</v>
      </c>
      <c r="I264">
        <f t="shared" ref="I264:I267" si="70">(B264-$F$3)/$F$15</f>
        <v>-0.52188867331423383</v>
      </c>
      <c r="J264">
        <f t="shared" ref="J264:J267" si="71">(D264-$H$3)/$H$15</f>
        <v>1.2064455591533945</v>
      </c>
    </row>
    <row r="265" spans="1:10" x14ac:dyDescent="0.35">
      <c r="A265" t="s">
        <v>20</v>
      </c>
      <c r="B265">
        <v>134</v>
      </c>
      <c r="C265" t="s">
        <v>14</v>
      </c>
      <c r="D265">
        <v>79</v>
      </c>
      <c r="I265">
        <f t="shared" si="70"/>
        <v>-0.52188867331423383</v>
      </c>
      <c r="J265">
        <f t="shared" si="71"/>
        <v>-0.5282265090932512</v>
      </c>
    </row>
    <row r="266" spans="1:10" x14ac:dyDescent="0.35">
      <c r="A266" t="s">
        <v>20</v>
      </c>
      <c r="B266">
        <v>135</v>
      </c>
      <c r="C266" t="s">
        <v>14</v>
      </c>
      <c r="D266">
        <v>889</v>
      </c>
      <c r="I266">
        <f t="shared" si="70"/>
        <v>-0.52101140575813298</v>
      </c>
      <c r="J266">
        <f t="shared" si="71"/>
        <v>0.31364549526851221</v>
      </c>
    </row>
    <row r="267" spans="1:10" x14ac:dyDescent="0.35">
      <c r="A267" t="s">
        <v>20</v>
      </c>
      <c r="B267">
        <v>135</v>
      </c>
      <c r="C267" t="s">
        <v>14</v>
      </c>
      <c r="D267">
        <v>56</v>
      </c>
      <c r="I267">
        <f t="shared" si="70"/>
        <v>-0.52101140575813298</v>
      </c>
      <c r="J267">
        <f t="shared" si="71"/>
        <v>-0.55213151662451121</v>
      </c>
    </row>
    <row r="268" spans="1:10" hidden="1" x14ac:dyDescent="0.35">
      <c r="A268" t="s">
        <v>14</v>
      </c>
      <c r="B268">
        <v>3182</v>
      </c>
      <c r="C268" t="s">
        <v>14</v>
      </c>
      <c r="D268">
        <v>1</v>
      </c>
    </row>
    <row r="269" spans="1:10" x14ac:dyDescent="0.35">
      <c r="A269" t="s">
        <v>20</v>
      </c>
      <c r="B269">
        <v>135</v>
      </c>
      <c r="C269" t="s">
        <v>14</v>
      </c>
      <c r="D269">
        <v>83</v>
      </c>
      <c r="I269">
        <f t="shared" ref="I269:I271" si="72">(B269-$F$3)/$F$15</f>
        <v>-0.52101140575813298</v>
      </c>
      <c r="J269">
        <f t="shared" ref="J269:J271" si="73">(D269-$H$3)/$H$15</f>
        <v>-0.52406911647911902</v>
      </c>
    </row>
    <row r="270" spans="1:10" x14ac:dyDescent="0.35">
      <c r="A270" t="s">
        <v>20</v>
      </c>
      <c r="B270">
        <v>136</v>
      </c>
      <c r="C270" t="s">
        <v>14</v>
      </c>
      <c r="D270">
        <v>2025</v>
      </c>
      <c r="I270">
        <f t="shared" si="72"/>
        <v>-0.52013413820203214</v>
      </c>
      <c r="J270">
        <f t="shared" si="73"/>
        <v>1.4943449976820471</v>
      </c>
    </row>
    <row r="271" spans="1:10" x14ac:dyDescent="0.35">
      <c r="A271" t="s">
        <v>20</v>
      </c>
      <c r="B271">
        <v>137</v>
      </c>
      <c r="C271" t="s">
        <v>14</v>
      </c>
      <c r="D271">
        <v>14</v>
      </c>
      <c r="I271">
        <f t="shared" si="72"/>
        <v>-0.51925687064593129</v>
      </c>
      <c r="J271">
        <f t="shared" si="73"/>
        <v>-0.59578413907289884</v>
      </c>
    </row>
    <row r="272" spans="1:10" hidden="1" x14ac:dyDescent="0.35">
      <c r="A272" t="s">
        <v>74</v>
      </c>
      <c r="B272">
        <v>1890</v>
      </c>
      <c r="C272" t="s">
        <v>14</v>
      </c>
      <c r="D272">
        <v>656</v>
      </c>
    </row>
    <row r="273" spans="1:10" hidden="1" x14ac:dyDescent="0.35">
      <c r="A273" t="s">
        <v>47</v>
      </c>
      <c r="B273">
        <v>61</v>
      </c>
      <c r="C273" t="s">
        <v>14</v>
      </c>
      <c r="D273">
        <v>1596</v>
      </c>
    </row>
    <row r="274" spans="1:10" x14ac:dyDescent="0.35">
      <c r="A274" t="s">
        <v>20</v>
      </c>
      <c r="B274">
        <v>137</v>
      </c>
      <c r="C274" t="s">
        <v>14</v>
      </c>
      <c r="D274">
        <v>10</v>
      </c>
      <c r="I274">
        <f t="shared" ref="I274:I275" si="74">(B274-$F$3)/$F$15</f>
        <v>-0.51925687064593129</v>
      </c>
      <c r="J274">
        <f t="shared" ref="J274:J275" si="75">(D274-$H$3)/$H$15</f>
        <v>-0.59994153168703102</v>
      </c>
    </row>
    <row r="275" spans="1:10" x14ac:dyDescent="0.35">
      <c r="A275" t="s">
        <v>20</v>
      </c>
      <c r="B275">
        <v>138</v>
      </c>
      <c r="C275" t="s">
        <v>14</v>
      </c>
      <c r="D275">
        <v>1121</v>
      </c>
      <c r="I275">
        <f t="shared" si="74"/>
        <v>-0.51837960308983044</v>
      </c>
      <c r="J275">
        <f t="shared" si="75"/>
        <v>0.55477426688817777</v>
      </c>
    </row>
    <row r="276" spans="1:10" hidden="1" x14ac:dyDescent="0.35">
      <c r="A276" t="s">
        <v>14</v>
      </c>
      <c r="B276">
        <v>15</v>
      </c>
      <c r="C276" t="s">
        <v>14</v>
      </c>
      <c r="D276">
        <v>15</v>
      </c>
    </row>
    <row r="277" spans="1:10" x14ac:dyDescent="0.35">
      <c r="A277" t="s">
        <v>20</v>
      </c>
      <c r="B277">
        <v>138</v>
      </c>
      <c r="C277" t="s">
        <v>14</v>
      </c>
      <c r="D277">
        <v>191</v>
      </c>
      <c r="I277">
        <f>(B277-$F$3)/$F$15</f>
        <v>-0.51837960308983044</v>
      </c>
      <c r="J277">
        <f>(D277-$H$3)/$H$15</f>
        <v>-0.41181951589755056</v>
      </c>
    </row>
    <row r="278" spans="1:10" hidden="1" x14ac:dyDescent="0.35">
      <c r="A278" t="s">
        <v>14</v>
      </c>
      <c r="B278">
        <v>133</v>
      </c>
      <c r="C278" t="s">
        <v>14</v>
      </c>
      <c r="D278">
        <v>16</v>
      </c>
    </row>
    <row r="279" spans="1:10" x14ac:dyDescent="0.35">
      <c r="A279" t="s">
        <v>20</v>
      </c>
      <c r="B279">
        <v>138</v>
      </c>
      <c r="C279" t="s">
        <v>14</v>
      </c>
      <c r="D279">
        <v>17</v>
      </c>
      <c r="I279">
        <f t="shared" ref="I279:I282" si="76">(B279-$F$3)/$F$15</f>
        <v>-0.51837960308983044</v>
      </c>
      <c r="J279">
        <f t="shared" ref="J279:J282" si="77">(D279-$H$3)/$H$15</f>
        <v>-0.5926660946122998</v>
      </c>
    </row>
    <row r="280" spans="1:10" x14ac:dyDescent="0.35">
      <c r="A280" t="s">
        <v>20</v>
      </c>
      <c r="B280">
        <v>139</v>
      </c>
      <c r="C280" t="s">
        <v>14</v>
      </c>
      <c r="D280">
        <v>34</v>
      </c>
      <c r="I280">
        <f t="shared" si="76"/>
        <v>-0.5175023355337296</v>
      </c>
      <c r="J280">
        <f t="shared" si="77"/>
        <v>-0.5749971760022381</v>
      </c>
    </row>
    <row r="281" spans="1:10" x14ac:dyDescent="0.35">
      <c r="A281" t="s">
        <v>20</v>
      </c>
      <c r="B281">
        <v>139</v>
      </c>
      <c r="C281" t="s">
        <v>14</v>
      </c>
      <c r="D281">
        <v>1</v>
      </c>
      <c r="I281">
        <f t="shared" si="76"/>
        <v>-0.5175023355337296</v>
      </c>
      <c r="J281">
        <f t="shared" si="77"/>
        <v>-0.60929566506882837</v>
      </c>
    </row>
    <row r="282" spans="1:10" x14ac:dyDescent="0.35">
      <c r="A282" t="s">
        <v>20</v>
      </c>
      <c r="B282">
        <v>140</v>
      </c>
      <c r="C282" t="s">
        <v>14</v>
      </c>
      <c r="D282">
        <v>1274</v>
      </c>
      <c r="I282">
        <f t="shared" si="76"/>
        <v>-0.51662506797762875</v>
      </c>
      <c r="J282">
        <f t="shared" si="77"/>
        <v>0.71379453437873308</v>
      </c>
    </row>
    <row r="283" spans="1:10" hidden="1" x14ac:dyDescent="0.35">
      <c r="A283" t="s">
        <v>14</v>
      </c>
      <c r="B283">
        <v>2062</v>
      </c>
      <c r="C283" t="s">
        <v>14</v>
      </c>
      <c r="D283">
        <v>210</v>
      </c>
    </row>
    <row r="284" spans="1:10" x14ac:dyDescent="0.35">
      <c r="A284" t="s">
        <v>20</v>
      </c>
      <c r="B284">
        <v>140</v>
      </c>
      <c r="C284" t="s">
        <v>14</v>
      </c>
      <c r="D284">
        <v>248</v>
      </c>
      <c r="I284">
        <f>(B284-$F$3)/$F$15</f>
        <v>-0.51662506797762875</v>
      </c>
      <c r="J284">
        <f>(D284-$H$3)/$H$15</f>
        <v>-0.35257667114616725</v>
      </c>
    </row>
    <row r="285" spans="1:10" hidden="1" x14ac:dyDescent="0.35">
      <c r="A285" t="s">
        <v>14</v>
      </c>
      <c r="B285">
        <v>29</v>
      </c>
      <c r="C285" t="s">
        <v>14</v>
      </c>
      <c r="D285">
        <v>513</v>
      </c>
    </row>
    <row r="286" spans="1:10" hidden="1" x14ac:dyDescent="0.35">
      <c r="A286" t="s">
        <v>14</v>
      </c>
      <c r="B286">
        <v>132</v>
      </c>
      <c r="C286" t="s">
        <v>14</v>
      </c>
      <c r="D286">
        <v>3410</v>
      </c>
    </row>
    <row r="287" spans="1:10" x14ac:dyDescent="0.35">
      <c r="A287" t="s">
        <v>20</v>
      </c>
      <c r="B287">
        <v>140</v>
      </c>
      <c r="C287" t="s">
        <v>14</v>
      </c>
      <c r="D287">
        <v>10</v>
      </c>
      <c r="I287">
        <f>(B287-$F$3)/$F$15</f>
        <v>-0.51662506797762875</v>
      </c>
      <c r="J287">
        <f>(D287-$H$3)/$H$15</f>
        <v>-0.59994153168703102</v>
      </c>
    </row>
    <row r="288" spans="1:10" hidden="1" x14ac:dyDescent="0.35">
      <c r="A288" t="s">
        <v>74</v>
      </c>
      <c r="B288">
        <v>184</v>
      </c>
      <c r="C288" t="s">
        <v>14</v>
      </c>
      <c r="D288">
        <v>2201</v>
      </c>
    </row>
    <row r="289" spans="1:10" x14ac:dyDescent="0.35">
      <c r="A289" t="s">
        <v>20</v>
      </c>
      <c r="B289">
        <v>142</v>
      </c>
      <c r="C289" t="s">
        <v>14</v>
      </c>
      <c r="D289">
        <v>676</v>
      </c>
      <c r="I289">
        <f>(B289-$F$3)/$F$15</f>
        <v>-0.51487053286542706</v>
      </c>
      <c r="J289">
        <f>(D289-$H$3)/$H$15</f>
        <v>9.2264338565974435E-2</v>
      </c>
    </row>
    <row r="290" spans="1:10" hidden="1" x14ac:dyDescent="0.35">
      <c r="A290" t="s">
        <v>14</v>
      </c>
      <c r="B290">
        <v>137</v>
      </c>
      <c r="C290" t="s">
        <v>14</v>
      </c>
      <c r="D290">
        <v>831</v>
      </c>
    </row>
    <row r="291" spans="1:10" x14ac:dyDescent="0.35">
      <c r="A291" t="s">
        <v>20</v>
      </c>
      <c r="B291">
        <v>142</v>
      </c>
      <c r="C291" t="s">
        <v>14</v>
      </c>
      <c r="D291">
        <v>859</v>
      </c>
      <c r="I291">
        <f>(B291-$F$3)/$F$15</f>
        <v>-0.51487053286542706</v>
      </c>
      <c r="J291">
        <f>(D291-$H$3)/$H$15</f>
        <v>0.28246505066252098</v>
      </c>
    </row>
    <row r="292" spans="1:10" hidden="1" x14ac:dyDescent="0.35">
      <c r="A292" t="s">
        <v>14</v>
      </c>
      <c r="B292">
        <v>908</v>
      </c>
      <c r="C292" t="s">
        <v>14</v>
      </c>
      <c r="D292">
        <v>45</v>
      </c>
    </row>
    <row r="293" spans="1:10" x14ac:dyDescent="0.35">
      <c r="A293" t="s">
        <v>20</v>
      </c>
      <c r="B293">
        <v>142</v>
      </c>
      <c r="C293" t="s">
        <v>14</v>
      </c>
      <c r="D293">
        <v>6</v>
      </c>
      <c r="I293">
        <f>(B293-$F$3)/$F$15</f>
        <v>-0.51487053286542706</v>
      </c>
      <c r="J293">
        <f>(D293-$H$3)/$H$15</f>
        <v>-0.60409892430116319</v>
      </c>
    </row>
    <row r="294" spans="1:10" hidden="1" x14ac:dyDescent="0.35">
      <c r="A294" t="s">
        <v>14</v>
      </c>
      <c r="B294">
        <v>10</v>
      </c>
      <c r="C294" t="s">
        <v>14</v>
      </c>
      <c r="D294">
        <v>7</v>
      </c>
    </row>
    <row r="295" spans="1:10" hidden="1" x14ac:dyDescent="0.35">
      <c r="A295" t="s">
        <v>74</v>
      </c>
      <c r="B295">
        <v>32</v>
      </c>
      <c r="C295" t="s">
        <v>14</v>
      </c>
      <c r="D295">
        <v>31</v>
      </c>
    </row>
    <row r="296" spans="1:10" x14ac:dyDescent="0.35">
      <c r="A296" t="s">
        <v>20</v>
      </c>
      <c r="B296">
        <v>142</v>
      </c>
      <c r="C296" t="s">
        <v>14</v>
      </c>
      <c r="D296">
        <v>78</v>
      </c>
      <c r="I296">
        <f>(B296-$F$3)/$F$15</f>
        <v>-0.51487053286542706</v>
      </c>
      <c r="J296">
        <f>(D296-$H$3)/$H$15</f>
        <v>-0.52926585724678421</v>
      </c>
    </row>
    <row r="297" spans="1:10" hidden="1" x14ac:dyDescent="0.35">
      <c r="A297" t="s">
        <v>14</v>
      </c>
      <c r="B297">
        <v>1910</v>
      </c>
      <c r="C297" t="s">
        <v>14</v>
      </c>
      <c r="D297">
        <v>1225</v>
      </c>
    </row>
    <row r="298" spans="1:10" hidden="1" x14ac:dyDescent="0.35">
      <c r="A298" t="s">
        <v>14</v>
      </c>
      <c r="B298">
        <v>38</v>
      </c>
      <c r="C298" t="s">
        <v>14</v>
      </c>
      <c r="D298">
        <v>1</v>
      </c>
    </row>
    <row r="299" spans="1:10" hidden="1" x14ac:dyDescent="0.35">
      <c r="A299" t="s">
        <v>14</v>
      </c>
      <c r="B299">
        <v>104</v>
      </c>
      <c r="C299" t="s">
        <v>14</v>
      </c>
      <c r="D299">
        <v>67</v>
      </c>
    </row>
    <row r="300" spans="1:10" x14ac:dyDescent="0.35">
      <c r="A300" t="s">
        <v>20</v>
      </c>
      <c r="B300">
        <v>143</v>
      </c>
      <c r="C300" t="s">
        <v>14</v>
      </c>
      <c r="D300">
        <v>19</v>
      </c>
      <c r="I300">
        <f>(B300-$F$3)/$F$15</f>
        <v>-0.51399326530932621</v>
      </c>
      <c r="J300">
        <f>(D300-$H$3)/$H$15</f>
        <v>-0.59058739830523366</v>
      </c>
    </row>
    <row r="301" spans="1:10" hidden="1" x14ac:dyDescent="0.35">
      <c r="A301" t="s">
        <v>14</v>
      </c>
      <c r="B301">
        <v>49</v>
      </c>
      <c r="C301" t="s">
        <v>14</v>
      </c>
      <c r="D301">
        <v>2108</v>
      </c>
    </row>
    <row r="302" spans="1:10" hidden="1" x14ac:dyDescent="0.35">
      <c r="A302" t="s">
        <v>14</v>
      </c>
      <c r="B302">
        <v>1</v>
      </c>
      <c r="C302" t="s">
        <v>14</v>
      </c>
      <c r="D302">
        <v>679</v>
      </c>
    </row>
    <row r="303" spans="1:10" x14ac:dyDescent="0.35">
      <c r="A303" t="s">
        <v>20</v>
      </c>
      <c r="B303">
        <v>144</v>
      </c>
      <c r="C303" t="s">
        <v>14</v>
      </c>
      <c r="D303">
        <v>36</v>
      </c>
      <c r="I303">
        <f>(B303-$F$3)/$F$15</f>
        <v>-0.51311599775322536</v>
      </c>
      <c r="J303">
        <f>(D303-$H$3)/$H$15</f>
        <v>-0.57291847969517196</v>
      </c>
    </row>
    <row r="304" spans="1:10" hidden="1" x14ac:dyDescent="0.35">
      <c r="A304" t="s">
        <v>14</v>
      </c>
      <c r="B304">
        <v>245</v>
      </c>
      <c r="C304" t="s">
        <v>14</v>
      </c>
      <c r="D304">
        <v>47</v>
      </c>
    </row>
    <row r="305" spans="1:10" hidden="1" x14ac:dyDescent="0.35">
      <c r="A305" t="s">
        <v>14</v>
      </c>
      <c r="B305">
        <v>32</v>
      </c>
      <c r="C305" t="s">
        <v>14</v>
      </c>
      <c r="D305">
        <v>70</v>
      </c>
    </row>
    <row r="306" spans="1:10" x14ac:dyDescent="0.35">
      <c r="A306" t="s">
        <v>20</v>
      </c>
      <c r="B306">
        <v>144</v>
      </c>
      <c r="C306" t="s">
        <v>14</v>
      </c>
      <c r="D306">
        <v>154</v>
      </c>
      <c r="I306">
        <f t="shared" ref="I306:I307" si="78">(B306-$F$3)/$F$15</f>
        <v>-0.51311599775322536</v>
      </c>
      <c r="J306">
        <f t="shared" ref="J306:J307" si="79">(D306-$H$3)/$H$15</f>
        <v>-0.45027539757827312</v>
      </c>
    </row>
    <row r="307" spans="1:10" x14ac:dyDescent="0.35">
      <c r="A307" t="s">
        <v>20</v>
      </c>
      <c r="B307">
        <v>144</v>
      </c>
      <c r="C307" t="s">
        <v>14</v>
      </c>
      <c r="D307">
        <v>22</v>
      </c>
      <c r="I307">
        <f t="shared" si="78"/>
        <v>-0.51311599775322536</v>
      </c>
      <c r="J307">
        <f t="shared" si="79"/>
        <v>-0.58746935384463461</v>
      </c>
    </row>
    <row r="308" spans="1:10" hidden="1" x14ac:dyDescent="0.35">
      <c r="A308" t="s">
        <v>14</v>
      </c>
      <c r="B308">
        <v>7</v>
      </c>
      <c r="C308" t="s">
        <v>14</v>
      </c>
      <c r="D308">
        <v>1758</v>
      </c>
    </row>
    <row r="309" spans="1:10" x14ac:dyDescent="0.35">
      <c r="A309" t="s">
        <v>20</v>
      </c>
      <c r="B309">
        <v>144</v>
      </c>
      <c r="C309" t="s">
        <v>14</v>
      </c>
      <c r="D309">
        <v>94</v>
      </c>
      <c r="I309">
        <f>(B309-$F$3)/$F$15</f>
        <v>-0.51311599775322536</v>
      </c>
      <c r="J309">
        <f>(D309-$H$3)/$H$15</f>
        <v>-0.51263628679025564</v>
      </c>
    </row>
    <row r="310" spans="1:10" hidden="1" x14ac:dyDescent="0.35">
      <c r="A310" t="s">
        <v>14</v>
      </c>
      <c r="B310">
        <v>803</v>
      </c>
      <c r="C310" t="s">
        <v>14</v>
      </c>
      <c r="D310">
        <v>33</v>
      </c>
    </row>
    <row r="311" spans="1:10" hidden="1" x14ac:dyDescent="0.35">
      <c r="A311" t="s">
        <v>74</v>
      </c>
      <c r="B311">
        <v>75</v>
      </c>
      <c r="C311" t="s">
        <v>14</v>
      </c>
      <c r="D311">
        <v>1</v>
      </c>
    </row>
    <row r="312" spans="1:10" hidden="1" x14ac:dyDescent="0.35">
      <c r="A312" t="s">
        <v>14</v>
      </c>
      <c r="B312">
        <v>16</v>
      </c>
      <c r="C312" t="s">
        <v>14</v>
      </c>
      <c r="D312">
        <v>31</v>
      </c>
    </row>
    <row r="313" spans="1:10" x14ac:dyDescent="0.35">
      <c r="A313" t="s">
        <v>20</v>
      </c>
      <c r="B313">
        <v>146</v>
      </c>
      <c r="C313" t="s">
        <v>14</v>
      </c>
      <c r="D313">
        <v>35</v>
      </c>
      <c r="I313">
        <f t="shared" ref="I313:I316" si="80">(B313-$F$3)/$F$15</f>
        <v>-0.51136146264102367</v>
      </c>
      <c r="J313">
        <f t="shared" ref="J313:J316" si="81">(D313-$H$3)/$H$15</f>
        <v>-0.57395782784870497</v>
      </c>
    </row>
    <row r="314" spans="1:10" x14ac:dyDescent="0.35">
      <c r="A314" t="s">
        <v>20</v>
      </c>
      <c r="B314">
        <v>147</v>
      </c>
      <c r="C314" t="s">
        <v>14</v>
      </c>
      <c r="D314">
        <v>63</v>
      </c>
      <c r="I314">
        <f t="shared" si="80"/>
        <v>-0.51048419508492282</v>
      </c>
      <c r="J314">
        <f t="shared" si="81"/>
        <v>-0.54485607954977988</v>
      </c>
    </row>
    <row r="315" spans="1:10" x14ac:dyDescent="0.35">
      <c r="A315" t="s">
        <v>20</v>
      </c>
      <c r="B315">
        <v>147</v>
      </c>
      <c r="C315" t="s">
        <v>14</v>
      </c>
      <c r="D315">
        <v>526</v>
      </c>
      <c r="I315">
        <f t="shared" si="80"/>
        <v>-0.51048419508492282</v>
      </c>
      <c r="J315">
        <f t="shared" si="81"/>
        <v>-6.3637884463981761E-2</v>
      </c>
    </row>
    <row r="316" spans="1:10" x14ac:dyDescent="0.35">
      <c r="A316" t="s">
        <v>20</v>
      </c>
      <c r="B316">
        <v>147</v>
      </c>
      <c r="C316" t="s">
        <v>14</v>
      </c>
      <c r="D316">
        <v>121</v>
      </c>
      <c r="I316">
        <f t="shared" si="80"/>
        <v>-0.51048419508492282</v>
      </c>
      <c r="J316">
        <f t="shared" si="81"/>
        <v>-0.48457388664486345</v>
      </c>
    </row>
    <row r="317" spans="1:10" hidden="1" x14ac:dyDescent="0.35">
      <c r="A317" t="s">
        <v>14</v>
      </c>
      <c r="B317">
        <v>31</v>
      </c>
      <c r="C317" t="s">
        <v>14</v>
      </c>
      <c r="D317">
        <v>67</v>
      </c>
    </row>
    <row r="318" spans="1:10" hidden="1" x14ac:dyDescent="0.35">
      <c r="A318" t="s">
        <v>14</v>
      </c>
      <c r="B318">
        <v>108</v>
      </c>
      <c r="C318" t="s">
        <v>14</v>
      </c>
      <c r="D318">
        <v>57</v>
      </c>
    </row>
    <row r="319" spans="1:10" hidden="1" x14ac:dyDescent="0.35">
      <c r="A319" t="s">
        <v>14</v>
      </c>
      <c r="B319">
        <v>30</v>
      </c>
      <c r="C319" t="s">
        <v>14</v>
      </c>
      <c r="D319">
        <v>1229</v>
      </c>
    </row>
    <row r="320" spans="1:10" hidden="1" x14ac:dyDescent="0.35">
      <c r="A320" t="s">
        <v>14</v>
      </c>
      <c r="B320">
        <v>17</v>
      </c>
      <c r="C320" t="s">
        <v>14</v>
      </c>
      <c r="D320">
        <v>12</v>
      </c>
    </row>
    <row r="321" spans="1:10" hidden="1" x14ac:dyDescent="0.35">
      <c r="A321" t="s">
        <v>74</v>
      </c>
      <c r="B321">
        <v>64</v>
      </c>
      <c r="C321" t="s">
        <v>14</v>
      </c>
      <c r="D321">
        <v>452</v>
      </c>
    </row>
    <row r="322" spans="1:10" hidden="1" x14ac:dyDescent="0.35">
      <c r="A322" t="s">
        <v>14</v>
      </c>
      <c r="B322">
        <v>80</v>
      </c>
      <c r="C322" t="s">
        <v>14</v>
      </c>
      <c r="D322">
        <v>1886</v>
      </c>
    </row>
    <row r="323" spans="1:10" hidden="1" x14ac:dyDescent="0.35">
      <c r="A323" t="s">
        <v>14</v>
      </c>
      <c r="B323">
        <v>2468</v>
      </c>
      <c r="C323" t="s">
        <v>14</v>
      </c>
      <c r="D323">
        <v>1825</v>
      </c>
    </row>
    <row r="324" spans="1:10" x14ac:dyDescent="0.35">
      <c r="A324" t="s">
        <v>20</v>
      </c>
      <c r="B324">
        <v>148</v>
      </c>
      <c r="C324" t="s">
        <v>14</v>
      </c>
      <c r="D324">
        <v>31</v>
      </c>
      <c r="I324">
        <f>(B324-$F$3)/$F$15</f>
        <v>-0.50960692752882197</v>
      </c>
      <c r="J324">
        <f>(D324-$H$3)/$H$15</f>
        <v>-0.57811522046283714</v>
      </c>
    </row>
    <row r="325" spans="1:10" hidden="1" x14ac:dyDescent="0.35">
      <c r="A325" t="s">
        <v>14</v>
      </c>
      <c r="B325">
        <v>26</v>
      </c>
      <c r="C325" t="s">
        <v>14</v>
      </c>
      <c r="D325">
        <v>107</v>
      </c>
    </row>
    <row r="326" spans="1:10" x14ac:dyDescent="0.35">
      <c r="A326" t="s">
        <v>20</v>
      </c>
      <c r="B326">
        <v>148</v>
      </c>
      <c r="C326" t="s">
        <v>14</v>
      </c>
      <c r="D326">
        <v>27</v>
      </c>
      <c r="I326">
        <f>(B326-$F$3)/$F$15</f>
        <v>-0.50960692752882197</v>
      </c>
      <c r="J326">
        <f>(D326-$H$3)/$H$15</f>
        <v>-0.58227261307696931</v>
      </c>
    </row>
    <row r="327" spans="1:10" hidden="1" x14ac:dyDescent="0.35">
      <c r="A327" t="s">
        <v>14</v>
      </c>
      <c r="B327">
        <v>73</v>
      </c>
      <c r="C327" t="s">
        <v>14</v>
      </c>
      <c r="D327">
        <v>1221</v>
      </c>
    </row>
    <row r="328" spans="1:10" hidden="1" x14ac:dyDescent="0.35">
      <c r="A328" t="s">
        <v>14</v>
      </c>
      <c r="B328">
        <v>128</v>
      </c>
      <c r="C328" t="s">
        <v>14</v>
      </c>
      <c r="D328">
        <v>1</v>
      </c>
    </row>
    <row r="329" spans="1:10" hidden="1" x14ac:dyDescent="0.35">
      <c r="A329" t="s">
        <v>14</v>
      </c>
      <c r="B329">
        <v>33</v>
      </c>
      <c r="C329" t="s">
        <v>14</v>
      </c>
      <c r="D329">
        <v>16</v>
      </c>
    </row>
    <row r="330" spans="1:10" x14ac:dyDescent="0.35">
      <c r="A330" t="s">
        <v>20</v>
      </c>
      <c r="B330">
        <v>149</v>
      </c>
      <c r="C330" t="s">
        <v>14</v>
      </c>
      <c r="D330">
        <v>41</v>
      </c>
      <c r="I330">
        <f>(B330-$F$3)/$F$15</f>
        <v>-0.50872965997272113</v>
      </c>
      <c r="J330">
        <f>(D330-$H$3)/$H$15</f>
        <v>-0.56772173892750677</v>
      </c>
    </row>
    <row r="331" spans="1:10" hidden="1" x14ac:dyDescent="0.35">
      <c r="A331" t="s">
        <v>47</v>
      </c>
      <c r="B331">
        <v>211</v>
      </c>
      <c r="C331" t="s">
        <v>14</v>
      </c>
      <c r="D331">
        <v>523</v>
      </c>
    </row>
    <row r="332" spans="1:10" x14ac:dyDescent="0.35">
      <c r="A332" t="s">
        <v>20</v>
      </c>
      <c r="B332">
        <v>149</v>
      </c>
      <c r="C332" t="s">
        <v>14</v>
      </c>
      <c r="D332">
        <v>141</v>
      </c>
      <c r="I332">
        <f t="shared" ref="I332:I337" si="82">(B332-$F$3)/$F$15</f>
        <v>-0.50872965997272113</v>
      </c>
      <c r="J332">
        <f t="shared" ref="J332:J337" si="83">(D332-$H$3)/$H$15</f>
        <v>-0.46378692357420265</v>
      </c>
    </row>
    <row r="333" spans="1:10" x14ac:dyDescent="0.35">
      <c r="A333" t="s">
        <v>20</v>
      </c>
      <c r="B333">
        <v>150</v>
      </c>
      <c r="C333" t="s">
        <v>14</v>
      </c>
      <c r="D333">
        <v>52</v>
      </c>
      <c r="I333">
        <f t="shared" si="82"/>
        <v>-0.50785239241662028</v>
      </c>
      <c r="J333">
        <f t="shared" si="83"/>
        <v>-0.55628890923864327</v>
      </c>
    </row>
    <row r="334" spans="1:10" x14ac:dyDescent="0.35">
      <c r="A334" t="s">
        <v>20</v>
      </c>
      <c r="B334">
        <v>150</v>
      </c>
      <c r="C334" t="s">
        <v>14</v>
      </c>
      <c r="D334">
        <v>225</v>
      </c>
      <c r="I334">
        <f t="shared" si="82"/>
        <v>-0.50785239241662028</v>
      </c>
      <c r="J334">
        <f t="shared" si="83"/>
        <v>-0.37648167867742716</v>
      </c>
    </row>
    <row r="335" spans="1:10" x14ac:dyDescent="0.35">
      <c r="A335" t="s">
        <v>20</v>
      </c>
      <c r="B335">
        <v>154</v>
      </c>
      <c r="C335" t="s">
        <v>14</v>
      </c>
      <c r="D335">
        <v>38</v>
      </c>
      <c r="I335">
        <f t="shared" si="82"/>
        <v>-0.50434332219221689</v>
      </c>
      <c r="J335">
        <f t="shared" si="83"/>
        <v>-0.57083978338810593</v>
      </c>
    </row>
    <row r="336" spans="1:10" x14ac:dyDescent="0.35">
      <c r="A336" t="s">
        <v>20</v>
      </c>
      <c r="B336">
        <v>154</v>
      </c>
      <c r="C336" t="s">
        <v>14</v>
      </c>
      <c r="D336">
        <v>15</v>
      </c>
      <c r="I336">
        <f t="shared" si="82"/>
        <v>-0.50434332219221689</v>
      </c>
      <c r="J336">
        <f t="shared" si="83"/>
        <v>-0.59474479091936583</v>
      </c>
    </row>
    <row r="337" spans="1:10" x14ac:dyDescent="0.35">
      <c r="A337" t="s">
        <v>20</v>
      </c>
      <c r="B337">
        <v>154</v>
      </c>
      <c r="C337" t="s">
        <v>14</v>
      </c>
      <c r="D337">
        <v>37</v>
      </c>
      <c r="I337">
        <f t="shared" si="82"/>
        <v>-0.50434332219221689</v>
      </c>
      <c r="J337">
        <f t="shared" si="83"/>
        <v>-0.57187913154163894</v>
      </c>
    </row>
    <row r="338" spans="1:10" hidden="1" x14ac:dyDescent="0.35">
      <c r="A338" t="s">
        <v>14</v>
      </c>
      <c r="B338">
        <v>1072</v>
      </c>
      <c r="C338" t="s">
        <v>14</v>
      </c>
      <c r="D338">
        <v>112</v>
      </c>
    </row>
    <row r="339" spans="1:10" x14ac:dyDescent="0.35">
      <c r="A339" t="s">
        <v>20</v>
      </c>
      <c r="B339">
        <v>154</v>
      </c>
      <c r="C339" t="s">
        <v>14</v>
      </c>
      <c r="D339">
        <v>21</v>
      </c>
      <c r="I339">
        <f t="shared" ref="I339:I340" si="84">(B339-$F$3)/$F$15</f>
        <v>-0.50434332219221689</v>
      </c>
      <c r="J339">
        <f t="shared" ref="J339:J340" si="85">(D339-$H$3)/$H$15</f>
        <v>-0.58850870199816763</v>
      </c>
    </row>
    <row r="340" spans="1:10" x14ac:dyDescent="0.35">
      <c r="A340" t="s">
        <v>20</v>
      </c>
      <c r="B340">
        <v>155</v>
      </c>
      <c r="C340" t="s">
        <v>14</v>
      </c>
      <c r="D340">
        <v>67</v>
      </c>
      <c r="I340">
        <f t="shared" si="84"/>
        <v>-0.50346605463611604</v>
      </c>
      <c r="J340">
        <f t="shared" si="85"/>
        <v>-0.54069868693564771</v>
      </c>
    </row>
    <row r="341" spans="1:10" hidden="1" x14ac:dyDescent="0.35">
      <c r="A341" t="s">
        <v>74</v>
      </c>
      <c r="B341">
        <v>1297</v>
      </c>
      <c r="C341" t="s">
        <v>14</v>
      </c>
      <c r="D341">
        <v>78</v>
      </c>
    </row>
    <row r="342" spans="1:10" hidden="1" x14ac:dyDescent="0.35">
      <c r="A342" t="s">
        <v>14</v>
      </c>
      <c r="B342">
        <v>393</v>
      </c>
      <c r="C342" t="s">
        <v>14</v>
      </c>
      <c r="D342">
        <v>67</v>
      </c>
    </row>
    <row r="343" spans="1:10" hidden="1" x14ac:dyDescent="0.35">
      <c r="A343" t="s">
        <v>14</v>
      </c>
      <c r="B343">
        <v>1257</v>
      </c>
      <c r="C343" t="s">
        <v>14</v>
      </c>
      <c r="D343">
        <v>263</v>
      </c>
    </row>
    <row r="344" spans="1:10" hidden="1" x14ac:dyDescent="0.35">
      <c r="A344" t="s">
        <v>14</v>
      </c>
      <c r="B344">
        <v>328</v>
      </c>
      <c r="C344" t="s">
        <v>14</v>
      </c>
      <c r="D344">
        <v>1691</v>
      </c>
    </row>
    <row r="345" spans="1:10" hidden="1" x14ac:dyDescent="0.35">
      <c r="A345" t="s">
        <v>14</v>
      </c>
      <c r="B345">
        <v>147</v>
      </c>
      <c r="C345" t="s">
        <v>14</v>
      </c>
      <c r="D345">
        <v>181</v>
      </c>
    </row>
    <row r="346" spans="1:10" hidden="1" x14ac:dyDescent="0.35">
      <c r="A346" t="s">
        <v>14</v>
      </c>
      <c r="B346">
        <v>830</v>
      </c>
      <c r="C346" t="s">
        <v>14</v>
      </c>
      <c r="D346">
        <v>13</v>
      </c>
    </row>
    <row r="347" spans="1:10" hidden="1" x14ac:dyDescent="0.35">
      <c r="A347" t="s">
        <v>14</v>
      </c>
      <c r="B347">
        <v>331</v>
      </c>
      <c r="C347" t="s">
        <v>14</v>
      </c>
      <c r="D347">
        <v>1</v>
      </c>
    </row>
    <row r="348" spans="1:10" hidden="1" x14ac:dyDescent="0.35">
      <c r="A348" t="s">
        <v>14</v>
      </c>
      <c r="B348">
        <v>25</v>
      </c>
      <c r="C348" t="s">
        <v>14</v>
      </c>
      <c r="D348">
        <v>21</v>
      </c>
    </row>
    <row r="349" spans="1:10" x14ac:dyDescent="0.35">
      <c r="A349" t="s">
        <v>20</v>
      </c>
      <c r="B349">
        <v>155</v>
      </c>
      <c r="C349" t="s">
        <v>14</v>
      </c>
      <c r="D349">
        <v>830</v>
      </c>
      <c r="I349">
        <f>(B349-$F$3)/$F$15</f>
        <v>-0.50346605463611604</v>
      </c>
      <c r="J349">
        <f>(D349-$H$3)/$H$15</f>
        <v>0.25232395421006276</v>
      </c>
    </row>
    <row r="350" spans="1:10" hidden="1" x14ac:dyDescent="0.35">
      <c r="A350" t="s">
        <v>14</v>
      </c>
      <c r="B350">
        <v>3483</v>
      </c>
      <c r="C350" t="s">
        <v>14</v>
      </c>
      <c r="D350">
        <v>130</v>
      </c>
    </row>
    <row r="351" spans="1:10" hidden="1" x14ac:dyDescent="0.35">
      <c r="A351" t="s">
        <v>14</v>
      </c>
      <c r="B351">
        <v>923</v>
      </c>
      <c r="C351" t="s">
        <v>14</v>
      </c>
      <c r="D351">
        <v>55</v>
      </c>
    </row>
    <row r="352" spans="1:10" hidden="1" x14ac:dyDescent="0.35">
      <c r="A352" t="s">
        <v>14</v>
      </c>
      <c r="B352">
        <v>1</v>
      </c>
      <c r="C352" t="s">
        <v>14</v>
      </c>
      <c r="D352">
        <v>114</v>
      </c>
    </row>
    <row r="353" spans="1:10" x14ac:dyDescent="0.35">
      <c r="A353" t="s">
        <v>20</v>
      </c>
      <c r="B353">
        <v>155</v>
      </c>
      <c r="C353" t="s">
        <v>14</v>
      </c>
      <c r="D353">
        <v>594</v>
      </c>
      <c r="I353">
        <f>(B353-$F$3)/$F$15</f>
        <v>-0.50346605463611604</v>
      </c>
      <c r="J353">
        <f>(D353-$H$3)/$H$15</f>
        <v>7.0377899762650471E-3</v>
      </c>
    </row>
    <row r="354" spans="1:10" hidden="1" x14ac:dyDescent="0.35">
      <c r="A354" t="s">
        <v>14</v>
      </c>
      <c r="B354">
        <v>33</v>
      </c>
      <c r="C354" t="s">
        <v>14</v>
      </c>
      <c r="D354">
        <v>24</v>
      </c>
    </row>
    <row r="355" spans="1:10" x14ac:dyDescent="0.35">
      <c r="A355" t="s">
        <v>20</v>
      </c>
      <c r="B355">
        <v>155</v>
      </c>
      <c r="C355" t="s">
        <v>14</v>
      </c>
      <c r="D355">
        <v>252</v>
      </c>
      <c r="I355">
        <f t="shared" ref="I355:I356" si="86">(B355-$F$3)/$F$15</f>
        <v>-0.50346605463611604</v>
      </c>
      <c r="J355">
        <f t="shared" ref="J355:J356" si="87">(D355-$H$3)/$H$15</f>
        <v>-0.34841927853203508</v>
      </c>
    </row>
    <row r="356" spans="1:10" x14ac:dyDescent="0.35">
      <c r="A356" t="s">
        <v>20</v>
      </c>
      <c r="B356">
        <v>156</v>
      </c>
      <c r="C356" t="s">
        <v>14</v>
      </c>
      <c r="D356">
        <v>67</v>
      </c>
      <c r="I356">
        <f t="shared" si="86"/>
        <v>-0.5025887870800152</v>
      </c>
      <c r="J356">
        <f t="shared" si="87"/>
        <v>-0.54069868693564771</v>
      </c>
    </row>
    <row r="357" spans="1:10" hidden="1" x14ac:dyDescent="0.35">
      <c r="A357" t="s">
        <v>47</v>
      </c>
      <c r="B357">
        <v>86</v>
      </c>
      <c r="C357" t="s">
        <v>14</v>
      </c>
      <c r="D357">
        <v>742</v>
      </c>
    </row>
    <row r="358" spans="1:10" hidden="1" x14ac:dyDescent="0.35">
      <c r="A358" t="s">
        <v>14</v>
      </c>
      <c r="B358">
        <v>40</v>
      </c>
      <c r="C358" t="s">
        <v>14</v>
      </c>
      <c r="D358">
        <v>75</v>
      </c>
    </row>
    <row r="359" spans="1:10" x14ac:dyDescent="0.35">
      <c r="A359" t="s">
        <v>20</v>
      </c>
      <c r="B359">
        <v>156</v>
      </c>
      <c r="C359" t="s">
        <v>14</v>
      </c>
      <c r="D359">
        <v>4405</v>
      </c>
      <c r="I359">
        <f>(B359-$F$3)/$F$15</f>
        <v>-0.5025887870800152</v>
      </c>
      <c r="J359">
        <f>(D359-$H$3)/$H$15</f>
        <v>3.9679936030906853</v>
      </c>
    </row>
    <row r="360" spans="1:10" hidden="1" x14ac:dyDescent="0.35">
      <c r="A360" t="s">
        <v>14</v>
      </c>
      <c r="B360">
        <v>23</v>
      </c>
      <c r="C360" t="s">
        <v>14</v>
      </c>
      <c r="D360">
        <v>92</v>
      </c>
    </row>
    <row r="361" spans="1:10" x14ac:dyDescent="0.35">
      <c r="A361" t="s">
        <v>20</v>
      </c>
      <c r="B361">
        <v>157</v>
      </c>
      <c r="C361" t="s">
        <v>14</v>
      </c>
      <c r="D361">
        <v>64</v>
      </c>
      <c r="I361">
        <f t="shared" ref="I361:I368" si="88">(B361-$F$3)/$F$15</f>
        <v>-0.50171151952391435</v>
      </c>
      <c r="J361">
        <f t="shared" ref="J361:J368" si="89">(D361-$H$3)/$H$15</f>
        <v>-0.54381673139624687</v>
      </c>
    </row>
    <row r="362" spans="1:10" x14ac:dyDescent="0.35">
      <c r="A362" t="s">
        <v>20</v>
      </c>
      <c r="B362">
        <v>157</v>
      </c>
      <c r="C362" t="s">
        <v>14</v>
      </c>
      <c r="D362">
        <v>64</v>
      </c>
      <c r="I362">
        <f t="shared" si="88"/>
        <v>-0.50171151952391435</v>
      </c>
      <c r="J362">
        <f t="shared" si="89"/>
        <v>-0.54381673139624687</v>
      </c>
    </row>
    <row r="363" spans="1:10" x14ac:dyDescent="0.35">
      <c r="A363" t="s">
        <v>20</v>
      </c>
      <c r="B363">
        <v>157</v>
      </c>
      <c r="C363" t="s">
        <v>14</v>
      </c>
      <c r="D363">
        <v>842</v>
      </c>
      <c r="I363">
        <f t="shared" si="88"/>
        <v>-0.50171151952391435</v>
      </c>
      <c r="J363">
        <f t="shared" si="89"/>
        <v>0.26479613205245928</v>
      </c>
    </row>
    <row r="364" spans="1:10" x14ac:dyDescent="0.35">
      <c r="A364" t="s">
        <v>20</v>
      </c>
      <c r="B364">
        <v>157</v>
      </c>
      <c r="C364" t="s">
        <v>14</v>
      </c>
      <c r="D364">
        <v>112</v>
      </c>
      <c r="I364">
        <f t="shared" si="88"/>
        <v>-0.50171151952391435</v>
      </c>
      <c r="J364">
        <f t="shared" si="89"/>
        <v>-0.49392802002666086</v>
      </c>
    </row>
    <row r="365" spans="1:10" x14ac:dyDescent="0.35">
      <c r="A365" t="s">
        <v>20</v>
      </c>
      <c r="B365">
        <v>157</v>
      </c>
      <c r="C365" t="s">
        <v>14</v>
      </c>
      <c r="D365">
        <v>374</v>
      </c>
      <c r="I365">
        <f t="shared" si="88"/>
        <v>-0.50171151952391435</v>
      </c>
      <c r="J365">
        <f t="shared" si="89"/>
        <v>-0.22161880380100404</v>
      </c>
    </row>
    <row r="366" spans="1:10" x14ac:dyDescent="0.35">
      <c r="A366" t="s">
        <v>20</v>
      </c>
      <c r="B366">
        <v>158</v>
      </c>
      <c r="I366">
        <f t="shared" si="88"/>
        <v>-0.5008342519678135</v>
      </c>
      <c r="J366">
        <f t="shared" si="89"/>
        <v>-0.6103350132223615</v>
      </c>
    </row>
    <row r="367" spans="1:10" x14ac:dyDescent="0.35">
      <c r="A367" t="s">
        <v>20</v>
      </c>
      <c r="B367">
        <v>158</v>
      </c>
      <c r="I367">
        <f t="shared" si="88"/>
        <v>-0.5008342519678135</v>
      </c>
      <c r="J367">
        <f t="shared" si="89"/>
        <v>-0.6103350132223615</v>
      </c>
    </row>
    <row r="368" spans="1:10" x14ac:dyDescent="0.35">
      <c r="A368" t="s">
        <v>20</v>
      </c>
      <c r="B368">
        <v>159</v>
      </c>
      <c r="I368">
        <f t="shared" si="88"/>
        <v>-0.49995698441171266</v>
      </c>
      <c r="J368">
        <f t="shared" si="89"/>
        <v>-0.6103350132223615</v>
      </c>
    </row>
    <row r="369" spans="1:10" hidden="1" x14ac:dyDescent="0.35">
      <c r="A369" t="s">
        <v>14</v>
      </c>
      <c r="B369">
        <v>75</v>
      </c>
    </row>
    <row r="370" spans="1:10" x14ac:dyDescent="0.35">
      <c r="A370" t="s">
        <v>20</v>
      </c>
      <c r="B370">
        <v>159</v>
      </c>
      <c r="I370">
        <f t="shared" ref="I370:I372" si="90">(B370-$F$3)/$F$15</f>
        <v>-0.49995698441171266</v>
      </c>
      <c r="J370">
        <f t="shared" ref="J370:J372" si="91">(D370-$H$3)/$H$15</f>
        <v>-0.6103350132223615</v>
      </c>
    </row>
    <row r="371" spans="1:10" x14ac:dyDescent="0.35">
      <c r="A371" t="s">
        <v>20</v>
      </c>
      <c r="B371">
        <v>159</v>
      </c>
      <c r="I371">
        <f t="shared" si="90"/>
        <v>-0.49995698441171266</v>
      </c>
      <c r="J371">
        <f t="shared" si="91"/>
        <v>-0.6103350132223615</v>
      </c>
    </row>
    <row r="372" spans="1:10" x14ac:dyDescent="0.35">
      <c r="A372" t="s">
        <v>20</v>
      </c>
      <c r="B372">
        <v>160</v>
      </c>
      <c r="I372">
        <f t="shared" si="90"/>
        <v>-0.49907971685561181</v>
      </c>
      <c r="J372">
        <f t="shared" si="91"/>
        <v>-0.6103350132223615</v>
      </c>
    </row>
    <row r="373" spans="1:10" hidden="1" x14ac:dyDescent="0.35">
      <c r="A373" t="s">
        <v>14</v>
      </c>
      <c r="B373">
        <v>2176</v>
      </c>
    </row>
    <row r="374" spans="1:10" x14ac:dyDescent="0.35">
      <c r="A374" t="s">
        <v>20</v>
      </c>
      <c r="B374">
        <v>160</v>
      </c>
      <c r="I374">
        <f t="shared" ref="I374:I375" si="92">(B374-$F$3)/$F$15</f>
        <v>-0.49907971685561181</v>
      </c>
      <c r="J374">
        <f t="shared" ref="J374:J375" si="93">(D374-$H$3)/$H$15</f>
        <v>-0.6103350132223615</v>
      </c>
    </row>
    <row r="375" spans="1:10" x14ac:dyDescent="0.35">
      <c r="A375" t="s">
        <v>20</v>
      </c>
      <c r="B375">
        <v>161</v>
      </c>
      <c r="I375">
        <f t="shared" si="92"/>
        <v>-0.49820244929951096</v>
      </c>
      <c r="J375">
        <f t="shared" si="93"/>
        <v>-0.6103350132223615</v>
      </c>
    </row>
    <row r="376" spans="1:10" hidden="1" x14ac:dyDescent="0.35">
      <c r="A376" t="s">
        <v>14</v>
      </c>
      <c r="B376">
        <v>441</v>
      </c>
    </row>
    <row r="377" spans="1:10" hidden="1" x14ac:dyDescent="0.35">
      <c r="A377" t="s">
        <v>14</v>
      </c>
      <c r="B377">
        <v>25</v>
      </c>
    </row>
    <row r="378" spans="1:10" x14ac:dyDescent="0.35">
      <c r="A378" t="s">
        <v>20</v>
      </c>
      <c r="B378">
        <v>163</v>
      </c>
      <c r="I378">
        <f>(B378-$F$3)/$F$15</f>
        <v>-0.49644791418730927</v>
      </c>
      <c r="J378">
        <f>(D378-$H$3)/$H$15</f>
        <v>-0.6103350132223615</v>
      </c>
    </row>
    <row r="379" spans="1:10" hidden="1" x14ac:dyDescent="0.35">
      <c r="A379" t="s">
        <v>14</v>
      </c>
      <c r="B379">
        <v>127</v>
      </c>
    </row>
    <row r="380" spans="1:10" hidden="1" x14ac:dyDescent="0.35">
      <c r="A380" t="s">
        <v>14</v>
      </c>
      <c r="B380">
        <v>355</v>
      </c>
    </row>
    <row r="381" spans="1:10" hidden="1" x14ac:dyDescent="0.35">
      <c r="A381" t="s">
        <v>14</v>
      </c>
      <c r="B381">
        <v>44</v>
      </c>
    </row>
    <row r="382" spans="1:10" x14ac:dyDescent="0.35">
      <c r="A382" t="s">
        <v>20</v>
      </c>
      <c r="B382">
        <v>163</v>
      </c>
      <c r="I382">
        <f t="shared" ref="I382:I383" si="94">(B382-$F$3)/$F$15</f>
        <v>-0.49644791418730927</v>
      </c>
      <c r="J382">
        <f t="shared" ref="J382:J383" si="95">(D382-$H$3)/$H$15</f>
        <v>-0.6103350132223615</v>
      </c>
    </row>
    <row r="383" spans="1:10" x14ac:dyDescent="0.35">
      <c r="A383" t="s">
        <v>20</v>
      </c>
      <c r="B383">
        <v>164</v>
      </c>
      <c r="I383">
        <f t="shared" si="94"/>
        <v>-0.49557064663120842</v>
      </c>
      <c r="J383">
        <f t="shared" si="95"/>
        <v>-0.6103350132223615</v>
      </c>
    </row>
    <row r="384" spans="1:10" hidden="1" x14ac:dyDescent="0.35">
      <c r="A384" t="s">
        <v>14</v>
      </c>
      <c r="B384">
        <v>67</v>
      </c>
    </row>
    <row r="385" spans="1:10" x14ac:dyDescent="0.35">
      <c r="A385" t="s">
        <v>20</v>
      </c>
      <c r="B385">
        <v>164</v>
      </c>
      <c r="I385">
        <f t="shared" ref="I385:I387" si="96">(B385-$F$3)/$F$15</f>
        <v>-0.49557064663120842</v>
      </c>
      <c r="J385">
        <f t="shared" ref="J385:J387" si="97">(D385-$H$3)/$H$15</f>
        <v>-0.6103350132223615</v>
      </c>
    </row>
    <row r="386" spans="1:10" x14ac:dyDescent="0.35">
      <c r="A386" t="s">
        <v>20</v>
      </c>
      <c r="B386">
        <v>164</v>
      </c>
      <c r="I386">
        <f t="shared" si="96"/>
        <v>-0.49557064663120842</v>
      </c>
      <c r="J386">
        <f t="shared" si="97"/>
        <v>-0.6103350132223615</v>
      </c>
    </row>
    <row r="387" spans="1:10" x14ac:dyDescent="0.35">
      <c r="A387" t="s">
        <v>20</v>
      </c>
      <c r="B387">
        <v>164</v>
      </c>
      <c r="I387">
        <f t="shared" si="96"/>
        <v>-0.49557064663120842</v>
      </c>
      <c r="J387">
        <f t="shared" si="97"/>
        <v>-0.6103350132223615</v>
      </c>
    </row>
    <row r="388" spans="1:10" hidden="1" x14ac:dyDescent="0.35">
      <c r="A388" t="s">
        <v>14</v>
      </c>
      <c r="B388">
        <v>1068</v>
      </c>
    </row>
    <row r="389" spans="1:10" hidden="1" x14ac:dyDescent="0.35">
      <c r="A389" t="s">
        <v>14</v>
      </c>
      <c r="B389">
        <v>424</v>
      </c>
    </row>
    <row r="390" spans="1:10" hidden="1" x14ac:dyDescent="0.35">
      <c r="A390" t="s">
        <v>74</v>
      </c>
      <c r="B390">
        <v>145</v>
      </c>
    </row>
    <row r="391" spans="1:10" x14ac:dyDescent="0.35">
      <c r="A391" t="s">
        <v>20</v>
      </c>
      <c r="B391">
        <v>164</v>
      </c>
      <c r="I391">
        <f t="shared" ref="I391:I392" si="98">(B391-$F$3)/$F$15</f>
        <v>-0.49557064663120842</v>
      </c>
      <c r="J391">
        <f t="shared" ref="J391:J392" si="99">(D391-$H$3)/$H$15</f>
        <v>-0.6103350132223615</v>
      </c>
    </row>
    <row r="392" spans="1:10" x14ac:dyDescent="0.35">
      <c r="A392" t="s">
        <v>20</v>
      </c>
      <c r="B392">
        <v>165</v>
      </c>
      <c r="I392">
        <f t="shared" si="98"/>
        <v>-0.49469337907510758</v>
      </c>
      <c r="J392">
        <f t="shared" si="99"/>
        <v>-0.6103350132223615</v>
      </c>
    </row>
    <row r="393" spans="1:10" hidden="1" x14ac:dyDescent="0.35">
      <c r="A393" t="s">
        <v>14</v>
      </c>
      <c r="B393">
        <v>151</v>
      </c>
    </row>
    <row r="394" spans="1:10" hidden="1" x14ac:dyDescent="0.35">
      <c r="A394" t="s">
        <v>14</v>
      </c>
      <c r="B394">
        <v>1608</v>
      </c>
    </row>
    <row r="395" spans="1:10" x14ac:dyDescent="0.35">
      <c r="A395" t="s">
        <v>20</v>
      </c>
      <c r="B395">
        <v>165</v>
      </c>
      <c r="I395">
        <f t="shared" ref="I395:I400" si="100">(B395-$F$3)/$F$15</f>
        <v>-0.49469337907510758</v>
      </c>
      <c r="J395">
        <f t="shared" ref="J395:J400" si="101">(D395-$H$3)/$H$15</f>
        <v>-0.6103350132223615</v>
      </c>
    </row>
    <row r="396" spans="1:10" x14ac:dyDescent="0.35">
      <c r="A396" t="s">
        <v>20</v>
      </c>
      <c r="B396">
        <v>165</v>
      </c>
      <c r="I396">
        <f t="shared" si="100"/>
        <v>-0.49469337907510758</v>
      </c>
      <c r="J396">
        <f t="shared" si="101"/>
        <v>-0.6103350132223615</v>
      </c>
    </row>
    <row r="397" spans="1:10" x14ac:dyDescent="0.35">
      <c r="A397" t="s">
        <v>20</v>
      </c>
      <c r="B397">
        <v>165</v>
      </c>
      <c r="I397">
        <f t="shared" si="100"/>
        <v>-0.49469337907510758</v>
      </c>
      <c r="J397">
        <f t="shared" si="101"/>
        <v>-0.6103350132223615</v>
      </c>
    </row>
    <row r="398" spans="1:10" x14ac:dyDescent="0.35">
      <c r="A398" t="s">
        <v>20</v>
      </c>
      <c r="B398">
        <v>166</v>
      </c>
      <c r="I398">
        <f t="shared" si="100"/>
        <v>-0.49381611151900673</v>
      </c>
      <c r="J398">
        <f t="shared" si="101"/>
        <v>-0.6103350132223615</v>
      </c>
    </row>
    <row r="399" spans="1:10" x14ac:dyDescent="0.35">
      <c r="A399" t="s">
        <v>20</v>
      </c>
      <c r="B399">
        <v>168</v>
      </c>
      <c r="I399">
        <f t="shared" si="100"/>
        <v>-0.49206157640680503</v>
      </c>
      <c r="J399">
        <f t="shared" si="101"/>
        <v>-0.6103350132223615</v>
      </c>
    </row>
    <row r="400" spans="1:10" x14ac:dyDescent="0.35">
      <c r="A400" t="s">
        <v>20</v>
      </c>
      <c r="B400">
        <v>168</v>
      </c>
      <c r="I400">
        <f t="shared" si="100"/>
        <v>-0.49206157640680503</v>
      </c>
      <c r="J400">
        <f t="shared" si="101"/>
        <v>-0.6103350132223615</v>
      </c>
    </row>
    <row r="401" spans="1:10" hidden="1" x14ac:dyDescent="0.35">
      <c r="A401" t="s">
        <v>14</v>
      </c>
      <c r="B401">
        <v>941</v>
      </c>
    </row>
    <row r="402" spans="1:10" hidden="1" x14ac:dyDescent="0.35">
      <c r="A402" t="s">
        <v>14</v>
      </c>
      <c r="B402">
        <v>1</v>
      </c>
    </row>
    <row r="403" spans="1:10" x14ac:dyDescent="0.35">
      <c r="A403" t="s">
        <v>20</v>
      </c>
      <c r="B403">
        <v>169</v>
      </c>
      <c r="I403">
        <f>(B403-$F$3)/$F$15</f>
        <v>-0.49118430885070419</v>
      </c>
      <c r="J403">
        <f>(D403-$H$3)/$H$15</f>
        <v>-0.6103350132223615</v>
      </c>
    </row>
    <row r="404" spans="1:10" hidden="1" x14ac:dyDescent="0.35">
      <c r="A404" t="s">
        <v>14</v>
      </c>
      <c r="B404">
        <v>40</v>
      </c>
    </row>
    <row r="405" spans="1:10" hidden="1" x14ac:dyDescent="0.35">
      <c r="A405" t="s">
        <v>14</v>
      </c>
      <c r="B405">
        <v>3015</v>
      </c>
    </row>
    <row r="406" spans="1:10" x14ac:dyDescent="0.35">
      <c r="A406" t="s">
        <v>20</v>
      </c>
      <c r="B406">
        <v>170</v>
      </c>
      <c r="I406">
        <f>(B406-$F$3)/$F$15</f>
        <v>-0.49030704129460334</v>
      </c>
      <c r="J406">
        <f>(D406-$H$3)/$H$15</f>
        <v>-0.6103350132223615</v>
      </c>
    </row>
    <row r="407" spans="1:10" hidden="1" x14ac:dyDescent="0.35">
      <c r="A407" t="s">
        <v>14</v>
      </c>
      <c r="B407">
        <v>435</v>
      </c>
    </row>
    <row r="408" spans="1:10" x14ac:dyDescent="0.35">
      <c r="A408" t="s">
        <v>20</v>
      </c>
      <c r="B408">
        <v>170</v>
      </c>
      <c r="I408">
        <f t="shared" ref="I408:I410" si="102">(B408-$F$3)/$F$15</f>
        <v>-0.49030704129460334</v>
      </c>
      <c r="J408">
        <f t="shared" ref="J408:J410" si="103">(D408-$H$3)/$H$15</f>
        <v>-0.6103350132223615</v>
      </c>
    </row>
    <row r="409" spans="1:10" x14ac:dyDescent="0.35">
      <c r="A409" t="s">
        <v>20</v>
      </c>
      <c r="B409">
        <v>170</v>
      </c>
      <c r="I409">
        <f t="shared" si="102"/>
        <v>-0.49030704129460334</v>
      </c>
      <c r="J409">
        <f t="shared" si="103"/>
        <v>-0.6103350132223615</v>
      </c>
    </row>
    <row r="410" spans="1:10" x14ac:dyDescent="0.35">
      <c r="A410" t="s">
        <v>20</v>
      </c>
      <c r="B410">
        <v>172</v>
      </c>
      <c r="I410">
        <f t="shared" si="102"/>
        <v>-0.48855250618240165</v>
      </c>
      <c r="J410">
        <f t="shared" si="103"/>
        <v>-0.6103350132223615</v>
      </c>
    </row>
    <row r="411" spans="1:10" hidden="1" x14ac:dyDescent="0.35">
      <c r="A411" t="s">
        <v>14</v>
      </c>
      <c r="B411">
        <v>714</v>
      </c>
    </row>
    <row r="412" spans="1:10" hidden="1" x14ac:dyDescent="0.35">
      <c r="A412" t="s">
        <v>47</v>
      </c>
      <c r="B412">
        <v>1111</v>
      </c>
    </row>
    <row r="413" spans="1:10" x14ac:dyDescent="0.35">
      <c r="A413" t="s">
        <v>20</v>
      </c>
      <c r="B413">
        <v>173</v>
      </c>
      <c r="I413">
        <f t="shared" ref="I413:I414" si="104">(B413-$F$3)/$F$15</f>
        <v>-0.4876752386263008</v>
      </c>
      <c r="J413">
        <f t="shared" ref="J413:J414" si="105">(D413-$H$3)/$H$15</f>
        <v>-0.6103350132223615</v>
      </c>
    </row>
    <row r="414" spans="1:10" x14ac:dyDescent="0.35">
      <c r="A414" t="s">
        <v>20</v>
      </c>
      <c r="B414">
        <v>174</v>
      </c>
      <c r="I414">
        <f t="shared" si="104"/>
        <v>-0.48679797107019995</v>
      </c>
      <c r="J414">
        <f t="shared" si="105"/>
        <v>-0.6103350132223615</v>
      </c>
    </row>
    <row r="415" spans="1:10" hidden="1" x14ac:dyDescent="0.35">
      <c r="A415" t="s">
        <v>47</v>
      </c>
      <c r="B415">
        <v>1089</v>
      </c>
    </row>
    <row r="416" spans="1:10" hidden="1" x14ac:dyDescent="0.35">
      <c r="A416" t="s">
        <v>14</v>
      </c>
      <c r="B416">
        <v>5497</v>
      </c>
    </row>
    <row r="417" spans="1:10" hidden="1" x14ac:dyDescent="0.35">
      <c r="A417" t="s">
        <v>14</v>
      </c>
      <c r="B417">
        <v>418</v>
      </c>
    </row>
    <row r="418" spans="1:10" hidden="1" x14ac:dyDescent="0.35">
      <c r="A418" t="s">
        <v>14</v>
      </c>
      <c r="B418">
        <v>1439</v>
      </c>
    </row>
    <row r="419" spans="1:10" hidden="1" x14ac:dyDescent="0.35">
      <c r="A419" t="s">
        <v>14</v>
      </c>
      <c r="B419">
        <v>15</v>
      </c>
    </row>
    <row r="420" spans="1:10" hidden="1" x14ac:dyDescent="0.35">
      <c r="A420" t="s">
        <v>14</v>
      </c>
      <c r="B420">
        <v>1999</v>
      </c>
    </row>
    <row r="421" spans="1:10" x14ac:dyDescent="0.35">
      <c r="A421" t="s">
        <v>20</v>
      </c>
      <c r="B421">
        <v>174</v>
      </c>
      <c r="I421">
        <f t="shared" ref="I421:I422" si="106">(B421-$F$3)/$F$15</f>
        <v>-0.48679797107019995</v>
      </c>
      <c r="J421">
        <f t="shared" ref="J421:J422" si="107">(D421-$H$3)/$H$15</f>
        <v>-0.6103350132223615</v>
      </c>
    </row>
    <row r="422" spans="1:10" x14ac:dyDescent="0.35">
      <c r="A422" t="s">
        <v>20</v>
      </c>
      <c r="B422">
        <v>175</v>
      </c>
      <c r="I422">
        <f t="shared" si="106"/>
        <v>-0.48592070351409911</v>
      </c>
      <c r="J422">
        <f t="shared" si="107"/>
        <v>-0.6103350132223615</v>
      </c>
    </row>
    <row r="423" spans="1:10" hidden="1" x14ac:dyDescent="0.35">
      <c r="A423" t="s">
        <v>14</v>
      </c>
      <c r="B423">
        <v>118</v>
      </c>
    </row>
    <row r="424" spans="1:10" x14ac:dyDescent="0.35">
      <c r="A424" t="s">
        <v>20</v>
      </c>
      <c r="B424">
        <v>176</v>
      </c>
      <c r="I424">
        <f>(B424-$F$3)/$F$15</f>
        <v>-0.48504343595799826</v>
      </c>
      <c r="J424">
        <f>(D424-$H$3)/$H$15</f>
        <v>-0.6103350132223615</v>
      </c>
    </row>
    <row r="425" spans="1:10" hidden="1" x14ac:dyDescent="0.35">
      <c r="A425" t="s">
        <v>14</v>
      </c>
      <c r="B425">
        <v>162</v>
      </c>
    </row>
    <row r="426" spans="1:10" hidden="1" x14ac:dyDescent="0.35">
      <c r="A426" t="s">
        <v>14</v>
      </c>
      <c r="B426">
        <v>83</v>
      </c>
    </row>
    <row r="427" spans="1:10" x14ac:dyDescent="0.35">
      <c r="A427" t="s">
        <v>20</v>
      </c>
      <c r="B427">
        <v>179</v>
      </c>
      <c r="I427">
        <f t="shared" ref="I427:I429" si="108">(B427-$F$3)/$F$15</f>
        <v>-0.48241163328969572</v>
      </c>
      <c r="J427">
        <f t="shared" ref="J427:J429" si="109">(D427-$H$3)/$H$15</f>
        <v>-0.6103350132223615</v>
      </c>
    </row>
    <row r="428" spans="1:10" x14ac:dyDescent="0.35">
      <c r="A428" t="s">
        <v>20</v>
      </c>
      <c r="B428">
        <v>180</v>
      </c>
      <c r="I428">
        <f t="shared" si="108"/>
        <v>-0.48153436573359487</v>
      </c>
      <c r="J428">
        <f t="shared" si="109"/>
        <v>-0.6103350132223615</v>
      </c>
    </row>
    <row r="429" spans="1:10" x14ac:dyDescent="0.35">
      <c r="A429" t="s">
        <v>20</v>
      </c>
      <c r="B429">
        <v>180</v>
      </c>
      <c r="I429">
        <f t="shared" si="108"/>
        <v>-0.48153436573359487</v>
      </c>
      <c r="J429">
        <f t="shared" si="109"/>
        <v>-0.6103350132223615</v>
      </c>
    </row>
    <row r="430" spans="1:10" hidden="1" x14ac:dyDescent="0.35">
      <c r="A430" t="s">
        <v>14</v>
      </c>
      <c r="B430">
        <v>747</v>
      </c>
    </row>
    <row r="431" spans="1:10" hidden="1" x14ac:dyDescent="0.35">
      <c r="A431" t="s">
        <v>74</v>
      </c>
      <c r="B431">
        <v>2138</v>
      </c>
    </row>
    <row r="432" spans="1:10" hidden="1" x14ac:dyDescent="0.35">
      <c r="A432" t="s">
        <v>14</v>
      </c>
      <c r="B432">
        <v>84</v>
      </c>
    </row>
    <row r="433" spans="1:10" x14ac:dyDescent="0.35">
      <c r="A433" t="s">
        <v>20</v>
      </c>
      <c r="B433">
        <v>180</v>
      </c>
      <c r="I433">
        <f>(B433-$F$3)/$F$15</f>
        <v>-0.48153436573359487</v>
      </c>
      <c r="J433">
        <f>(D433-$H$3)/$H$15</f>
        <v>-0.6103350132223615</v>
      </c>
    </row>
    <row r="434" spans="1:10" hidden="1" x14ac:dyDescent="0.35">
      <c r="A434" t="s">
        <v>14</v>
      </c>
      <c r="B434">
        <v>91</v>
      </c>
    </row>
    <row r="435" spans="1:10" hidden="1" x14ac:dyDescent="0.35">
      <c r="A435" t="s">
        <v>14</v>
      </c>
      <c r="B435">
        <v>792</v>
      </c>
    </row>
    <row r="436" spans="1:10" hidden="1" x14ac:dyDescent="0.35">
      <c r="A436" t="s">
        <v>74</v>
      </c>
      <c r="B436">
        <v>10</v>
      </c>
    </row>
    <row r="437" spans="1:10" x14ac:dyDescent="0.35">
      <c r="A437" t="s">
        <v>20</v>
      </c>
      <c r="B437">
        <v>180</v>
      </c>
      <c r="I437">
        <f t="shared" ref="I437:I442" si="110">(B437-$F$3)/$F$15</f>
        <v>-0.48153436573359487</v>
      </c>
      <c r="J437">
        <f t="shared" ref="J437:J442" si="111">(D437-$H$3)/$H$15</f>
        <v>-0.6103350132223615</v>
      </c>
    </row>
    <row r="438" spans="1:10" x14ac:dyDescent="0.35">
      <c r="A438" t="s">
        <v>20</v>
      </c>
      <c r="B438">
        <v>181</v>
      </c>
      <c r="I438">
        <f t="shared" si="110"/>
        <v>-0.48065709817749402</v>
      </c>
      <c r="J438">
        <f t="shared" si="111"/>
        <v>-0.6103350132223615</v>
      </c>
    </row>
    <row r="439" spans="1:10" x14ac:dyDescent="0.35">
      <c r="A439" t="s">
        <v>20</v>
      </c>
      <c r="B439">
        <v>181</v>
      </c>
      <c r="I439">
        <f t="shared" si="110"/>
        <v>-0.48065709817749402</v>
      </c>
      <c r="J439">
        <f t="shared" si="111"/>
        <v>-0.6103350132223615</v>
      </c>
    </row>
    <row r="440" spans="1:10" x14ac:dyDescent="0.35">
      <c r="A440" t="s">
        <v>20</v>
      </c>
      <c r="B440">
        <v>182</v>
      </c>
      <c r="I440">
        <f t="shared" si="110"/>
        <v>-0.47977983062139318</v>
      </c>
      <c r="J440">
        <f t="shared" si="111"/>
        <v>-0.6103350132223615</v>
      </c>
    </row>
    <row r="441" spans="1:10" x14ac:dyDescent="0.35">
      <c r="A441" t="s">
        <v>20</v>
      </c>
      <c r="B441">
        <v>183</v>
      </c>
      <c r="I441">
        <f t="shared" si="110"/>
        <v>-0.47890256306529233</v>
      </c>
      <c r="J441">
        <f t="shared" si="111"/>
        <v>-0.6103350132223615</v>
      </c>
    </row>
    <row r="442" spans="1:10" x14ac:dyDescent="0.35">
      <c r="A442" t="s">
        <v>20</v>
      </c>
      <c r="B442">
        <v>183</v>
      </c>
      <c r="I442">
        <f t="shared" si="110"/>
        <v>-0.47890256306529233</v>
      </c>
      <c r="J442">
        <f t="shared" si="111"/>
        <v>-0.6103350132223615</v>
      </c>
    </row>
    <row r="443" spans="1:10" hidden="1" x14ac:dyDescent="0.35">
      <c r="A443" t="s">
        <v>14</v>
      </c>
      <c r="B443">
        <v>32</v>
      </c>
    </row>
    <row r="444" spans="1:10" x14ac:dyDescent="0.35">
      <c r="A444" t="s">
        <v>20</v>
      </c>
      <c r="B444">
        <v>184</v>
      </c>
      <c r="I444">
        <f>(B444-$F$3)/$F$15</f>
        <v>-0.47802529550919148</v>
      </c>
      <c r="J444">
        <f>(D444-$H$3)/$H$15</f>
        <v>-0.6103350132223615</v>
      </c>
    </row>
    <row r="445" spans="1:10" hidden="1" x14ac:dyDescent="0.35">
      <c r="A445" t="s">
        <v>74</v>
      </c>
      <c r="B445">
        <v>90</v>
      </c>
    </row>
    <row r="446" spans="1:10" x14ac:dyDescent="0.35">
      <c r="A446" t="s">
        <v>20</v>
      </c>
      <c r="B446">
        <v>185</v>
      </c>
      <c r="I446">
        <f t="shared" ref="I446:I447" si="112">(B446-$F$3)/$F$15</f>
        <v>-0.47714802795309064</v>
      </c>
      <c r="J446">
        <f t="shared" ref="J446:J447" si="113">(D446-$H$3)/$H$15</f>
        <v>-0.6103350132223615</v>
      </c>
    </row>
    <row r="447" spans="1:10" x14ac:dyDescent="0.35">
      <c r="A447" t="s">
        <v>20</v>
      </c>
      <c r="B447">
        <v>186</v>
      </c>
      <c r="I447">
        <f t="shared" si="112"/>
        <v>-0.47627076039698979</v>
      </c>
      <c r="J447">
        <f t="shared" si="113"/>
        <v>-0.6103350132223615</v>
      </c>
    </row>
    <row r="448" spans="1:10" hidden="1" x14ac:dyDescent="0.35">
      <c r="A448" t="s">
        <v>14</v>
      </c>
      <c r="B448">
        <v>186</v>
      </c>
    </row>
    <row r="449" spans="1:10" hidden="1" x14ac:dyDescent="0.35">
      <c r="A449" t="s">
        <v>74</v>
      </c>
      <c r="B449">
        <v>439</v>
      </c>
    </row>
    <row r="450" spans="1:10" hidden="1" x14ac:dyDescent="0.35">
      <c r="A450" t="s">
        <v>14</v>
      </c>
      <c r="B450">
        <v>605</v>
      </c>
    </row>
    <row r="451" spans="1:10" x14ac:dyDescent="0.35">
      <c r="A451" t="s">
        <v>20</v>
      </c>
      <c r="B451">
        <v>186</v>
      </c>
      <c r="I451">
        <f>(B451-$F$3)/$F$15</f>
        <v>-0.47627076039698979</v>
      </c>
      <c r="J451">
        <f>(D451-$H$3)/$H$15</f>
        <v>-0.6103350132223615</v>
      </c>
    </row>
    <row r="452" spans="1:10" hidden="1" x14ac:dyDescent="0.35">
      <c r="A452" t="s">
        <v>14</v>
      </c>
      <c r="B452">
        <v>1</v>
      </c>
    </row>
    <row r="453" spans="1:10" x14ac:dyDescent="0.35">
      <c r="A453" t="s">
        <v>20</v>
      </c>
      <c r="B453">
        <v>186</v>
      </c>
      <c r="I453">
        <f>(B453-$F$3)/$F$15</f>
        <v>-0.47627076039698979</v>
      </c>
      <c r="J453">
        <f>(D453-$H$3)/$H$15</f>
        <v>-0.6103350132223615</v>
      </c>
    </row>
    <row r="454" spans="1:10" hidden="1" x14ac:dyDescent="0.35">
      <c r="A454" t="s">
        <v>14</v>
      </c>
      <c r="B454">
        <v>31</v>
      </c>
    </row>
    <row r="455" spans="1:10" hidden="1" x14ac:dyDescent="0.35">
      <c r="A455" t="s">
        <v>14</v>
      </c>
      <c r="B455">
        <v>1181</v>
      </c>
    </row>
    <row r="456" spans="1:10" hidden="1" x14ac:dyDescent="0.35">
      <c r="A456" t="s">
        <v>14</v>
      </c>
      <c r="B456">
        <v>39</v>
      </c>
    </row>
    <row r="457" spans="1:10" x14ac:dyDescent="0.35">
      <c r="A457" t="s">
        <v>20</v>
      </c>
      <c r="B457">
        <v>186</v>
      </c>
      <c r="I457">
        <f t="shared" ref="I457:I458" si="114">(B457-$F$3)/$F$15</f>
        <v>-0.47627076039698979</v>
      </c>
      <c r="J457">
        <f t="shared" ref="J457:J458" si="115">(D457-$H$3)/$H$15</f>
        <v>-0.6103350132223615</v>
      </c>
    </row>
    <row r="458" spans="1:10" x14ac:dyDescent="0.35">
      <c r="A458" t="s">
        <v>20</v>
      </c>
      <c r="B458">
        <v>186</v>
      </c>
      <c r="I458">
        <f t="shared" si="114"/>
        <v>-0.47627076039698979</v>
      </c>
      <c r="J458">
        <f t="shared" si="115"/>
        <v>-0.6103350132223615</v>
      </c>
    </row>
    <row r="459" spans="1:10" hidden="1" x14ac:dyDescent="0.35">
      <c r="A459" t="s">
        <v>14</v>
      </c>
      <c r="B459">
        <v>46</v>
      </c>
    </row>
    <row r="460" spans="1:10" x14ac:dyDescent="0.35">
      <c r="A460" t="s">
        <v>20</v>
      </c>
      <c r="B460">
        <v>187</v>
      </c>
      <c r="I460">
        <f>(B460-$F$3)/$F$15</f>
        <v>-0.47539349284088894</v>
      </c>
      <c r="J460">
        <f>(D460-$H$3)/$H$15</f>
        <v>-0.6103350132223615</v>
      </c>
    </row>
    <row r="461" spans="1:10" hidden="1" x14ac:dyDescent="0.35">
      <c r="A461" t="s">
        <v>14</v>
      </c>
      <c r="B461">
        <v>105</v>
      </c>
    </row>
    <row r="462" spans="1:10" x14ac:dyDescent="0.35">
      <c r="A462" t="s">
        <v>20</v>
      </c>
      <c r="B462">
        <v>189</v>
      </c>
      <c r="I462">
        <f t="shared" ref="I462:I463" si="116">(B462-$F$3)/$F$15</f>
        <v>-0.47363895772868725</v>
      </c>
      <c r="J462">
        <f t="shared" ref="J462:J463" si="117">(D462-$H$3)/$H$15</f>
        <v>-0.6103350132223615</v>
      </c>
    </row>
    <row r="463" spans="1:10" x14ac:dyDescent="0.35">
      <c r="A463" t="s">
        <v>20</v>
      </c>
      <c r="B463">
        <v>189</v>
      </c>
      <c r="I463">
        <f t="shared" si="116"/>
        <v>-0.47363895772868725</v>
      </c>
      <c r="J463">
        <f t="shared" si="117"/>
        <v>-0.6103350132223615</v>
      </c>
    </row>
    <row r="464" spans="1:10" hidden="1" x14ac:dyDescent="0.35">
      <c r="A464" t="s">
        <v>14</v>
      </c>
      <c r="B464">
        <v>535</v>
      </c>
    </row>
    <row r="465" spans="1:10" x14ac:dyDescent="0.35">
      <c r="A465" t="s">
        <v>20</v>
      </c>
      <c r="B465">
        <v>190</v>
      </c>
      <c r="I465">
        <f t="shared" ref="I465:I469" si="118">(B465-$F$3)/$F$15</f>
        <v>-0.4727616901725864</v>
      </c>
      <c r="J465">
        <f t="shared" ref="J465:J469" si="119">(D465-$H$3)/$H$15</f>
        <v>-0.6103350132223615</v>
      </c>
    </row>
    <row r="466" spans="1:10" x14ac:dyDescent="0.35">
      <c r="A466" t="s">
        <v>20</v>
      </c>
      <c r="B466">
        <v>190</v>
      </c>
      <c r="I466">
        <f t="shared" si="118"/>
        <v>-0.4727616901725864</v>
      </c>
      <c r="J466">
        <f t="shared" si="119"/>
        <v>-0.6103350132223615</v>
      </c>
    </row>
    <row r="467" spans="1:10" x14ac:dyDescent="0.35">
      <c r="A467" t="s">
        <v>20</v>
      </c>
      <c r="B467">
        <v>191</v>
      </c>
      <c r="I467">
        <f t="shared" si="118"/>
        <v>-0.47188442261648555</v>
      </c>
      <c r="J467">
        <f t="shared" si="119"/>
        <v>-0.6103350132223615</v>
      </c>
    </row>
    <row r="468" spans="1:10" x14ac:dyDescent="0.35">
      <c r="A468" t="s">
        <v>20</v>
      </c>
      <c r="B468">
        <v>191</v>
      </c>
      <c r="I468">
        <f t="shared" si="118"/>
        <v>-0.47188442261648555</v>
      </c>
      <c r="J468">
        <f t="shared" si="119"/>
        <v>-0.6103350132223615</v>
      </c>
    </row>
    <row r="469" spans="1:10" x14ac:dyDescent="0.35">
      <c r="A469" t="s">
        <v>20</v>
      </c>
      <c r="B469">
        <v>191</v>
      </c>
      <c r="I469">
        <f t="shared" si="118"/>
        <v>-0.47188442261648555</v>
      </c>
      <c r="J469">
        <f t="shared" si="119"/>
        <v>-0.6103350132223615</v>
      </c>
    </row>
    <row r="470" spans="1:10" hidden="1" x14ac:dyDescent="0.35">
      <c r="A470" t="s">
        <v>14</v>
      </c>
      <c r="B470">
        <v>16</v>
      </c>
    </row>
    <row r="471" spans="1:10" x14ac:dyDescent="0.35">
      <c r="A471" t="s">
        <v>20</v>
      </c>
      <c r="B471">
        <v>192</v>
      </c>
      <c r="I471">
        <f t="shared" ref="I471:I473" si="120">(B471-$F$3)/$F$15</f>
        <v>-0.47100715506038471</v>
      </c>
      <c r="J471">
        <f t="shared" ref="J471:J473" si="121">(D471-$H$3)/$H$15</f>
        <v>-0.6103350132223615</v>
      </c>
    </row>
    <row r="472" spans="1:10" x14ac:dyDescent="0.35">
      <c r="A472" t="s">
        <v>20</v>
      </c>
      <c r="B472">
        <v>192</v>
      </c>
      <c r="I472">
        <f t="shared" si="120"/>
        <v>-0.47100715506038471</v>
      </c>
      <c r="J472">
        <f t="shared" si="121"/>
        <v>-0.6103350132223615</v>
      </c>
    </row>
    <row r="473" spans="1:10" x14ac:dyDescent="0.35">
      <c r="A473" t="s">
        <v>20</v>
      </c>
      <c r="B473">
        <v>193</v>
      </c>
      <c r="I473">
        <f t="shared" si="120"/>
        <v>-0.47012988750428386</v>
      </c>
      <c r="J473">
        <f t="shared" si="121"/>
        <v>-0.6103350132223615</v>
      </c>
    </row>
    <row r="474" spans="1:10" hidden="1" x14ac:dyDescent="0.35">
      <c r="A474" t="s">
        <v>14</v>
      </c>
      <c r="B474">
        <v>575</v>
      </c>
    </row>
    <row r="475" spans="1:10" x14ac:dyDescent="0.35">
      <c r="A475" t="s">
        <v>20</v>
      </c>
      <c r="B475">
        <v>194</v>
      </c>
      <c r="I475">
        <f t="shared" ref="I475:I477" si="122">(B475-$F$3)/$F$15</f>
        <v>-0.46925261994818301</v>
      </c>
      <c r="J475">
        <f t="shared" ref="J475:J477" si="123">(D475-$H$3)/$H$15</f>
        <v>-0.6103350132223615</v>
      </c>
    </row>
    <row r="476" spans="1:10" x14ac:dyDescent="0.35">
      <c r="A476" t="s">
        <v>20</v>
      </c>
      <c r="B476">
        <v>194</v>
      </c>
      <c r="I476">
        <f t="shared" si="122"/>
        <v>-0.46925261994818301</v>
      </c>
      <c r="J476">
        <f t="shared" si="123"/>
        <v>-0.6103350132223615</v>
      </c>
    </row>
    <row r="477" spans="1:10" x14ac:dyDescent="0.35">
      <c r="A477" t="s">
        <v>20</v>
      </c>
      <c r="B477">
        <v>194</v>
      </c>
      <c r="I477">
        <f t="shared" si="122"/>
        <v>-0.46925261994818301</v>
      </c>
      <c r="J477">
        <f t="shared" si="123"/>
        <v>-0.6103350132223615</v>
      </c>
    </row>
    <row r="478" spans="1:10" hidden="1" x14ac:dyDescent="0.35">
      <c r="A478" t="s">
        <v>14</v>
      </c>
      <c r="B478">
        <v>1120</v>
      </c>
    </row>
    <row r="479" spans="1:10" hidden="1" x14ac:dyDescent="0.35">
      <c r="A479" t="s">
        <v>14</v>
      </c>
      <c r="B479">
        <v>113</v>
      </c>
    </row>
    <row r="480" spans="1:10" x14ac:dyDescent="0.35">
      <c r="A480" t="s">
        <v>20</v>
      </c>
      <c r="B480">
        <v>194</v>
      </c>
      <c r="I480">
        <f t="shared" ref="I480:I482" si="124">(B480-$F$3)/$F$15</f>
        <v>-0.46925261994818301</v>
      </c>
      <c r="J480">
        <f t="shared" ref="J480:J482" si="125">(D480-$H$3)/$H$15</f>
        <v>-0.6103350132223615</v>
      </c>
    </row>
    <row r="481" spans="1:10" x14ac:dyDescent="0.35">
      <c r="A481" t="s">
        <v>20</v>
      </c>
      <c r="B481">
        <v>195</v>
      </c>
      <c r="I481">
        <f t="shared" si="124"/>
        <v>-0.46837535239208217</v>
      </c>
      <c r="J481">
        <f t="shared" si="125"/>
        <v>-0.6103350132223615</v>
      </c>
    </row>
    <row r="482" spans="1:10" x14ac:dyDescent="0.35">
      <c r="A482" t="s">
        <v>20</v>
      </c>
      <c r="B482">
        <v>195</v>
      </c>
      <c r="I482">
        <f t="shared" si="124"/>
        <v>-0.46837535239208217</v>
      </c>
      <c r="J482">
        <f t="shared" si="125"/>
        <v>-0.6103350132223615</v>
      </c>
    </row>
    <row r="483" spans="1:10" hidden="1" x14ac:dyDescent="0.35">
      <c r="A483" t="s">
        <v>14</v>
      </c>
      <c r="B483">
        <v>1538</v>
      </c>
    </row>
    <row r="484" spans="1:10" hidden="1" x14ac:dyDescent="0.35">
      <c r="A484" t="s">
        <v>14</v>
      </c>
      <c r="B484">
        <v>9</v>
      </c>
    </row>
    <row r="485" spans="1:10" hidden="1" x14ac:dyDescent="0.35">
      <c r="A485" t="s">
        <v>14</v>
      </c>
      <c r="B485">
        <v>554</v>
      </c>
    </row>
    <row r="486" spans="1:10" x14ac:dyDescent="0.35">
      <c r="A486" t="s">
        <v>20</v>
      </c>
      <c r="B486">
        <v>196</v>
      </c>
      <c r="I486">
        <f>(B486-$F$3)/$F$15</f>
        <v>-0.46749808483598132</v>
      </c>
      <c r="J486">
        <f>(D486-$H$3)/$H$15</f>
        <v>-0.6103350132223615</v>
      </c>
    </row>
    <row r="487" spans="1:10" hidden="1" x14ac:dyDescent="0.35">
      <c r="A487" t="s">
        <v>14</v>
      </c>
      <c r="B487">
        <v>648</v>
      </c>
    </row>
    <row r="488" spans="1:10" hidden="1" x14ac:dyDescent="0.35">
      <c r="A488" t="s">
        <v>14</v>
      </c>
      <c r="B488">
        <v>21</v>
      </c>
    </row>
    <row r="489" spans="1:10" x14ac:dyDescent="0.35">
      <c r="A489" t="s">
        <v>20</v>
      </c>
      <c r="B489">
        <v>198</v>
      </c>
      <c r="I489">
        <f t="shared" ref="I489:I493" si="126">(B489-$F$3)/$F$15</f>
        <v>-0.46574354972377963</v>
      </c>
      <c r="J489">
        <f t="shared" ref="J489:J493" si="127">(D489-$H$3)/$H$15</f>
        <v>-0.6103350132223615</v>
      </c>
    </row>
    <row r="490" spans="1:10" x14ac:dyDescent="0.35">
      <c r="A490" t="s">
        <v>20</v>
      </c>
      <c r="B490">
        <v>198</v>
      </c>
      <c r="I490">
        <f t="shared" si="126"/>
        <v>-0.46574354972377963</v>
      </c>
      <c r="J490">
        <f t="shared" si="127"/>
        <v>-0.6103350132223615</v>
      </c>
    </row>
    <row r="491" spans="1:10" x14ac:dyDescent="0.35">
      <c r="A491" t="s">
        <v>20</v>
      </c>
      <c r="B491">
        <v>198</v>
      </c>
      <c r="I491">
        <f t="shared" si="126"/>
        <v>-0.46574354972377963</v>
      </c>
      <c r="J491">
        <f t="shared" si="127"/>
        <v>-0.6103350132223615</v>
      </c>
    </row>
    <row r="492" spans="1:10" x14ac:dyDescent="0.35">
      <c r="A492" t="s">
        <v>20</v>
      </c>
      <c r="B492">
        <v>199</v>
      </c>
      <c r="I492">
        <f t="shared" si="126"/>
        <v>-0.46486628216767878</v>
      </c>
      <c r="J492">
        <f t="shared" si="127"/>
        <v>-0.6103350132223615</v>
      </c>
    </row>
    <row r="493" spans="1:10" x14ac:dyDescent="0.35">
      <c r="A493" t="s">
        <v>20</v>
      </c>
      <c r="B493">
        <v>199</v>
      </c>
      <c r="I493">
        <f t="shared" si="126"/>
        <v>-0.46486628216767878</v>
      </c>
      <c r="J493">
        <f t="shared" si="127"/>
        <v>-0.6103350132223615</v>
      </c>
    </row>
    <row r="494" spans="1:10" hidden="1" x14ac:dyDescent="0.35">
      <c r="A494" t="s">
        <v>74</v>
      </c>
      <c r="B494">
        <v>595</v>
      </c>
    </row>
    <row r="495" spans="1:10" x14ac:dyDescent="0.35">
      <c r="A495" t="s">
        <v>20</v>
      </c>
      <c r="B495">
        <v>199</v>
      </c>
      <c r="I495">
        <f t="shared" ref="I495:I497" si="128">(B495-$F$3)/$F$15</f>
        <v>-0.46486628216767878</v>
      </c>
      <c r="J495">
        <f t="shared" ref="J495:J497" si="129">(D495-$H$3)/$H$15</f>
        <v>-0.6103350132223615</v>
      </c>
    </row>
    <row r="496" spans="1:10" x14ac:dyDescent="0.35">
      <c r="A496" t="s">
        <v>20</v>
      </c>
      <c r="B496">
        <v>201</v>
      </c>
      <c r="I496">
        <f t="shared" si="128"/>
        <v>-0.46311174705547709</v>
      </c>
      <c r="J496">
        <f t="shared" si="129"/>
        <v>-0.6103350132223615</v>
      </c>
    </row>
    <row r="497" spans="1:10" x14ac:dyDescent="0.35">
      <c r="A497" t="s">
        <v>20</v>
      </c>
      <c r="B497">
        <v>202</v>
      </c>
      <c r="I497">
        <f t="shared" si="128"/>
        <v>-0.46223447949937624</v>
      </c>
      <c r="J497">
        <f t="shared" si="129"/>
        <v>-0.6103350132223615</v>
      </c>
    </row>
    <row r="498" spans="1:10" hidden="1" x14ac:dyDescent="0.35">
      <c r="A498" t="s">
        <v>14</v>
      </c>
      <c r="B498">
        <v>54</v>
      </c>
    </row>
    <row r="499" spans="1:10" hidden="1" x14ac:dyDescent="0.35">
      <c r="A499" t="s">
        <v>14</v>
      </c>
      <c r="B499">
        <v>120</v>
      </c>
    </row>
    <row r="500" spans="1:10" hidden="1" x14ac:dyDescent="0.35">
      <c r="A500" t="s">
        <v>14</v>
      </c>
      <c r="B500">
        <v>579</v>
      </c>
    </row>
    <row r="501" spans="1:10" hidden="1" x14ac:dyDescent="0.35">
      <c r="A501" t="s">
        <v>14</v>
      </c>
      <c r="B501">
        <v>2072</v>
      </c>
    </row>
    <row r="502" spans="1:10" hidden="1" x14ac:dyDescent="0.35">
      <c r="A502" t="s">
        <v>14</v>
      </c>
      <c r="B502">
        <v>0</v>
      </c>
    </row>
    <row r="503" spans="1:10" hidden="1" x14ac:dyDescent="0.35">
      <c r="A503" t="s">
        <v>14</v>
      </c>
      <c r="B503">
        <v>1796</v>
      </c>
    </row>
    <row r="504" spans="1:10" x14ac:dyDescent="0.35">
      <c r="A504" t="s">
        <v>20</v>
      </c>
      <c r="B504">
        <v>202</v>
      </c>
      <c r="I504">
        <f t="shared" ref="I504:I505" si="130">(B504-$F$3)/$F$15</f>
        <v>-0.46223447949937624</v>
      </c>
      <c r="J504">
        <f t="shared" ref="J504:J505" si="131">(D504-$H$3)/$H$15</f>
        <v>-0.6103350132223615</v>
      </c>
    </row>
    <row r="505" spans="1:10" x14ac:dyDescent="0.35">
      <c r="A505" t="s">
        <v>20</v>
      </c>
      <c r="B505">
        <v>203</v>
      </c>
      <c r="I505">
        <f t="shared" si="130"/>
        <v>-0.46135721194327539</v>
      </c>
      <c r="J505">
        <f t="shared" si="131"/>
        <v>-0.6103350132223615</v>
      </c>
    </row>
    <row r="506" spans="1:10" hidden="1" x14ac:dyDescent="0.35">
      <c r="A506" t="s">
        <v>14</v>
      </c>
      <c r="B506">
        <v>62</v>
      </c>
    </row>
    <row r="507" spans="1:10" hidden="1" x14ac:dyDescent="0.35">
      <c r="A507" t="s">
        <v>14</v>
      </c>
      <c r="B507">
        <v>347</v>
      </c>
    </row>
    <row r="508" spans="1:10" x14ac:dyDescent="0.35">
      <c r="A508" t="s">
        <v>20</v>
      </c>
      <c r="B508">
        <v>203</v>
      </c>
      <c r="I508">
        <f>(B508-$F$3)/$F$15</f>
        <v>-0.46135721194327539</v>
      </c>
      <c r="J508">
        <f>(D508-$H$3)/$H$15</f>
        <v>-0.6103350132223615</v>
      </c>
    </row>
    <row r="509" spans="1:10" hidden="1" x14ac:dyDescent="0.35">
      <c r="A509" t="s">
        <v>14</v>
      </c>
      <c r="B509">
        <v>19</v>
      </c>
    </row>
    <row r="510" spans="1:10" x14ac:dyDescent="0.35">
      <c r="A510" t="s">
        <v>20</v>
      </c>
      <c r="B510">
        <v>205</v>
      </c>
      <c r="I510">
        <f>(B510-$F$3)/$F$15</f>
        <v>-0.4596026768310737</v>
      </c>
      <c r="J510">
        <f>(D510-$H$3)/$H$15</f>
        <v>-0.6103350132223615</v>
      </c>
    </row>
    <row r="511" spans="1:10" hidden="1" x14ac:dyDescent="0.35">
      <c r="A511" t="s">
        <v>14</v>
      </c>
      <c r="B511">
        <v>1258</v>
      </c>
    </row>
    <row r="512" spans="1:10" x14ac:dyDescent="0.35">
      <c r="A512" t="s">
        <v>20</v>
      </c>
      <c r="B512">
        <v>206</v>
      </c>
      <c r="I512">
        <f>(B512-$F$3)/$F$15</f>
        <v>-0.45872540927497285</v>
      </c>
      <c r="J512">
        <f>(D512-$H$3)/$H$15</f>
        <v>-0.6103350132223615</v>
      </c>
    </row>
    <row r="513" spans="1:10" hidden="1" x14ac:dyDescent="0.35">
      <c r="A513" t="s">
        <v>14</v>
      </c>
      <c r="B513">
        <v>362</v>
      </c>
    </row>
    <row r="514" spans="1:10" x14ac:dyDescent="0.35">
      <c r="A514" t="s">
        <v>20</v>
      </c>
      <c r="B514">
        <v>207</v>
      </c>
      <c r="I514">
        <f>(B514-$F$3)/$F$15</f>
        <v>-0.457848141718872</v>
      </c>
      <c r="J514">
        <f>(D514-$H$3)/$H$15</f>
        <v>-0.6103350132223615</v>
      </c>
    </row>
    <row r="515" spans="1:10" hidden="1" x14ac:dyDescent="0.35">
      <c r="A515" t="s">
        <v>74</v>
      </c>
      <c r="B515">
        <v>35</v>
      </c>
    </row>
    <row r="516" spans="1:10" hidden="1" x14ac:dyDescent="0.35">
      <c r="A516" t="s">
        <v>74</v>
      </c>
      <c r="B516">
        <v>528</v>
      </c>
    </row>
    <row r="517" spans="1:10" hidden="1" x14ac:dyDescent="0.35">
      <c r="A517" t="s">
        <v>14</v>
      </c>
      <c r="B517">
        <v>133</v>
      </c>
    </row>
    <row r="518" spans="1:10" hidden="1" x14ac:dyDescent="0.35">
      <c r="A518" t="s">
        <v>14</v>
      </c>
      <c r="B518">
        <v>846</v>
      </c>
    </row>
    <row r="519" spans="1:10" x14ac:dyDescent="0.35">
      <c r="A519" t="s">
        <v>20</v>
      </c>
      <c r="B519">
        <v>207</v>
      </c>
      <c r="I519">
        <f>(B519-$F$3)/$F$15</f>
        <v>-0.457848141718872</v>
      </c>
      <c r="J519">
        <f>(D519-$H$3)/$H$15</f>
        <v>-0.6103350132223615</v>
      </c>
    </row>
    <row r="520" spans="1:10" hidden="1" x14ac:dyDescent="0.35">
      <c r="A520" t="s">
        <v>14</v>
      </c>
      <c r="B520">
        <v>10</v>
      </c>
    </row>
    <row r="521" spans="1:10" x14ac:dyDescent="0.35">
      <c r="A521" t="s">
        <v>20</v>
      </c>
      <c r="B521">
        <v>209</v>
      </c>
      <c r="I521">
        <f t="shared" ref="I521:I523" si="132">(B521-$F$3)/$F$15</f>
        <v>-0.45609360660667031</v>
      </c>
      <c r="J521">
        <f t="shared" ref="J521:J523" si="133">(D521-$H$3)/$H$15</f>
        <v>-0.6103350132223615</v>
      </c>
    </row>
    <row r="522" spans="1:10" x14ac:dyDescent="0.35">
      <c r="A522" t="s">
        <v>20</v>
      </c>
      <c r="B522">
        <v>210</v>
      </c>
      <c r="I522">
        <f t="shared" si="132"/>
        <v>-0.45521633905056946</v>
      </c>
      <c r="J522">
        <f t="shared" si="133"/>
        <v>-0.6103350132223615</v>
      </c>
    </row>
    <row r="523" spans="1:10" x14ac:dyDescent="0.35">
      <c r="A523" t="s">
        <v>20</v>
      </c>
      <c r="B523">
        <v>211</v>
      </c>
      <c r="I523">
        <f t="shared" si="132"/>
        <v>-0.45433907149446862</v>
      </c>
      <c r="J523">
        <f t="shared" si="133"/>
        <v>-0.6103350132223615</v>
      </c>
    </row>
    <row r="524" spans="1:10" hidden="1" x14ac:dyDescent="0.35">
      <c r="A524" t="s">
        <v>14</v>
      </c>
      <c r="B524">
        <v>191</v>
      </c>
    </row>
    <row r="525" spans="1:10" x14ac:dyDescent="0.35">
      <c r="A525" t="s">
        <v>20</v>
      </c>
      <c r="B525">
        <v>211</v>
      </c>
      <c r="I525">
        <f>(B525-$F$3)/$F$15</f>
        <v>-0.45433907149446862</v>
      </c>
      <c r="J525">
        <f>(D525-$H$3)/$H$15</f>
        <v>-0.6103350132223615</v>
      </c>
    </row>
    <row r="526" spans="1:10" hidden="1" x14ac:dyDescent="0.35">
      <c r="A526" t="s">
        <v>14</v>
      </c>
      <c r="B526">
        <v>1979</v>
      </c>
    </row>
    <row r="527" spans="1:10" hidden="1" x14ac:dyDescent="0.35">
      <c r="A527" t="s">
        <v>14</v>
      </c>
      <c r="B527">
        <v>63</v>
      </c>
    </row>
    <row r="528" spans="1:10" x14ac:dyDescent="0.35">
      <c r="A528" t="s">
        <v>20</v>
      </c>
      <c r="B528">
        <v>214</v>
      </c>
      <c r="I528">
        <f>(B528-$F$3)/$F$15</f>
        <v>-0.45170726882616602</v>
      </c>
      <c r="J528">
        <f>(D528-$H$3)/$H$15</f>
        <v>-0.6103350132223615</v>
      </c>
    </row>
    <row r="529" spans="1:10" hidden="1" x14ac:dyDescent="0.35">
      <c r="A529" t="s">
        <v>14</v>
      </c>
      <c r="B529">
        <v>6080</v>
      </c>
    </row>
    <row r="530" spans="1:10" hidden="1" x14ac:dyDescent="0.35">
      <c r="A530" t="s">
        <v>14</v>
      </c>
      <c r="B530">
        <v>80</v>
      </c>
    </row>
    <row r="531" spans="1:10" hidden="1" x14ac:dyDescent="0.35">
      <c r="A531" t="s">
        <v>14</v>
      </c>
      <c r="B531">
        <v>9</v>
      </c>
    </row>
    <row r="532" spans="1:10" hidden="1" x14ac:dyDescent="0.35">
      <c r="A532" t="s">
        <v>14</v>
      </c>
      <c r="B532">
        <v>1784</v>
      </c>
    </row>
    <row r="533" spans="1:10" hidden="1" x14ac:dyDescent="0.35">
      <c r="A533" t="s">
        <v>47</v>
      </c>
      <c r="B533">
        <v>3640</v>
      </c>
    </row>
    <row r="534" spans="1:10" x14ac:dyDescent="0.35">
      <c r="A534" t="s">
        <v>20</v>
      </c>
      <c r="B534">
        <v>216</v>
      </c>
      <c r="I534">
        <f t="shared" ref="I534:I535" si="134">(B534-$F$3)/$F$15</f>
        <v>-0.44995273371396433</v>
      </c>
      <c r="J534">
        <f t="shared" ref="J534:J535" si="135">(D534-$H$3)/$H$15</f>
        <v>-0.6103350132223615</v>
      </c>
    </row>
    <row r="535" spans="1:10" x14ac:dyDescent="0.35">
      <c r="A535" t="s">
        <v>20</v>
      </c>
      <c r="B535">
        <v>217</v>
      </c>
      <c r="I535">
        <f t="shared" si="134"/>
        <v>-0.44907546615786348</v>
      </c>
      <c r="J535">
        <f t="shared" si="135"/>
        <v>-0.6103350132223615</v>
      </c>
    </row>
    <row r="536" spans="1:10" hidden="1" x14ac:dyDescent="0.35">
      <c r="A536" t="s">
        <v>14</v>
      </c>
      <c r="B536">
        <v>243</v>
      </c>
    </row>
    <row r="537" spans="1:10" x14ac:dyDescent="0.35">
      <c r="A537" t="s">
        <v>20</v>
      </c>
      <c r="B537">
        <v>218</v>
      </c>
      <c r="I537">
        <f t="shared" ref="I537:I539" si="136">(B537-$F$3)/$F$15</f>
        <v>-0.44819819860176263</v>
      </c>
      <c r="J537">
        <f t="shared" ref="J537:J539" si="137">(D537-$H$3)/$H$15</f>
        <v>-0.6103350132223615</v>
      </c>
    </row>
    <row r="538" spans="1:10" x14ac:dyDescent="0.35">
      <c r="A538" t="s">
        <v>20</v>
      </c>
      <c r="B538">
        <v>218</v>
      </c>
      <c r="I538">
        <f t="shared" si="136"/>
        <v>-0.44819819860176263</v>
      </c>
      <c r="J538">
        <f t="shared" si="137"/>
        <v>-0.6103350132223615</v>
      </c>
    </row>
    <row r="539" spans="1:10" x14ac:dyDescent="0.35">
      <c r="A539" t="s">
        <v>20</v>
      </c>
      <c r="B539">
        <v>219</v>
      </c>
      <c r="I539">
        <f t="shared" si="136"/>
        <v>-0.44732093104566178</v>
      </c>
      <c r="J539">
        <f t="shared" si="137"/>
        <v>-0.6103350132223615</v>
      </c>
    </row>
    <row r="540" spans="1:10" hidden="1" x14ac:dyDescent="0.35">
      <c r="A540" t="s">
        <v>14</v>
      </c>
      <c r="B540">
        <v>1296</v>
      </c>
    </row>
    <row r="541" spans="1:10" hidden="1" x14ac:dyDescent="0.35">
      <c r="A541" t="s">
        <v>14</v>
      </c>
      <c r="B541">
        <v>77</v>
      </c>
    </row>
    <row r="542" spans="1:10" x14ac:dyDescent="0.35">
      <c r="A542" t="s">
        <v>20</v>
      </c>
      <c r="B542">
        <v>220</v>
      </c>
      <c r="I542">
        <f>(B542-$F$3)/$F$15</f>
        <v>-0.44644366348956094</v>
      </c>
      <c r="J542">
        <f>(D542-$H$3)/$H$15</f>
        <v>-0.6103350132223615</v>
      </c>
    </row>
    <row r="543" spans="1:10" hidden="1" x14ac:dyDescent="0.35">
      <c r="A543" t="s">
        <v>14</v>
      </c>
      <c r="B543">
        <v>395</v>
      </c>
    </row>
    <row r="544" spans="1:10" hidden="1" x14ac:dyDescent="0.35">
      <c r="A544" t="s">
        <v>14</v>
      </c>
      <c r="B544">
        <v>49</v>
      </c>
    </row>
    <row r="545" spans="1:10" hidden="1" x14ac:dyDescent="0.35">
      <c r="A545" t="s">
        <v>14</v>
      </c>
      <c r="B545">
        <v>180</v>
      </c>
    </row>
    <row r="546" spans="1:10" x14ac:dyDescent="0.35">
      <c r="A546" t="s">
        <v>20</v>
      </c>
      <c r="B546">
        <v>220</v>
      </c>
      <c r="I546">
        <f>(B546-$F$3)/$F$15</f>
        <v>-0.44644366348956094</v>
      </c>
      <c r="J546">
        <f>(D546-$H$3)/$H$15</f>
        <v>-0.6103350132223615</v>
      </c>
    </row>
    <row r="547" spans="1:10" hidden="1" x14ac:dyDescent="0.35">
      <c r="A547" t="s">
        <v>14</v>
      </c>
      <c r="B547">
        <v>2690</v>
      </c>
    </row>
    <row r="548" spans="1:10" x14ac:dyDescent="0.35">
      <c r="A548" t="s">
        <v>20</v>
      </c>
      <c r="B548">
        <v>221</v>
      </c>
      <c r="I548">
        <f t="shared" ref="I548:I551" si="138">(B548-$F$3)/$F$15</f>
        <v>-0.44556639593346009</v>
      </c>
      <c r="J548">
        <f t="shared" ref="J548:J551" si="139">(D548-$H$3)/$H$15</f>
        <v>-0.6103350132223615</v>
      </c>
    </row>
    <row r="549" spans="1:10" x14ac:dyDescent="0.35">
      <c r="A549" t="s">
        <v>20</v>
      </c>
      <c r="B549">
        <v>221</v>
      </c>
      <c r="I549">
        <f t="shared" si="138"/>
        <v>-0.44556639593346009</v>
      </c>
      <c r="J549">
        <f t="shared" si="139"/>
        <v>-0.6103350132223615</v>
      </c>
    </row>
    <row r="550" spans="1:10" x14ac:dyDescent="0.35">
      <c r="A550" t="s">
        <v>20</v>
      </c>
      <c r="B550">
        <v>222</v>
      </c>
      <c r="I550">
        <f t="shared" si="138"/>
        <v>-0.44468912837735924</v>
      </c>
      <c r="J550">
        <f t="shared" si="139"/>
        <v>-0.6103350132223615</v>
      </c>
    </row>
    <row r="551" spans="1:10" x14ac:dyDescent="0.35">
      <c r="A551" t="s">
        <v>20</v>
      </c>
      <c r="B551">
        <v>222</v>
      </c>
      <c r="I551">
        <f t="shared" si="138"/>
        <v>-0.44468912837735924</v>
      </c>
      <c r="J551">
        <f t="shared" si="139"/>
        <v>-0.6103350132223615</v>
      </c>
    </row>
    <row r="552" spans="1:10" hidden="1" x14ac:dyDescent="0.35">
      <c r="A552" t="s">
        <v>74</v>
      </c>
      <c r="B552">
        <v>1</v>
      </c>
    </row>
    <row r="553" spans="1:10" hidden="1" x14ac:dyDescent="0.35">
      <c r="A553" t="s">
        <v>14</v>
      </c>
      <c r="B553">
        <v>2779</v>
      </c>
    </row>
    <row r="554" spans="1:10" hidden="1" x14ac:dyDescent="0.35">
      <c r="A554" t="s">
        <v>14</v>
      </c>
      <c r="B554">
        <v>92</v>
      </c>
    </row>
    <row r="555" spans="1:10" hidden="1" x14ac:dyDescent="0.35">
      <c r="A555" t="s">
        <v>14</v>
      </c>
      <c r="B555">
        <v>1028</v>
      </c>
    </row>
    <row r="556" spans="1:10" x14ac:dyDescent="0.35">
      <c r="A556" t="s">
        <v>20</v>
      </c>
      <c r="B556">
        <v>223</v>
      </c>
      <c r="I556">
        <f t="shared" ref="I556:I563" si="140">(B556-$F$3)/$F$15</f>
        <v>-0.4438118608212584</v>
      </c>
      <c r="J556">
        <f t="shared" ref="J556:J563" si="141">(D556-$H$3)/$H$15</f>
        <v>-0.6103350132223615</v>
      </c>
    </row>
    <row r="557" spans="1:10" x14ac:dyDescent="0.35">
      <c r="A557" t="s">
        <v>20</v>
      </c>
      <c r="B557">
        <v>225</v>
      </c>
      <c r="I557">
        <f t="shared" si="140"/>
        <v>-0.4420573257090567</v>
      </c>
      <c r="J557">
        <f t="shared" si="141"/>
        <v>-0.6103350132223615</v>
      </c>
    </row>
    <row r="558" spans="1:10" x14ac:dyDescent="0.35">
      <c r="A558" t="s">
        <v>20</v>
      </c>
      <c r="B558">
        <v>226</v>
      </c>
      <c r="I558">
        <f t="shared" si="140"/>
        <v>-0.44118005815295586</v>
      </c>
      <c r="J558">
        <f t="shared" si="141"/>
        <v>-0.6103350132223615</v>
      </c>
    </row>
    <row r="559" spans="1:10" x14ac:dyDescent="0.35">
      <c r="A559" t="s">
        <v>20</v>
      </c>
      <c r="B559">
        <v>226</v>
      </c>
      <c r="I559">
        <f t="shared" si="140"/>
        <v>-0.44118005815295586</v>
      </c>
      <c r="J559">
        <f t="shared" si="141"/>
        <v>-0.6103350132223615</v>
      </c>
    </row>
    <row r="560" spans="1:10" x14ac:dyDescent="0.35">
      <c r="A560" t="s">
        <v>20</v>
      </c>
      <c r="B560">
        <v>227</v>
      </c>
      <c r="I560">
        <f t="shared" si="140"/>
        <v>-0.44030279059685501</v>
      </c>
      <c r="J560">
        <f t="shared" si="141"/>
        <v>-0.6103350132223615</v>
      </c>
    </row>
    <row r="561" spans="1:10" x14ac:dyDescent="0.35">
      <c r="A561" t="s">
        <v>20</v>
      </c>
      <c r="B561">
        <v>233</v>
      </c>
      <c r="I561">
        <f t="shared" si="140"/>
        <v>-0.43503918526024993</v>
      </c>
      <c r="J561">
        <f t="shared" si="141"/>
        <v>-0.6103350132223615</v>
      </c>
    </row>
    <row r="562" spans="1:10" x14ac:dyDescent="0.35">
      <c r="A562" t="s">
        <v>20</v>
      </c>
      <c r="B562">
        <v>234</v>
      </c>
      <c r="I562">
        <f t="shared" si="140"/>
        <v>-0.43416191770414908</v>
      </c>
      <c r="J562">
        <f t="shared" si="141"/>
        <v>-0.6103350132223615</v>
      </c>
    </row>
    <row r="563" spans="1:10" x14ac:dyDescent="0.35">
      <c r="A563" t="s">
        <v>20</v>
      </c>
      <c r="B563">
        <v>235</v>
      </c>
      <c r="I563">
        <f t="shared" si="140"/>
        <v>-0.43328465014804823</v>
      </c>
      <c r="J563">
        <f t="shared" si="141"/>
        <v>-0.6103350132223615</v>
      </c>
    </row>
    <row r="564" spans="1:10" hidden="1" x14ac:dyDescent="0.35">
      <c r="A564" t="s">
        <v>14</v>
      </c>
      <c r="B564">
        <v>26</v>
      </c>
    </row>
    <row r="565" spans="1:10" x14ac:dyDescent="0.35">
      <c r="A565" t="s">
        <v>20</v>
      </c>
      <c r="B565">
        <v>236</v>
      </c>
      <c r="I565">
        <f>(B565-$F$3)/$F$15</f>
        <v>-0.43240738259194739</v>
      </c>
      <c r="J565">
        <f>(D565-$H$3)/$H$15</f>
        <v>-0.6103350132223615</v>
      </c>
    </row>
    <row r="566" spans="1:10" hidden="1" x14ac:dyDescent="0.35">
      <c r="A566" t="s">
        <v>14</v>
      </c>
      <c r="B566">
        <v>1790</v>
      </c>
    </row>
    <row r="567" spans="1:10" x14ac:dyDescent="0.35">
      <c r="A567" t="s">
        <v>20</v>
      </c>
      <c r="B567">
        <v>236</v>
      </c>
      <c r="I567">
        <f>(B567-$F$3)/$F$15</f>
        <v>-0.43240738259194739</v>
      </c>
      <c r="J567">
        <f>(D567-$H$3)/$H$15</f>
        <v>-0.6103350132223615</v>
      </c>
    </row>
    <row r="568" spans="1:10" hidden="1" x14ac:dyDescent="0.35">
      <c r="A568" t="s">
        <v>14</v>
      </c>
      <c r="B568">
        <v>37</v>
      </c>
    </row>
    <row r="569" spans="1:10" x14ac:dyDescent="0.35">
      <c r="A569" t="s">
        <v>20</v>
      </c>
      <c r="B569">
        <v>237</v>
      </c>
      <c r="I569">
        <f t="shared" ref="I569:I572" si="142">(B569-$F$3)/$F$15</f>
        <v>-0.43153011503584654</v>
      </c>
      <c r="J569">
        <f t="shared" ref="J569:J572" si="143">(D569-$H$3)/$H$15</f>
        <v>-0.6103350132223615</v>
      </c>
    </row>
    <row r="570" spans="1:10" x14ac:dyDescent="0.35">
      <c r="A570" t="s">
        <v>20</v>
      </c>
      <c r="B570">
        <v>238</v>
      </c>
      <c r="I570">
        <f t="shared" si="142"/>
        <v>-0.43065284747974569</v>
      </c>
      <c r="J570">
        <f t="shared" si="143"/>
        <v>-0.6103350132223615</v>
      </c>
    </row>
    <row r="571" spans="1:10" x14ac:dyDescent="0.35">
      <c r="A571" t="s">
        <v>20</v>
      </c>
      <c r="B571">
        <v>238</v>
      </c>
      <c r="I571">
        <f t="shared" si="142"/>
        <v>-0.43065284747974569</v>
      </c>
      <c r="J571">
        <f t="shared" si="143"/>
        <v>-0.6103350132223615</v>
      </c>
    </row>
    <row r="572" spans="1:10" x14ac:dyDescent="0.35">
      <c r="A572" t="s">
        <v>20</v>
      </c>
      <c r="B572">
        <v>239</v>
      </c>
      <c r="I572">
        <f t="shared" si="142"/>
        <v>-0.42977557992364485</v>
      </c>
      <c r="J572">
        <f t="shared" si="143"/>
        <v>-0.6103350132223615</v>
      </c>
    </row>
    <row r="573" spans="1:10" hidden="1" x14ac:dyDescent="0.35">
      <c r="A573" t="s">
        <v>14</v>
      </c>
      <c r="B573">
        <v>35</v>
      </c>
    </row>
    <row r="574" spans="1:10" hidden="1" x14ac:dyDescent="0.35">
      <c r="A574" t="s">
        <v>74</v>
      </c>
      <c r="B574">
        <v>94</v>
      </c>
    </row>
    <row r="575" spans="1:10" x14ac:dyDescent="0.35">
      <c r="A575" t="s">
        <v>20</v>
      </c>
      <c r="B575">
        <v>241</v>
      </c>
      <c r="I575">
        <f t="shared" ref="I575:I576" si="144">(B575-$F$3)/$F$15</f>
        <v>-0.42802104481144315</v>
      </c>
      <c r="J575">
        <f t="shared" ref="J575:J576" si="145">(D575-$H$3)/$H$15</f>
        <v>-0.6103350132223615</v>
      </c>
    </row>
    <row r="576" spans="1:10" x14ac:dyDescent="0.35">
      <c r="A576" t="s">
        <v>20</v>
      </c>
      <c r="B576">
        <v>244</v>
      </c>
      <c r="I576">
        <f t="shared" si="144"/>
        <v>-0.42538924214314061</v>
      </c>
      <c r="J576">
        <f t="shared" si="145"/>
        <v>-0.6103350132223615</v>
      </c>
    </row>
    <row r="577" spans="1:10" hidden="1" x14ac:dyDescent="0.35">
      <c r="A577" t="s">
        <v>14</v>
      </c>
      <c r="B577">
        <v>558</v>
      </c>
    </row>
    <row r="578" spans="1:10" hidden="1" x14ac:dyDescent="0.35">
      <c r="A578" t="s">
        <v>14</v>
      </c>
      <c r="B578">
        <v>64</v>
      </c>
    </row>
    <row r="579" spans="1:10" hidden="1" x14ac:dyDescent="0.35">
      <c r="A579" t="s">
        <v>74</v>
      </c>
      <c r="B579">
        <v>37</v>
      </c>
    </row>
    <row r="580" spans="1:10" hidden="1" x14ac:dyDescent="0.35">
      <c r="A580" t="s">
        <v>14</v>
      </c>
      <c r="B580">
        <v>245</v>
      </c>
    </row>
    <row r="581" spans="1:10" x14ac:dyDescent="0.35">
      <c r="A581" t="s">
        <v>20</v>
      </c>
      <c r="B581">
        <v>244</v>
      </c>
      <c r="I581">
        <f t="shared" ref="I581:I582" si="146">(B581-$F$3)/$F$15</f>
        <v>-0.42538924214314061</v>
      </c>
      <c r="J581">
        <f t="shared" ref="J581:J582" si="147">(D581-$H$3)/$H$15</f>
        <v>-0.6103350132223615</v>
      </c>
    </row>
    <row r="582" spans="1:10" x14ac:dyDescent="0.35">
      <c r="A582" t="s">
        <v>20</v>
      </c>
      <c r="B582">
        <v>245</v>
      </c>
      <c r="I582">
        <f t="shared" si="146"/>
        <v>-0.42451197458703976</v>
      </c>
      <c r="J582">
        <f t="shared" si="147"/>
        <v>-0.6103350132223615</v>
      </c>
    </row>
    <row r="583" spans="1:10" hidden="1" x14ac:dyDescent="0.35">
      <c r="A583" t="s">
        <v>14</v>
      </c>
      <c r="B583">
        <v>71</v>
      </c>
    </row>
    <row r="584" spans="1:10" hidden="1" x14ac:dyDescent="0.35">
      <c r="A584" t="s">
        <v>14</v>
      </c>
      <c r="B584">
        <v>42</v>
      </c>
    </row>
    <row r="585" spans="1:10" x14ac:dyDescent="0.35">
      <c r="A585" t="s">
        <v>20</v>
      </c>
      <c r="B585">
        <v>246</v>
      </c>
      <c r="I585">
        <f t="shared" ref="I585:I588" si="148">(B585-$F$3)/$F$15</f>
        <v>-0.42363470703093892</v>
      </c>
      <c r="J585">
        <f t="shared" ref="J585:J588" si="149">(D585-$H$3)/$H$15</f>
        <v>-0.6103350132223615</v>
      </c>
    </row>
    <row r="586" spans="1:10" x14ac:dyDescent="0.35">
      <c r="A586" t="s">
        <v>20</v>
      </c>
      <c r="B586">
        <v>246</v>
      </c>
      <c r="I586">
        <f t="shared" si="148"/>
        <v>-0.42363470703093892</v>
      </c>
      <c r="J586">
        <f t="shared" si="149"/>
        <v>-0.6103350132223615</v>
      </c>
    </row>
    <row r="587" spans="1:10" x14ac:dyDescent="0.35">
      <c r="A587" t="s">
        <v>20</v>
      </c>
      <c r="B587">
        <v>247</v>
      </c>
      <c r="I587">
        <f t="shared" si="148"/>
        <v>-0.42275743947483807</v>
      </c>
      <c r="J587">
        <f t="shared" si="149"/>
        <v>-0.6103350132223615</v>
      </c>
    </row>
    <row r="588" spans="1:10" x14ac:dyDescent="0.35">
      <c r="A588" t="s">
        <v>20</v>
      </c>
      <c r="B588">
        <v>247</v>
      </c>
      <c r="I588">
        <f t="shared" si="148"/>
        <v>-0.42275743947483807</v>
      </c>
      <c r="J588">
        <f t="shared" si="149"/>
        <v>-0.6103350132223615</v>
      </c>
    </row>
    <row r="589" spans="1:10" hidden="1" x14ac:dyDescent="0.35">
      <c r="A589" t="s">
        <v>14</v>
      </c>
      <c r="B589">
        <v>156</v>
      </c>
    </row>
    <row r="590" spans="1:10" hidden="1" x14ac:dyDescent="0.35">
      <c r="A590" t="s">
        <v>14</v>
      </c>
      <c r="B590">
        <v>1368</v>
      </c>
    </row>
    <row r="591" spans="1:10" hidden="1" x14ac:dyDescent="0.35">
      <c r="A591" t="s">
        <v>14</v>
      </c>
      <c r="B591">
        <v>102</v>
      </c>
    </row>
    <row r="592" spans="1:10" hidden="1" x14ac:dyDescent="0.35">
      <c r="A592" t="s">
        <v>14</v>
      </c>
      <c r="B592">
        <v>86</v>
      </c>
    </row>
    <row r="593" spans="1:10" x14ac:dyDescent="0.35">
      <c r="A593" t="s">
        <v>20</v>
      </c>
      <c r="B593">
        <v>249</v>
      </c>
      <c r="I593">
        <f>(B593-$F$3)/$F$15</f>
        <v>-0.42100290436263638</v>
      </c>
      <c r="J593">
        <f>(D593-$H$3)/$H$15</f>
        <v>-0.6103350132223615</v>
      </c>
    </row>
    <row r="594" spans="1:10" hidden="1" x14ac:dyDescent="0.35">
      <c r="A594" t="s">
        <v>14</v>
      </c>
      <c r="B594">
        <v>253</v>
      </c>
    </row>
    <row r="595" spans="1:10" x14ac:dyDescent="0.35">
      <c r="A595" t="s">
        <v>20</v>
      </c>
      <c r="B595">
        <v>249</v>
      </c>
      <c r="I595">
        <f>(B595-$F$3)/$F$15</f>
        <v>-0.42100290436263638</v>
      </c>
      <c r="J595">
        <f>(D595-$H$3)/$H$15</f>
        <v>-0.6103350132223615</v>
      </c>
    </row>
    <row r="596" spans="1:10" hidden="1" x14ac:dyDescent="0.35">
      <c r="A596" t="s">
        <v>14</v>
      </c>
      <c r="B596">
        <v>157</v>
      </c>
    </row>
    <row r="597" spans="1:10" x14ac:dyDescent="0.35">
      <c r="A597" t="s">
        <v>20</v>
      </c>
      <c r="B597">
        <v>250</v>
      </c>
      <c r="I597">
        <f>(B597-$F$3)/$F$15</f>
        <v>-0.42012563680653553</v>
      </c>
      <c r="J597">
        <f>(D597-$H$3)/$H$15</f>
        <v>-0.6103350132223615</v>
      </c>
    </row>
    <row r="598" spans="1:10" hidden="1" x14ac:dyDescent="0.35">
      <c r="A598" t="s">
        <v>14</v>
      </c>
      <c r="B598">
        <v>183</v>
      </c>
    </row>
    <row r="599" spans="1:10" x14ac:dyDescent="0.35">
      <c r="A599" t="s">
        <v>20</v>
      </c>
      <c r="B599">
        <v>252</v>
      </c>
      <c r="I599">
        <f t="shared" ref="I599:I600" si="150">(B599-$F$3)/$F$15</f>
        <v>-0.41837110169433384</v>
      </c>
      <c r="J599">
        <f t="shared" ref="J599:J600" si="151">(D599-$H$3)/$H$15</f>
        <v>-0.6103350132223615</v>
      </c>
    </row>
    <row r="600" spans="1:10" x14ac:dyDescent="0.35">
      <c r="A600" t="s">
        <v>20</v>
      </c>
      <c r="B600">
        <v>253</v>
      </c>
      <c r="I600">
        <f t="shared" si="150"/>
        <v>-0.41749383413823299</v>
      </c>
      <c r="J600">
        <f t="shared" si="151"/>
        <v>-0.6103350132223615</v>
      </c>
    </row>
    <row r="601" spans="1:10" hidden="1" x14ac:dyDescent="0.35">
      <c r="A601" t="s">
        <v>14</v>
      </c>
      <c r="B601">
        <v>82</v>
      </c>
    </row>
    <row r="602" spans="1:10" hidden="1" x14ac:dyDescent="0.35">
      <c r="A602" t="s">
        <v>14</v>
      </c>
      <c r="B602">
        <v>1</v>
      </c>
    </row>
    <row r="603" spans="1:10" x14ac:dyDescent="0.35">
      <c r="A603" t="s">
        <v>20</v>
      </c>
      <c r="B603">
        <v>254</v>
      </c>
      <c r="I603">
        <f t="shared" ref="I603:I612" si="152">(B603-$F$3)/$F$15</f>
        <v>-0.41661656658213214</v>
      </c>
      <c r="J603">
        <f t="shared" ref="J603:J612" si="153">(D603-$H$3)/$H$15</f>
        <v>-0.6103350132223615</v>
      </c>
    </row>
    <row r="604" spans="1:10" x14ac:dyDescent="0.35">
      <c r="A604" t="s">
        <v>20</v>
      </c>
      <c r="B604">
        <v>255</v>
      </c>
      <c r="I604">
        <f t="shared" si="152"/>
        <v>-0.41573929902603129</v>
      </c>
      <c r="J604">
        <f t="shared" si="153"/>
        <v>-0.6103350132223615</v>
      </c>
    </row>
    <row r="605" spans="1:10" x14ac:dyDescent="0.35">
      <c r="A605" t="s">
        <v>20</v>
      </c>
      <c r="B605">
        <v>261</v>
      </c>
      <c r="I605">
        <f t="shared" si="152"/>
        <v>-0.41047569368942621</v>
      </c>
      <c r="J605">
        <f t="shared" si="153"/>
        <v>-0.6103350132223615</v>
      </c>
    </row>
    <row r="606" spans="1:10" x14ac:dyDescent="0.35">
      <c r="A606" t="s">
        <v>20</v>
      </c>
      <c r="B606">
        <v>261</v>
      </c>
      <c r="I606">
        <f t="shared" si="152"/>
        <v>-0.41047569368942621</v>
      </c>
      <c r="J606">
        <f t="shared" si="153"/>
        <v>-0.6103350132223615</v>
      </c>
    </row>
    <row r="607" spans="1:10" x14ac:dyDescent="0.35">
      <c r="A607" t="s">
        <v>20</v>
      </c>
      <c r="B607">
        <v>264</v>
      </c>
      <c r="I607">
        <f t="shared" si="152"/>
        <v>-0.40784389102112367</v>
      </c>
      <c r="J607">
        <f t="shared" si="153"/>
        <v>-0.6103350132223615</v>
      </c>
    </row>
    <row r="608" spans="1:10" x14ac:dyDescent="0.35">
      <c r="A608" t="s">
        <v>20</v>
      </c>
      <c r="B608">
        <v>266</v>
      </c>
      <c r="I608">
        <f t="shared" si="152"/>
        <v>-0.40608935590892198</v>
      </c>
      <c r="J608">
        <f t="shared" si="153"/>
        <v>-0.6103350132223615</v>
      </c>
    </row>
    <row r="609" spans="1:10" x14ac:dyDescent="0.35">
      <c r="A609" t="s">
        <v>20</v>
      </c>
      <c r="B609">
        <v>268</v>
      </c>
      <c r="I609">
        <f t="shared" si="152"/>
        <v>-0.40433482079672028</v>
      </c>
      <c r="J609">
        <f t="shared" si="153"/>
        <v>-0.6103350132223615</v>
      </c>
    </row>
    <row r="610" spans="1:10" x14ac:dyDescent="0.35">
      <c r="A610" t="s">
        <v>20</v>
      </c>
      <c r="B610">
        <v>269</v>
      </c>
      <c r="I610">
        <f t="shared" si="152"/>
        <v>-0.40345755324061944</v>
      </c>
      <c r="J610">
        <f t="shared" si="153"/>
        <v>-0.6103350132223615</v>
      </c>
    </row>
    <row r="611" spans="1:10" x14ac:dyDescent="0.35">
      <c r="A611" t="s">
        <v>20</v>
      </c>
      <c r="B611">
        <v>270</v>
      </c>
      <c r="I611">
        <f t="shared" si="152"/>
        <v>-0.40258028568451859</v>
      </c>
      <c r="J611">
        <f t="shared" si="153"/>
        <v>-0.6103350132223615</v>
      </c>
    </row>
    <row r="612" spans="1:10" x14ac:dyDescent="0.35">
      <c r="A612" t="s">
        <v>20</v>
      </c>
      <c r="B612">
        <v>272</v>
      </c>
      <c r="I612">
        <f t="shared" si="152"/>
        <v>-0.40082575057231684</v>
      </c>
      <c r="J612">
        <f t="shared" si="153"/>
        <v>-0.6103350132223615</v>
      </c>
    </row>
    <row r="613" spans="1:10" hidden="1" x14ac:dyDescent="0.35">
      <c r="A613" t="s">
        <v>74</v>
      </c>
      <c r="B613">
        <v>15</v>
      </c>
    </row>
    <row r="614" spans="1:10" x14ac:dyDescent="0.35">
      <c r="A614" t="s">
        <v>20</v>
      </c>
      <c r="B614">
        <v>275</v>
      </c>
      <c r="I614">
        <f t="shared" ref="I614:I619" si="154">(B614-$F$3)/$F$15</f>
        <v>-0.3981939479040143</v>
      </c>
      <c r="J614">
        <f t="shared" ref="J614:J619" si="155">(D614-$H$3)/$H$15</f>
        <v>-0.6103350132223615</v>
      </c>
    </row>
    <row r="615" spans="1:10" x14ac:dyDescent="0.35">
      <c r="A615" t="s">
        <v>20</v>
      </c>
      <c r="B615">
        <v>279</v>
      </c>
      <c r="I615">
        <f t="shared" si="154"/>
        <v>-0.39468487767961091</v>
      </c>
      <c r="J615">
        <f t="shared" si="155"/>
        <v>-0.6103350132223615</v>
      </c>
    </row>
    <row r="616" spans="1:10" x14ac:dyDescent="0.35">
      <c r="A616" t="s">
        <v>20</v>
      </c>
      <c r="B616">
        <v>280</v>
      </c>
      <c r="I616">
        <f t="shared" si="154"/>
        <v>-0.39380761012351007</v>
      </c>
      <c r="J616">
        <f t="shared" si="155"/>
        <v>-0.6103350132223615</v>
      </c>
    </row>
    <row r="617" spans="1:10" x14ac:dyDescent="0.35">
      <c r="A617" t="s">
        <v>20</v>
      </c>
      <c r="B617">
        <v>282</v>
      </c>
      <c r="I617">
        <f t="shared" si="154"/>
        <v>-0.39205307501130837</v>
      </c>
      <c r="J617">
        <f t="shared" si="155"/>
        <v>-0.6103350132223615</v>
      </c>
    </row>
    <row r="618" spans="1:10" x14ac:dyDescent="0.35">
      <c r="A618" t="s">
        <v>20</v>
      </c>
      <c r="B618">
        <v>288</v>
      </c>
      <c r="I618">
        <f t="shared" si="154"/>
        <v>-0.38678946967470329</v>
      </c>
      <c r="J618">
        <f t="shared" si="155"/>
        <v>-0.6103350132223615</v>
      </c>
    </row>
    <row r="619" spans="1:10" x14ac:dyDescent="0.35">
      <c r="A619" t="s">
        <v>20</v>
      </c>
      <c r="B619">
        <v>290</v>
      </c>
      <c r="I619">
        <f t="shared" si="154"/>
        <v>-0.3850349345625016</v>
      </c>
      <c r="J619">
        <f t="shared" si="155"/>
        <v>-0.6103350132223615</v>
      </c>
    </row>
    <row r="620" spans="1:10" hidden="1" x14ac:dyDescent="0.35">
      <c r="A620" t="s">
        <v>14</v>
      </c>
      <c r="B620">
        <v>1198</v>
      </c>
    </row>
    <row r="621" spans="1:10" hidden="1" x14ac:dyDescent="0.35">
      <c r="A621" t="s">
        <v>14</v>
      </c>
      <c r="B621">
        <v>648</v>
      </c>
    </row>
    <row r="622" spans="1:10" x14ac:dyDescent="0.35">
      <c r="A622" t="s">
        <v>20</v>
      </c>
      <c r="B622">
        <v>295</v>
      </c>
      <c r="I622">
        <f t="shared" ref="I622:I623" si="156">(B622-$F$3)/$F$15</f>
        <v>-0.38064859678199736</v>
      </c>
      <c r="J622">
        <f t="shared" ref="J622:J623" si="157">(D622-$H$3)/$H$15</f>
        <v>-0.6103350132223615</v>
      </c>
    </row>
    <row r="623" spans="1:10" x14ac:dyDescent="0.35">
      <c r="A623" t="s">
        <v>20</v>
      </c>
      <c r="B623">
        <v>296</v>
      </c>
      <c r="I623">
        <f t="shared" si="156"/>
        <v>-0.37977132922589651</v>
      </c>
      <c r="J623">
        <f t="shared" si="157"/>
        <v>-0.6103350132223615</v>
      </c>
    </row>
    <row r="624" spans="1:10" hidden="1" x14ac:dyDescent="0.35">
      <c r="A624" t="s">
        <v>14</v>
      </c>
      <c r="B624">
        <v>64</v>
      </c>
    </row>
    <row r="625" spans="1:10" x14ac:dyDescent="0.35">
      <c r="A625" t="s">
        <v>20</v>
      </c>
      <c r="B625">
        <v>297</v>
      </c>
      <c r="I625">
        <f t="shared" ref="I625:I626" si="158">(B625-$F$3)/$F$15</f>
        <v>-0.37889406166979567</v>
      </c>
      <c r="J625">
        <f t="shared" ref="J625:J626" si="159">(D625-$H$3)/$H$15</f>
        <v>-0.6103350132223615</v>
      </c>
    </row>
    <row r="626" spans="1:10" x14ac:dyDescent="0.35">
      <c r="A626" t="s">
        <v>20</v>
      </c>
      <c r="B626">
        <v>299</v>
      </c>
      <c r="I626">
        <f t="shared" si="158"/>
        <v>-0.37713952655759397</v>
      </c>
      <c r="J626">
        <f t="shared" si="159"/>
        <v>-0.6103350132223615</v>
      </c>
    </row>
    <row r="627" spans="1:10" hidden="1" x14ac:dyDescent="0.35">
      <c r="A627" t="s">
        <v>14</v>
      </c>
      <c r="B627">
        <v>62</v>
      </c>
    </row>
    <row r="628" spans="1:10" x14ac:dyDescent="0.35">
      <c r="A628" t="s">
        <v>20</v>
      </c>
      <c r="B628">
        <v>300</v>
      </c>
      <c r="I628">
        <f t="shared" ref="I628:I630" si="160">(B628-$F$3)/$F$15</f>
        <v>-0.37626225900149313</v>
      </c>
      <c r="J628">
        <f t="shared" ref="J628:J630" si="161">(D628-$H$3)/$H$15</f>
        <v>-0.6103350132223615</v>
      </c>
    </row>
    <row r="629" spans="1:10" x14ac:dyDescent="0.35">
      <c r="A629" t="s">
        <v>20</v>
      </c>
      <c r="B629">
        <v>300</v>
      </c>
      <c r="I629">
        <f t="shared" si="160"/>
        <v>-0.37626225900149313</v>
      </c>
      <c r="J629">
        <f t="shared" si="161"/>
        <v>-0.6103350132223615</v>
      </c>
    </row>
    <row r="630" spans="1:10" x14ac:dyDescent="0.35">
      <c r="A630" t="s">
        <v>20</v>
      </c>
      <c r="B630">
        <v>303</v>
      </c>
      <c r="I630">
        <f t="shared" si="160"/>
        <v>-0.37363045633319059</v>
      </c>
      <c r="J630">
        <f t="shared" si="161"/>
        <v>-0.6103350132223615</v>
      </c>
    </row>
    <row r="631" spans="1:10" hidden="1" x14ac:dyDescent="0.35">
      <c r="A631" t="s">
        <v>14</v>
      </c>
      <c r="B631">
        <v>750</v>
      </c>
    </row>
    <row r="632" spans="1:10" hidden="1" x14ac:dyDescent="0.35">
      <c r="A632" t="s">
        <v>74</v>
      </c>
      <c r="B632">
        <v>87</v>
      </c>
    </row>
    <row r="633" spans="1:10" x14ac:dyDescent="0.35">
      <c r="A633" t="s">
        <v>20</v>
      </c>
      <c r="B633">
        <v>307</v>
      </c>
      <c r="I633">
        <f>(B633-$F$3)/$F$15</f>
        <v>-0.3701213861087872</v>
      </c>
      <c r="J633">
        <f>(D633-$H$3)/$H$15</f>
        <v>-0.6103350132223615</v>
      </c>
    </row>
    <row r="634" spans="1:10" hidden="1" x14ac:dyDescent="0.35">
      <c r="A634" t="s">
        <v>47</v>
      </c>
      <c r="B634">
        <v>278</v>
      </c>
    </row>
    <row r="635" spans="1:10" hidden="1" x14ac:dyDescent="0.35">
      <c r="A635" t="s">
        <v>14</v>
      </c>
      <c r="B635">
        <v>105</v>
      </c>
    </row>
    <row r="636" spans="1:10" hidden="1" x14ac:dyDescent="0.35">
      <c r="A636" t="s">
        <v>74</v>
      </c>
      <c r="B636">
        <v>1658</v>
      </c>
    </row>
    <row r="637" spans="1:10" x14ac:dyDescent="0.35">
      <c r="A637" t="s">
        <v>20</v>
      </c>
      <c r="B637">
        <v>307</v>
      </c>
      <c r="I637">
        <f>(B637-$F$3)/$F$15</f>
        <v>-0.3701213861087872</v>
      </c>
      <c r="J637">
        <f>(D637-$H$3)/$H$15</f>
        <v>-0.6103350132223615</v>
      </c>
    </row>
    <row r="638" spans="1:10" hidden="1" x14ac:dyDescent="0.35">
      <c r="A638" t="s">
        <v>14</v>
      </c>
      <c r="B638">
        <v>2604</v>
      </c>
    </row>
    <row r="639" spans="1:10" hidden="1" x14ac:dyDescent="0.35">
      <c r="A639" t="s">
        <v>14</v>
      </c>
      <c r="B639">
        <v>65</v>
      </c>
    </row>
    <row r="640" spans="1:10" hidden="1" x14ac:dyDescent="0.35">
      <c r="A640" t="s">
        <v>14</v>
      </c>
      <c r="B640">
        <v>94</v>
      </c>
    </row>
    <row r="641" spans="1:10" hidden="1" x14ac:dyDescent="0.35">
      <c r="A641" t="s">
        <v>47</v>
      </c>
      <c r="B641">
        <v>45</v>
      </c>
    </row>
    <row r="642" spans="1:10" hidden="1" x14ac:dyDescent="0.35">
      <c r="A642" t="s">
        <v>14</v>
      </c>
      <c r="B642">
        <v>257</v>
      </c>
    </row>
    <row r="643" spans="1:10" x14ac:dyDescent="0.35">
      <c r="A643" t="s">
        <v>20</v>
      </c>
      <c r="B643">
        <v>316</v>
      </c>
      <c r="I643">
        <f t="shared" ref="I643:I645" si="162">(B643-$F$3)/$F$15</f>
        <v>-0.36222597810387958</v>
      </c>
      <c r="J643">
        <f t="shared" ref="J643:J645" si="163">(D643-$H$3)/$H$15</f>
        <v>-0.6103350132223615</v>
      </c>
    </row>
    <row r="644" spans="1:10" x14ac:dyDescent="0.35">
      <c r="A644" t="s">
        <v>20</v>
      </c>
      <c r="B644">
        <v>323</v>
      </c>
      <c r="I644">
        <f t="shared" si="162"/>
        <v>-0.35608510521117365</v>
      </c>
      <c r="J644">
        <f t="shared" si="163"/>
        <v>-0.6103350132223615</v>
      </c>
    </row>
    <row r="645" spans="1:10" x14ac:dyDescent="0.35">
      <c r="A645" t="s">
        <v>20</v>
      </c>
      <c r="B645">
        <v>329</v>
      </c>
      <c r="I645">
        <f t="shared" si="162"/>
        <v>-0.35082149987456851</v>
      </c>
      <c r="J645">
        <f t="shared" si="163"/>
        <v>-0.6103350132223615</v>
      </c>
    </row>
    <row r="646" spans="1:10" hidden="1" x14ac:dyDescent="0.35">
      <c r="A646" t="s">
        <v>14</v>
      </c>
      <c r="B646">
        <v>2928</v>
      </c>
    </row>
    <row r="647" spans="1:10" hidden="1" x14ac:dyDescent="0.35">
      <c r="A647" t="s">
        <v>14</v>
      </c>
      <c r="B647">
        <v>4697</v>
      </c>
    </row>
    <row r="648" spans="1:10" hidden="1" x14ac:dyDescent="0.35">
      <c r="A648" t="s">
        <v>14</v>
      </c>
      <c r="B648">
        <v>2915</v>
      </c>
    </row>
    <row r="649" spans="1:10" hidden="1" x14ac:dyDescent="0.35">
      <c r="A649" t="s">
        <v>14</v>
      </c>
      <c r="B649">
        <v>18</v>
      </c>
    </row>
    <row r="650" spans="1:10" hidden="1" x14ac:dyDescent="0.35">
      <c r="A650" t="s">
        <v>74</v>
      </c>
      <c r="B650">
        <v>723</v>
      </c>
    </row>
    <row r="651" spans="1:10" hidden="1" x14ac:dyDescent="0.35">
      <c r="A651" t="s">
        <v>14</v>
      </c>
      <c r="B651">
        <v>602</v>
      </c>
    </row>
    <row r="652" spans="1:10" hidden="1" x14ac:dyDescent="0.35">
      <c r="A652" t="s">
        <v>14</v>
      </c>
      <c r="B652">
        <v>1</v>
      </c>
    </row>
    <row r="653" spans="1:10" hidden="1" x14ac:dyDescent="0.35">
      <c r="A653" t="s">
        <v>14</v>
      </c>
      <c r="B653">
        <v>3868</v>
      </c>
    </row>
    <row r="654" spans="1:10" x14ac:dyDescent="0.35">
      <c r="A654" t="s">
        <v>20</v>
      </c>
      <c r="B654">
        <v>330</v>
      </c>
      <c r="I654">
        <f t="shared" ref="I654:I657" si="164">(B654-$F$3)/$F$15</f>
        <v>-0.34994423231846766</v>
      </c>
      <c r="J654">
        <f t="shared" ref="J654:J657" si="165">(D654-$H$3)/$H$15</f>
        <v>-0.6103350132223615</v>
      </c>
    </row>
    <row r="655" spans="1:10" x14ac:dyDescent="0.35">
      <c r="A655" t="s">
        <v>20</v>
      </c>
      <c r="B655">
        <v>331</v>
      </c>
      <c r="I655">
        <f t="shared" si="164"/>
        <v>-0.34906696476236682</v>
      </c>
      <c r="J655">
        <f t="shared" si="165"/>
        <v>-0.6103350132223615</v>
      </c>
    </row>
    <row r="656" spans="1:10" x14ac:dyDescent="0.35">
      <c r="A656" t="s">
        <v>20</v>
      </c>
      <c r="B656">
        <v>336</v>
      </c>
      <c r="I656">
        <f t="shared" si="164"/>
        <v>-0.34468062698186258</v>
      </c>
      <c r="J656">
        <f t="shared" si="165"/>
        <v>-0.6103350132223615</v>
      </c>
    </row>
    <row r="657" spans="1:10" x14ac:dyDescent="0.35">
      <c r="A657" t="s">
        <v>20</v>
      </c>
      <c r="B657">
        <v>337</v>
      </c>
      <c r="I657">
        <f t="shared" si="164"/>
        <v>-0.34380335942576173</v>
      </c>
      <c r="J657">
        <f t="shared" si="165"/>
        <v>-0.6103350132223615</v>
      </c>
    </row>
    <row r="658" spans="1:10" hidden="1" x14ac:dyDescent="0.35">
      <c r="A658" t="s">
        <v>14</v>
      </c>
      <c r="B658">
        <v>504</v>
      </c>
    </row>
    <row r="659" spans="1:10" hidden="1" x14ac:dyDescent="0.35">
      <c r="A659" t="s">
        <v>14</v>
      </c>
      <c r="B659">
        <v>14</v>
      </c>
    </row>
    <row r="660" spans="1:10" hidden="1" x14ac:dyDescent="0.35">
      <c r="A660" t="s">
        <v>74</v>
      </c>
      <c r="B660">
        <v>390</v>
      </c>
    </row>
    <row r="661" spans="1:10" hidden="1" x14ac:dyDescent="0.35">
      <c r="A661" t="s">
        <v>14</v>
      </c>
      <c r="B661">
        <v>750</v>
      </c>
    </row>
    <row r="662" spans="1:10" hidden="1" x14ac:dyDescent="0.35">
      <c r="A662" t="s">
        <v>14</v>
      </c>
      <c r="B662">
        <v>77</v>
      </c>
    </row>
    <row r="663" spans="1:10" hidden="1" x14ac:dyDescent="0.35">
      <c r="A663" t="s">
        <v>14</v>
      </c>
      <c r="B663">
        <v>752</v>
      </c>
    </row>
    <row r="664" spans="1:10" hidden="1" x14ac:dyDescent="0.35">
      <c r="A664" t="s">
        <v>14</v>
      </c>
      <c r="B664">
        <v>131</v>
      </c>
    </row>
    <row r="665" spans="1:10" hidden="1" x14ac:dyDescent="0.35">
      <c r="A665" t="s">
        <v>14</v>
      </c>
      <c r="B665">
        <v>87</v>
      </c>
    </row>
    <row r="666" spans="1:10" hidden="1" x14ac:dyDescent="0.35">
      <c r="A666" t="s">
        <v>14</v>
      </c>
      <c r="B666">
        <v>1063</v>
      </c>
    </row>
    <row r="667" spans="1:10" x14ac:dyDescent="0.35">
      <c r="A667" t="s">
        <v>20</v>
      </c>
      <c r="B667">
        <v>340</v>
      </c>
      <c r="I667">
        <f>(B667-$F$3)/$F$15</f>
        <v>-0.34117155675745919</v>
      </c>
      <c r="J667">
        <f>(D667-$H$3)/$H$15</f>
        <v>-0.6103350132223615</v>
      </c>
    </row>
    <row r="668" spans="1:10" hidden="1" x14ac:dyDescent="0.35">
      <c r="A668" t="s">
        <v>74</v>
      </c>
      <c r="B668">
        <v>25</v>
      </c>
    </row>
    <row r="669" spans="1:10" x14ac:dyDescent="0.35">
      <c r="A669" t="s">
        <v>20</v>
      </c>
      <c r="B669">
        <v>361</v>
      </c>
      <c r="I669">
        <f>(B669-$F$3)/$F$15</f>
        <v>-0.32274893807934141</v>
      </c>
      <c r="J669">
        <f>(D669-$H$3)/$H$15</f>
        <v>-0.6103350132223615</v>
      </c>
    </row>
    <row r="670" spans="1:10" hidden="1" x14ac:dyDescent="0.35">
      <c r="A670" t="s">
        <v>14</v>
      </c>
      <c r="B670">
        <v>76</v>
      </c>
    </row>
    <row r="671" spans="1:10" x14ac:dyDescent="0.35">
      <c r="A671" t="s">
        <v>20</v>
      </c>
      <c r="B671">
        <v>363</v>
      </c>
      <c r="I671">
        <f t="shared" ref="I671:I673" si="166">(B671-$F$3)/$F$15</f>
        <v>-0.32099440296713971</v>
      </c>
      <c r="J671">
        <f t="shared" ref="J671:J673" si="167">(D671-$H$3)/$H$15</f>
        <v>-0.6103350132223615</v>
      </c>
    </row>
    <row r="672" spans="1:10" x14ac:dyDescent="0.35">
      <c r="A672" t="s">
        <v>20</v>
      </c>
      <c r="B672">
        <v>366</v>
      </c>
      <c r="I672">
        <f t="shared" si="166"/>
        <v>-0.31836260029883717</v>
      </c>
      <c r="J672">
        <f t="shared" si="167"/>
        <v>-0.6103350132223615</v>
      </c>
    </row>
    <row r="673" spans="1:10" x14ac:dyDescent="0.35">
      <c r="A673" t="s">
        <v>20</v>
      </c>
      <c r="B673">
        <v>369</v>
      </c>
      <c r="I673">
        <f t="shared" si="166"/>
        <v>-0.31573079763053463</v>
      </c>
      <c r="J673">
        <f t="shared" si="167"/>
        <v>-0.6103350132223615</v>
      </c>
    </row>
    <row r="674" spans="1:10" hidden="1" x14ac:dyDescent="0.35">
      <c r="A674" t="s">
        <v>14</v>
      </c>
      <c r="B674">
        <v>4428</v>
      </c>
    </row>
    <row r="675" spans="1:10" hidden="1" x14ac:dyDescent="0.35">
      <c r="A675" t="s">
        <v>14</v>
      </c>
      <c r="B675">
        <v>58</v>
      </c>
    </row>
    <row r="676" spans="1:10" hidden="1" x14ac:dyDescent="0.35">
      <c r="A676" t="s">
        <v>74</v>
      </c>
      <c r="B676">
        <v>1218</v>
      </c>
    </row>
    <row r="677" spans="1:10" x14ac:dyDescent="0.35">
      <c r="A677" t="s">
        <v>20</v>
      </c>
      <c r="B677">
        <v>374</v>
      </c>
      <c r="I677">
        <f t="shared" ref="I677:I678" si="168">(B677-$F$3)/$F$15</f>
        <v>-0.3113444598500304</v>
      </c>
      <c r="J677">
        <f t="shared" ref="J677:J678" si="169">(D677-$H$3)/$H$15</f>
        <v>-0.6103350132223615</v>
      </c>
    </row>
    <row r="678" spans="1:10" x14ac:dyDescent="0.35">
      <c r="A678" t="s">
        <v>20</v>
      </c>
      <c r="B678">
        <v>375</v>
      </c>
      <c r="I678">
        <f t="shared" si="168"/>
        <v>-0.31046719229392955</v>
      </c>
      <c r="J678">
        <f t="shared" si="169"/>
        <v>-0.6103350132223615</v>
      </c>
    </row>
    <row r="679" spans="1:10" hidden="1" x14ac:dyDescent="0.35">
      <c r="A679" t="s">
        <v>14</v>
      </c>
      <c r="B679">
        <v>111</v>
      </c>
    </row>
    <row r="680" spans="1:10" hidden="1" x14ac:dyDescent="0.35">
      <c r="A680" t="s">
        <v>74</v>
      </c>
      <c r="B680">
        <v>215</v>
      </c>
    </row>
    <row r="681" spans="1:10" x14ac:dyDescent="0.35">
      <c r="A681" t="s">
        <v>20</v>
      </c>
      <c r="B681">
        <v>381</v>
      </c>
      <c r="I681">
        <f>(B681-$F$3)/$F$15</f>
        <v>-0.30520358695732447</v>
      </c>
      <c r="J681">
        <f>(D681-$H$3)/$H$15</f>
        <v>-0.6103350132223615</v>
      </c>
    </row>
    <row r="682" spans="1:10" hidden="1" x14ac:dyDescent="0.35">
      <c r="A682" t="s">
        <v>14</v>
      </c>
      <c r="B682">
        <v>2955</v>
      </c>
    </row>
    <row r="683" spans="1:10" hidden="1" x14ac:dyDescent="0.35">
      <c r="A683" t="s">
        <v>14</v>
      </c>
      <c r="B683">
        <v>1657</v>
      </c>
    </row>
    <row r="684" spans="1:10" x14ac:dyDescent="0.35">
      <c r="A684" t="s">
        <v>20</v>
      </c>
      <c r="B684">
        <v>381</v>
      </c>
      <c r="I684">
        <f t="shared" ref="I684:I686" si="170">(B684-$F$3)/$F$15</f>
        <v>-0.30520358695732447</v>
      </c>
      <c r="J684">
        <f t="shared" ref="J684:J686" si="171">(D684-$H$3)/$H$15</f>
        <v>-0.6103350132223615</v>
      </c>
    </row>
    <row r="685" spans="1:10" x14ac:dyDescent="0.35">
      <c r="A685" t="s">
        <v>20</v>
      </c>
      <c r="B685">
        <v>393</v>
      </c>
      <c r="I685">
        <f t="shared" si="170"/>
        <v>-0.29467637628411425</v>
      </c>
      <c r="J685">
        <f t="shared" si="171"/>
        <v>-0.6103350132223615</v>
      </c>
    </row>
    <row r="686" spans="1:10" x14ac:dyDescent="0.35">
      <c r="A686" t="s">
        <v>20</v>
      </c>
      <c r="B686">
        <v>397</v>
      </c>
      <c r="I686">
        <f t="shared" si="170"/>
        <v>-0.29116730605971086</v>
      </c>
      <c r="J686">
        <f t="shared" si="171"/>
        <v>-0.6103350132223615</v>
      </c>
    </row>
    <row r="687" spans="1:10" hidden="1" x14ac:dyDescent="0.35">
      <c r="A687" t="s">
        <v>14</v>
      </c>
      <c r="B687">
        <v>926</v>
      </c>
    </row>
    <row r="688" spans="1:10" x14ac:dyDescent="0.35">
      <c r="A688" t="s">
        <v>20</v>
      </c>
      <c r="B688">
        <v>409</v>
      </c>
      <c r="I688">
        <f t="shared" ref="I688:I693" si="172">(B688-$F$3)/$F$15</f>
        <v>-0.2806400953865007</v>
      </c>
      <c r="J688">
        <f t="shared" ref="J688:J693" si="173">(D688-$H$3)/$H$15</f>
        <v>-0.6103350132223615</v>
      </c>
    </row>
    <row r="689" spans="1:10" x14ac:dyDescent="0.35">
      <c r="A689" t="s">
        <v>20</v>
      </c>
      <c r="B689">
        <v>411</v>
      </c>
      <c r="I689">
        <f t="shared" si="172"/>
        <v>-0.278885560274299</v>
      </c>
      <c r="J689">
        <f t="shared" si="173"/>
        <v>-0.6103350132223615</v>
      </c>
    </row>
    <row r="690" spans="1:10" x14ac:dyDescent="0.35">
      <c r="A690" t="s">
        <v>20</v>
      </c>
      <c r="B690">
        <v>419</v>
      </c>
      <c r="I690">
        <f t="shared" si="172"/>
        <v>-0.27186741982549223</v>
      </c>
      <c r="J690">
        <f t="shared" si="173"/>
        <v>-0.6103350132223615</v>
      </c>
    </row>
    <row r="691" spans="1:10" x14ac:dyDescent="0.35">
      <c r="A691" t="s">
        <v>20</v>
      </c>
      <c r="B691">
        <v>432</v>
      </c>
      <c r="I691">
        <f t="shared" si="172"/>
        <v>-0.26046294159618122</v>
      </c>
      <c r="J691">
        <f t="shared" si="173"/>
        <v>-0.6103350132223615</v>
      </c>
    </row>
    <row r="692" spans="1:10" x14ac:dyDescent="0.35">
      <c r="A692" t="s">
        <v>20</v>
      </c>
      <c r="B692">
        <v>452</v>
      </c>
      <c r="I692">
        <f t="shared" si="172"/>
        <v>-0.24291759047416425</v>
      </c>
      <c r="J692">
        <f t="shared" si="173"/>
        <v>-0.6103350132223615</v>
      </c>
    </row>
    <row r="693" spans="1:10" x14ac:dyDescent="0.35">
      <c r="A693" t="s">
        <v>20</v>
      </c>
      <c r="B693">
        <v>454</v>
      </c>
      <c r="I693">
        <f t="shared" si="172"/>
        <v>-0.24116305536196256</v>
      </c>
      <c r="J693">
        <f t="shared" si="173"/>
        <v>-0.6103350132223615</v>
      </c>
    </row>
    <row r="694" spans="1:10" hidden="1" x14ac:dyDescent="0.35">
      <c r="A694" t="s">
        <v>14</v>
      </c>
      <c r="B694">
        <v>77</v>
      </c>
    </row>
    <row r="695" spans="1:10" hidden="1" x14ac:dyDescent="0.35">
      <c r="A695" t="s">
        <v>14</v>
      </c>
      <c r="B695">
        <v>1748</v>
      </c>
    </row>
    <row r="696" spans="1:10" hidden="1" x14ac:dyDescent="0.35">
      <c r="A696" t="s">
        <v>14</v>
      </c>
      <c r="B696">
        <v>79</v>
      </c>
    </row>
    <row r="697" spans="1:10" x14ac:dyDescent="0.35">
      <c r="A697" t="s">
        <v>20</v>
      </c>
      <c r="B697">
        <v>460</v>
      </c>
      <c r="I697">
        <f>(B697-$F$3)/$F$15</f>
        <v>-0.23589945002535745</v>
      </c>
      <c r="J697">
        <f>(D697-$H$3)/$H$15</f>
        <v>-0.6103350132223615</v>
      </c>
    </row>
    <row r="698" spans="1:10" hidden="1" x14ac:dyDescent="0.35">
      <c r="A698" t="s">
        <v>14</v>
      </c>
      <c r="B698">
        <v>889</v>
      </c>
    </row>
    <row r="699" spans="1:10" x14ac:dyDescent="0.35">
      <c r="A699" t="s">
        <v>20</v>
      </c>
      <c r="B699">
        <v>462</v>
      </c>
      <c r="I699">
        <f t="shared" ref="I699:I700" si="174">(B699-$F$3)/$F$15</f>
        <v>-0.23414491491315575</v>
      </c>
      <c r="J699">
        <f t="shared" ref="J699:J700" si="175">(D699-$H$3)/$H$15</f>
        <v>-0.6103350132223615</v>
      </c>
    </row>
    <row r="700" spans="1:10" x14ac:dyDescent="0.35">
      <c r="A700" t="s">
        <v>20</v>
      </c>
      <c r="B700">
        <v>470</v>
      </c>
      <c r="I700">
        <f t="shared" si="174"/>
        <v>-0.22712677446434898</v>
      </c>
      <c r="J700">
        <f t="shared" si="175"/>
        <v>-0.6103350132223615</v>
      </c>
    </row>
    <row r="701" spans="1:10" hidden="1" x14ac:dyDescent="0.35">
      <c r="A701" t="s">
        <v>14</v>
      </c>
      <c r="B701">
        <v>56</v>
      </c>
    </row>
    <row r="702" spans="1:10" hidden="1" x14ac:dyDescent="0.35">
      <c r="A702" t="s">
        <v>14</v>
      </c>
      <c r="B702">
        <v>1</v>
      </c>
    </row>
    <row r="703" spans="1:10" x14ac:dyDescent="0.35">
      <c r="A703" t="s">
        <v>20</v>
      </c>
      <c r="B703">
        <v>480</v>
      </c>
      <c r="I703">
        <f>(B703-$F$3)/$F$15</f>
        <v>-0.21835409890334051</v>
      </c>
      <c r="J703">
        <f>(D703-$H$3)/$H$15</f>
        <v>-0.6103350132223615</v>
      </c>
    </row>
    <row r="704" spans="1:10" hidden="1" x14ac:dyDescent="0.35">
      <c r="A704" t="s">
        <v>14</v>
      </c>
      <c r="B704">
        <v>83</v>
      </c>
    </row>
    <row r="705" spans="1:10" x14ac:dyDescent="0.35">
      <c r="A705" t="s">
        <v>20</v>
      </c>
      <c r="B705">
        <v>484</v>
      </c>
      <c r="I705">
        <f t="shared" ref="I705:I706" si="176">(B705-$F$3)/$F$15</f>
        <v>-0.21484502867893712</v>
      </c>
      <c r="J705">
        <f t="shared" ref="J705:J706" si="177">(D705-$H$3)/$H$15</f>
        <v>-0.6103350132223615</v>
      </c>
    </row>
    <row r="706" spans="1:10" x14ac:dyDescent="0.35">
      <c r="A706" t="s">
        <v>20</v>
      </c>
      <c r="B706">
        <v>498</v>
      </c>
      <c r="I706">
        <f t="shared" si="176"/>
        <v>-0.20256328289352524</v>
      </c>
      <c r="J706">
        <f t="shared" si="177"/>
        <v>-0.6103350132223615</v>
      </c>
    </row>
    <row r="707" spans="1:10" hidden="1" x14ac:dyDescent="0.35">
      <c r="A707" t="s">
        <v>14</v>
      </c>
      <c r="B707">
        <v>2025</v>
      </c>
    </row>
    <row r="708" spans="1:10" x14ac:dyDescent="0.35">
      <c r="A708" t="s">
        <v>20</v>
      </c>
      <c r="B708">
        <v>524</v>
      </c>
      <c r="I708">
        <f t="shared" ref="I708:I712" si="178">(B708-$F$3)/$F$15</f>
        <v>-0.17975432643490319</v>
      </c>
      <c r="J708">
        <f t="shared" ref="J708:J712" si="179">(D708-$H$3)/$H$15</f>
        <v>-0.6103350132223615</v>
      </c>
    </row>
    <row r="709" spans="1:10" x14ac:dyDescent="0.35">
      <c r="A709" t="s">
        <v>20</v>
      </c>
      <c r="B709">
        <v>533</v>
      </c>
      <c r="I709">
        <f t="shared" si="178"/>
        <v>-0.17185891842999557</v>
      </c>
      <c r="J709">
        <f t="shared" si="179"/>
        <v>-0.6103350132223615</v>
      </c>
    </row>
    <row r="710" spans="1:10" x14ac:dyDescent="0.35">
      <c r="A710" t="s">
        <v>20</v>
      </c>
      <c r="B710">
        <v>536</v>
      </c>
      <c r="I710">
        <f t="shared" si="178"/>
        <v>-0.16922711576169303</v>
      </c>
      <c r="J710">
        <f t="shared" si="179"/>
        <v>-0.6103350132223615</v>
      </c>
    </row>
    <row r="711" spans="1:10" x14ac:dyDescent="0.35">
      <c r="A711" t="s">
        <v>20</v>
      </c>
      <c r="B711">
        <v>546</v>
      </c>
      <c r="I711">
        <f t="shared" si="178"/>
        <v>-0.16045444020068453</v>
      </c>
      <c r="J711">
        <f t="shared" si="179"/>
        <v>-0.6103350132223615</v>
      </c>
    </row>
    <row r="712" spans="1:10" x14ac:dyDescent="0.35">
      <c r="A712" t="s">
        <v>20</v>
      </c>
      <c r="B712">
        <v>554</v>
      </c>
      <c r="I712">
        <f t="shared" si="178"/>
        <v>-0.15343629975187775</v>
      </c>
      <c r="J712">
        <f t="shared" si="179"/>
        <v>-0.6103350132223615</v>
      </c>
    </row>
    <row r="713" spans="1:10" hidden="1" x14ac:dyDescent="0.35">
      <c r="A713" t="s">
        <v>14</v>
      </c>
      <c r="B713">
        <v>14</v>
      </c>
    </row>
    <row r="714" spans="1:10" x14ac:dyDescent="0.35">
      <c r="A714" t="s">
        <v>20</v>
      </c>
      <c r="B714">
        <v>555</v>
      </c>
      <c r="I714">
        <f t="shared" ref="I714:I716" si="180">(B714-$F$3)/$F$15</f>
        <v>-0.15255903219577691</v>
      </c>
      <c r="J714">
        <f t="shared" ref="J714:J716" si="181">(D714-$H$3)/$H$15</f>
        <v>-0.6103350132223615</v>
      </c>
    </row>
    <row r="715" spans="1:10" x14ac:dyDescent="0.35">
      <c r="A715" t="s">
        <v>20</v>
      </c>
      <c r="B715">
        <v>589</v>
      </c>
      <c r="I715">
        <f t="shared" si="180"/>
        <v>-0.12273193528834808</v>
      </c>
      <c r="J715">
        <f t="shared" si="181"/>
        <v>-0.6103350132223615</v>
      </c>
    </row>
    <row r="716" spans="1:10" x14ac:dyDescent="0.35">
      <c r="A716" t="s">
        <v>20</v>
      </c>
      <c r="B716">
        <v>645</v>
      </c>
      <c r="I716">
        <f t="shared" si="180"/>
        <v>-7.3604952146700597E-2</v>
      </c>
      <c r="J716">
        <f t="shared" si="181"/>
        <v>-0.6103350132223615</v>
      </c>
    </row>
    <row r="717" spans="1:10" hidden="1" x14ac:dyDescent="0.35">
      <c r="A717" t="s">
        <v>14</v>
      </c>
      <c r="B717">
        <v>656</v>
      </c>
    </row>
    <row r="718" spans="1:10" x14ac:dyDescent="0.35">
      <c r="A718" t="s">
        <v>20</v>
      </c>
      <c r="B718">
        <v>659</v>
      </c>
      <c r="I718">
        <f t="shared" ref="I718:I721" si="182">(B718-$F$3)/$F$15</f>
        <v>-6.1323206361288726E-2</v>
      </c>
      <c r="J718">
        <f t="shared" ref="J718:J721" si="183">(D718-$H$3)/$H$15</f>
        <v>-0.6103350132223615</v>
      </c>
    </row>
    <row r="719" spans="1:10" x14ac:dyDescent="0.35">
      <c r="A719" t="s">
        <v>20</v>
      </c>
      <c r="B719">
        <v>676</v>
      </c>
      <c r="I719">
        <f t="shared" si="182"/>
        <v>-4.6409657907574314E-2</v>
      </c>
      <c r="J719">
        <f t="shared" si="183"/>
        <v>-0.6103350132223615</v>
      </c>
    </row>
    <row r="720" spans="1:10" x14ac:dyDescent="0.35">
      <c r="A720" t="s">
        <v>20</v>
      </c>
      <c r="B720">
        <v>723</v>
      </c>
      <c r="I720">
        <f t="shared" si="182"/>
        <v>-5.1780827708344619E-3</v>
      </c>
      <c r="J720">
        <f t="shared" si="183"/>
        <v>-0.6103350132223615</v>
      </c>
    </row>
    <row r="721" spans="1:10" x14ac:dyDescent="0.35">
      <c r="A721" t="s">
        <v>20</v>
      </c>
      <c r="B721">
        <v>762</v>
      </c>
      <c r="I721">
        <f t="shared" si="182"/>
        <v>2.9035351917098606E-2</v>
      </c>
      <c r="J721">
        <f t="shared" si="183"/>
        <v>-0.6103350132223615</v>
      </c>
    </row>
    <row r="722" spans="1:10" hidden="1" x14ac:dyDescent="0.35">
      <c r="A722" t="s">
        <v>74</v>
      </c>
      <c r="B722">
        <v>38</v>
      </c>
    </row>
    <row r="723" spans="1:10" hidden="1" x14ac:dyDescent="0.35">
      <c r="A723" t="s">
        <v>74</v>
      </c>
      <c r="B723">
        <v>60</v>
      </c>
    </row>
    <row r="724" spans="1:10" x14ac:dyDescent="0.35">
      <c r="A724" t="s">
        <v>20</v>
      </c>
      <c r="B724">
        <v>768</v>
      </c>
      <c r="I724">
        <f t="shared" ref="I724:I726" si="184">(B724-$F$3)/$F$15</f>
        <v>3.4298957253703695E-2</v>
      </c>
      <c r="J724">
        <f t="shared" ref="J724:J726" si="185">(D724-$H$3)/$H$15</f>
        <v>-0.6103350132223615</v>
      </c>
    </row>
    <row r="725" spans="1:10" x14ac:dyDescent="0.35">
      <c r="A725" t="s">
        <v>20</v>
      </c>
      <c r="B725">
        <v>820</v>
      </c>
      <c r="I725">
        <f t="shared" si="184"/>
        <v>7.9916870170947785E-2</v>
      </c>
      <c r="J725">
        <f t="shared" si="185"/>
        <v>-0.6103350132223615</v>
      </c>
    </row>
    <row r="726" spans="1:10" x14ac:dyDescent="0.35">
      <c r="A726" t="s">
        <v>20</v>
      </c>
      <c r="B726">
        <v>890</v>
      </c>
      <c r="I726">
        <f t="shared" si="184"/>
        <v>0.14132559909800713</v>
      </c>
      <c r="J726">
        <f t="shared" si="185"/>
        <v>-0.6103350132223615</v>
      </c>
    </row>
    <row r="727" spans="1:10" hidden="1" x14ac:dyDescent="0.35">
      <c r="A727" t="s">
        <v>14</v>
      </c>
      <c r="B727">
        <v>1596</v>
      </c>
    </row>
    <row r="728" spans="1:10" hidden="1" x14ac:dyDescent="0.35">
      <c r="A728" t="s">
        <v>74</v>
      </c>
      <c r="B728">
        <v>524</v>
      </c>
    </row>
    <row r="729" spans="1:10" x14ac:dyDescent="0.35">
      <c r="A729" t="s">
        <v>20</v>
      </c>
      <c r="B729">
        <v>903</v>
      </c>
      <c r="I729">
        <f>(B729-$F$3)/$F$15</f>
        <v>0.15273007732731816</v>
      </c>
      <c r="J729">
        <f>(D729-$H$3)/$H$15</f>
        <v>-0.6103350132223615</v>
      </c>
    </row>
    <row r="730" spans="1:10" hidden="1" x14ac:dyDescent="0.35">
      <c r="A730" t="s">
        <v>14</v>
      </c>
      <c r="B730">
        <v>10</v>
      </c>
    </row>
    <row r="731" spans="1:10" x14ac:dyDescent="0.35">
      <c r="A731" t="s">
        <v>20</v>
      </c>
      <c r="B731">
        <v>909</v>
      </c>
      <c r="I731">
        <f t="shared" ref="I731:I732" si="186">(B731-$F$3)/$F$15</f>
        <v>0.15799368266392325</v>
      </c>
      <c r="J731">
        <f t="shared" ref="J731:J732" si="187">(D731-$H$3)/$H$15</f>
        <v>-0.6103350132223615</v>
      </c>
    </row>
    <row r="732" spans="1:10" x14ac:dyDescent="0.35">
      <c r="A732" t="s">
        <v>20</v>
      </c>
      <c r="B732">
        <v>943</v>
      </c>
      <c r="I732">
        <f t="shared" si="186"/>
        <v>0.18782077957135207</v>
      </c>
      <c r="J732">
        <f t="shared" si="187"/>
        <v>-0.6103350132223615</v>
      </c>
    </row>
    <row r="733" spans="1:10" hidden="1" x14ac:dyDescent="0.35">
      <c r="A733" t="s">
        <v>74</v>
      </c>
      <c r="B733">
        <v>219</v>
      </c>
    </row>
    <row r="734" spans="1:10" hidden="1" x14ac:dyDescent="0.35">
      <c r="A734" t="s">
        <v>14</v>
      </c>
      <c r="B734">
        <v>1121</v>
      </c>
    </row>
    <row r="735" spans="1:10" x14ac:dyDescent="0.35">
      <c r="A735" t="s">
        <v>20</v>
      </c>
      <c r="B735">
        <v>980</v>
      </c>
      <c r="I735">
        <f t="shared" ref="I735:I737" si="188">(B735-$F$3)/$F$15</f>
        <v>0.22027967914708346</v>
      </c>
      <c r="J735">
        <f t="shared" ref="J735:J737" si="189">(D735-$H$3)/$H$15</f>
        <v>-0.6103350132223615</v>
      </c>
    </row>
    <row r="736" spans="1:10" x14ac:dyDescent="0.35">
      <c r="A736" t="s">
        <v>20</v>
      </c>
      <c r="B736">
        <v>1015</v>
      </c>
      <c r="I736">
        <f t="shared" si="188"/>
        <v>0.25098404361061311</v>
      </c>
      <c r="J736">
        <f t="shared" si="189"/>
        <v>-0.6103350132223615</v>
      </c>
    </row>
    <row r="737" spans="1:10" x14ac:dyDescent="0.35">
      <c r="A737" t="s">
        <v>20</v>
      </c>
      <c r="B737">
        <v>1022</v>
      </c>
      <c r="I737">
        <f t="shared" si="188"/>
        <v>0.25712491650331909</v>
      </c>
      <c r="J737">
        <f t="shared" si="189"/>
        <v>-0.6103350132223615</v>
      </c>
    </row>
    <row r="738" spans="1:10" hidden="1" x14ac:dyDescent="0.35">
      <c r="A738" t="s">
        <v>74</v>
      </c>
      <c r="B738">
        <v>29</v>
      </c>
    </row>
    <row r="739" spans="1:10" x14ac:dyDescent="0.35">
      <c r="A739" t="s">
        <v>20</v>
      </c>
      <c r="B739">
        <v>1052</v>
      </c>
      <c r="I739">
        <f>(B739-$F$3)/$F$15</f>
        <v>0.2834429431863445</v>
      </c>
      <c r="J739">
        <f>(D739-$H$3)/$H$15</f>
        <v>-0.6103350132223615</v>
      </c>
    </row>
    <row r="740" spans="1:10" hidden="1" x14ac:dyDescent="0.35">
      <c r="A740" t="s">
        <v>14</v>
      </c>
      <c r="B740">
        <v>15</v>
      </c>
    </row>
    <row r="741" spans="1:10" hidden="1" x14ac:dyDescent="0.35">
      <c r="A741" t="s">
        <v>14</v>
      </c>
      <c r="B741">
        <v>191</v>
      </c>
    </row>
    <row r="742" spans="1:10" hidden="1" x14ac:dyDescent="0.35">
      <c r="A742" t="s">
        <v>14</v>
      </c>
      <c r="B742">
        <v>16</v>
      </c>
    </row>
    <row r="743" spans="1:10" x14ac:dyDescent="0.35">
      <c r="A743" t="s">
        <v>20</v>
      </c>
      <c r="B743">
        <v>1071</v>
      </c>
      <c r="I743">
        <f t="shared" ref="I743:I744" si="190">(B743-$F$3)/$F$15</f>
        <v>0.30011102675226059</v>
      </c>
      <c r="J743">
        <f t="shared" ref="J743:J744" si="191">(D743-$H$3)/$H$15</f>
        <v>-0.6103350132223615</v>
      </c>
    </row>
    <row r="744" spans="1:10" x14ac:dyDescent="0.35">
      <c r="A744" t="s">
        <v>20</v>
      </c>
      <c r="B744">
        <v>1071</v>
      </c>
      <c r="I744">
        <f t="shared" si="190"/>
        <v>0.30011102675226059</v>
      </c>
      <c r="J744">
        <f t="shared" si="191"/>
        <v>-0.6103350132223615</v>
      </c>
    </row>
    <row r="745" spans="1:10" hidden="1" x14ac:dyDescent="0.35">
      <c r="A745" t="s">
        <v>14</v>
      </c>
      <c r="B745">
        <v>17</v>
      </c>
    </row>
    <row r="746" spans="1:10" x14ac:dyDescent="0.35">
      <c r="A746" t="s">
        <v>20</v>
      </c>
      <c r="B746">
        <v>1073</v>
      </c>
      <c r="I746">
        <f>(B746-$F$3)/$F$15</f>
        <v>0.30186556186446228</v>
      </c>
      <c r="J746">
        <f>(D746-$H$3)/$H$15</f>
        <v>-0.6103350132223615</v>
      </c>
    </row>
    <row r="747" spans="1:10" hidden="1" x14ac:dyDescent="0.35">
      <c r="A747" t="s">
        <v>14</v>
      </c>
      <c r="B747">
        <v>34</v>
      </c>
    </row>
    <row r="748" spans="1:10" x14ac:dyDescent="0.35">
      <c r="A748" t="s">
        <v>20</v>
      </c>
      <c r="B748">
        <v>1095</v>
      </c>
      <c r="I748">
        <f t="shared" ref="I748:I749" si="192">(B748-$F$3)/$F$15</f>
        <v>0.32116544809868097</v>
      </c>
      <c r="J748">
        <f t="shared" ref="J748:J749" si="193">(D748-$H$3)/$H$15</f>
        <v>-0.6103350132223615</v>
      </c>
    </row>
    <row r="749" spans="1:10" x14ac:dyDescent="0.35">
      <c r="A749" t="s">
        <v>20</v>
      </c>
      <c r="B749">
        <v>1101</v>
      </c>
      <c r="I749">
        <f t="shared" si="192"/>
        <v>0.32642905343528605</v>
      </c>
      <c r="J749">
        <f t="shared" si="193"/>
        <v>-0.6103350132223615</v>
      </c>
    </row>
    <row r="750" spans="1:10" hidden="1" x14ac:dyDescent="0.35">
      <c r="A750" t="s">
        <v>74</v>
      </c>
      <c r="B750">
        <v>614</v>
      </c>
    </row>
    <row r="751" spans="1:10" x14ac:dyDescent="0.35">
      <c r="A751" t="s">
        <v>20</v>
      </c>
      <c r="B751">
        <v>1113</v>
      </c>
      <c r="I751">
        <f>(B751-$F$3)/$F$15</f>
        <v>0.33695626410849622</v>
      </c>
      <c r="J751">
        <f>(D751-$H$3)/$H$15</f>
        <v>-0.6103350132223615</v>
      </c>
    </row>
    <row r="752" spans="1:10" hidden="1" x14ac:dyDescent="0.35">
      <c r="A752" t="s">
        <v>14</v>
      </c>
      <c r="B752">
        <v>1</v>
      </c>
    </row>
    <row r="753" spans="1:10" x14ac:dyDescent="0.35">
      <c r="A753" t="s">
        <v>20</v>
      </c>
      <c r="B753">
        <v>1137</v>
      </c>
      <c r="I753">
        <f>(B753-$F$3)/$F$15</f>
        <v>0.3580106854549166</v>
      </c>
      <c r="J753">
        <f>(D753-$H$3)/$H$15</f>
        <v>-0.6103350132223615</v>
      </c>
    </row>
    <row r="754" spans="1:10" hidden="1" x14ac:dyDescent="0.35">
      <c r="A754" t="s">
        <v>74</v>
      </c>
      <c r="B754">
        <v>114</v>
      </c>
    </row>
    <row r="755" spans="1:10" x14ac:dyDescent="0.35">
      <c r="A755" t="s">
        <v>20</v>
      </c>
      <c r="B755">
        <v>1140</v>
      </c>
      <c r="I755">
        <f t="shared" ref="I755:I760" si="194">(B755-$F$3)/$F$15</f>
        <v>0.36064248812321914</v>
      </c>
      <c r="J755">
        <f t="shared" ref="J755:J760" si="195">(D755-$H$3)/$H$15</f>
        <v>-0.6103350132223615</v>
      </c>
    </row>
    <row r="756" spans="1:10" x14ac:dyDescent="0.35">
      <c r="A756" t="s">
        <v>20</v>
      </c>
      <c r="B756">
        <v>1152</v>
      </c>
      <c r="I756">
        <f t="shared" si="194"/>
        <v>0.3711696987964293</v>
      </c>
      <c r="J756">
        <f t="shared" si="195"/>
        <v>-0.6103350132223615</v>
      </c>
    </row>
    <row r="757" spans="1:10" x14ac:dyDescent="0.35">
      <c r="A757" t="s">
        <v>20</v>
      </c>
      <c r="B757">
        <v>1170</v>
      </c>
      <c r="I757">
        <f t="shared" si="194"/>
        <v>0.38696051480624455</v>
      </c>
      <c r="J757">
        <f t="shared" si="195"/>
        <v>-0.6103350132223615</v>
      </c>
    </row>
    <row r="758" spans="1:10" x14ac:dyDescent="0.35">
      <c r="A758" t="s">
        <v>20</v>
      </c>
      <c r="B758">
        <v>1249</v>
      </c>
      <c r="I758">
        <f t="shared" si="194"/>
        <v>0.45626465173821151</v>
      </c>
      <c r="J758">
        <f t="shared" si="195"/>
        <v>-0.6103350132223615</v>
      </c>
    </row>
    <row r="759" spans="1:10" x14ac:dyDescent="0.35">
      <c r="A759" t="s">
        <v>20</v>
      </c>
      <c r="B759">
        <v>1267</v>
      </c>
      <c r="I759">
        <f t="shared" si="194"/>
        <v>0.47205546774802681</v>
      </c>
      <c r="J759">
        <f t="shared" si="195"/>
        <v>-0.6103350132223615</v>
      </c>
    </row>
    <row r="760" spans="1:10" x14ac:dyDescent="0.35">
      <c r="A760" t="s">
        <v>20</v>
      </c>
      <c r="B760">
        <v>1280</v>
      </c>
      <c r="I760">
        <f t="shared" si="194"/>
        <v>0.48345994597733782</v>
      </c>
      <c r="J760">
        <f t="shared" si="195"/>
        <v>-0.6103350132223615</v>
      </c>
    </row>
    <row r="761" spans="1:10" hidden="1" x14ac:dyDescent="0.35">
      <c r="A761" t="s">
        <v>14</v>
      </c>
      <c r="B761">
        <v>1274</v>
      </c>
    </row>
    <row r="762" spans="1:10" hidden="1" x14ac:dyDescent="0.35">
      <c r="A762" t="s">
        <v>14</v>
      </c>
      <c r="B762">
        <v>210</v>
      </c>
    </row>
    <row r="763" spans="1:10" x14ac:dyDescent="0.35">
      <c r="A763" t="s">
        <v>20</v>
      </c>
      <c r="B763">
        <v>1297</v>
      </c>
      <c r="I763">
        <f t="shared" ref="I763:I767" si="196">(B763-$F$3)/$F$15</f>
        <v>0.49837349443105222</v>
      </c>
      <c r="J763">
        <f t="shared" ref="J763:J767" si="197">(D763-$H$3)/$H$15</f>
        <v>-0.6103350132223615</v>
      </c>
    </row>
    <row r="764" spans="1:10" x14ac:dyDescent="0.35">
      <c r="A764" t="s">
        <v>20</v>
      </c>
      <c r="B764">
        <v>1345</v>
      </c>
      <c r="I764">
        <f t="shared" si="196"/>
        <v>0.54048233712389293</v>
      </c>
      <c r="J764">
        <f t="shared" si="197"/>
        <v>-0.6103350132223615</v>
      </c>
    </row>
    <row r="765" spans="1:10" x14ac:dyDescent="0.35">
      <c r="A765" t="s">
        <v>20</v>
      </c>
      <c r="B765">
        <v>1354</v>
      </c>
      <c r="I765">
        <f t="shared" si="196"/>
        <v>0.54837774512880055</v>
      </c>
      <c r="J765">
        <f t="shared" si="197"/>
        <v>-0.6103350132223615</v>
      </c>
    </row>
    <row r="766" spans="1:10" x14ac:dyDescent="0.35">
      <c r="A766" t="s">
        <v>20</v>
      </c>
      <c r="B766">
        <v>1385</v>
      </c>
      <c r="I766">
        <f t="shared" si="196"/>
        <v>0.57557303936792681</v>
      </c>
      <c r="J766">
        <f t="shared" si="197"/>
        <v>-0.6103350132223615</v>
      </c>
    </row>
    <row r="767" spans="1:10" x14ac:dyDescent="0.35">
      <c r="A767" t="s">
        <v>20</v>
      </c>
      <c r="B767">
        <v>1396</v>
      </c>
      <c r="I767">
        <f t="shared" si="196"/>
        <v>0.58522298248503613</v>
      </c>
      <c r="J767">
        <f t="shared" si="197"/>
        <v>-0.6103350132223615</v>
      </c>
    </row>
    <row r="768" spans="1:10" hidden="1" x14ac:dyDescent="0.35">
      <c r="A768" t="s">
        <v>14</v>
      </c>
      <c r="B768">
        <v>248</v>
      </c>
    </row>
    <row r="769" spans="1:10" hidden="1" x14ac:dyDescent="0.35">
      <c r="A769" t="s">
        <v>14</v>
      </c>
      <c r="B769">
        <v>513</v>
      </c>
    </row>
    <row r="770" spans="1:10" x14ac:dyDescent="0.35">
      <c r="A770" t="s">
        <v>20</v>
      </c>
      <c r="B770">
        <v>1396</v>
      </c>
      <c r="I770">
        <f>(B770-$F$3)/$F$15</f>
        <v>0.58522298248503613</v>
      </c>
      <c r="J770">
        <f>(D770-$H$3)/$H$15</f>
        <v>-0.6103350132223615</v>
      </c>
    </row>
    <row r="771" spans="1:10" hidden="1" x14ac:dyDescent="0.35">
      <c r="A771" t="s">
        <v>14</v>
      </c>
      <c r="B771">
        <v>3410</v>
      </c>
    </row>
    <row r="772" spans="1:10" x14ac:dyDescent="0.35">
      <c r="A772" t="s">
        <v>20</v>
      </c>
      <c r="B772">
        <v>1425</v>
      </c>
      <c r="I772">
        <f>(B772-$F$3)/$F$15</f>
        <v>0.6106637416119608</v>
      </c>
      <c r="J772">
        <f>(D772-$H$3)/$H$15</f>
        <v>-0.6103350132223615</v>
      </c>
    </row>
    <row r="773" spans="1:10" hidden="1" x14ac:dyDescent="0.35">
      <c r="A773" t="s">
        <v>74</v>
      </c>
      <c r="B773">
        <v>26</v>
      </c>
    </row>
    <row r="774" spans="1:10" x14ac:dyDescent="0.35">
      <c r="A774" t="s">
        <v>20</v>
      </c>
      <c r="B774">
        <v>1442</v>
      </c>
      <c r="I774">
        <f t="shared" ref="I774:I776" si="198">(B774-$F$3)/$F$15</f>
        <v>0.6255772900656752</v>
      </c>
      <c r="J774">
        <f t="shared" ref="J774:J776" si="199">(D774-$H$3)/$H$15</f>
        <v>-0.6103350132223615</v>
      </c>
    </row>
    <row r="775" spans="1:10" x14ac:dyDescent="0.35">
      <c r="A775" t="s">
        <v>20</v>
      </c>
      <c r="B775">
        <v>1460</v>
      </c>
      <c r="I775">
        <f t="shared" si="198"/>
        <v>0.64136810607549044</v>
      </c>
      <c r="J775">
        <f t="shared" si="199"/>
        <v>-0.6103350132223615</v>
      </c>
    </row>
    <row r="776" spans="1:10" x14ac:dyDescent="0.35">
      <c r="A776" t="s">
        <v>20</v>
      </c>
      <c r="B776">
        <v>1467</v>
      </c>
      <c r="I776">
        <f t="shared" si="198"/>
        <v>0.64750897896819637</v>
      </c>
      <c r="J776">
        <f t="shared" si="199"/>
        <v>-0.6103350132223615</v>
      </c>
    </row>
    <row r="777" spans="1:10" hidden="1" x14ac:dyDescent="0.35">
      <c r="A777" t="s">
        <v>14</v>
      </c>
      <c r="B777">
        <v>10</v>
      </c>
    </row>
    <row r="778" spans="1:10" hidden="1" x14ac:dyDescent="0.35">
      <c r="A778" t="s">
        <v>14</v>
      </c>
      <c r="B778">
        <v>2201</v>
      </c>
    </row>
    <row r="779" spans="1:10" hidden="1" x14ac:dyDescent="0.35">
      <c r="A779" t="s">
        <v>14</v>
      </c>
      <c r="B779">
        <v>676</v>
      </c>
    </row>
    <row r="780" spans="1:10" x14ac:dyDescent="0.35">
      <c r="A780" t="s">
        <v>20</v>
      </c>
      <c r="B780">
        <v>1470</v>
      </c>
      <c r="I780">
        <f>(B780-$F$3)/$F$15</f>
        <v>0.65014078163649891</v>
      </c>
      <c r="J780">
        <f>(D780-$H$3)/$H$15</f>
        <v>-0.6103350132223615</v>
      </c>
    </row>
    <row r="781" spans="1:10" hidden="1" x14ac:dyDescent="0.35">
      <c r="A781" t="s">
        <v>14</v>
      </c>
      <c r="B781">
        <v>831</v>
      </c>
    </row>
    <row r="782" spans="1:10" x14ac:dyDescent="0.35">
      <c r="A782" t="s">
        <v>20</v>
      </c>
      <c r="B782">
        <v>1518</v>
      </c>
      <c r="I782">
        <f>(B782-$F$3)/$F$15</f>
        <v>0.69224962432933967</v>
      </c>
      <c r="J782">
        <f>(D782-$H$3)/$H$15</f>
        <v>-0.6103350132223615</v>
      </c>
    </row>
    <row r="783" spans="1:10" hidden="1" x14ac:dyDescent="0.35">
      <c r="A783" t="s">
        <v>74</v>
      </c>
      <c r="B783">
        <v>56</v>
      </c>
    </row>
    <row r="784" spans="1:10" x14ac:dyDescent="0.35">
      <c r="A784" t="s">
        <v>20</v>
      </c>
      <c r="B784">
        <v>1539</v>
      </c>
      <c r="I784">
        <f t="shared" ref="I784:I788" si="200">(B784-$F$3)/$F$15</f>
        <v>0.71067224300745746</v>
      </c>
      <c r="J784">
        <f t="shared" ref="J784:J788" si="201">(D784-$H$3)/$H$15</f>
        <v>-0.6103350132223615</v>
      </c>
    </row>
    <row r="785" spans="1:10" x14ac:dyDescent="0.35">
      <c r="A785" t="s">
        <v>20</v>
      </c>
      <c r="B785">
        <v>1548</v>
      </c>
      <c r="I785">
        <f t="shared" si="200"/>
        <v>0.71856765101236508</v>
      </c>
      <c r="J785">
        <f t="shared" si="201"/>
        <v>-0.6103350132223615</v>
      </c>
    </row>
    <row r="786" spans="1:10" x14ac:dyDescent="0.35">
      <c r="A786" t="s">
        <v>20</v>
      </c>
      <c r="B786">
        <v>1559</v>
      </c>
      <c r="I786">
        <f t="shared" si="200"/>
        <v>0.7282175941294744</v>
      </c>
      <c r="J786">
        <f t="shared" si="201"/>
        <v>-0.6103350132223615</v>
      </c>
    </row>
    <row r="787" spans="1:10" x14ac:dyDescent="0.35">
      <c r="A787" t="s">
        <v>20</v>
      </c>
      <c r="B787">
        <v>1561</v>
      </c>
      <c r="I787">
        <f t="shared" si="200"/>
        <v>0.72997212924167609</v>
      </c>
      <c r="J787">
        <f t="shared" si="201"/>
        <v>-0.6103350132223615</v>
      </c>
    </row>
    <row r="788" spans="1:10" x14ac:dyDescent="0.35">
      <c r="A788" t="s">
        <v>20</v>
      </c>
      <c r="B788">
        <v>1572</v>
      </c>
      <c r="I788">
        <f t="shared" si="200"/>
        <v>0.73962207235878541</v>
      </c>
      <c r="J788">
        <f t="shared" si="201"/>
        <v>-0.6103350132223615</v>
      </c>
    </row>
    <row r="789" spans="1:10" hidden="1" x14ac:dyDescent="0.35">
      <c r="A789" t="s">
        <v>14</v>
      </c>
      <c r="B789">
        <v>859</v>
      </c>
    </row>
    <row r="790" spans="1:10" hidden="1" x14ac:dyDescent="0.35">
      <c r="A790" t="s">
        <v>47</v>
      </c>
      <c r="B790">
        <v>31</v>
      </c>
    </row>
    <row r="791" spans="1:10" hidden="1" x14ac:dyDescent="0.35">
      <c r="A791" t="s">
        <v>14</v>
      </c>
      <c r="B791">
        <v>45</v>
      </c>
    </row>
    <row r="792" spans="1:10" hidden="1" x14ac:dyDescent="0.35">
      <c r="A792" t="s">
        <v>74</v>
      </c>
      <c r="B792">
        <v>1113</v>
      </c>
    </row>
    <row r="793" spans="1:10" hidden="1" x14ac:dyDescent="0.35">
      <c r="A793" t="s">
        <v>14</v>
      </c>
      <c r="B793">
        <v>6</v>
      </c>
    </row>
    <row r="794" spans="1:10" hidden="1" x14ac:dyDescent="0.35">
      <c r="A794" t="s">
        <v>14</v>
      </c>
      <c r="B794">
        <v>7</v>
      </c>
    </row>
    <row r="795" spans="1:10" x14ac:dyDescent="0.35">
      <c r="A795" t="s">
        <v>20</v>
      </c>
      <c r="B795">
        <v>1573</v>
      </c>
      <c r="I795">
        <f t="shared" ref="I795:I796" si="202">(B795-$F$3)/$F$15</f>
        <v>0.74049933991488626</v>
      </c>
      <c r="J795">
        <f t="shared" ref="J795:J796" si="203">(D795-$H$3)/$H$15</f>
        <v>-0.6103350132223615</v>
      </c>
    </row>
    <row r="796" spans="1:10" x14ac:dyDescent="0.35">
      <c r="A796" t="s">
        <v>20</v>
      </c>
      <c r="B796">
        <v>1600</v>
      </c>
      <c r="I796">
        <f t="shared" si="202"/>
        <v>0.76418556392960912</v>
      </c>
      <c r="J796">
        <f t="shared" si="203"/>
        <v>-0.6103350132223615</v>
      </c>
    </row>
    <row r="797" spans="1:10" hidden="1" x14ac:dyDescent="0.35">
      <c r="A797" t="s">
        <v>14</v>
      </c>
      <c r="B797">
        <v>31</v>
      </c>
    </row>
    <row r="798" spans="1:10" hidden="1" x14ac:dyDescent="0.35">
      <c r="A798" t="s">
        <v>14</v>
      </c>
      <c r="B798">
        <v>78</v>
      </c>
    </row>
    <row r="799" spans="1:10" x14ac:dyDescent="0.35">
      <c r="A799" t="s">
        <v>20</v>
      </c>
      <c r="B799">
        <v>1604</v>
      </c>
      <c r="I799">
        <f t="shared" ref="I799:I800" si="204">(B799-$F$3)/$F$15</f>
        <v>0.76769463415401251</v>
      </c>
      <c r="J799">
        <f t="shared" ref="J799:J800" si="205">(D799-$H$3)/$H$15</f>
        <v>-0.6103350132223615</v>
      </c>
    </row>
    <row r="800" spans="1:10" x14ac:dyDescent="0.35">
      <c r="A800" t="s">
        <v>20</v>
      </c>
      <c r="B800">
        <v>1605</v>
      </c>
      <c r="I800">
        <f t="shared" si="204"/>
        <v>0.76857190171011336</v>
      </c>
      <c r="J800">
        <f t="shared" si="205"/>
        <v>-0.6103350132223615</v>
      </c>
    </row>
    <row r="801" spans="1:10" hidden="1" x14ac:dyDescent="0.35">
      <c r="A801" t="s">
        <v>14</v>
      </c>
      <c r="B801">
        <v>1225</v>
      </c>
    </row>
    <row r="802" spans="1:10" hidden="1" x14ac:dyDescent="0.35">
      <c r="A802" t="s">
        <v>14</v>
      </c>
      <c r="B802">
        <v>1</v>
      </c>
    </row>
    <row r="803" spans="1:10" x14ac:dyDescent="0.35">
      <c r="A803" t="s">
        <v>20</v>
      </c>
      <c r="B803">
        <v>1606</v>
      </c>
      <c r="I803">
        <f t="shared" ref="I803:I806" si="206">(B803-$F$3)/$F$15</f>
        <v>0.76944916926621421</v>
      </c>
      <c r="J803">
        <f t="shared" ref="J803:J806" si="207">(D803-$H$3)/$H$15</f>
        <v>-0.6103350132223615</v>
      </c>
    </row>
    <row r="804" spans="1:10" x14ac:dyDescent="0.35">
      <c r="A804" t="s">
        <v>20</v>
      </c>
      <c r="B804">
        <v>1613</v>
      </c>
      <c r="I804">
        <f t="shared" si="206"/>
        <v>0.77559004215892013</v>
      </c>
      <c r="J804">
        <f t="shared" si="207"/>
        <v>-0.6103350132223615</v>
      </c>
    </row>
    <row r="805" spans="1:10" x14ac:dyDescent="0.35">
      <c r="A805" t="s">
        <v>20</v>
      </c>
      <c r="B805">
        <v>1621</v>
      </c>
      <c r="I805">
        <f t="shared" si="206"/>
        <v>0.78260818260772691</v>
      </c>
      <c r="J805">
        <f t="shared" si="207"/>
        <v>-0.6103350132223615</v>
      </c>
    </row>
    <row r="806" spans="1:10" x14ac:dyDescent="0.35">
      <c r="A806" t="s">
        <v>20</v>
      </c>
      <c r="B806">
        <v>1629</v>
      </c>
      <c r="I806">
        <f t="shared" si="206"/>
        <v>0.7896263230565338</v>
      </c>
      <c r="J806">
        <f t="shared" si="207"/>
        <v>-0.6103350132223615</v>
      </c>
    </row>
    <row r="807" spans="1:10" hidden="1" x14ac:dyDescent="0.35">
      <c r="A807" t="s">
        <v>14</v>
      </c>
      <c r="B807">
        <v>67</v>
      </c>
    </row>
    <row r="808" spans="1:10" x14ac:dyDescent="0.35">
      <c r="A808" t="s">
        <v>20</v>
      </c>
      <c r="B808">
        <v>1681</v>
      </c>
      <c r="I808">
        <f t="shared" ref="I808:I809" si="208">(B808-$F$3)/$F$15</f>
        <v>0.83524423597377784</v>
      </c>
      <c r="J808">
        <f t="shared" ref="J808:J809" si="209">(D808-$H$3)/$H$15</f>
        <v>-0.6103350132223615</v>
      </c>
    </row>
    <row r="809" spans="1:10" x14ac:dyDescent="0.35">
      <c r="A809" t="s">
        <v>20</v>
      </c>
      <c r="B809">
        <v>1684</v>
      </c>
      <c r="I809">
        <f t="shared" si="208"/>
        <v>0.83787603864208038</v>
      </c>
      <c r="J809">
        <f t="shared" si="209"/>
        <v>-0.6103350132223615</v>
      </c>
    </row>
    <row r="810" spans="1:10" hidden="1" x14ac:dyDescent="0.35">
      <c r="A810" t="s">
        <v>14</v>
      </c>
      <c r="B810">
        <v>19</v>
      </c>
    </row>
    <row r="811" spans="1:10" hidden="1" x14ac:dyDescent="0.35">
      <c r="A811" t="s">
        <v>14</v>
      </c>
      <c r="B811">
        <v>2108</v>
      </c>
    </row>
    <row r="812" spans="1:10" x14ac:dyDescent="0.35">
      <c r="A812" t="s">
        <v>20</v>
      </c>
      <c r="B812">
        <v>1690</v>
      </c>
      <c r="I812">
        <f>(B812-$F$3)/$F$15</f>
        <v>0.84313964397868546</v>
      </c>
      <c r="J812">
        <f>(D812-$H$3)/$H$15</f>
        <v>-0.6103350132223615</v>
      </c>
    </row>
    <row r="813" spans="1:10" hidden="1" x14ac:dyDescent="0.35">
      <c r="A813" t="s">
        <v>14</v>
      </c>
      <c r="B813">
        <v>679</v>
      </c>
    </row>
    <row r="814" spans="1:10" x14ac:dyDescent="0.35">
      <c r="A814" t="s">
        <v>20</v>
      </c>
      <c r="B814">
        <v>1697</v>
      </c>
      <c r="I814">
        <f t="shared" ref="I814:I815" si="210">(B814-$F$3)/$F$15</f>
        <v>0.84928051687139139</v>
      </c>
      <c r="J814">
        <f t="shared" ref="J814:J815" si="211">(D814-$H$3)/$H$15</f>
        <v>-0.6103350132223615</v>
      </c>
    </row>
    <row r="815" spans="1:10" x14ac:dyDescent="0.35">
      <c r="A815" t="s">
        <v>20</v>
      </c>
      <c r="B815">
        <v>1703</v>
      </c>
      <c r="I815">
        <f t="shared" si="210"/>
        <v>0.85454412220799647</v>
      </c>
      <c r="J815">
        <f t="shared" si="211"/>
        <v>-0.6103350132223615</v>
      </c>
    </row>
    <row r="816" spans="1:10" hidden="1" x14ac:dyDescent="0.35">
      <c r="A816" t="s">
        <v>14</v>
      </c>
      <c r="B816">
        <v>36</v>
      </c>
    </row>
    <row r="817" spans="1:10" x14ac:dyDescent="0.35">
      <c r="A817" t="s">
        <v>20</v>
      </c>
      <c r="B817">
        <v>1713</v>
      </c>
      <c r="I817">
        <f t="shared" ref="I817:I820" si="212">(B817-$F$3)/$F$15</f>
        <v>0.86331679776900494</v>
      </c>
      <c r="J817">
        <f t="shared" ref="J817:J820" si="213">(D817-$H$3)/$H$15</f>
        <v>-0.6103350132223615</v>
      </c>
    </row>
    <row r="818" spans="1:10" x14ac:dyDescent="0.35">
      <c r="A818" t="s">
        <v>20</v>
      </c>
      <c r="B818">
        <v>1773</v>
      </c>
      <c r="I818">
        <f t="shared" si="212"/>
        <v>0.91595285113505587</v>
      </c>
      <c r="J818">
        <f t="shared" si="213"/>
        <v>-0.6103350132223615</v>
      </c>
    </row>
    <row r="819" spans="1:10" x14ac:dyDescent="0.35">
      <c r="A819" t="s">
        <v>20</v>
      </c>
      <c r="B819">
        <v>1782</v>
      </c>
      <c r="I819">
        <f t="shared" si="212"/>
        <v>0.92384825913996349</v>
      </c>
      <c r="J819">
        <f t="shared" si="213"/>
        <v>-0.6103350132223615</v>
      </c>
    </row>
    <row r="820" spans="1:10" x14ac:dyDescent="0.35">
      <c r="A820" t="s">
        <v>20</v>
      </c>
      <c r="B820">
        <v>1784</v>
      </c>
      <c r="I820">
        <f t="shared" si="212"/>
        <v>0.92560279425216518</v>
      </c>
      <c r="J820">
        <f t="shared" si="213"/>
        <v>-0.6103350132223615</v>
      </c>
    </row>
    <row r="821" spans="1:10" hidden="1" x14ac:dyDescent="0.35">
      <c r="A821" t="s">
        <v>14</v>
      </c>
      <c r="B821">
        <v>47</v>
      </c>
    </row>
    <row r="822" spans="1:10" x14ac:dyDescent="0.35">
      <c r="A822" t="s">
        <v>20</v>
      </c>
      <c r="B822">
        <v>1785</v>
      </c>
      <c r="I822">
        <f t="shared" ref="I822:I829" si="214">(B822-$F$3)/$F$15</f>
        <v>0.92648006180826603</v>
      </c>
      <c r="J822">
        <f t="shared" ref="J822:J829" si="215">(D822-$H$3)/$H$15</f>
        <v>-0.6103350132223615</v>
      </c>
    </row>
    <row r="823" spans="1:10" x14ac:dyDescent="0.35">
      <c r="A823" t="s">
        <v>20</v>
      </c>
      <c r="B823">
        <v>1797</v>
      </c>
      <c r="I823">
        <f t="shared" si="214"/>
        <v>0.93700727248147619</v>
      </c>
      <c r="J823">
        <f t="shared" si="215"/>
        <v>-0.6103350132223615</v>
      </c>
    </row>
    <row r="824" spans="1:10" x14ac:dyDescent="0.35">
      <c r="A824" t="s">
        <v>20</v>
      </c>
      <c r="B824">
        <v>1815</v>
      </c>
      <c r="I824">
        <f t="shared" si="214"/>
        <v>0.95279808849129144</v>
      </c>
      <c r="J824">
        <f t="shared" si="215"/>
        <v>-0.6103350132223615</v>
      </c>
    </row>
    <row r="825" spans="1:10" x14ac:dyDescent="0.35">
      <c r="A825" t="s">
        <v>20</v>
      </c>
      <c r="B825">
        <v>1821</v>
      </c>
      <c r="I825">
        <f t="shared" si="214"/>
        <v>0.95806169382789652</v>
      </c>
      <c r="J825">
        <f t="shared" si="215"/>
        <v>-0.6103350132223615</v>
      </c>
    </row>
    <row r="826" spans="1:10" x14ac:dyDescent="0.35">
      <c r="A826" t="s">
        <v>20</v>
      </c>
      <c r="B826">
        <v>1866</v>
      </c>
      <c r="I826">
        <f t="shared" si="214"/>
        <v>0.99753873385243474</v>
      </c>
      <c r="J826">
        <f t="shared" si="215"/>
        <v>-0.6103350132223615</v>
      </c>
    </row>
    <row r="827" spans="1:10" x14ac:dyDescent="0.35">
      <c r="A827" t="s">
        <v>20</v>
      </c>
      <c r="B827">
        <v>1884</v>
      </c>
      <c r="I827">
        <f t="shared" si="214"/>
        <v>1.0133295498622499</v>
      </c>
      <c r="J827">
        <f t="shared" si="215"/>
        <v>-0.6103350132223615</v>
      </c>
    </row>
    <row r="828" spans="1:10" x14ac:dyDescent="0.35">
      <c r="A828" t="s">
        <v>20</v>
      </c>
      <c r="B828">
        <v>1887</v>
      </c>
      <c r="I828">
        <f t="shared" si="214"/>
        <v>1.0159613525305524</v>
      </c>
      <c r="J828">
        <f t="shared" si="215"/>
        <v>-0.6103350132223615</v>
      </c>
    </row>
    <row r="829" spans="1:10" x14ac:dyDescent="0.35">
      <c r="A829" t="s">
        <v>20</v>
      </c>
      <c r="B829">
        <v>1894</v>
      </c>
      <c r="I829">
        <f t="shared" si="214"/>
        <v>1.0221022254232583</v>
      </c>
      <c r="J829">
        <f t="shared" si="215"/>
        <v>-0.6103350132223615</v>
      </c>
    </row>
    <row r="830" spans="1:10" hidden="1" x14ac:dyDescent="0.35">
      <c r="A830" t="s">
        <v>14</v>
      </c>
      <c r="B830">
        <v>70</v>
      </c>
    </row>
    <row r="831" spans="1:10" hidden="1" x14ac:dyDescent="0.35">
      <c r="A831" t="s">
        <v>14</v>
      </c>
      <c r="B831">
        <v>154</v>
      </c>
    </row>
    <row r="832" spans="1:10" hidden="1" x14ac:dyDescent="0.35">
      <c r="A832" t="s">
        <v>14</v>
      </c>
      <c r="B832">
        <v>22</v>
      </c>
    </row>
    <row r="833" spans="1:10" x14ac:dyDescent="0.35">
      <c r="A833" t="s">
        <v>20</v>
      </c>
      <c r="B833">
        <v>1902</v>
      </c>
      <c r="I833">
        <f t="shared" ref="I833:I836" si="216">(B833-$F$3)/$F$15</f>
        <v>1.0291203658720651</v>
      </c>
      <c r="J833">
        <f t="shared" ref="J833:J836" si="217">(D833-$H$3)/$H$15</f>
        <v>-0.6103350132223615</v>
      </c>
    </row>
    <row r="834" spans="1:10" x14ac:dyDescent="0.35">
      <c r="A834" t="s">
        <v>20</v>
      </c>
      <c r="B834">
        <v>1917</v>
      </c>
      <c r="I834">
        <f t="shared" si="216"/>
        <v>1.042279379213578</v>
      </c>
      <c r="J834">
        <f t="shared" si="217"/>
        <v>-0.6103350132223615</v>
      </c>
    </row>
    <row r="835" spans="1:10" x14ac:dyDescent="0.35">
      <c r="A835" t="s">
        <v>20</v>
      </c>
      <c r="B835">
        <v>1965</v>
      </c>
      <c r="I835">
        <f t="shared" si="216"/>
        <v>1.0843882219064187</v>
      </c>
      <c r="J835">
        <f t="shared" si="217"/>
        <v>-0.6103350132223615</v>
      </c>
    </row>
    <row r="836" spans="1:10" x14ac:dyDescent="0.35">
      <c r="A836" t="s">
        <v>20</v>
      </c>
      <c r="B836">
        <v>1989</v>
      </c>
      <c r="I836">
        <f t="shared" si="216"/>
        <v>1.105442643252839</v>
      </c>
      <c r="J836">
        <f t="shared" si="217"/>
        <v>-0.6103350132223615</v>
      </c>
    </row>
    <row r="837" spans="1:10" hidden="1" x14ac:dyDescent="0.35">
      <c r="A837" t="s">
        <v>14</v>
      </c>
      <c r="B837">
        <v>1758</v>
      </c>
    </row>
    <row r="838" spans="1:10" hidden="1" x14ac:dyDescent="0.35">
      <c r="A838" t="s">
        <v>14</v>
      </c>
      <c r="B838">
        <v>94</v>
      </c>
    </row>
    <row r="839" spans="1:10" x14ac:dyDescent="0.35">
      <c r="A839" t="s">
        <v>20</v>
      </c>
      <c r="B839">
        <v>1991</v>
      </c>
      <c r="I839">
        <f t="shared" ref="I839:I844" si="218">(B839-$F$3)/$F$15</f>
        <v>1.1071971783650407</v>
      </c>
      <c r="J839">
        <f t="shared" ref="J839:J844" si="219">(D839-$H$3)/$H$15</f>
        <v>-0.6103350132223615</v>
      </c>
    </row>
    <row r="840" spans="1:10" x14ac:dyDescent="0.35">
      <c r="A840" t="s">
        <v>20</v>
      </c>
      <c r="B840">
        <v>2013</v>
      </c>
      <c r="I840">
        <f t="shared" si="218"/>
        <v>1.1264970645992594</v>
      </c>
      <c r="J840">
        <f t="shared" si="219"/>
        <v>-0.6103350132223615</v>
      </c>
    </row>
    <row r="841" spans="1:10" x14ac:dyDescent="0.35">
      <c r="A841" t="s">
        <v>20</v>
      </c>
      <c r="B841">
        <v>2038</v>
      </c>
      <c r="I841">
        <f t="shared" si="218"/>
        <v>1.1484287535017805</v>
      </c>
      <c r="J841">
        <f t="shared" si="219"/>
        <v>-0.6103350132223615</v>
      </c>
    </row>
    <row r="842" spans="1:10" x14ac:dyDescent="0.35">
      <c r="A842" t="s">
        <v>20</v>
      </c>
      <c r="B842">
        <v>2043</v>
      </c>
      <c r="I842">
        <f t="shared" si="218"/>
        <v>1.1528150912822848</v>
      </c>
      <c r="J842">
        <f t="shared" si="219"/>
        <v>-0.6103350132223615</v>
      </c>
    </row>
    <row r="843" spans="1:10" x14ac:dyDescent="0.35">
      <c r="A843" t="s">
        <v>20</v>
      </c>
      <c r="B843">
        <v>2053</v>
      </c>
      <c r="I843">
        <f t="shared" si="218"/>
        <v>1.1615877668432932</v>
      </c>
      <c r="J843">
        <f t="shared" si="219"/>
        <v>-0.6103350132223615</v>
      </c>
    </row>
    <row r="844" spans="1:10" x14ac:dyDescent="0.35">
      <c r="A844" t="s">
        <v>20</v>
      </c>
      <c r="B844">
        <v>2080</v>
      </c>
      <c r="I844">
        <f t="shared" si="218"/>
        <v>1.1852739908580161</v>
      </c>
      <c r="J844">
        <f t="shared" si="219"/>
        <v>-0.6103350132223615</v>
      </c>
    </row>
    <row r="845" spans="1:10" hidden="1" x14ac:dyDescent="0.35">
      <c r="A845" t="s">
        <v>14</v>
      </c>
      <c r="B845">
        <v>33</v>
      </c>
    </row>
    <row r="846" spans="1:10" hidden="1" x14ac:dyDescent="0.35">
      <c r="A846" t="s">
        <v>74</v>
      </c>
      <c r="B846">
        <v>94</v>
      </c>
    </row>
    <row r="847" spans="1:10" x14ac:dyDescent="0.35">
      <c r="A847" t="s">
        <v>20</v>
      </c>
      <c r="B847">
        <v>2100</v>
      </c>
      <c r="I847">
        <f t="shared" ref="I847:I851" si="220">(B847-$F$3)/$F$15</f>
        <v>1.202819341980033</v>
      </c>
      <c r="J847">
        <f t="shared" ref="J847:J851" si="221">(D847-$H$3)/$H$15</f>
        <v>-0.6103350132223615</v>
      </c>
    </row>
    <row r="848" spans="1:10" x14ac:dyDescent="0.35">
      <c r="A848" t="s">
        <v>20</v>
      </c>
      <c r="B848">
        <v>2105</v>
      </c>
      <c r="I848">
        <f t="shared" si="220"/>
        <v>1.2072056797605373</v>
      </c>
      <c r="J848">
        <f t="shared" si="221"/>
        <v>-0.6103350132223615</v>
      </c>
    </row>
    <row r="849" spans="1:10" x14ac:dyDescent="0.35">
      <c r="A849" t="s">
        <v>20</v>
      </c>
      <c r="B849">
        <v>2106</v>
      </c>
      <c r="I849">
        <f t="shared" si="220"/>
        <v>1.2080829473166381</v>
      </c>
      <c r="J849">
        <f t="shared" si="221"/>
        <v>-0.6103350132223615</v>
      </c>
    </row>
    <row r="850" spans="1:10" x14ac:dyDescent="0.35">
      <c r="A850" t="s">
        <v>20</v>
      </c>
      <c r="B850">
        <v>2107</v>
      </c>
      <c r="I850">
        <f t="shared" si="220"/>
        <v>1.208960214872739</v>
      </c>
      <c r="J850">
        <f t="shared" si="221"/>
        <v>-0.6103350132223615</v>
      </c>
    </row>
    <row r="851" spans="1:10" x14ac:dyDescent="0.35">
      <c r="A851" t="s">
        <v>20</v>
      </c>
      <c r="B851">
        <v>2120</v>
      </c>
      <c r="I851">
        <f t="shared" si="220"/>
        <v>1.22036469310205</v>
      </c>
      <c r="J851">
        <f t="shared" si="221"/>
        <v>-0.6103350132223615</v>
      </c>
    </row>
    <row r="852" spans="1:10" hidden="1" x14ac:dyDescent="0.35">
      <c r="A852" t="s">
        <v>14</v>
      </c>
      <c r="B852">
        <v>1</v>
      </c>
    </row>
    <row r="853" spans="1:10" x14ac:dyDescent="0.35">
      <c r="A853" t="s">
        <v>20</v>
      </c>
      <c r="B853">
        <v>2144</v>
      </c>
      <c r="I853">
        <f>(B853-$F$3)/$F$15</f>
        <v>1.2414191144484703</v>
      </c>
      <c r="J853">
        <f>(D853-$H$3)/$H$15</f>
        <v>-0.6103350132223615</v>
      </c>
    </row>
    <row r="854" spans="1:10" hidden="1" x14ac:dyDescent="0.35">
      <c r="A854" t="s">
        <v>14</v>
      </c>
      <c r="B854">
        <v>31</v>
      </c>
    </row>
    <row r="855" spans="1:10" x14ac:dyDescent="0.35">
      <c r="A855" t="s">
        <v>20</v>
      </c>
      <c r="B855">
        <v>2188</v>
      </c>
      <c r="I855">
        <f t="shared" ref="I855:I859" si="222">(B855-$F$3)/$F$15</f>
        <v>1.2800188869169078</v>
      </c>
      <c r="J855">
        <f t="shared" ref="J855:J859" si="223">(D855-$H$3)/$H$15</f>
        <v>-0.6103350132223615</v>
      </c>
    </row>
    <row r="856" spans="1:10" x14ac:dyDescent="0.35">
      <c r="A856" t="s">
        <v>20</v>
      </c>
      <c r="B856">
        <v>2218</v>
      </c>
      <c r="I856">
        <f t="shared" si="222"/>
        <v>1.3063369135999332</v>
      </c>
      <c r="J856">
        <f t="shared" si="223"/>
        <v>-0.6103350132223615</v>
      </c>
    </row>
    <row r="857" spans="1:10" x14ac:dyDescent="0.35">
      <c r="A857" t="s">
        <v>20</v>
      </c>
      <c r="B857">
        <v>2220</v>
      </c>
      <c r="I857">
        <f t="shared" si="222"/>
        <v>1.3080914487121349</v>
      </c>
      <c r="J857">
        <f t="shared" si="223"/>
        <v>-0.6103350132223615</v>
      </c>
    </row>
    <row r="858" spans="1:10" x14ac:dyDescent="0.35">
      <c r="A858" t="s">
        <v>20</v>
      </c>
      <c r="B858">
        <v>2230</v>
      </c>
      <c r="I858">
        <f t="shared" si="222"/>
        <v>1.3168641242731434</v>
      </c>
      <c r="J858">
        <f t="shared" si="223"/>
        <v>-0.6103350132223615</v>
      </c>
    </row>
    <row r="859" spans="1:10" x14ac:dyDescent="0.35">
      <c r="A859" t="s">
        <v>20</v>
      </c>
      <c r="B859">
        <v>2237</v>
      </c>
      <c r="I859">
        <f t="shared" si="222"/>
        <v>1.3230049971658493</v>
      </c>
      <c r="J859">
        <f t="shared" si="223"/>
        <v>-0.6103350132223615</v>
      </c>
    </row>
    <row r="860" spans="1:10" hidden="1" x14ac:dyDescent="0.35">
      <c r="A860" t="s">
        <v>14</v>
      </c>
      <c r="B860">
        <v>35</v>
      </c>
    </row>
    <row r="861" spans="1:10" hidden="1" x14ac:dyDescent="0.35">
      <c r="A861" t="s">
        <v>14</v>
      </c>
      <c r="B861">
        <v>63</v>
      </c>
    </row>
    <row r="862" spans="1:10" x14ac:dyDescent="0.35">
      <c r="A862" t="s">
        <v>20</v>
      </c>
      <c r="B862">
        <v>2261</v>
      </c>
      <c r="I862">
        <f t="shared" ref="I862:I867" si="224">(B862-$F$3)/$F$15</f>
        <v>1.3440594185122696</v>
      </c>
      <c r="J862">
        <f t="shared" ref="J862:J867" si="225">(D862-$H$3)/$H$15</f>
        <v>-0.6103350132223615</v>
      </c>
    </row>
    <row r="863" spans="1:10" x14ac:dyDescent="0.35">
      <c r="A863" t="s">
        <v>20</v>
      </c>
      <c r="B863">
        <v>2266</v>
      </c>
      <c r="I863">
        <f t="shared" si="224"/>
        <v>1.3484457562927739</v>
      </c>
      <c r="J863">
        <f t="shared" si="225"/>
        <v>-0.6103350132223615</v>
      </c>
    </row>
    <row r="864" spans="1:10" x14ac:dyDescent="0.35">
      <c r="A864" t="s">
        <v>20</v>
      </c>
      <c r="B864">
        <v>2283</v>
      </c>
      <c r="I864">
        <f t="shared" si="224"/>
        <v>1.3633593047464883</v>
      </c>
      <c r="J864">
        <f t="shared" si="225"/>
        <v>-0.6103350132223615</v>
      </c>
    </row>
    <row r="865" spans="1:10" x14ac:dyDescent="0.35">
      <c r="A865" t="s">
        <v>20</v>
      </c>
      <c r="B865">
        <v>2289</v>
      </c>
      <c r="I865">
        <f t="shared" si="224"/>
        <v>1.3686229100830933</v>
      </c>
      <c r="J865">
        <f t="shared" si="225"/>
        <v>-0.6103350132223615</v>
      </c>
    </row>
    <row r="866" spans="1:10" x14ac:dyDescent="0.35">
      <c r="A866" t="s">
        <v>20</v>
      </c>
      <c r="B866">
        <v>2293</v>
      </c>
      <c r="I866">
        <f t="shared" si="224"/>
        <v>1.3721319803074967</v>
      </c>
      <c r="J866">
        <f t="shared" si="225"/>
        <v>-0.6103350132223615</v>
      </c>
    </row>
    <row r="867" spans="1:10" x14ac:dyDescent="0.35">
      <c r="A867" t="s">
        <v>20</v>
      </c>
      <c r="B867">
        <v>2320</v>
      </c>
      <c r="I867">
        <f t="shared" si="224"/>
        <v>1.3958182043222196</v>
      </c>
      <c r="J867">
        <f t="shared" si="225"/>
        <v>-0.6103350132223615</v>
      </c>
    </row>
    <row r="868" spans="1:10" hidden="1" x14ac:dyDescent="0.35">
      <c r="A868" t="s">
        <v>74</v>
      </c>
      <c r="B868">
        <v>898</v>
      </c>
    </row>
    <row r="869" spans="1:10" x14ac:dyDescent="0.35">
      <c r="A869" t="s">
        <v>20</v>
      </c>
      <c r="B869">
        <v>2326</v>
      </c>
      <c r="I869">
        <f t="shared" ref="I869:I870" si="226">(B869-$F$3)/$F$15</f>
        <v>1.4010818096588247</v>
      </c>
      <c r="J869">
        <f t="shared" ref="J869:J870" si="227">(D869-$H$3)/$H$15</f>
        <v>-0.6103350132223615</v>
      </c>
    </row>
    <row r="870" spans="1:10" x14ac:dyDescent="0.35">
      <c r="A870" t="s">
        <v>20</v>
      </c>
      <c r="B870">
        <v>2331</v>
      </c>
      <c r="I870">
        <f t="shared" si="226"/>
        <v>1.4054681474393289</v>
      </c>
      <c r="J870">
        <f t="shared" si="227"/>
        <v>-0.6103350132223615</v>
      </c>
    </row>
    <row r="871" spans="1:10" hidden="1" x14ac:dyDescent="0.35">
      <c r="A871" t="s">
        <v>14</v>
      </c>
      <c r="B871">
        <v>526</v>
      </c>
    </row>
    <row r="872" spans="1:10" hidden="1" x14ac:dyDescent="0.35">
      <c r="A872" t="s">
        <v>14</v>
      </c>
      <c r="B872">
        <v>121</v>
      </c>
    </row>
    <row r="873" spans="1:10" x14ac:dyDescent="0.35">
      <c r="A873" t="s">
        <v>20</v>
      </c>
      <c r="B873">
        <v>2346</v>
      </c>
      <c r="I873">
        <f t="shared" ref="I873:I876" si="228">(B873-$F$3)/$F$15</f>
        <v>1.4186271607808416</v>
      </c>
      <c r="J873">
        <f t="shared" ref="J873:J876" si="229">(D873-$H$3)/$H$15</f>
        <v>-0.6103350132223615</v>
      </c>
    </row>
    <row r="874" spans="1:10" x14ac:dyDescent="0.35">
      <c r="A874" t="s">
        <v>20</v>
      </c>
      <c r="B874">
        <v>2353</v>
      </c>
      <c r="I874">
        <f t="shared" si="228"/>
        <v>1.4247680336735475</v>
      </c>
      <c r="J874">
        <f t="shared" si="229"/>
        <v>-0.6103350132223615</v>
      </c>
    </row>
    <row r="875" spans="1:10" x14ac:dyDescent="0.35">
      <c r="A875" t="s">
        <v>20</v>
      </c>
      <c r="B875">
        <v>2409</v>
      </c>
      <c r="I875">
        <f t="shared" si="228"/>
        <v>1.4738950168151952</v>
      </c>
      <c r="J875">
        <f t="shared" si="229"/>
        <v>-0.6103350132223615</v>
      </c>
    </row>
    <row r="876" spans="1:10" x14ac:dyDescent="0.35">
      <c r="A876" t="s">
        <v>20</v>
      </c>
      <c r="B876">
        <v>2414</v>
      </c>
      <c r="I876">
        <f t="shared" si="228"/>
        <v>1.4782813545956994</v>
      </c>
      <c r="J876">
        <f t="shared" si="229"/>
        <v>-0.6103350132223615</v>
      </c>
    </row>
    <row r="877" spans="1:10" hidden="1" x14ac:dyDescent="0.35">
      <c r="A877" t="s">
        <v>14</v>
      </c>
      <c r="B877">
        <v>67</v>
      </c>
    </row>
    <row r="878" spans="1:10" hidden="1" x14ac:dyDescent="0.35">
      <c r="A878" t="s">
        <v>14</v>
      </c>
      <c r="B878">
        <v>57</v>
      </c>
    </row>
    <row r="879" spans="1:10" hidden="1" x14ac:dyDescent="0.35">
      <c r="A879" t="s">
        <v>14</v>
      </c>
      <c r="B879">
        <v>1229</v>
      </c>
    </row>
    <row r="880" spans="1:10" hidden="1" x14ac:dyDescent="0.35">
      <c r="A880" t="s">
        <v>14</v>
      </c>
      <c r="B880">
        <v>12</v>
      </c>
    </row>
    <row r="881" spans="1:10" x14ac:dyDescent="0.35">
      <c r="A881" t="s">
        <v>20</v>
      </c>
      <c r="B881">
        <v>2431</v>
      </c>
      <c r="I881">
        <f t="shared" ref="I881:I882" si="230">(B881-$F$3)/$F$15</f>
        <v>1.4931949030494138</v>
      </c>
      <c r="J881">
        <f t="shared" ref="J881:J882" si="231">(D881-$H$3)/$H$15</f>
        <v>-0.6103350132223615</v>
      </c>
    </row>
    <row r="882" spans="1:10" x14ac:dyDescent="0.35">
      <c r="A882" t="s">
        <v>20</v>
      </c>
      <c r="B882">
        <v>2436</v>
      </c>
      <c r="I882">
        <f t="shared" si="230"/>
        <v>1.4975812408299181</v>
      </c>
      <c r="J882">
        <f t="shared" si="231"/>
        <v>-0.6103350132223615</v>
      </c>
    </row>
    <row r="883" spans="1:10" hidden="1" x14ac:dyDescent="0.35">
      <c r="A883" t="s">
        <v>14</v>
      </c>
      <c r="B883">
        <v>452</v>
      </c>
    </row>
    <row r="884" spans="1:10" x14ac:dyDescent="0.35">
      <c r="A884" t="s">
        <v>20</v>
      </c>
      <c r="B884">
        <v>2441</v>
      </c>
      <c r="I884">
        <f t="shared" ref="I884:I885" si="232">(B884-$F$3)/$F$15</f>
        <v>1.5019675786104223</v>
      </c>
      <c r="J884">
        <f t="shared" ref="J884:J885" si="233">(D884-$H$3)/$H$15</f>
        <v>-0.6103350132223615</v>
      </c>
    </row>
    <row r="885" spans="1:10" x14ac:dyDescent="0.35">
      <c r="A885" t="s">
        <v>20</v>
      </c>
      <c r="B885">
        <v>2443</v>
      </c>
      <c r="I885">
        <f t="shared" si="232"/>
        <v>1.503722113722624</v>
      </c>
      <c r="J885">
        <f t="shared" si="233"/>
        <v>-0.6103350132223615</v>
      </c>
    </row>
    <row r="886" spans="1:10" hidden="1" x14ac:dyDescent="0.35">
      <c r="A886" t="s">
        <v>14</v>
      </c>
      <c r="B886">
        <v>1886</v>
      </c>
    </row>
    <row r="887" spans="1:10" x14ac:dyDescent="0.35">
      <c r="A887" t="s">
        <v>20</v>
      </c>
      <c r="B887">
        <v>2443</v>
      </c>
      <c r="I887">
        <f>(B887-$F$3)/$F$15</f>
        <v>1.503722113722624</v>
      </c>
      <c r="J887">
        <f>(D887-$H$3)/$H$15</f>
        <v>-0.6103350132223615</v>
      </c>
    </row>
    <row r="888" spans="1:10" hidden="1" x14ac:dyDescent="0.35">
      <c r="A888" t="s">
        <v>14</v>
      </c>
      <c r="B888">
        <v>1825</v>
      </c>
    </row>
    <row r="889" spans="1:10" hidden="1" x14ac:dyDescent="0.35">
      <c r="A889" t="s">
        <v>14</v>
      </c>
      <c r="B889">
        <v>31</v>
      </c>
    </row>
    <row r="890" spans="1:10" x14ac:dyDescent="0.35">
      <c r="A890" t="s">
        <v>20</v>
      </c>
      <c r="B890">
        <v>2468</v>
      </c>
      <c r="I890">
        <f t="shared" ref="I890:I896" si="234">(B890-$F$3)/$F$15</f>
        <v>1.5256538026251452</v>
      </c>
      <c r="J890">
        <f t="shared" ref="J890:J896" si="235">(D890-$H$3)/$H$15</f>
        <v>-0.6103350132223615</v>
      </c>
    </row>
    <row r="891" spans="1:10" x14ac:dyDescent="0.35">
      <c r="A891" t="s">
        <v>20</v>
      </c>
      <c r="B891">
        <v>2475</v>
      </c>
      <c r="I891">
        <f t="shared" si="234"/>
        <v>1.5317946755178511</v>
      </c>
      <c r="J891">
        <f t="shared" si="235"/>
        <v>-0.6103350132223615</v>
      </c>
    </row>
    <row r="892" spans="1:10" x14ac:dyDescent="0.35">
      <c r="A892" t="s">
        <v>20</v>
      </c>
      <c r="B892">
        <v>2489</v>
      </c>
      <c r="I892">
        <f t="shared" si="234"/>
        <v>1.5440764213032629</v>
      </c>
      <c r="J892">
        <f t="shared" si="235"/>
        <v>-0.6103350132223615</v>
      </c>
    </row>
    <row r="893" spans="1:10" x14ac:dyDescent="0.35">
      <c r="A893" t="s">
        <v>20</v>
      </c>
      <c r="B893">
        <v>2506</v>
      </c>
      <c r="I893">
        <f t="shared" si="234"/>
        <v>1.5589899697569773</v>
      </c>
      <c r="J893">
        <f t="shared" si="235"/>
        <v>-0.6103350132223615</v>
      </c>
    </row>
    <row r="894" spans="1:10" x14ac:dyDescent="0.35">
      <c r="A894" t="s">
        <v>20</v>
      </c>
      <c r="B894">
        <v>2526</v>
      </c>
      <c r="I894">
        <f t="shared" si="234"/>
        <v>1.5765353208789943</v>
      </c>
      <c r="J894">
        <f t="shared" si="235"/>
        <v>-0.6103350132223615</v>
      </c>
    </row>
    <row r="895" spans="1:10" x14ac:dyDescent="0.35">
      <c r="A895" t="s">
        <v>20</v>
      </c>
      <c r="B895">
        <v>2528</v>
      </c>
      <c r="I895">
        <f t="shared" si="234"/>
        <v>1.578289855991196</v>
      </c>
      <c r="J895">
        <f t="shared" si="235"/>
        <v>-0.6103350132223615</v>
      </c>
    </row>
    <row r="896" spans="1:10" x14ac:dyDescent="0.35">
      <c r="A896" t="s">
        <v>20</v>
      </c>
      <c r="B896">
        <v>2551</v>
      </c>
      <c r="I896">
        <f t="shared" si="234"/>
        <v>1.5984670097815155</v>
      </c>
      <c r="J896">
        <f t="shared" si="235"/>
        <v>-0.6103350132223615</v>
      </c>
    </row>
    <row r="897" spans="1:10" hidden="1" x14ac:dyDescent="0.35">
      <c r="A897" t="s">
        <v>14</v>
      </c>
      <c r="B897">
        <v>107</v>
      </c>
    </row>
    <row r="898" spans="1:10" x14ac:dyDescent="0.35">
      <c r="A898" t="s">
        <v>20</v>
      </c>
      <c r="B898">
        <v>2662</v>
      </c>
      <c r="I898">
        <f>(B898-$F$3)/$F$15</f>
        <v>1.6958437085087097</v>
      </c>
      <c r="J898">
        <f>(D898-$H$3)/$H$15</f>
        <v>-0.6103350132223615</v>
      </c>
    </row>
    <row r="899" spans="1:10" hidden="1" x14ac:dyDescent="0.35">
      <c r="A899" t="s">
        <v>14</v>
      </c>
      <c r="B899">
        <v>27</v>
      </c>
    </row>
    <row r="900" spans="1:10" hidden="1" x14ac:dyDescent="0.35">
      <c r="A900" t="s">
        <v>14</v>
      </c>
      <c r="B900">
        <v>1221</v>
      </c>
    </row>
    <row r="901" spans="1:10" x14ac:dyDescent="0.35">
      <c r="A901" t="s">
        <v>20</v>
      </c>
      <c r="B901">
        <v>2673</v>
      </c>
      <c r="I901">
        <f>(B901-$F$3)/$F$15</f>
        <v>1.705493651625819</v>
      </c>
      <c r="J901">
        <f>(D901-$H$3)/$H$15</f>
        <v>-0.6103350132223615</v>
      </c>
    </row>
    <row r="902" spans="1:10" hidden="1" x14ac:dyDescent="0.35">
      <c r="A902" t="s">
        <v>14</v>
      </c>
      <c r="B902">
        <v>1</v>
      </c>
    </row>
    <row r="903" spans="1:10" x14ac:dyDescent="0.35">
      <c r="A903" t="s">
        <v>20</v>
      </c>
      <c r="B903">
        <v>2693</v>
      </c>
      <c r="I903">
        <f t="shared" ref="I903:I904" si="236">(B903-$F$3)/$F$15</f>
        <v>1.7230390027478359</v>
      </c>
      <c r="J903">
        <f t="shared" ref="J903:J904" si="237">(D903-$H$3)/$H$15</f>
        <v>-0.6103350132223615</v>
      </c>
    </row>
    <row r="904" spans="1:10" x14ac:dyDescent="0.35">
      <c r="A904" t="s">
        <v>20</v>
      </c>
      <c r="B904">
        <v>2725</v>
      </c>
      <c r="I904">
        <f t="shared" si="236"/>
        <v>1.751111564543063</v>
      </c>
      <c r="J904">
        <f t="shared" si="237"/>
        <v>-0.6103350132223615</v>
      </c>
    </row>
    <row r="905" spans="1:10" hidden="1" x14ac:dyDescent="0.35">
      <c r="A905" t="s">
        <v>47</v>
      </c>
      <c r="B905">
        <v>14</v>
      </c>
    </row>
    <row r="906" spans="1:10" hidden="1" x14ac:dyDescent="0.35">
      <c r="A906" t="s">
        <v>14</v>
      </c>
      <c r="B906">
        <v>16</v>
      </c>
    </row>
    <row r="907" spans="1:10" x14ac:dyDescent="0.35">
      <c r="A907" t="s">
        <v>20</v>
      </c>
      <c r="B907">
        <v>2739</v>
      </c>
      <c r="I907">
        <f t="shared" ref="I907:I908" si="238">(B907-$F$3)/$F$15</f>
        <v>1.7633933103284749</v>
      </c>
      <c r="J907">
        <f t="shared" ref="J907:J908" si="239">(D907-$H$3)/$H$15</f>
        <v>-0.6103350132223615</v>
      </c>
    </row>
    <row r="908" spans="1:10" x14ac:dyDescent="0.35">
      <c r="A908" t="s">
        <v>20</v>
      </c>
      <c r="B908">
        <v>2756</v>
      </c>
      <c r="I908">
        <f t="shared" si="238"/>
        <v>1.7783068587821893</v>
      </c>
      <c r="J908">
        <f t="shared" si="239"/>
        <v>-0.6103350132223615</v>
      </c>
    </row>
    <row r="909" spans="1:10" hidden="1" x14ac:dyDescent="0.35">
      <c r="A909" t="s">
        <v>14</v>
      </c>
      <c r="B909">
        <v>41</v>
      </c>
    </row>
    <row r="910" spans="1:10" x14ac:dyDescent="0.35">
      <c r="A910" t="s">
        <v>20</v>
      </c>
      <c r="B910">
        <v>2768</v>
      </c>
      <c r="I910">
        <f t="shared" ref="I910:I911" si="240">(B910-$F$3)/$F$15</f>
        <v>1.7888340694553995</v>
      </c>
      <c r="J910">
        <f t="shared" ref="J910:J911" si="241">(D910-$H$3)/$H$15</f>
        <v>-0.6103350132223615</v>
      </c>
    </row>
    <row r="911" spans="1:10" x14ac:dyDescent="0.35">
      <c r="A911" t="s">
        <v>20</v>
      </c>
      <c r="B911">
        <v>2805</v>
      </c>
      <c r="I911">
        <f t="shared" si="240"/>
        <v>1.8212929690311308</v>
      </c>
      <c r="J911">
        <f t="shared" si="241"/>
        <v>-0.6103350132223615</v>
      </c>
    </row>
    <row r="912" spans="1:10" hidden="1" x14ac:dyDescent="0.35">
      <c r="A912" t="s">
        <v>74</v>
      </c>
      <c r="B912">
        <v>296</v>
      </c>
    </row>
    <row r="913" spans="1:10" x14ac:dyDescent="0.35">
      <c r="A913" t="s">
        <v>20</v>
      </c>
      <c r="B913">
        <v>2857</v>
      </c>
      <c r="I913">
        <f t="shared" ref="I913:I914" si="242">(B913-$F$3)/$F$15</f>
        <v>1.8669108819483751</v>
      </c>
      <c r="J913">
        <f t="shared" ref="J913:J914" si="243">(D913-$H$3)/$H$15</f>
        <v>-0.6103350132223615</v>
      </c>
    </row>
    <row r="914" spans="1:10" x14ac:dyDescent="0.35">
      <c r="A914" t="s">
        <v>20</v>
      </c>
      <c r="B914">
        <v>2875</v>
      </c>
      <c r="I914">
        <f t="shared" si="242"/>
        <v>1.8827016979581903</v>
      </c>
      <c r="J914">
        <f t="shared" si="243"/>
        <v>-0.6103350132223615</v>
      </c>
    </row>
    <row r="915" spans="1:10" hidden="1" x14ac:dyDescent="0.35">
      <c r="A915" t="s">
        <v>14</v>
      </c>
      <c r="B915">
        <v>523</v>
      </c>
    </row>
    <row r="916" spans="1:10" hidden="1" x14ac:dyDescent="0.35">
      <c r="A916" t="s">
        <v>14</v>
      </c>
      <c r="B916">
        <v>141</v>
      </c>
    </row>
    <row r="917" spans="1:10" x14ac:dyDescent="0.35">
      <c r="A917" t="s">
        <v>20</v>
      </c>
      <c r="B917">
        <v>2893</v>
      </c>
      <c r="I917">
        <f>(B917-$F$3)/$F$15</f>
        <v>1.8984925139680056</v>
      </c>
      <c r="J917">
        <f>(D917-$H$3)/$H$15</f>
        <v>-0.6103350132223615</v>
      </c>
    </row>
    <row r="918" spans="1:10" hidden="1" x14ac:dyDescent="0.35">
      <c r="A918" t="s">
        <v>14</v>
      </c>
      <c r="B918">
        <v>52</v>
      </c>
    </row>
    <row r="919" spans="1:10" hidden="1" x14ac:dyDescent="0.35">
      <c r="A919" t="s">
        <v>47</v>
      </c>
      <c r="B919">
        <v>27</v>
      </c>
    </row>
    <row r="920" spans="1:10" x14ac:dyDescent="0.35">
      <c r="A920" t="s">
        <v>20</v>
      </c>
      <c r="B920">
        <v>2985</v>
      </c>
      <c r="I920">
        <f>(B920-$F$3)/$F$15</f>
        <v>1.9792011291292835</v>
      </c>
      <c r="J920">
        <f>(D920-$H$3)/$H$15</f>
        <v>-0.6103350132223615</v>
      </c>
    </row>
    <row r="921" spans="1:10" hidden="1" x14ac:dyDescent="0.35">
      <c r="A921" t="s">
        <v>14</v>
      </c>
      <c r="B921">
        <v>225</v>
      </c>
    </row>
    <row r="922" spans="1:10" x14ac:dyDescent="0.35">
      <c r="A922" t="s">
        <v>20</v>
      </c>
      <c r="B922">
        <v>3016</v>
      </c>
      <c r="I922">
        <f>(B922-$F$3)/$F$15</f>
        <v>2.0063964233684097</v>
      </c>
      <c r="J922">
        <f>(D922-$H$3)/$H$15</f>
        <v>-0.6103350132223615</v>
      </c>
    </row>
    <row r="923" spans="1:10" hidden="1" x14ac:dyDescent="0.35">
      <c r="A923" t="s">
        <v>14</v>
      </c>
      <c r="B923">
        <v>38</v>
      </c>
    </row>
    <row r="924" spans="1:10" x14ac:dyDescent="0.35">
      <c r="A924" t="s">
        <v>20</v>
      </c>
      <c r="B924">
        <v>3036</v>
      </c>
      <c r="I924">
        <f t="shared" ref="I924:I927" si="244">(B924-$F$3)/$F$15</f>
        <v>2.0239417744904267</v>
      </c>
      <c r="J924">
        <f t="shared" ref="J924:J927" si="245">(D924-$H$3)/$H$15</f>
        <v>-0.6103350132223615</v>
      </c>
    </row>
    <row r="925" spans="1:10" x14ac:dyDescent="0.35">
      <c r="A925" t="s">
        <v>20</v>
      </c>
      <c r="B925">
        <v>3059</v>
      </c>
      <c r="I925">
        <f t="shared" si="244"/>
        <v>2.0441189282807462</v>
      </c>
      <c r="J925">
        <f t="shared" si="245"/>
        <v>-0.6103350132223615</v>
      </c>
    </row>
    <row r="926" spans="1:10" x14ac:dyDescent="0.35">
      <c r="A926" t="s">
        <v>20</v>
      </c>
      <c r="B926">
        <v>3063</v>
      </c>
      <c r="I926">
        <f t="shared" si="244"/>
        <v>2.0476279985051495</v>
      </c>
      <c r="J926">
        <f t="shared" si="245"/>
        <v>-0.6103350132223615</v>
      </c>
    </row>
    <row r="927" spans="1:10" x14ac:dyDescent="0.35">
      <c r="A927" t="s">
        <v>20</v>
      </c>
      <c r="B927">
        <v>3116</v>
      </c>
      <c r="I927">
        <f t="shared" si="244"/>
        <v>2.0941231789784944</v>
      </c>
      <c r="J927">
        <f t="shared" si="245"/>
        <v>-0.6103350132223615</v>
      </c>
    </row>
    <row r="928" spans="1:10" hidden="1" x14ac:dyDescent="0.35">
      <c r="A928" t="s">
        <v>14</v>
      </c>
      <c r="B928">
        <v>15</v>
      </c>
    </row>
    <row r="929" spans="1:10" hidden="1" x14ac:dyDescent="0.35">
      <c r="A929" t="s">
        <v>14</v>
      </c>
      <c r="B929">
        <v>37</v>
      </c>
    </row>
    <row r="930" spans="1:10" x14ac:dyDescent="0.35">
      <c r="A930" t="s">
        <v>20</v>
      </c>
      <c r="B930">
        <v>3131</v>
      </c>
      <c r="I930">
        <f t="shared" ref="I930:I932" si="246">(B930-$F$3)/$F$15</f>
        <v>2.1072821923200071</v>
      </c>
      <c r="J930">
        <f t="shared" ref="J930:J932" si="247">(D930-$H$3)/$H$15</f>
        <v>-0.6103350132223615</v>
      </c>
    </row>
    <row r="931" spans="1:10" x14ac:dyDescent="0.35">
      <c r="A931" t="s">
        <v>20</v>
      </c>
      <c r="B931">
        <v>3177</v>
      </c>
      <c r="I931">
        <f t="shared" si="246"/>
        <v>2.1476364999006461</v>
      </c>
      <c r="J931">
        <f t="shared" si="247"/>
        <v>-0.6103350132223615</v>
      </c>
    </row>
    <row r="932" spans="1:10" x14ac:dyDescent="0.35">
      <c r="A932" t="s">
        <v>20</v>
      </c>
      <c r="B932">
        <v>3205</v>
      </c>
      <c r="I932">
        <f t="shared" si="246"/>
        <v>2.1721999914714702</v>
      </c>
      <c r="J932">
        <f t="shared" si="247"/>
        <v>-0.6103350132223615</v>
      </c>
    </row>
    <row r="933" spans="1:10" hidden="1" x14ac:dyDescent="0.35">
      <c r="A933" t="s">
        <v>14</v>
      </c>
      <c r="B933">
        <v>112</v>
      </c>
    </row>
    <row r="934" spans="1:10" x14ac:dyDescent="0.35">
      <c r="A934" t="s">
        <v>20</v>
      </c>
      <c r="B934">
        <v>3272</v>
      </c>
      <c r="I934">
        <f t="shared" ref="I934:I937" si="248">(B934-$F$3)/$F$15</f>
        <v>2.230976917730227</v>
      </c>
      <c r="J934">
        <f t="shared" ref="J934:J937" si="249">(D934-$H$3)/$H$15</f>
        <v>-0.6103350132223615</v>
      </c>
    </row>
    <row r="935" spans="1:10" x14ac:dyDescent="0.35">
      <c r="A935" t="s">
        <v>20</v>
      </c>
      <c r="B935">
        <v>3308</v>
      </c>
      <c r="I935">
        <f t="shared" si="248"/>
        <v>2.2625585497498575</v>
      </c>
      <c r="J935">
        <f t="shared" si="249"/>
        <v>-0.6103350132223615</v>
      </c>
    </row>
    <row r="936" spans="1:10" x14ac:dyDescent="0.35">
      <c r="A936" t="s">
        <v>20</v>
      </c>
      <c r="B936">
        <v>3318</v>
      </c>
      <c r="I936">
        <f t="shared" si="248"/>
        <v>2.271331225310866</v>
      </c>
      <c r="J936">
        <f t="shared" si="249"/>
        <v>-0.6103350132223615</v>
      </c>
    </row>
    <row r="937" spans="1:10" x14ac:dyDescent="0.35">
      <c r="A937" t="s">
        <v>20</v>
      </c>
      <c r="B937">
        <v>3376</v>
      </c>
      <c r="I937">
        <f t="shared" si="248"/>
        <v>2.3222127435647151</v>
      </c>
      <c r="J937">
        <f t="shared" si="249"/>
        <v>-0.6103350132223615</v>
      </c>
    </row>
    <row r="938" spans="1:10" hidden="1" x14ac:dyDescent="0.35">
      <c r="A938" t="s">
        <v>14</v>
      </c>
      <c r="B938">
        <v>21</v>
      </c>
    </row>
    <row r="939" spans="1:10" hidden="1" x14ac:dyDescent="0.35">
      <c r="A939" t="s">
        <v>74</v>
      </c>
      <c r="B939">
        <v>976</v>
      </c>
    </row>
    <row r="940" spans="1:10" x14ac:dyDescent="0.35">
      <c r="A940" t="s">
        <v>20</v>
      </c>
      <c r="B940">
        <v>3388</v>
      </c>
      <c r="I940">
        <f>(B940-$F$3)/$F$15</f>
        <v>2.3327399542379252</v>
      </c>
      <c r="J940">
        <f>(D940-$H$3)/$H$15</f>
        <v>-0.6103350132223615</v>
      </c>
    </row>
    <row r="941" spans="1:10" hidden="1" x14ac:dyDescent="0.35">
      <c r="A941" t="s">
        <v>14</v>
      </c>
      <c r="B941">
        <v>67</v>
      </c>
    </row>
    <row r="942" spans="1:10" hidden="1" x14ac:dyDescent="0.35">
      <c r="A942" t="s">
        <v>47</v>
      </c>
      <c r="B942">
        <v>66</v>
      </c>
    </row>
    <row r="943" spans="1:10" hidden="1" x14ac:dyDescent="0.35">
      <c r="A943" t="s">
        <v>14</v>
      </c>
      <c r="B943">
        <v>78</v>
      </c>
    </row>
    <row r="944" spans="1:10" hidden="1" x14ac:dyDescent="0.35">
      <c r="A944" t="s">
        <v>14</v>
      </c>
      <c r="B944">
        <v>67</v>
      </c>
    </row>
    <row r="945" spans="1:10" x14ac:dyDescent="0.35">
      <c r="A945" t="s">
        <v>20</v>
      </c>
      <c r="B945">
        <v>3533</v>
      </c>
      <c r="I945">
        <f>(B945-$F$3)/$F$15</f>
        <v>2.459943749872548</v>
      </c>
      <c r="J945">
        <f>(D945-$H$3)/$H$15</f>
        <v>-0.6103350132223615</v>
      </c>
    </row>
    <row r="946" spans="1:10" hidden="1" x14ac:dyDescent="0.35">
      <c r="A946" t="s">
        <v>14</v>
      </c>
      <c r="B946">
        <v>263</v>
      </c>
    </row>
    <row r="947" spans="1:10" hidden="1" x14ac:dyDescent="0.35">
      <c r="A947" t="s">
        <v>14</v>
      </c>
      <c r="B947">
        <v>1691</v>
      </c>
    </row>
    <row r="948" spans="1:10" hidden="1" x14ac:dyDescent="0.35">
      <c r="A948" t="s">
        <v>14</v>
      </c>
      <c r="B948">
        <v>181</v>
      </c>
    </row>
    <row r="949" spans="1:10" hidden="1" x14ac:dyDescent="0.35">
      <c r="A949" t="s">
        <v>14</v>
      </c>
      <c r="B949">
        <v>13</v>
      </c>
    </row>
    <row r="950" spans="1:10" hidden="1" x14ac:dyDescent="0.35">
      <c r="A950" t="s">
        <v>74</v>
      </c>
      <c r="B950">
        <v>160</v>
      </c>
    </row>
    <row r="951" spans="1:10" x14ac:dyDescent="0.35">
      <c r="A951" t="s">
        <v>20</v>
      </c>
      <c r="B951">
        <v>3537</v>
      </c>
      <c r="I951">
        <f>(B951-$F$3)/$F$15</f>
        <v>2.4634528200969514</v>
      </c>
      <c r="J951">
        <f>(D951-$H$3)/$H$15</f>
        <v>-0.6103350132223615</v>
      </c>
    </row>
    <row r="952" spans="1:10" hidden="1" x14ac:dyDescent="0.35">
      <c r="A952" t="s">
        <v>14</v>
      </c>
      <c r="B952">
        <v>1</v>
      </c>
    </row>
    <row r="953" spans="1:10" x14ac:dyDescent="0.35">
      <c r="A953" t="s">
        <v>20</v>
      </c>
      <c r="B953">
        <v>3594</v>
      </c>
      <c r="I953">
        <f>(B953-$F$3)/$F$15</f>
        <v>2.5134570707946997</v>
      </c>
      <c r="J953">
        <f>(D953-$H$3)/$H$15</f>
        <v>-0.6103350132223615</v>
      </c>
    </row>
    <row r="954" spans="1:10" hidden="1" x14ac:dyDescent="0.35">
      <c r="A954" t="s">
        <v>74</v>
      </c>
      <c r="B954">
        <v>2266</v>
      </c>
    </row>
    <row r="955" spans="1:10" hidden="1" x14ac:dyDescent="0.35">
      <c r="A955" t="s">
        <v>14</v>
      </c>
      <c r="B955">
        <v>21</v>
      </c>
    </row>
    <row r="956" spans="1:10" x14ac:dyDescent="0.35">
      <c r="A956" t="s">
        <v>20</v>
      </c>
      <c r="B956">
        <v>3596</v>
      </c>
      <c r="I956">
        <f t="shared" ref="I956:I957" si="250">(B956-$F$3)/$F$15</f>
        <v>2.5152116059069014</v>
      </c>
      <c r="J956">
        <f t="shared" ref="J956:J957" si="251">(D956-$H$3)/$H$15</f>
        <v>-0.6103350132223615</v>
      </c>
    </row>
    <row r="957" spans="1:10" x14ac:dyDescent="0.35">
      <c r="A957" t="s">
        <v>20</v>
      </c>
      <c r="B957">
        <v>3657</v>
      </c>
      <c r="I957">
        <f t="shared" si="250"/>
        <v>2.5687249268290535</v>
      </c>
      <c r="J957">
        <f t="shared" si="251"/>
        <v>-0.6103350132223615</v>
      </c>
    </row>
    <row r="958" spans="1:10" hidden="1" x14ac:dyDescent="0.35">
      <c r="A958" t="s">
        <v>14</v>
      </c>
      <c r="B958">
        <v>830</v>
      </c>
    </row>
    <row r="959" spans="1:10" x14ac:dyDescent="0.35">
      <c r="A959" t="s">
        <v>20</v>
      </c>
      <c r="B959">
        <v>3727</v>
      </c>
      <c r="I959">
        <f t="shared" ref="I959:I960" si="252">(B959-$F$3)/$F$15</f>
        <v>2.6301336557561128</v>
      </c>
      <c r="J959">
        <f t="shared" ref="J959:J960" si="253">(D959-$H$3)/$H$15</f>
        <v>-0.6103350132223615</v>
      </c>
    </row>
    <row r="960" spans="1:10" x14ac:dyDescent="0.35">
      <c r="A960" t="s">
        <v>20</v>
      </c>
      <c r="B960">
        <v>3742</v>
      </c>
      <c r="I960">
        <f t="shared" si="252"/>
        <v>2.6432926690976255</v>
      </c>
      <c r="J960">
        <f t="shared" si="253"/>
        <v>-0.6103350132223615</v>
      </c>
    </row>
    <row r="961" spans="1:10" hidden="1" x14ac:dyDescent="0.35">
      <c r="A961" t="s">
        <v>14</v>
      </c>
      <c r="B961">
        <v>130</v>
      </c>
    </row>
    <row r="962" spans="1:10" hidden="1" x14ac:dyDescent="0.35">
      <c r="A962" t="s">
        <v>14</v>
      </c>
      <c r="B962">
        <v>55</v>
      </c>
    </row>
    <row r="963" spans="1:10" x14ac:dyDescent="0.35">
      <c r="A963" t="s">
        <v>20</v>
      </c>
      <c r="B963">
        <v>3777</v>
      </c>
      <c r="I963">
        <f t="shared" ref="I963:I964" si="254">(B963-$F$3)/$F$15</f>
        <v>2.6739970335611551</v>
      </c>
      <c r="J963">
        <f t="shared" ref="J963:J964" si="255">(D963-$H$3)/$H$15</f>
        <v>-0.6103350132223615</v>
      </c>
    </row>
    <row r="964" spans="1:10" x14ac:dyDescent="0.35">
      <c r="A964" t="s">
        <v>20</v>
      </c>
      <c r="B964">
        <v>3934</v>
      </c>
      <c r="I964">
        <f t="shared" si="254"/>
        <v>2.8117280398689881</v>
      </c>
      <c r="J964">
        <f t="shared" si="255"/>
        <v>-0.6103350132223615</v>
      </c>
    </row>
    <row r="965" spans="1:10" hidden="1" x14ac:dyDescent="0.35">
      <c r="A965" t="s">
        <v>14</v>
      </c>
      <c r="B965">
        <v>114</v>
      </c>
    </row>
    <row r="966" spans="1:10" x14ac:dyDescent="0.35">
      <c r="A966" t="s">
        <v>20</v>
      </c>
      <c r="B966">
        <v>4006</v>
      </c>
      <c r="I966">
        <f t="shared" ref="I966:I971" si="256">(B966-$F$3)/$F$15</f>
        <v>2.8748913039082491</v>
      </c>
      <c r="J966">
        <f t="shared" ref="J966:J971" si="257">(D966-$H$3)/$H$15</f>
        <v>-0.6103350132223615</v>
      </c>
    </row>
    <row r="967" spans="1:10" x14ac:dyDescent="0.35">
      <c r="A967" t="s">
        <v>20</v>
      </c>
      <c r="B967">
        <v>4065</v>
      </c>
      <c r="I967">
        <f t="shared" si="256"/>
        <v>2.9266500897181991</v>
      </c>
      <c r="J967">
        <f t="shared" si="257"/>
        <v>-0.6103350132223615</v>
      </c>
    </row>
    <row r="968" spans="1:10" x14ac:dyDescent="0.35">
      <c r="A968" t="s">
        <v>20</v>
      </c>
      <c r="B968">
        <v>4233</v>
      </c>
      <c r="I968">
        <f t="shared" si="256"/>
        <v>3.0740310391431418</v>
      </c>
      <c r="J968">
        <f t="shared" si="257"/>
        <v>-0.6103350132223615</v>
      </c>
    </row>
    <row r="969" spans="1:10" x14ac:dyDescent="0.35">
      <c r="A969" t="s">
        <v>20</v>
      </c>
      <c r="B969">
        <v>4289</v>
      </c>
      <c r="I969">
        <f t="shared" si="256"/>
        <v>3.1231580222847892</v>
      </c>
      <c r="J969">
        <f t="shared" si="257"/>
        <v>-0.6103350132223615</v>
      </c>
    </row>
    <row r="970" spans="1:10" x14ac:dyDescent="0.35">
      <c r="A970" t="s">
        <v>20</v>
      </c>
      <c r="B970">
        <v>4358</v>
      </c>
      <c r="I970">
        <f t="shared" si="256"/>
        <v>3.1836894836557477</v>
      </c>
      <c r="J970">
        <f t="shared" si="257"/>
        <v>-0.6103350132223615</v>
      </c>
    </row>
    <row r="971" spans="1:10" x14ac:dyDescent="0.35">
      <c r="A971" t="s">
        <v>20</v>
      </c>
      <c r="B971">
        <v>4498</v>
      </c>
      <c r="I971">
        <f t="shared" si="256"/>
        <v>3.3065069415098662</v>
      </c>
      <c r="J971">
        <f t="shared" si="257"/>
        <v>-0.6103350132223615</v>
      </c>
    </row>
    <row r="972" spans="1:10" hidden="1" x14ac:dyDescent="0.35">
      <c r="A972" t="s">
        <v>14</v>
      </c>
      <c r="B972">
        <v>594</v>
      </c>
    </row>
    <row r="973" spans="1:10" hidden="1" x14ac:dyDescent="0.35">
      <c r="A973" t="s">
        <v>14</v>
      </c>
      <c r="B973">
        <v>24</v>
      </c>
    </row>
    <row r="974" spans="1:10" x14ac:dyDescent="0.35">
      <c r="A974" t="s">
        <v>20</v>
      </c>
      <c r="B974">
        <v>4799</v>
      </c>
      <c r="I974">
        <f>(B974-$F$3)/$F$15</f>
        <v>3.5705644758962216</v>
      </c>
      <c r="J974">
        <f>(D974-$H$3)/$H$15</f>
        <v>-0.6103350132223615</v>
      </c>
    </row>
    <row r="975" spans="1:10" hidden="1" x14ac:dyDescent="0.35">
      <c r="A975" t="s">
        <v>14</v>
      </c>
      <c r="B975">
        <v>252</v>
      </c>
    </row>
    <row r="976" spans="1:10" x14ac:dyDescent="0.35">
      <c r="A976" t="s">
        <v>20</v>
      </c>
      <c r="B976">
        <v>5139</v>
      </c>
      <c r="I976">
        <f t="shared" ref="I976:I978" si="258">(B976-$F$3)/$F$15</f>
        <v>3.86883544497051</v>
      </c>
      <c r="J976">
        <f t="shared" ref="J976:J978" si="259">(D976-$H$3)/$H$15</f>
        <v>-0.6103350132223615</v>
      </c>
    </row>
    <row r="977" spans="1:10" x14ac:dyDescent="0.35">
      <c r="A977" t="s">
        <v>20</v>
      </c>
      <c r="B977">
        <v>5168</v>
      </c>
      <c r="I977">
        <f t="shared" si="258"/>
        <v>3.8942762040974346</v>
      </c>
      <c r="J977">
        <f t="shared" si="259"/>
        <v>-0.6103350132223615</v>
      </c>
    </row>
    <row r="978" spans="1:10" x14ac:dyDescent="0.35">
      <c r="A978" t="s">
        <v>20</v>
      </c>
      <c r="B978">
        <v>5180</v>
      </c>
      <c r="I978">
        <f t="shared" si="258"/>
        <v>3.9048034147706447</v>
      </c>
      <c r="J978">
        <f t="shared" si="259"/>
        <v>-0.6103350132223615</v>
      </c>
    </row>
    <row r="979" spans="1:10" hidden="1" x14ac:dyDescent="0.35">
      <c r="A979" t="s">
        <v>14</v>
      </c>
      <c r="B979">
        <v>67</v>
      </c>
    </row>
    <row r="980" spans="1:10" x14ac:dyDescent="0.35">
      <c r="A980" t="s">
        <v>20</v>
      </c>
      <c r="B980">
        <v>5203</v>
      </c>
      <c r="I980">
        <f t="shared" ref="I980:I981" si="260">(B980-$F$3)/$F$15</f>
        <v>3.9249805685609642</v>
      </c>
      <c r="J980">
        <f t="shared" ref="J980:J981" si="261">(D980-$H$3)/$H$15</f>
        <v>-0.6103350132223615</v>
      </c>
    </row>
    <row r="981" spans="1:10" x14ac:dyDescent="0.35">
      <c r="A981" t="s">
        <v>20</v>
      </c>
      <c r="B981">
        <v>5419</v>
      </c>
      <c r="I981">
        <f t="shared" si="260"/>
        <v>4.1144703606787472</v>
      </c>
      <c r="J981">
        <f t="shared" si="261"/>
        <v>-0.6103350132223615</v>
      </c>
    </row>
    <row r="982" spans="1:10" hidden="1" x14ac:dyDescent="0.35">
      <c r="A982" t="s">
        <v>14</v>
      </c>
      <c r="B982">
        <v>742</v>
      </c>
    </row>
    <row r="983" spans="1:10" x14ac:dyDescent="0.35">
      <c r="A983" t="s">
        <v>20</v>
      </c>
      <c r="B983">
        <v>5512</v>
      </c>
      <c r="I983">
        <f>(B983-$F$3)/$F$15</f>
        <v>4.1960562433961259</v>
      </c>
      <c r="J983">
        <f>(D983-$H$3)/$H$15</f>
        <v>-0.6103350132223615</v>
      </c>
    </row>
    <row r="984" spans="1:10" hidden="1" x14ac:dyDescent="0.35">
      <c r="A984" t="s">
        <v>14</v>
      </c>
      <c r="B984">
        <v>75</v>
      </c>
    </row>
    <row r="985" spans="1:10" x14ac:dyDescent="0.35">
      <c r="A985" t="s">
        <v>20</v>
      </c>
      <c r="B985">
        <v>5880</v>
      </c>
      <c r="I985">
        <f t="shared" ref="I985:I986" si="262">(B985-$F$3)/$F$15</f>
        <v>4.5188907040412385</v>
      </c>
      <c r="J985">
        <f t="shared" ref="J985:J986" si="263">(D985-$H$3)/$H$15</f>
        <v>-0.6103350132223615</v>
      </c>
    </row>
    <row r="986" spans="1:10" x14ac:dyDescent="0.35">
      <c r="A986" t="s">
        <v>20</v>
      </c>
      <c r="B986">
        <v>5966</v>
      </c>
      <c r="I986">
        <f t="shared" si="262"/>
        <v>4.5943357138659113</v>
      </c>
      <c r="J986">
        <f t="shared" si="263"/>
        <v>-0.6103350132223615</v>
      </c>
    </row>
    <row r="987" spans="1:10" hidden="1" x14ac:dyDescent="0.35">
      <c r="A987" t="s">
        <v>14</v>
      </c>
      <c r="B987">
        <v>4405</v>
      </c>
    </row>
    <row r="988" spans="1:10" hidden="1" x14ac:dyDescent="0.35">
      <c r="A988" t="s">
        <v>14</v>
      </c>
      <c r="B988">
        <v>92</v>
      </c>
    </row>
    <row r="989" spans="1:10" x14ac:dyDescent="0.35">
      <c r="A989" t="s">
        <v>20</v>
      </c>
      <c r="B989">
        <v>6212</v>
      </c>
      <c r="I989">
        <f>(B989-$F$3)/$F$15</f>
        <v>4.8101435326667197</v>
      </c>
      <c r="J989">
        <f>(D989-$H$3)/$H$15</f>
        <v>-0.6103350132223615</v>
      </c>
    </row>
    <row r="990" spans="1:10" hidden="1" x14ac:dyDescent="0.35">
      <c r="A990" t="s">
        <v>14</v>
      </c>
      <c r="B990">
        <v>64</v>
      </c>
    </row>
    <row r="991" spans="1:10" x14ac:dyDescent="0.35">
      <c r="A991" t="s">
        <v>20</v>
      </c>
      <c r="B991">
        <v>6286</v>
      </c>
      <c r="I991">
        <f>(B991-$F$3)/$F$15</f>
        <v>4.8750613318181824</v>
      </c>
      <c r="J991">
        <f>(D991-$H$3)/$H$15</f>
        <v>-0.6103350132223615</v>
      </c>
    </row>
    <row r="992" spans="1:10" hidden="1" x14ac:dyDescent="0.35">
      <c r="A992" t="s">
        <v>14</v>
      </c>
      <c r="B992">
        <v>64</v>
      </c>
    </row>
    <row r="993" spans="1:10" x14ac:dyDescent="0.35">
      <c r="A993" t="s">
        <v>20</v>
      </c>
      <c r="B993">
        <v>6406</v>
      </c>
      <c r="I993">
        <f t="shared" ref="I993:I994" si="264">(B993-$F$3)/$F$15</f>
        <v>4.980333438550284</v>
      </c>
      <c r="J993">
        <f t="shared" ref="J993:J994" si="265">(D993-$H$3)/$H$15</f>
        <v>-0.6103350132223615</v>
      </c>
    </row>
    <row r="994" spans="1:10" x14ac:dyDescent="0.35">
      <c r="A994" t="s">
        <v>20</v>
      </c>
      <c r="B994">
        <v>6465</v>
      </c>
      <c r="I994">
        <f t="shared" si="264"/>
        <v>5.032092224360234</v>
      </c>
      <c r="J994">
        <f t="shared" si="265"/>
        <v>-0.6103350132223615</v>
      </c>
    </row>
    <row r="995" spans="1:10" hidden="1" x14ac:dyDescent="0.35">
      <c r="A995" t="s">
        <v>74</v>
      </c>
      <c r="B995">
        <v>75</v>
      </c>
    </row>
    <row r="996" spans="1:10" hidden="1" x14ac:dyDescent="0.35">
      <c r="A996" t="s">
        <v>14</v>
      </c>
      <c r="B996">
        <v>842</v>
      </c>
    </row>
    <row r="997" spans="1:10" x14ac:dyDescent="0.35">
      <c r="A997" t="s">
        <v>20</v>
      </c>
      <c r="B997">
        <v>7295</v>
      </c>
      <c r="I997">
        <f>(B997-$F$3)/$F$15</f>
        <v>5.7602242959239378</v>
      </c>
      <c r="J997">
        <f>(D997-$H$3)/$H$15</f>
        <v>-0.6103350132223615</v>
      </c>
    </row>
    <row r="998" spans="1:10" hidden="1" x14ac:dyDescent="0.35">
      <c r="A998" t="s">
        <v>14</v>
      </c>
      <c r="B998">
        <v>112</v>
      </c>
    </row>
    <row r="999" spans="1:10" hidden="1" x14ac:dyDescent="0.35">
      <c r="A999" t="s">
        <v>74</v>
      </c>
      <c r="B999">
        <v>139</v>
      </c>
    </row>
    <row r="1000" spans="1:10" hidden="1" x14ac:dyDescent="0.35">
      <c r="A1000" t="s">
        <v>14</v>
      </c>
      <c r="B1000">
        <v>374</v>
      </c>
    </row>
    <row r="1001" spans="1:10" hidden="1" x14ac:dyDescent="0.35">
      <c r="A1001" t="s">
        <v>74</v>
      </c>
      <c r="B1001">
        <v>1122</v>
      </c>
    </row>
  </sheetData>
  <autoFilter ref="A1:B1001" xr:uid="{1B17654B-0157-428F-9209-49039ECD418F}">
    <filterColumn colId="0">
      <filters>
        <filter val="successful"/>
      </filters>
    </filterColumn>
    <sortState xmlns:xlrd2="http://schemas.microsoft.com/office/spreadsheetml/2017/richdata2" ref="A3:B997">
      <sortCondition ref="B1:B1001"/>
    </sortState>
  </autoFilter>
  <mergeCells count="2">
    <mergeCell ref="E1:F1"/>
    <mergeCell ref="G1:H1"/>
  </mergeCells>
  <conditionalFormatting sqref="A1">
    <cfRule type="containsText" priority="12" operator="containsText" text="successful">
      <formula>NOT(ISERROR(SEARCH("successful",A1)))</formula>
    </cfRule>
  </conditionalFormatting>
  <conditionalFormatting sqref="A1:A1048576">
    <cfRule type="containsText" dxfId="9" priority="7" operator="containsText" text="canceled">
      <formula>NOT(ISERROR(SEARCH("canceled",A1)))</formula>
    </cfRule>
    <cfRule type="containsText" dxfId="8" priority="8" operator="containsText" text="live">
      <formula>NOT(ISERROR(SEARCH("live",A1)))</formula>
    </cfRule>
    <cfRule type="containsText" dxfId="7" priority="9" operator="containsText" text="failed">
      <formula>NOT(ISERROR(SEARCH("failed",A1)))</formula>
    </cfRule>
    <cfRule type="containsText" dxfId="6" priority="10" operator="containsText" text="failed">
      <formula>NOT(ISERROR(SEARCH("failed",A1)))</formula>
    </cfRule>
    <cfRule type="containsText" dxfId="5" priority="11" operator="containsText" text="successful">
      <formula>NOT(ISERROR(SEARCH("successful",A1)))</formula>
    </cfRule>
  </conditionalFormatting>
  <conditionalFormatting sqref="C1">
    <cfRule type="containsText" priority="6" operator="containsText" text="successful">
      <formula>NOT(ISERROR(SEARCH("successful",C1)))</formula>
    </cfRule>
  </conditionalFormatting>
  <conditionalFormatting sqref="C1:C1047940">
    <cfRule type="containsText" dxfId="4" priority="1" operator="containsText" text="canceled">
      <formula>NOT(ISERROR(SEARCH("canceled",C1)))</formula>
    </cfRule>
    <cfRule type="containsText" dxfId="3" priority="2" operator="containsText" text="live">
      <formula>NOT(ISERROR(SEARCH("live",C1)))</formula>
    </cfRule>
    <cfRule type="containsText" dxfId="2" priority="3" operator="containsText" text="failed">
      <formula>NOT(ISERROR(SEARCH("failed",C1)))</formula>
    </cfRule>
    <cfRule type="containsText" dxfId="1" priority="4" operator="containsText" text="failed">
      <formula>NOT(ISERROR(SEARCH("failed",C1)))</formula>
    </cfRule>
    <cfRule type="containsText" dxfId="0" priority="5" operator="containsText" text="successful">
      <formula>NOT(ISERROR(SEARCH("successful",C1)))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Raw Data</vt:lpstr>
      <vt:lpstr>Category Outcomes</vt:lpstr>
      <vt:lpstr>Subcategory Outcomes</vt:lpstr>
      <vt:lpstr>Yearly Outcomes</vt:lpstr>
      <vt:lpstr>Goal Outcomes</vt:lpstr>
      <vt:lpstr>Outcome Count</vt:lpstr>
      <vt:lpstr>failed</vt:lpstr>
      <vt:lpstr>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samantha candia</cp:lastModifiedBy>
  <dcterms:created xsi:type="dcterms:W3CDTF">2021-09-29T18:52:28Z</dcterms:created>
  <dcterms:modified xsi:type="dcterms:W3CDTF">2023-10-01T00:54:04Z</dcterms:modified>
</cp:coreProperties>
</file>