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40" activeTab="1"/>
  </bookViews>
  <sheets>
    <sheet name="Travel Cost (Bolivia)" sheetId="4" r:id="rId1"/>
    <sheet name="Travel Cost (Peru)" sheetId="5" r:id="rId2"/>
    <sheet name="Travel Cost (Ecuador)" sheetId="6" r:id="rId3"/>
    <sheet name="Travel Cost (Panama &amp; Costa Ric" sheetId="7" r:id="rId4"/>
    <sheet name="Travel Cost (Nicaragua &amp; El Sal" sheetId="8" r:id="rId5"/>
    <sheet name="Travel Cost (Guatemala)" sheetId="9" r:id="rId6"/>
    <sheet name="Travel Cost (Mexico)" sheetId="10" r:id="rId7"/>
    <sheet name="India Trip" sheetId="11" r:id="rId8"/>
  </sheets>
  <calcPr calcId="144525"/>
</workbook>
</file>

<file path=xl/sharedStrings.xml><?xml version="1.0" encoding="utf-8"?>
<sst xmlns="http://schemas.openxmlformats.org/spreadsheetml/2006/main" count="541">
  <si>
    <t>Travel Budget</t>
  </si>
  <si>
    <t>My Budget &amp; Expenses</t>
  </si>
  <si>
    <t>Where are my total expenses going?</t>
  </si>
  <si>
    <t>Total Budget</t>
  </si>
  <si>
    <t>Current exchange rate:</t>
  </si>
  <si>
    <t>Transportation</t>
  </si>
  <si>
    <t>GBP-BOB</t>
  </si>
  <si>
    <t>Total Expenses</t>
  </si>
  <si>
    <t>Lodging</t>
  </si>
  <si>
    <t>GBP-EUR</t>
  </si>
  <si>
    <t>Food</t>
  </si>
  <si>
    <t>GBP-USD</t>
  </si>
  <si>
    <t>Difference</t>
  </si>
  <si>
    <t>Gym</t>
  </si>
  <si>
    <t>Activities</t>
  </si>
  <si>
    <t>Grocerries</t>
  </si>
  <si>
    <t>Other</t>
  </si>
  <si>
    <t>Dating</t>
  </si>
  <si>
    <t>BOLIVIA</t>
  </si>
  <si>
    <t>Destination/Date</t>
  </si>
  <si>
    <t>Description</t>
  </si>
  <si>
    <t>Category</t>
  </si>
  <si>
    <t>Quantity</t>
  </si>
  <si>
    <t>Unit Cost</t>
  </si>
  <si>
    <t>Local Currency</t>
  </si>
  <si>
    <t>Pounds(£)</t>
  </si>
  <si>
    <t>Total Spending (£)</t>
  </si>
  <si>
    <t>Available (£)</t>
  </si>
  <si>
    <t>Spain</t>
  </si>
  <si>
    <t>3 days</t>
  </si>
  <si>
    <t>Wine</t>
  </si>
  <si>
    <t>-</t>
  </si>
  <si>
    <t>La Perejila</t>
  </si>
  <si>
    <t>Metro</t>
  </si>
  <si>
    <t>Dates</t>
  </si>
  <si>
    <t>Unexpected excess baggage</t>
  </si>
  <si>
    <t>Bolivia</t>
  </si>
  <si>
    <t>Santa Cruz</t>
  </si>
  <si>
    <t>14/10/2023 - 16/10/2023</t>
  </si>
  <si>
    <t>Hostel</t>
  </si>
  <si>
    <t>Airport pick up</t>
  </si>
  <si>
    <t>SIM card &amp; internet</t>
  </si>
  <si>
    <t>Sundries</t>
  </si>
  <si>
    <t>ATM charge</t>
  </si>
  <si>
    <t xml:space="preserve">Amusement park </t>
  </si>
  <si>
    <t>Samaipata - collectivo</t>
  </si>
  <si>
    <t xml:space="preserve">Museo </t>
  </si>
  <si>
    <t>Total spendng (3days)</t>
  </si>
  <si>
    <t>Average per day</t>
  </si>
  <si>
    <t>Cochabamba</t>
  </si>
  <si>
    <t xml:space="preserve">Bus ticket </t>
  </si>
  <si>
    <t>17/10/2023 - 20/10/2023</t>
  </si>
  <si>
    <t xml:space="preserve">Dinner and snacks </t>
  </si>
  <si>
    <t xml:space="preserve">Sandboarding </t>
  </si>
  <si>
    <t xml:space="preserve">Grocerries </t>
  </si>
  <si>
    <t>Contact lens solutions</t>
  </si>
  <si>
    <t xml:space="preserve">IDrive </t>
  </si>
  <si>
    <t>Huminta</t>
  </si>
  <si>
    <t xml:space="preserve">Nanas </t>
  </si>
  <si>
    <t xml:space="preserve">Toilet </t>
  </si>
  <si>
    <t>Water</t>
  </si>
  <si>
    <t xml:space="preserve">Collectivo </t>
  </si>
  <si>
    <t>Water boat</t>
  </si>
  <si>
    <t>Popcorn</t>
  </si>
  <si>
    <t xml:space="preserve">Hipermaxi </t>
  </si>
  <si>
    <t>Snacks</t>
  </si>
  <si>
    <t>Bus ticket to Sucre</t>
  </si>
  <si>
    <t>Bread for host</t>
  </si>
  <si>
    <t>Indrive to bus station</t>
  </si>
  <si>
    <t>Total spending (4 days)</t>
  </si>
  <si>
    <t xml:space="preserve">Sucre </t>
  </si>
  <si>
    <t>Market (fruits &amp; cheese &amp; pasta)</t>
  </si>
  <si>
    <t>21/10/2023 - 24/10/2023</t>
  </si>
  <si>
    <t>Nail clipper</t>
  </si>
  <si>
    <t>Lucky cookies</t>
  </si>
  <si>
    <t>Supermarket</t>
  </si>
  <si>
    <t>Airbnb</t>
  </si>
  <si>
    <t>Indrive</t>
  </si>
  <si>
    <t>3 days uyuni tour</t>
  </si>
  <si>
    <t>Photo</t>
  </si>
  <si>
    <t>Cocao</t>
  </si>
  <si>
    <t>Street food</t>
  </si>
  <si>
    <t>Swimming pool</t>
  </si>
  <si>
    <t>Taxi</t>
  </si>
  <si>
    <t>Restaurant</t>
  </si>
  <si>
    <t>Internet</t>
  </si>
  <si>
    <t>Market</t>
  </si>
  <si>
    <t>Snack</t>
  </si>
  <si>
    <t>Banana shake &amp; fast food</t>
  </si>
  <si>
    <t>Uyuni</t>
  </si>
  <si>
    <t>25/10/2023 - 28/10/2023</t>
  </si>
  <si>
    <t>Accom</t>
  </si>
  <si>
    <t>Apple</t>
  </si>
  <si>
    <t>Peanut</t>
  </si>
  <si>
    <t>Sprite</t>
  </si>
  <si>
    <t>Bano</t>
  </si>
  <si>
    <t>Cactus lane</t>
  </si>
  <si>
    <t>Reserva</t>
  </si>
  <si>
    <t>Bus ticket to La paz</t>
  </si>
  <si>
    <t>La Paz</t>
  </si>
  <si>
    <t>29/10/2023 - 9/11/2023</t>
  </si>
  <si>
    <t xml:space="preserve">Fruit </t>
  </si>
  <si>
    <t>SIM card</t>
  </si>
  <si>
    <t>Huayna Potosi</t>
  </si>
  <si>
    <t xml:space="preserve">Wreestling </t>
  </si>
  <si>
    <t>Hostal</t>
  </si>
  <si>
    <t>Tour and tips</t>
  </si>
  <si>
    <t>Milk</t>
  </si>
  <si>
    <t>Mini bus</t>
  </si>
  <si>
    <t>Lunch</t>
  </si>
  <si>
    <t>Pharmacy</t>
  </si>
  <si>
    <t>Mask</t>
  </si>
  <si>
    <t xml:space="preserve">Supermarket </t>
  </si>
  <si>
    <t xml:space="preserve">Snack </t>
  </si>
  <si>
    <t>Protein bars</t>
  </si>
  <si>
    <t xml:space="preserve">Cholitas wrestling </t>
  </si>
  <si>
    <t>Tip &amp; entrance (huayna potosi)</t>
  </si>
  <si>
    <t>Brushes</t>
  </si>
  <si>
    <t>Milk powder</t>
  </si>
  <si>
    <t>Banana shake</t>
  </si>
  <si>
    <t>In drive</t>
  </si>
  <si>
    <t>Souvenier</t>
  </si>
  <si>
    <t>Phone</t>
  </si>
  <si>
    <t>Breakfast</t>
  </si>
  <si>
    <t>Coco candy</t>
  </si>
  <si>
    <t>Cable car</t>
  </si>
  <si>
    <t>in drive</t>
  </si>
  <si>
    <t>Tampon</t>
  </si>
  <si>
    <t xml:space="preserve">Chocolate </t>
  </si>
  <si>
    <t xml:space="preserve">Inflammation tablet </t>
  </si>
  <si>
    <t xml:space="preserve">Food </t>
  </si>
  <si>
    <t xml:space="preserve">Bus to cocacapana </t>
  </si>
  <si>
    <t>Ferry</t>
  </si>
  <si>
    <t xml:space="preserve">Lunch </t>
  </si>
  <si>
    <t xml:space="preserve">Ferry to sun island </t>
  </si>
  <si>
    <t xml:space="preserve">Hostel </t>
  </si>
  <si>
    <t>Dinner</t>
  </si>
  <si>
    <t xml:space="preserve">Meat </t>
  </si>
  <si>
    <t>Boat back to cocacapana</t>
  </si>
  <si>
    <t>Bus to cusco</t>
  </si>
  <si>
    <t>Total spending (12 days)</t>
  </si>
  <si>
    <t>20-24/11</t>
  </si>
  <si>
    <t>Salkantay Trek</t>
  </si>
  <si>
    <t>Entertainment</t>
  </si>
  <si>
    <t>Mar</t>
  </si>
  <si>
    <t>TOTAL EXPENSES</t>
  </si>
  <si>
    <t>27 DAYS</t>
  </si>
  <si>
    <t>AVERAGE PER DAY</t>
  </si>
  <si>
    <t>GBP-PEN</t>
  </si>
  <si>
    <t>Others</t>
  </si>
  <si>
    <t>PERU</t>
  </si>
  <si>
    <t>.</t>
  </si>
  <si>
    <t>Cusco</t>
  </si>
  <si>
    <t>Hostal Xplorar</t>
  </si>
  <si>
    <t>10/11/2023-25/11/2023</t>
  </si>
  <si>
    <t>Eggs</t>
  </si>
  <si>
    <t>Crackers</t>
  </si>
  <si>
    <t>Souvenir</t>
  </si>
  <si>
    <t>Soap</t>
  </si>
  <si>
    <t>Street food &amp; dessert</t>
  </si>
  <si>
    <t>Fruit</t>
  </si>
  <si>
    <t>Empanada</t>
  </si>
  <si>
    <t>Charger</t>
  </si>
  <si>
    <t>Dessert</t>
  </si>
  <si>
    <t>Coffee</t>
  </si>
  <si>
    <t xml:space="preserve">Water </t>
  </si>
  <si>
    <t>Cactus fruit</t>
  </si>
  <si>
    <t>Horse ride</t>
  </si>
  <si>
    <t>Massage</t>
  </si>
  <si>
    <t>Breakfast (market)</t>
  </si>
  <si>
    <t xml:space="preserve">Grocery </t>
  </si>
  <si>
    <t>Transport</t>
  </si>
  <si>
    <t>Cuy</t>
  </si>
  <si>
    <t>Hot drink</t>
  </si>
  <si>
    <t>Protein powder</t>
  </si>
  <si>
    <t xml:space="preserve">Laundry </t>
  </si>
  <si>
    <t>Groceries</t>
  </si>
  <si>
    <t>Gift</t>
  </si>
  <si>
    <t>Pad lock</t>
  </si>
  <si>
    <t xml:space="preserve">Coffee </t>
  </si>
  <si>
    <t>Rainbow mountain</t>
  </si>
  <si>
    <t>Entrance ticket</t>
  </si>
  <si>
    <t>Altitude sickness pill</t>
  </si>
  <si>
    <t>Mercado (breakfast &amp; fruit)</t>
  </si>
  <si>
    <t>Snack for trekking</t>
  </si>
  <si>
    <t>5 days Machu Picchu</t>
  </si>
  <si>
    <t>Laundry</t>
  </si>
  <si>
    <t>Arequipa</t>
  </si>
  <si>
    <t>Bus ticket to Arequipa</t>
  </si>
  <si>
    <t>26/11/2023-30/11/2023</t>
  </si>
  <si>
    <t>Dedeorant</t>
  </si>
  <si>
    <t>Anticuchus</t>
  </si>
  <si>
    <t>Watermelon</t>
  </si>
  <si>
    <t>Transport to colco canyon</t>
  </si>
  <si>
    <t>Mosquitoes prevention</t>
  </si>
  <si>
    <t>Phone top up</t>
  </si>
  <si>
    <t xml:space="preserve">Lima </t>
  </si>
  <si>
    <t>Bus ticket to Lima</t>
  </si>
  <si>
    <t>1/12/2023-3/12/2023</t>
  </si>
  <si>
    <t>Sanitary pad</t>
  </si>
  <si>
    <t xml:space="preserve">In drive </t>
  </si>
  <si>
    <t xml:space="preserve">Top up </t>
  </si>
  <si>
    <t>Ceviche</t>
  </si>
  <si>
    <t>Bus</t>
  </si>
  <si>
    <t>Clubbing</t>
  </si>
  <si>
    <t>China town</t>
  </si>
  <si>
    <t>Amazona</t>
  </si>
  <si>
    <t>4/12/2023-9/12/2023</t>
  </si>
  <si>
    <t>Flight ticket to Iquitos</t>
  </si>
  <si>
    <t>Amazon tour</t>
  </si>
  <si>
    <t xml:space="preserve">Tuktuk </t>
  </si>
  <si>
    <t>InDrive</t>
  </si>
  <si>
    <t xml:space="preserve">Souvenir </t>
  </si>
  <si>
    <t>Ayahuasca</t>
  </si>
  <si>
    <t xml:space="preserve">Transport - inDrive </t>
  </si>
  <si>
    <t xml:space="preserve">Huaraz </t>
  </si>
  <si>
    <t>10/12/2023 - 16/12/2023</t>
  </si>
  <si>
    <t>Santa Cruz trek</t>
  </si>
  <si>
    <t xml:space="preserve">Tuna </t>
  </si>
  <si>
    <t xml:space="preserve">Entrance </t>
  </si>
  <si>
    <t>Breakfast and lunch</t>
  </si>
  <si>
    <t>Bouldering</t>
  </si>
  <si>
    <t>Glacier tour</t>
  </si>
  <si>
    <t xml:space="preserve">Laguna Churup </t>
  </si>
  <si>
    <t xml:space="preserve">Gym </t>
  </si>
  <si>
    <t xml:space="preserve">Paulina </t>
  </si>
  <si>
    <t>17/12/2023 - 19/12/2023</t>
  </si>
  <si>
    <t>Migrating</t>
  </si>
  <si>
    <t>Bus ticket to trujilo</t>
  </si>
  <si>
    <t xml:space="preserve">Ticket to mancora </t>
  </si>
  <si>
    <t>Bus ticket to guayepil</t>
  </si>
  <si>
    <t xml:space="preserve">Mancora </t>
  </si>
  <si>
    <t>Camp</t>
  </si>
  <si>
    <t>18/12/2023 -19/12/2023</t>
  </si>
  <si>
    <t xml:space="preserve"> 40 DAYS</t>
  </si>
  <si>
    <t>ECUADOR</t>
  </si>
  <si>
    <t>Galapagos</t>
  </si>
  <si>
    <t>Hostal Sumak</t>
  </si>
  <si>
    <t>20/12/2023-6/1/2024</t>
  </si>
  <si>
    <t>Bus ticket to Guayepil</t>
  </si>
  <si>
    <t>Uber</t>
  </si>
  <si>
    <t>SIM</t>
  </si>
  <si>
    <t>ATM fee</t>
  </si>
  <si>
    <t>Entrance fee to Galapagos</t>
  </si>
  <si>
    <t>Transport (bus &amp; water boat) from airport - hostel</t>
  </si>
  <si>
    <t xml:space="preserve">Breakfast </t>
  </si>
  <si>
    <t>Flight ticket</t>
  </si>
  <si>
    <t>Ferry ticket to Isabela</t>
  </si>
  <si>
    <t>Entrance fee</t>
  </si>
  <si>
    <t xml:space="preserve">Groceries </t>
  </si>
  <si>
    <t>Flight ticket back to Quito</t>
  </si>
  <si>
    <t xml:space="preserve">Ferry ticket back to Santa Cruz  </t>
  </si>
  <si>
    <t>Water boat and transport to baltra island</t>
  </si>
  <si>
    <t>Top-up</t>
  </si>
  <si>
    <t>Repellent</t>
  </si>
  <si>
    <t>Grocery</t>
  </si>
  <si>
    <t>Cream for scars</t>
  </si>
  <si>
    <t>Xmas</t>
  </si>
  <si>
    <t>Egg</t>
  </si>
  <si>
    <t>New year eve eat out</t>
  </si>
  <si>
    <t>Alcohol</t>
  </si>
  <si>
    <t>Pan de yuca</t>
  </si>
  <si>
    <t>Top up</t>
  </si>
  <si>
    <t>Bike</t>
  </si>
  <si>
    <t>Flight</t>
  </si>
  <si>
    <t>Shuttle bus</t>
  </si>
  <si>
    <t>Quito</t>
  </si>
  <si>
    <t>Shuttle bus airport to Quito city center</t>
  </si>
  <si>
    <t>7/1/2024-9/1/2024</t>
  </si>
  <si>
    <t>Community Hostel</t>
  </si>
  <si>
    <t>Community Hostal</t>
  </si>
  <si>
    <t>Protein shake</t>
  </si>
  <si>
    <t xml:space="preserve">Micellenous </t>
  </si>
  <si>
    <t>Protein bar</t>
  </si>
  <si>
    <t xml:space="preserve">Pharmacy </t>
  </si>
  <si>
    <t>Mindo</t>
  </si>
  <si>
    <t>10/1/2024-12/1/2024</t>
  </si>
  <si>
    <t>Nivea</t>
  </si>
  <si>
    <t xml:space="preserve">Hostel Inti Mindo </t>
  </si>
  <si>
    <t>Chocolate tour</t>
  </si>
  <si>
    <t xml:space="preserve">Bus </t>
  </si>
  <si>
    <t xml:space="preserve">Uber </t>
  </si>
  <si>
    <t>Waterfall</t>
  </si>
  <si>
    <t>Shoes</t>
  </si>
  <si>
    <t>Quituloa Loop&amp; Cotopaxi</t>
  </si>
  <si>
    <t>Bus back to Quito</t>
  </si>
  <si>
    <t>13/1/2024-16/1/2024</t>
  </si>
  <si>
    <t>Bus to Latucunga</t>
  </si>
  <si>
    <t xml:space="preserve">Pujili transport </t>
  </si>
  <si>
    <t>Hotel cloud forest</t>
  </si>
  <si>
    <t xml:space="preserve">Bus to Sighcos  </t>
  </si>
  <si>
    <t xml:space="preserve">Hotel cafe tiena </t>
  </si>
  <si>
    <t>Bus back to Latacunga from Quiluato loop</t>
  </si>
  <si>
    <t>Sunglasses</t>
  </si>
  <si>
    <t>Banos</t>
  </si>
  <si>
    <t>Hostal D'Mathias</t>
  </si>
  <si>
    <t>17/1/2024-20/1/2024</t>
  </si>
  <si>
    <t>Bus (Ambato&amp;Banos)</t>
  </si>
  <si>
    <t>Contact len solution</t>
  </si>
  <si>
    <t>Entrance to la casa tree house</t>
  </si>
  <si>
    <t>Zipline</t>
  </si>
  <si>
    <t>Biking</t>
  </si>
  <si>
    <t xml:space="preserve">Waterfall entrance </t>
  </si>
  <si>
    <t>Truck</t>
  </si>
  <si>
    <t>Cuenca</t>
  </si>
  <si>
    <t xml:space="preserve">Bus to Cuenca </t>
  </si>
  <si>
    <t>21/1/2024-24/1/2024</t>
  </si>
  <si>
    <t>Bus to Cajas</t>
  </si>
  <si>
    <t>Taxi and Uber</t>
  </si>
  <si>
    <t>Bus to Latacunga</t>
  </si>
  <si>
    <t>Latacunga</t>
  </si>
  <si>
    <t>25/1/2024-27/1/2024</t>
  </si>
  <si>
    <t>Cotopaxi</t>
  </si>
  <si>
    <t>Food (lunch and dinner)</t>
  </si>
  <si>
    <t>Bus to Quito</t>
  </si>
  <si>
    <t>28/1/2024-3/2/2024</t>
  </si>
  <si>
    <t>Bus ticket</t>
  </si>
  <si>
    <t>Cable car entrance</t>
  </si>
  <si>
    <t>Middle of the world -ticket</t>
  </si>
  <si>
    <t>Gift to David</t>
  </si>
  <si>
    <t>Quito to airport</t>
  </si>
  <si>
    <t>45 DAYS</t>
  </si>
  <si>
    <t>GBP-CRC</t>
  </si>
  <si>
    <t>PANAMA &amp; COSTA RICA</t>
  </si>
  <si>
    <t>Panama City</t>
  </si>
  <si>
    <t>Chicken bus</t>
  </si>
  <si>
    <t>03/02/2024-04/02/2023</t>
  </si>
  <si>
    <t>Hotel</t>
  </si>
  <si>
    <t>Panama flight ticket</t>
  </si>
  <si>
    <t>El Valle de Anton</t>
  </si>
  <si>
    <t>05/02/2024-06/02/2024</t>
  </si>
  <si>
    <t>Collectivo</t>
  </si>
  <si>
    <t>Hiking entrance</t>
  </si>
  <si>
    <t>Panama City &amp; Boquette</t>
  </si>
  <si>
    <t>07/02/2024-12/2/2024</t>
  </si>
  <si>
    <t>Public transport</t>
  </si>
  <si>
    <t>Grocery- hike</t>
  </si>
  <si>
    <t>Hike</t>
  </si>
  <si>
    <t>10 DAYS</t>
  </si>
  <si>
    <t>13/02/2024-16/2/2024</t>
  </si>
  <si>
    <t>Cross boarder bus</t>
  </si>
  <si>
    <t>Bus to David</t>
  </si>
  <si>
    <t>Bus to Gorifita</t>
  </si>
  <si>
    <t>Lunch and Dinner</t>
  </si>
  <si>
    <t>Tour</t>
  </si>
  <si>
    <t>Bus ticket to San Jose</t>
  </si>
  <si>
    <t>Social</t>
  </si>
  <si>
    <t>Exit fee</t>
  </si>
  <si>
    <t>ATM withdrawal fee</t>
  </si>
  <si>
    <t>4 DAYS</t>
  </si>
  <si>
    <t>GBP-NIO</t>
  </si>
  <si>
    <t>NICARAGUA</t>
  </si>
  <si>
    <t>Granada</t>
  </si>
  <si>
    <t>17/02/2024-19/02/2024</t>
  </si>
  <si>
    <t>Entrance fee (tax)</t>
  </si>
  <si>
    <t>Toothbrush</t>
  </si>
  <si>
    <t>Papaya</t>
  </si>
  <si>
    <t>Drink</t>
  </si>
  <si>
    <t>Bus to Nindiri</t>
  </si>
  <si>
    <t>Volcan Masaya ticket</t>
  </si>
  <si>
    <t>Ometepe</t>
  </si>
  <si>
    <t>Bus to Rivas</t>
  </si>
  <si>
    <t>21/2/2024-22/2/2023</t>
  </si>
  <si>
    <t>Motor taxi</t>
  </si>
  <si>
    <t xml:space="preserve">Ometepe boat and entrance </t>
  </si>
  <si>
    <t>Motor bike</t>
  </si>
  <si>
    <t xml:space="preserve">Hiking trail mix </t>
  </si>
  <si>
    <t>Gasoline</t>
  </si>
  <si>
    <t xml:space="preserve">Cream for wound </t>
  </si>
  <si>
    <t>Fine</t>
  </si>
  <si>
    <t>Leon</t>
  </si>
  <si>
    <t>Chicken bus to Managua</t>
  </si>
  <si>
    <t>23/02/2024-26/02/2024</t>
  </si>
  <si>
    <t>Managua to Leon</t>
  </si>
  <si>
    <t>Ferry to San Jorge</t>
  </si>
  <si>
    <t>Hostal Ej Jardin</t>
  </si>
  <si>
    <t>Chicken bus to nicaragua border</t>
  </si>
  <si>
    <t>Exit tax</t>
  </si>
  <si>
    <t>San Salvador</t>
  </si>
  <si>
    <t>27/02/2024-29/02/2024</t>
  </si>
  <si>
    <t>Entry tax</t>
  </si>
  <si>
    <t>Honduras entry tax</t>
  </si>
  <si>
    <t>Shuttle bus (Honduras)</t>
  </si>
  <si>
    <t>Bus from border to San Salvador</t>
  </si>
  <si>
    <t>Riguas</t>
  </si>
  <si>
    <t>Pupusa</t>
  </si>
  <si>
    <t>Comb</t>
  </si>
  <si>
    <t>Coconut water</t>
  </si>
  <si>
    <t>Entrance</t>
  </si>
  <si>
    <t>Juayua</t>
  </si>
  <si>
    <t>01/03/2024-02/03/2024</t>
  </si>
  <si>
    <t>Santa Ana</t>
  </si>
  <si>
    <t>Bus ticket to Santa Ana</t>
  </si>
  <si>
    <t>02/03/2024-04/03/2024</t>
  </si>
  <si>
    <t>Shower stuff</t>
  </si>
  <si>
    <t>Volcano entrance fee</t>
  </si>
  <si>
    <t>Bus Santa Ana to border</t>
  </si>
  <si>
    <t xml:space="preserve"> </t>
  </si>
  <si>
    <t>7 DAYS</t>
  </si>
  <si>
    <t>GBP-GTQ</t>
  </si>
  <si>
    <t>GUATEMALA</t>
  </si>
  <si>
    <t>Guatemala city</t>
  </si>
  <si>
    <t>Bus- border to Guatemala city</t>
  </si>
  <si>
    <t>05/03/2024-06/03/2024</t>
  </si>
  <si>
    <t>Metro card</t>
  </si>
  <si>
    <t>Souvener</t>
  </si>
  <si>
    <t>Antigua</t>
  </si>
  <si>
    <t>Bus to Antigua</t>
  </si>
  <si>
    <t>07/03/2024-13/03/2024</t>
  </si>
  <si>
    <t>Pacaya and acatenango</t>
  </si>
  <si>
    <t>Fuergo</t>
  </si>
  <si>
    <t>Toiletries</t>
  </si>
  <si>
    <t>Trail mixed</t>
  </si>
  <si>
    <t>Facial care</t>
  </si>
  <si>
    <t>Tamal</t>
  </si>
  <si>
    <t>Hiking poles</t>
  </si>
  <si>
    <t>Contact lense solution</t>
  </si>
  <si>
    <t>Lake atilan</t>
  </si>
  <si>
    <t>Bus from Antigua</t>
  </si>
  <si>
    <t>14/03/2024-24/03/2024</t>
  </si>
  <si>
    <t>Boat return</t>
  </si>
  <si>
    <t>Cookie</t>
  </si>
  <si>
    <t>Yoga class</t>
  </si>
  <si>
    <t>Tuktuk</t>
  </si>
  <si>
    <t>Entrance hike</t>
  </si>
  <si>
    <t>Cat food</t>
  </si>
  <si>
    <t>Boat</t>
  </si>
  <si>
    <t>Kayak</t>
  </si>
  <si>
    <t>Binbag</t>
  </si>
  <si>
    <t>Beef steak</t>
  </si>
  <si>
    <t>25/3/2024-26/3/2024</t>
  </si>
  <si>
    <t>Xela</t>
  </si>
  <si>
    <t>Stolen</t>
  </si>
  <si>
    <t>Border crossing</t>
  </si>
  <si>
    <t>Xela to Huahue</t>
  </si>
  <si>
    <t>Huahue to border</t>
  </si>
  <si>
    <t>Mesiya to Gracias Adios</t>
  </si>
  <si>
    <t>23 DAYS</t>
  </si>
  <si>
    <t>GBP-MXN</t>
  </si>
  <si>
    <t>MEXICO</t>
  </si>
  <si>
    <t>San Cristobal</t>
  </si>
  <si>
    <t>Border to Comitan</t>
  </si>
  <si>
    <t>Comitan to San Cris</t>
  </si>
  <si>
    <t>Empanadas</t>
  </si>
  <si>
    <t>Ocosingco</t>
  </si>
  <si>
    <t>Ocosingo to agua azul</t>
  </si>
  <si>
    <t>agua azul to palenque</t>
  </si>
  <si>
    <t>taxi to agua azul</t>
  </si>
  <si>
    <t>Entrance for Miso Ha</t>
  </si>
  <si>
    <t>Collectivo back to San Cris</t>
  </si>
  <si>
    <t>Tuxla</t>
  </si>
  <si>
    <t>1/4/2024-3/4/2024</t>
  </si>
  <si>
    <t>Actovities - boat ride</t>
  </si>
  <si>
    <t>Colectivo</t>
  </si>
  <si>
    <t>Oaxaca</t>
  </si>
  <si>
    <t>Orange</t>
  </si>
  <si>
    <t>Avena</t>
  </si>
  <si>
    <t>Buffet</t>
  </si>
  <si>
    <t>San jose- bus</t>
  </si>
  <si>
    <t>Mushroom</t>
  </si>
  <si>
    <t>Souvenir to host</t>
  </si>
  <si>
    <t>Bus to Mexico city</t>
  </si>
  <si>
    <t>Pyramid</t>
  </si>
  <si>
    <t>Tortas</t>
  </si>
  <si>
    <t>Ice cream</t>
  </si>
  <si>
    <t>Bus ticket to raices</t>
  </si>
  <si>
    <t>overcharge</t>
  </si>
  <si>
    <t>lindavista to Toluca</t>
  </si>
  <si>
    <t>Pick up truck</t>
  </si>
  <si>
    <t>Bus ticket to Peubla</t>
  </si>
  <si>
    <t>Trail food</t>
  </si>
  <si>
    <t>Fuel</t>
  </si>
  <si>
    <t>Toilet paper</t>
  </si>
  <si>
    <t>Bus back to Mexico city</t>
  </si>
  <si>
    <t>Cemitas</t>
  </si>
  <si>
    <t>Chocolate</t>
  </si>
  <si>
    <t>21 days</t>
  </si>
  <si>
    <t>Destination</t>
  </si>
  <si>
    <t>Date</t>
  </si>
  <si>
    <t xml:space="preserve">Description </t>
  </si>
  <si>
    <t>Unit_Cost</t>
  </si>
  <si>
    <t>Local_Currency</t>
  </si>
  <si>
    <t>Pound_Sterling</t>
  </si>
  <si>
    <t>Total_Spending</t>
  </si>
  <si>
    <t>Train</t>
  </si>
  <si>
    <t>Airport Bus</t>
  </si>
  <si>
    <t>Airport Extra Baggage Charge</t>
  </si>
  <si>
    <t>Delhi</t>
  </si>
  <si>
    <t>Atm Charge</t>
  </si>
  <si>
    <t>Sim Card</t>
  </si>
  <si>
    <t>Masala Tea</t>
  </si>
  <si>
    <t>Lassi</t>
  </si>
  <si>
    <t>Dal</t>
  </si>
  <si>
    <t>Pani Puri</t>
  </si>
  <si>
    <t>Metro Card Recharge</t>
  </si>
  <si>
    <t>Guidebook</t>
  </si>
  <si>
    <t>Parantha</t>
  </si>
  <si>
    <t>Momos</t>
  </si>
  <si>
    <t/>
  </si>
  <si>
    <t>Agra</t>
  </si>
  <si>
    <t>Train (Not Used)</t>
  </si>
  <si>
    <t>Chicken Briyani</t>
  </si>
  <si>
    <t>Tips</t>
  </si>
  <si>
    <t>Phone Repair</t>
  </si>
  <si>
    <t>Motorbike Fees</t>
  </si>
  <si>
    <t>Jaipur</t>
  </si>
  <si>
    <t>Taj Mahal Entrance</t>
  </si>
  <si>
    <t>Bus To Jaipur</t>
  </si>
  <si>
    <t>Transport (Bus)</t>
  </si>
  <si>
    <t>Amber Palace</t>
  </si>
  <si>
    <t>Toilet</t>
  </si>
  <si>
    <t>Chai</t>
  </si>
  <si>
    <t>Banana</t>
  </si>
  <si>
    <t>Street Food</t>
  </si>
  <si>
    <t>Ticket</t>
  </si>
  <si>
    <t>Milkshake</t>
  </si>
  <si>
    <t>Parking</t>
  </si>
  <si>
    <t>Chandigarh</t>
  </si>
  <si>
    <t>Null</t>
  </si>
  <si>
    <t>Kasol &amp; Tosh</t>
  </si>
  <si>
    <t>Temple</t>
  </si>
  <si>
    <t>Gas</t>
  </si>
  <si>
    <t>Tea And Snack</t>
  </si>
  <si>
    <t>Manali</t>
  </si>
  <si>
    <t>Local Transport</t>
  </si>
  <si>
    <t>Siddu</t>
  </si>
  <si>
    <t>Plum</t>
  </si>
  <si>
    <t>Tea</t>
  </si>
  <si>
    <t>Cable</t>
  </si>
  <si>
    <t>Bus Ticket To Spiti</t>
  </si>
  <si>
    <t>Laphing</t>
  </si>
  <si>
    <t>Negra</t>
  </si>
  <si>
    <t>Cookies</t>
  </si>
  <si>
    <t>Singola</t>
  </si>
  <si>
    <t>Maggie</t>
  </si>
  <si>
    <t>Solang valley</t>
  </si>
  <si>
    <t>Dharamshala</t>
  </si>
  <si>
    <t>Pancho</t>
  </si>
  <si>
    <t>Cake</t>
  </si>
  <si>
    <t>Sanitary Pad</t>
  </si>
  <si>
    <t>Contact Lens Solutions</t>
  </si>
</sst>
</file>

<file path=xl/styles.xml><?xml version="1.0" encoding="utf-8"?>
<styleSheet xmlns="http://schemas.openxmlformats.org/spreadsheetml/2006/main">
  <numFmts count="8">
    <numFmt numFmtId="176" formatCode="&quot;$&quot;#,##0_);[Red]\(&quot;$&quot;#,##0\)"/>
    <numFmt numFmtId="177" formatCode="[$£-809]#,##0.00"/>
    <numFmt numFmtId="178" formatCode="[$£]#,##0.00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179" formatCode="d/m/yyyy"/>
    <numFmt numFmtId="41" formatCode="_-* #,##0_-;\-* #,##0_-;_-* &quot;-&quot;_-;_-@_-"/>
  </numFmts>
  <fonts count="59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9"/>
      <color rgb="FFFFFFFF"/>
      <name val="Arial"/>
      <charset val="134"/>
    </font>
    <font>
      <sz val="10"/>
      <color rgb="FFFFFFFF"/>
      <name val="Arial"/>
      <charset val="134"/>
      <scheme val="minor"/>
    </font>
    <font>
      <sz val="24"/>
      <color rgb="FF418AB3"/>
      <name val="Arial"/>
      <charset val="134"/>
    </font>
    <font>
      <sz val="11"/>
      <color rgb="FFD7E7F0"/>
      <name val="Arial"/>
      <charset val="134"/>
    </font>
    <font>
      <sz val="11"/>
      <color rgb="FFFFFFFF"/>
      <name val="Arial"/>
      <charset val="134"/>
    </font>
    <font>
      <b/>
      <sz val="11"/>
      <color rgb="FFFFFFFF"/>
      <name val="Arial"/>
      <charset val="134"/>
    </font>
    <font>
      <b/>
      <sz val="12"/>
      <color rgb="FF306786"/>
      <name val="Arial"/>
      <charset val="134"/>
    </font>
    <font>
      <sz val="12"/>
      <color rgb="FFFFFFFF"/>
      <name val="Arial"/>
      <charset val="134"/>
    </font>
    <font>
      <sz val="20"/>
      <color theme="1"/>
      <name val="Arial"/>
      <charset val="134"/>
    </font>
    <font>
      <sz val="10"/>
      <name val="Arial"/>
      <charset val="134"/>
    </font>
    <font>
      <sz val="11"/>
      <color rgb="FF306786"/>
      <name val="Arial"/>
      <charset val="134"/>
    </font>
    <font>
      <b/>
      <sz val="11"/>
      <color theme="1"/>
      <name val="Arial"/>
      <charset val="134"/>
    </font>
    <font>
      <sz val="9"/>
      <color theme="1"/>
      <name val="Arial"/>
      <charset val="134"/>
    </font>
    <font>
      <sz val="10"/>
      <color rgb="FF000000"/>
      <name val="Arial"/>
      <charset val="134"/>
    </font>
    <font>
      <b/>
      <sz val="11"/>
      <color rgb="FF306786"/>
      <name val="Arial"/>
      <charset val="134"/>
    </font>
    <font>
      <b/>
      <u/>
      <sz val="11"/>
      <color rgb="FF306786"/>
      <name val="Arial"/>
      <charset val="134"/>
    </font>
    <font>
      <b/>
      <sz val="12"/>
      <color rgb="FFFFFFFF"/>
      <name val="Arial"/>
      <charset val="134"/>
    </font>
    <font>
      <sz val="9"/>
      <color rgb="FF000000"/>
      <name val="&quot;Google Sans Mono&quot;"/>
      <charset val="134"/>
    </font>
    <font>
      <sz val="11"/>
      <color rgb="FF000000"/>
      <name val="Arial"/>
      <charset val="134"/>
    </font>
    <font>
      <sz val="1"/>
      <color rgb="FFFFFFFF"/>
      <name val="Arial"/>
      <charset val="134"/>
    </font>
    <font>
      <sz val="20"/>
      <color rgb="FF000000"/>
      <name val="Arial"/>
      <charset val="134"/>
    </font>
    <font>
      <b/>
      <sz val="11"/>
      <color theme="1"/>
      <name val="Arial"/>
      <charset val="134"/>
      <scheme val="minor"/>
    </font>
    <font>
      <sz val="9"/>
      <color rgb="FF000000"/>
      <name val="Arial"/>
      <charset val="134"/>
    </font>
    <font>
      <b/>
      <sz val="11"/>
      <color rgb="FF000000"/>
      <name val="Arial"/>
      <charset val="134"/>
    </font>
    <font>
      <b/>
      <sz val="9"/>
      <color rgb="FF000000"/>
      <name val="Arial"/>
      <charset val="134"/>
    </font>
    <font>
      <sz val="11"/>
      <color rgb="FFFF0000"/>
      <name val="Arial"/>
      <charset val="134"/>
    </font>
    <font>
      <sz val="9"/>
      <color rgb="FFFF0000"/>
      <name val="Arial"/>
      <charset val="134"/>
    </font>
    <font>
      <sz val="11"/>
      <color rgb="FF418AB3"/>
      <name val="Arial"/>
      <charset val="134"/>
    </font>
    <font>
      <u/>
      <sz val="9"/>
      <color rgb="FF000000"/>
      <name val="Arial"/>
      <charset val="134"/>
    </font>
    <font>
      <u/>
      <sz val="9"/>
      <color rgb="FFFF0000"/>
      <name val="Arial"/>
      <charset val="134"/>
    </font>
    <font>
      <b/>
      <sz val="9"/>
      <color rgb="FF2A2A2A"/>
      <name val="Arial"/>
      <charset val="134"/>
    </font>
    <font>
      <sz val="11"/>
      <color rgb="FF38761D"/>
      <name val="Arial"/>
      <charset val="134"/>
    </font>
    <font>
      <sz val="9"/>
      <color rgb="FF38761D"/>
      <name val="Arial"/>
      <charset val="134"/>
    </font>
    <font>
      <u/>
      <sz val="9"/>
      <color rgb="FF38761D"/>
      <name val="Arial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06786"/>
        <bgColor rgb="FF306786"/>
      </patternFill>
    </fill>
    <fill>
      <patternFill patternType="solid">
        <fgColor rgb="FF418AB3"/>
        <bgColor rgb="FF418AB3"/>
      </patternFill>
    </fill>
    <fill>
      <patternFill patternType="solid">
        <fgColor rgb="FF89B9D4"/>
        <bgColor rgb="FF89B9D4"/>
      </patternFill>
    </fill>
    <fill>
      <patternFill patternType="solid">
        <fgColor rgb="FFD7E7F0"/>
        <bgColor rgb="FFD7E7F0"/>
      </patternFill>
    </fill>
    <fill>
      <patternFill patternType="solid">
        <fgColor rgb="FFB0D0E2"/>
        <bgColor rgb="FFB0D0E2"/>
      </patternFill>
    </fill>
    <fill>
      <patternFill patternType="solid">
        <fgColor rgb="FF3D85C6"/>
        <bgColor rgb="FF3D85C6"/>
      </patternFill>
    </fill>
    <fill>
      <patternFill patternType="solid">
        <fgColor theme="0"/>
        <bgColor theme="0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rgb="FF4A86E8"/>
      </bottom>
      <diagonal/>
    </border>
    <border>
      <left/>
      <right style="thin">
        <color rgb="FF4A86E8"/>
      </right>
      <top/>
      <bottom/>
      <diagonal/>
    </border>
    <border>
      <left/>
      <right style="thin">
        <color rgb="FF4A86E8"/>
      </right>
      <top/>
      <bottom style="thin">
        <color rgb="FF4A86E8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/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4A86E8"/>
      </top>
      <bottom/>
      <diagonal/>
    </border>
    <border>
      <left style="thin">
        <color rgb="FF4A86E8"/>
      </left>
      <right style="thin">
        <color rgb="FF4A86E8"/>
      </right>
      <top style="thin">
        <color rgb="FF4A86E8"/>
      </top>
      <bottom style="thin">
        <color rgb="FF4A86E8"/>
      </bottom>
      <diagonal/>
    </border>
    <border>
      <left style="thin">
        <color rgb="FF4A86E8"/>
      </left>
      <right/>
      <top style="thin">
        <color rgb="FF4A86E8"/>
      </top>
      <bottom style="thin">
        <color rgb="FF4A86E8"/>
      </bottom>
      <diagonal/>
    </border>
    <border>
      <left/>
      <right/>
      <top style="thin">
        <color rgb="FF4A86E8"/>
      </top>
      <bottom style="thin">
        <color rgb="FF4A86E8"/>
      </bottom>
      <diagonal/>
    </border>
    <border>
      <left/>
      <right/>
      <top/>
      <bottom style="thin">
        <color rgb="FFCCCCCC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/>
      <top/>
      <bottom style="thin">
        <color rgb="FFB7B7B7"/>
      </bottom>
      <diagonal/>
    </border>
    <border>
      <left/>
      <right style="thin">
        <color rgb="FFD9D9D9"/>
      </right>
      <top style="thin">
        <color rgb="FFD9D9D9"/>
      </top>
      <bottom style="thin">
        <color rgb="FFB7B7B7"/>
      </bottom>
      <diagonal/>
    </border>
    <border>
      <left/>
      <right style="thin">
        <color rgb="FFD9D9D9"/>
      </right>
      <top style="thin">
        <color rgb="FFD9D9D9"/>
      </top>
      <bottom/>
      <diagonal/>
    </border>
    <border>
      <left/>
      <right style="thin">
        <color rgb="FF4A86E8"/>
      </right>
      <top style="thin">
        <color rgb="FF4A86E8"/>
      </top>
      <bottom style="thin">
        <color rgb="FF4A86E8"/>
      </bottom>
      <diagonal/>
    </border>
    <border>
      <left/>
      <right style="thin">
        <color rgb="FFD9D9D9"/>
      </right>
      <top/>
      <bottom/>
      <diagonal/>
    </border>
    <border>
      <left/>
      <right/>
      <top/>
      <bottom style="thin">
        <color rgb="FF0000F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9" fillId="40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8" fillId="0" borderId="34" applyNumberFormat="0" applyFill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9" fillId="0" borderId="30" applyNumberFormat="0" applyFill="0" applyAlignment="0" applyProtection="0">
      <alignment vertical="center"/>
    </xf>
    <xf numFmtId="0" fontId="55" fillId="17" borderId="32" applyNumberFormat="0" applyAlignment="0" applyProtection="0">
      <alignment vertical="center"/>
    </xf>
    <xf numFmtId="44" fontId="40" fillId="0" borderId="0" applyFont="0" applyFill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0" fillId="38" borderId="33" applyNumberFormat="0" applyFont="0" applyAlignment="0" applyProtection="0">
      <alignment vertical="center"/>
    </xf>
    <xf numFmtId="0" fontId="47" fillId="18" borderId="28" applyNumberForma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6" fillId="17" borderId="28" applyNumberFormat="0" applyAlignment="0" applyProtection="0">
      <alignment vertical="center"/>
    </xf>
    <xf numFmtId="0" fontId="57" fillId="35" borderId="0" applyNumberFormat="0" applyBorder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4" fillId="0" borderId="27" applyNumberFormat="0" applyFill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42" fontId="40" fillId="0" borderId="0" applyFon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1" fillId="0" borderId="27" applyNumberFormat="0" applyFill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0" fontId="48" fillId="20" borderId="29" applyNumberFormat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40" fillId="0" borderId="0" applyFont="0" applyFill="0" applyBorder="0" applyAlignment="0" applyProtection="0">
      <alignment vertical="center"/>
    </xf>
  </cellStyleXfs>
  <cellXfs count="174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58" fontId="2" fillId="0" borderId="0" xfId="0" applyNumberFormat="1" applyFont="1" applyAlignment="1">
      <alignment horizontal="left"/>
    </xf>
    <xf numFmtId="0" fontId="3" fillId="0" borderId="0" xfId="0" applyFont="1" applyAlignment="1"/>
    <xf numFmtId="0" fontId="2" fillId="0" borderId="0" xfId="0" applyFont="1"/>
    <xf numFmtId="0" fontId="2" fillId="0" borderId="0" xfId="0" applyFont="1" applyAlignment="1">
      <alignment horizontal="left"/>
    </xf>
    <xf numFmtId="179" fontId="2" fillId="0" borderId="0" xfId="0" applyNumberFormat="1" applyFont="1" applyAlignment="1">
      <alignment horizontal="left"/>
    </xf>
    <xf numFmtId="4" fontId="2" fillId="0" borderId="0" xfId="0" applyNumberFormat="1" applyFont="1" applyAlignme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7" fillId="2" borderId="0" xfId="0" applyFont="1" applyFill="1"/>
    <xf numFmtId="0" fontId="8" fillId="3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3" fillId="5" borderId="0" xfId="0" applyFont="1" applyFill="1"/>
    <xf numFmtId="0" fontId="10" fillId="5" borderId="1" xfId="0" applyFont="1" applyFill="1" applyBorder="1" applyAlignment="1">
      <alignment horizontal="left"/>
    </xf>
    <xf numFmtId="0" fontId="3" fillId="5" borderId="2" xfId="0" applyFont="1" applyFill="1" applyBorder="1"/>
    <xf numFmtId="178" fontId="11" fillId="2" borderId="3" xfId="0" applyNumberFormat="1" applyFont="1" applyFill="1" applyBorder="1" applyAlignment="1">
      <alignment horizontal="left"/>
    </xf>
    <xf numFmtId="0" fontId="3" fillId="6" borderId="0" xfId="0" applyFont="1" applyFill="1"/>
    <xf numFmtId="0" fontId="10" fillId="5" borderId="0" xfId="0" applyFont="1" applyFill="1" applyAlignment="1">
      <alignment horizontal="left"/>
    </xf>
    <xf numFmtId="178" fontId="12" fillId="4" borderId="0" xfId="0" applyNumberFormat="1" applyFont="1" applyFill="1" applyAlignment="1">
      <alignment horizontal="left"/>
    </xf>
    <xf numFmtId="178" fontId="11" fillId="7" borderId="0" xfId="0" applyNumberFormat="1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13" fillId="2" borderId="0" xfId="0" applyFont="1" applyFill="1" applyAlignment="1"/>
    <xf numFmtId="0" fontId="2" fillId="8" borderId="1" xfId="0" applyFont="1" applyFill="1" applyBorder="1"/>
    <xf numFmtId="0" fontId="14" fillId="0" borderId="1" xfId="0" applyFont="1" applyBorder="1"/>
    <xf numFmtId="0" fontId="14" fillId="0" borderId="3" xfId="0" applyFont="1" applyBorder="1"/>
    <xf numFmtId="0" fontId="15" fillId="6" borderId="0" xfId="0" applyFont="1" applyFill="1" applyAlignment="1">
      <alignment horizontal="left"/>
    </xf>
    <xf numFmtId="0" fontId="15" fillId="6" borderId="4" xfId="0" applyFont="1" applyFill="1" applyBorder="1"/>
    <xf numFmtId="0" fontId="14" fillId="0" borderId="4" xfId="0" applyFont="1" applyBorder="1"/>
    <xf numFmtId="179" fontId="3" fillId="0" borderId="0" xfId="0" applyNumberFormat="1" applyFont="1" applyAlignment="1">
      <alignment horizontal="left"/>
    </xf>
    <xf numFmtId="0" fontId="15" fillId="6" borderId="0" xfId="0" applyFont="1" applyFill="1" applyAlignment="1">
      <alignment horizontal="right"/>
    </xf>
    <xf numFmtId="9" fontId="10" fillId="4" borderId="0" xfId="0" applyNumberFormat="1" applyFont="1" applyFill="1" applyAlignment="1">
      <alignment horizontal="center"/>
    </xf>
    <xf numFmtId="178" fontId="15" fillId="7" borderId="0" xfId="0" applyNumberFormat="1" applyFont="1" applyFill="1" applyAlignment="1">
      <alignment horizontal="right"/>
    </xf>
    <xf numFmtId="0" fontId="14" fillId="0" borderId="5" xfId="0" applyFont="1" applyBorder="1"/>
    <xf numFmtId="0" fontId="15" fillId="6" borderId="5" xfId="0" applyFont="1" applyFill="1" applyBorder="1"/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6" xfId="0" applyFont="1" applyBorder="1" applyAlignment="1"/>
    <xf numFmtId="0" fontId="3" fillId="0" borderId="7" xfId="0" applyFont="1" applyBorder="1"/>
    <xf numFmtId="0" fontId="16" fillId="0" borderId="6" xfId="0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177" fontId="15" fillId="6" borderId="5" xfId="0" applyNumberFormat="1" applyFont="1" applyFill="1" applyBorder="1"/>
    <xf numFmtId="0" fontId="15" fillId="6" borderId="5" xfId="0" applyFont="1" applyFill="1" applyBorder="1" applyAlignment="1">
      <alignment wrapText="1"/>
    </xf>
    <xf numFmtId="2" fontId="3" fillId="0" borderId="0" xfId="0" applyNumberFormat="1" applyFont="1" applyAlignment="1"/>
    <xf numFmtId="4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0" fontId="17" fillId="0" borderId="7" xfId="0" applyFont="1" applyBorder="1" applyAlignment="1"/>
    <xf numFmtId="0" fontId="17" fillId="0" borderId="8" xfId="0" applyFont="1" applyBorder="1" applyAlignment="1"/>
    <xf numFmtId="0" fontId="3" fillId="8" borderId="1" xfId="0" applyFont="1" applyFill="1" applyBorder="1"/>
    <xf numFmtId="0" fontId="3" fillId="8" borderId="0" xfId="0" applyFont="1" applyFill="1"/>
    <xf numFmtId="0" fontId="3" fillId="6" borderId="4" xfId="0" applyFont="1" applyFill="1" applyBorder="1"/>
    <xf numFmtId="179" fontId="18" fillId="2" borderId="0" xfId="0" applyNumberFormat="1" applyFont="1" applyFill="1" applyAlignment="1">
      <alignment horizontal="left"/>
    </xf>
    <xf numFmtId="0" fontId="15" fillId="6" borderId="0" xfId="0" applyFont="1" applyFill="1" applyAlignment="1"/>
    <xf numFmtId="0" fontId="19" fillId="6" borderId="9" xfId="0" applyFont="1" applyFill="1" applyBorder="1" applyAlignment="1"/>
    <xf numFmtId="0" fontId="19" fillId="6" borderId="10" xfId="0" applyFont="1" applyFill="1" applyBorder="1" applyAlignment="1">
      <alignment horizontal="left"/>
    </xf>
    <xf numFmtId="0" fontId="14" fillId="0" borderId="10" xfId="0" applyFont="1" applyBorder="1"/>
    <xf numFmtId="0" fontId="19" fillId="6" borderId="0" xfId="0" applyFont="1" applyFill="1" applyAlignment="1"/>
    <xf numFmtId="0" fontId="15" fillId="6" borderId="10" xfId="0" applyFont="1" applyFill="1" applyBorder="1" applyAlignment="1"/>
    <xf numFmtId="0" fontId="19" fillId="6" borderId="10" xfId="0" applyFont="1" applyFill="1" applyBorder="1" applyAlignment="1"/>
    <xf numFmtId="177" fontId="20" fillId="6" borderId="10" xfId="0" applyNumberFormat="1" applyFont="1" applyFill="1" applyBorder="1" applyAlignment="1">
      <alignment horizontal="right" vertical="center"/>
    </xf>
    <xf numFmtId="178" fontId="19" fillId="6" borderId="10" xfId="0" applyNumberFormat="1" applyFont="1" applyFill="1" applyBorder="1" applyAlignment="1">
      <alignment horizontal="right" vertical="center"/>
    </xf>
    <xf numFmtId="177" fontId="19" fillId="6" borderId="0" xfId="0" applyNumberFormat="1" applyFont="1" applyFill="1" applyAlignment="1">
      <alignment horizontal="right" vertical="center"/>
    </xf>
    <xf numFmtId="178" fontId="19" fillId="6" borderId="0" xfId="0" applyNumberFormat="1" applyFont="1" applyFill="1" applyAlignment="1">
      <alignment horizontal="right" vertical="center"/>
    </xf>
    <xf numFmtId="178" fontId="21" fillId="4" borderId="0" xfId="0" applyNumberFormat="1" applyFont="1" applyFill="1" applyAlignment="1">
      <alignment horizontal="left"/>
    </xf>
    <xf numFmtId="2" fontId="17" fillId="0" borderId="0" xfId="0" applyNumberFormat="1" applyFont="1"/>
    <xf numFmtId="2" fontId="22" fillId="0" borderId="0" xfId="0" applyNumberFormat="1" applyFont="1"/>
    <xf numFmtId="0" fontId="3" fillId="2" borderId="0" xfId="0" applyFont="1" applyFill="1" applyAlignment="1"/>
    <xf numFmtId="0" fontId="3" fillId="0" borderId="1" xfId="0" applyFont="1" applyBorder="1" applyAlignment="1"/>
    <xf numFmtId="0" fontId="7" fillId="2" borderId="0" xfId="0" applyFont="1" applyFill="1" applyAlignment="1">
      <alignment horizontal="left" vertical="center"/>
    </xf>
    <xf numFmtId="0" fontId="8" fillId="3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23" fillId="5" borderId="0" xfId="0" applyFont="1" applyFill="1" applyAlignment="1">
      <alignment vertical="center"/>
    </xf>
    <xf numFmtId="0" fontId="10" fillId="5" borderId="0" xfId="0" applyFont="1" applyFill="1" applyAlignment="1">
      <alignment horizontal="center" vertical="center"/>
    </xf>
    <xf numFmtId="0" fontId="23" fillId="6" borderId="0" xfId="0" applyFont="1" applyFill="1" applyAlignment="1">
      <alignment vertical="center"/>
    </xf>
    <xf numFmtId="178" fontId="11" fillId="2" borderId="11" xfId="0" applyNumberFormat="1" applyFont="1" applyFill="1" applyBorder="1" applyAlignment="1">
      <alignment horizontal="center" vertical="center"/>
    </xf>
    <xf numFmtId="178" fontId="21" fillId="4" borderId="0" xfId="0" applyNumberFormat="1" applyFont="1" applyFill="1" applyAlignment="1">
      <alignment horizontal="center" vertical="center"/>
    </xf>
    <xf numFmtId="178" fontId="11" fillId="7" borderId="0" xfId="0" applyNumberFormat="1" applyFont="1" applyFill="1" applyAlignment="1">
      <alignment horizontal="center" vertical="center"/>
    </xf>
    <xf numFmtId="0" fontId="23" fillId="2" borderId="0" xfId="0" applyFont="1" applyFill="1" applyAlignment="1">
      <alignment vertic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9" fillId="4" borderId="12" xfId="0" applyFont="1" applyFill="1" applyBorder="1" applyAlignment="1">
      <alignment horizontal="left" vertical="center"/>
    </xf>
    <xf numFmtId="0" fontId="14" fillId="0" borderId="13" xfId="0" applyFont="1" applyBorder="1"/>
    <xf numFmtId="0" fontId="9" fillId="4" borderId="13" xfId="0" applyFont="1" applyFill="1" applyBorder="1" applyAlignment="1">
      <alignment horizontal="left" vertical="center"/>
    </xf>
    <xf numFmtId="0" fontId="15" fillId="6" borderId="14" xfId="0" applyFont="1" applyFill="1" applyBorder="1" applyAlignment="1">
      <alignment horizontal="left" vertical="center"/>
    </xf>
    <xf numFmtId="0" fontId="15" fillId="6" borderId="4" xfId="0" applyFont="1" applyFill="1" applyBorder="1" applyAlignment="1">
      <alignment horizontal="left" vertical="center"/>
    </xf>
    <xf numFmtId="0" fontId="15" fillId="6" borderId="0" xfId="0" applyFont="1" applyFill="1" applyAlignment="1">
      <alignment horizontal="left" vertical="center"/>
    </xf>
    <xf numFmtId="0" fontId="15" fillId="6" borderId="0" xfId="0" applyFont="1" applyFill="1" applyAlignment="1">
      <alignment horizontal="right" vertical="center"/>
    </xf>
    <xf numFmtId="9" fontId="10" fillId="4" borderId="0" xfId="0" applyNumberFormat="1" applyFont="1" applyFill="1" applyAlignment="1">
      <alignment horizontal="center" vertical="center"/>
    </xf>
    <xf numFmtId="178" fontId="15" fillId="7" borderId="0" xfId="0" applyNumberFormat="1" applyFont="1" applyFill="1" applyAlignment="1">
      <alignment horizontal="right" vertical="center"/>
    </xf>
    <xf numFmtId="176" fontId="19" fillId="6" borderId="0" xfId="0" applyNumberFormat="1" applyFont="1" applyFill="1" applyAlignment="1">
      <alignment horizontal="center" vertical="center"/>
    </xf>
    <xf numFmtId="0" fontId="15" fillId="6" borderId="5" xfId="0" applyFont="1" applyFill="1" applyBorder="1" applyAlignment="1">
      <alignment vertical="center"/>
    </xf>
    <xf numFmtId="0" fontId="23" fillId="0" borderId="0" xfId="0" applyFont="1" applyAlignment="1">
      <alignment vertical="center"/>
    </xf>
    <xf numFmtId="0" fontId="26" fillId="0" borderId="15" xfId="0" applyFont="1" applyBorder="1" applyAlignment="1">
      <alignment horizontal="left"/>
    </xf>
    <xf numFmtId="0" fontId="2" fillId="0" borderId="16" xfId="0" applyFont="1" applyBorder="1" applyAlignment="1"/>
    <xf numFmtId="0" fontId="2" fillId="0" borderId="17" xfId="0" applyFont="1" applyBorder="1" applyAlignment="1"/>
    <xf numFmtId="0" fontId="15" fillId="6" borderId="5" xfId="0" applyFont="1" applyFill="1" applyBorder="1" applyAlignment="1">
      <alignment horizontal="left" vertical="center"/>
    </xf>
    <xf numFmtId="177" fontId="15" fillId="6" borderId="5" xfId="0" applyNumberFormat="1" applyFont="1" applyFill="1" applyBorder="1" applyAlignment="1">
      <alignment horizontal="left" vertical="center"/>
    </xf>
    <xf numFmtId="0" fontId="15" fillId="6" borderId="5" xfId="0" applyFont="1" applyFill="1" applyBorder="1" applyAlignment="1">
      <alignment vertical="center" wrapText="1"/>
    </xf>
    <xf numFmtId="2" fontId="2" fillId="0" borderId="0" xfId="0" applyNumberFormat="1" applyFont="1"/>
    <xf numFmtId="0" fontId="26" fillId="0" borderId="18" xfId="0" applyFont="1" applyBorder="1" applyAlignment="1">
      <alignment horizontal="left"/>
    </xf>
    <xf numFmtId="0" fontId="26" fillId="0" borderId="0" xfId="0" applyFont="1" applyAlignment="1">
      <alignment horizontal="left"/>
    </xf>
    <xf numFmtId="0" fontId="27" fillId="0" borderId="7" xfId="0" applyFont="1" applyBorder="1" applyAlignment="1">
      <alignment horizontal="left"/>
    </xf>
    <xf numFmtId="0" fontId="27" fillId="0" borderId="0" xfId="0" applyFont="1" applyAlignment="1">
      <alignment horizontal="left"/>
    </xf>
    <xf numFmtId="0" fontId="27" fillId="0" borderId="8" xfId="0" applyFont="1" applyBorder="1" applyAlignment="1">
      <alignment horizontal="left"/>
    </xf>
    <xf numFmtId="0" fontId="9" fillId="4" borderId="0" xfId="0" applyFont="1" applyFill="1" applyAlignment="1">
      <alignment horizontal="left" vertical="center"/>
    </xf>
    <xf numFmtId="0" fontId="15" fillId="6" borderId="4" xfId="0" applyFont="1" applyFill="1" applyBorder="1" applyAlignment="1">
      <alignment vertical="center"/>
    </xf>
    <xf numFmtId="0" fontId="15" fillId="6" borderId="0" xfId="0" applyFont="1" applyFill="1" applyAlignment="1">
      <alignment vertical="center"/>
    </xf>
    <xf numFmtId="0" fontId="18" fillId="2" borderId="0" xfId="0" applyFont="1" applyFill="1" applyAlignment="1">
      <alignment horizontal="left"/>
    </xf>
    <xf numFmtId="0" fontId="28" fillId="2" borderId="14" xfId="0" applyFont="1" applyFill="1" applyBorder="1" applyAlignment="1">
      <alignment vertical="center"/>
    </xf>
    <xf numFmtId="0" fontId="29" fillId="2" borderId="14" xfId="0" applyFont="1" applyFill="1" applyBorder="1" applyAlignment="1">
      <alignment horizontal="left" vertical="center"/>
    </xf>
    <xf numFmtId="0" fontId="29" fillId="2" borderId="19" xfId="0" applyFont="1" applyFill="1" applyBorder="1" applyAlignment="1">
      <alignment vertical="center"/>
    </xf>
    <xf numFmtId="0" fontId="29" fillId="2" borderId="20" xfId="0" applyFont="1" applyFill="1" applyBorder="1" applyAlignment="1">
      <alignment vertical="center"/>
    </xf>
    <xf numFmtId="0" fontId="23" fillId="2" borderId="14" xfId="0" applyFont="1" applyFill="1" applyBorder="1" applyAlignment="1">
      <alignment vertical="center"/>
    </xf>
    <xf numFmtId="179" fontId="27" fillId="2" borderId="14" xfId="0" applyNumberFormat="1" applyFont="1" applyFill="1" applyBorder="1" applyAlignment="1">
      <alignment horizontal="left" vertical="center"/>
    </xf>
    <xf numFmtId="0" fontId="27" fillId="2" borderId="19" xfId="0" applyFont="1" applyFill="1" applyBorder="1" applyAlignment="1">
      <alignment vertical="center"/>
    </xf>
    <xf numFmtId="0" fontId="27" fillId="2" borderId="20" xfId="0" applyFont="1" applyFill="1" applyBorder="1" applyAlignment="1">
      <alignment vertical="center"/>
    </xf>
    <xf numFmtId="0" fontId="27" fillId="2" borderId="14" xfId="0" applyFont="1" applyFill="1" applyBorder="1" applyAlignment="1">
      <alignment horizontal="left" vertical="center"/>
    </xf>
    <xf numFmtId="0" fontId="30" fillId="2" borderId="14" xfId="0" applyFont="1" applyFill="1" applyBorder="1" applyAlignment="1">
      <alignment vertical="center"/>
    </xf>
    <xf numFmtId="0" fontId="31" fillId="2" borderId="14" xfId="0" applyFont="1" applyFill="1" applyBorder="1" applyAlignment="1">
      <alignment horizontal="left" vertical="center"/>
    </xf>
    <xf numFmtId="0" fontId="31" fillId="2" borderId="19" xfId="0" applyFont="1" applyFill="1" applyBorder="1" applyAlignment="1">
      <alignment vertical="center"/>
    </xf>
    <xf numFmtId="0" fontId="31" fillId="2" borderId="20" xfId="0" applyFont="1" applyFill="1" applyBorder="1" applyAlignment="1">
      <alignment vertical="center"/>
    </xf>
    <xf numFmtId="0" fontId="23" fillId="2" borderId="21" xfId="0" applyFont="1" applyFill="1" applyBorder="1" applyAlignment="1">
      <alignment vertical="center"/>
    </xf>
    <xf numFmtId="0" fontId="1" fillId="0" borderId="21" xfId="0" applyFont="1" applyBorder="1" applyAlignment="1"/>
    <xf numFmtId="0" fontId="27" fillId="2" borderId="22" xfId="0" applyFont="1" applyFill="1" applyBorder="1" applyAlignment="1">
      <alignment vertical="center"/>
    </xf>
    <xf numFmtId="0" fontId="27" fillId="2" borderId="5" xfId="0" applyFont="1" applyFill="1" applyBorder="1" applyAlignment="1">
      <alignment vertical="center"/>
    </xf>
    <xf numFmtId="0" fontId="32" fillId="6" borderId="0" xfId="0" applyFont="1" applyFill="1" applyAlignment="1">
      <alignment horizontal="right" vertical="center"/>
    </xf>
    <xf numFmtId="0" fontId="14" fillId="0" borderId="20" xfId="0" applyFont="1" applyBorder="1"/>
    <xf numFmtId="0" fontId="14" fillId="0" borderId="19" xfId="0" applyFont="1" applyBorder="1"/>
    <xf numFmtId="0" fontId="29" fillId="2" borderId="19" xfId="0" applyFont="1" applyFill="1" applyBorder="1" applyAlignment="1">
      <alignment horizontal="left" vertical="center"/>
    </xf>
    <xf numFmtId="0" fontId="29" fillId="2" borderId="19" xfId="0" applyFont="1" applyFill="1" applyBorder="1" applyAlignment="1">
      <alignment horizontal="right" vertical="center"/>
    </xf>
    <xf numFmtId="0" fontId="27" fillId="2" borderId="19" xfId="0" applyFont="1" applyFill="1" applyBorder="1" applyAlignment="1">
      <alignment horizontal="left" vertical="center"/>
    </xf>
    <xf numFmtId="0" fontId="27" fillId="2" borderId="19" xfId="0" applyFont="1" applyFill="1" applyBorder="1" applyAlignment="1">
      <alignment horizontal="right" vertical="center"/>
    </xf>
    <xf numFmtId="0" fontId="31" fillId="9" borderId="19" xfId="0" applyFont="1" applyFill="1" applyBorder="1" applyAlignment="1">
      <alignment horizontal="left" vertical="center"/>
    </xf>
    <xf numFmtId="0" fontId="31" fillId="2" borderId="19" xfId="0" applyFont="1" applyFill="1" applyBorder="1" applyAlignment="1">
      <alignment horizontal="right" vertical="center"/>
    </xf>
    <xf numFmtId="0" fontId="27" fillId="9" borderId="19" xfId="0" applyFont="1" applyFill="1" applyBorder="1" applyAlignment="1">
      <alignment horizontal="left" vertical="center"/>
    </xf>
    <xf numFmtId="4" fontId="29" fillId="2" borderId="19" xfId="0" applyNumberFormat="1" applyFont="1" applyFill="1" applyBorder="1" applyAlignment="1">
      <alignment horizontal="right" vertical="center"/>
    </xf>
    <xf numFmtId="4" fontId="27" fillId="2" borderId="19" xfId="0" applyNumberFormat="1" applyFont="1" applyFill="1" applyBorder="1" applyAlignment="1">
      <alignment horizontal="right" vertical="center"/>
    </xf>
    <xf numFmtId="4" fontId="22" fillId="0" borderId="5" xfId="0" applyNumberFormat="1" applyFont="1" applyBorder="1"/>
    <xf numFmtId="4" fontId="22" fillId="0" borderId="19" xfId="0" applyNumberFormat="1" applyFont="1" applyBorder="1"/>
    <xf numFmtId="4" fontId="22" fillId="0" borderId="23" xfId="0" applyNumberFormat="1" applyFont="1" applyBorder="1"/>
    <xf numFmtId="4" fontId="33" fillId="2" borderId="19" xfId="0" applyNumberFormat="1" applyFont="1" applyFill="1" applyBorder="1" applyAlignment="1">
      <alignment horizontal="right" vertical="center"/>
    </xf>
    <xf numFmtId="4" fontId="34" fillId="2" borderId="19" xfId="0" applyNumberFormat="1" applyFont="1" applyFill="1" applyBorder="1" applyAlignment="1">
      <alignment horizontal="right" vertical="center"/>
    </xf>
    <xf numFmtId="4" fontId="31" fillId="2" borderId="19" xfId="0" applyNumberFormat="1" applyFont="1" applyFill="1" applyBorder="1" applyAlignment="1">
      <alignment horizontal="right" vertical="center"/>
    </xf>
    <xf numFmtId="0" fontId="14" fillId="0" borderId="18" xfId="0" applyFont="1" applyBorder="1"/>
    <xf numFmtId="0" fontId="9" fillId="4" borderId="24" xfId="0" applyFont="1" applyFill="1" applyBorder="1" applyAlignment="1">
      <alignment horizontal="left" vertical="center"/>
    </xf>
    <xf numFmtId="4" fontId="35" fillId="2" borderId="25" xfId="0" applyNumberFormat="1" applyFont="1" applyFill="1" applyBorder="1" applyAlignment="1">
      <alignment horizontal="right"/>
    </xf>
    <xf numFmtId="4" fontId="35" fillId="2" borderId="0" xfId="0" applyNumberFormat="1" applyFont="1" applyFill="1" applyAlignment="1">
      <alignment horizontal="right"/>
    </xf>
    <xf numFmtId="4" fontId="27" fillId="2" borderId="0" xfId="0" applyNumberFormat="1" applyFont="1" applyFill="1" applyAlignment="1">
      <alignment horizontal="right" vertical="center"/>
    </xf>
    <xf numFmtId="4" fontId="29" fillId="2" borderId="0" xfId="0" applyNumberFormat="1" applyFont="1" applyFill="1" applyAlignment="1">
      <alignment horizontal="right" vertical="center"/>
    </xf>
    <xf numFmtId="4" fontId="31" fillId="2" borderId="0" xfId="0" applyNumberFormat="1" applyFont="1" applyFill="1" applyAlignment="1">
      <alignment horizontal="right" vertical="center"/>
    </xf>
    <xf numFmtId="0" fontId="36" fillId="2" borderId="14" xfId="0" applyFont="1" applyFill="1" applyBorder="1" applyAlignment="1">
      <alignment vertical="center"/>
    </xf>
    <xf numFmtId="0" fontId="37" fillId="2" borderId="14" xfId="0" applyFont="1" applyFill="1" applyBorder="1" applyAlignment="1">
      <alignment horizontal="left" vertical="center"/>
    </xf>
    <xf numFmtId="0" fontId="37" fillId="2" borderId="19" xfId="0" applyFont="1" applyFill="1" applyBorder="1" applyAlignment="1">
      <alignment vertical="center"/>
    </xf>
    <xf numFmtId="0" fontId="37" fillId="2" borderId="20" xfId="0" applyFont="1" applyFill="1" applyBorder="1" applyAlignment="1">
      <alignment vertical="center"/>
    </xf>
    <xf numFmtId="0" fontId="37" fillId="2" borderId="19" xfId="0" applyFont="1" applyFill="1" applyBorder="1" applyAlignment="1">
      <alignment horizontal="left" vertical="center"/>
    </xf>
    <xf numFmtId="0" fontId="37" fillId="2" borderId="19" xfId="0" applyFont="1" applyFill="1" applyBorder="1" applyAlignment="1">
      <alignment horizontal="right" vertical="center"/>
    </xf>
    <xf numFmtId="0" fontId="31" fillId="2" borderId="19" xfId="0" applyFont="1" applyFill="1" applyBorder="1" applyAlignment="1">
      <alignment horizontal="left" vertical="center"/>
    </xf>
    <xf numFmtId="0" fontId="38" fillId="2" borderId="19" xfId="0" applyFont="1" applyFill="1" applyBorder="1" applyAlignment="1">
      <alignment horizontal="right" vertical="center"/>
    </xf>
    <xf numFmtId="4" fontId="38" fillId="2" borderId="19" xfId="0" applyNumberFormat="1" applyFont="1" applyFill="1" applyBorder="1" applyAlignment="1">
      <alignment horizontal="right" vertical="center"/>
    </xf>
    <xf numFmtId="0" fontId="34" fillId="2" borderId="19" xfId="0" applyFont="1" applyFill="1" applyBorder="1" applyAlignment="1">
      <alignment horizontal="right" vertical="center"/>
    </xf>
    <xf numFmtId="4" fontId="37" fillId="2" borderId="0" xfId="0" applyNumberFormat="1" applyFont="1" applyFill="1" applyAlignment="1">
      <alignment horizontal="right" vertical="center"/>
    </xf>
    <xf numFmtId="0" fontId="23" fillId="2" borderId="26" xfId="0" applyFont="1" applyFill="1" applyBorder="1" applyAlignment="1">
      <alignment vertical="center"/>
    </xf>
    <xf numFmtId="0" fontId="27" fillId="2" borderId="26" xfId="0" applyFont="1" applyFill="1" applyBorder="1" applyAlignment="1">
      <alignment horizontal="left" vertical="center"/>
    </xf>
    <xf numFmtId="0" fontId="27" fillId="2" borderId="23" xfId="0" applyFont="1" applyFill="1" applyBorder="1" applyAlignment="1">
      <alignment vertical="center"/>
    </xf>
    <xf numFmtId="0" fontId="19" fillId="6" borderId="0" xfId="0" applyFont="1" applyFill="1" applyAlignment="1">
      <alignment horizontal="left"/>
    </xf>
    <xf numFmtId="0" fontId="27" fillId="2" borderId="23" xfId="0" applyFont="1" applyFill="1" applyBorder="1" applyAlignment="1">
      <alignment horizontal="left" vertical="center"/>
    </xf>
    <xf numFmtId="0" fontId="27" fillId="2" borderId="23" xfId="0" applyFont="1" applyFill="1" applyBorder="1" applyAlignment="1">
      <alignment horizontal="right" vertical="center"/>
    </xf>
    <xf numFmtId="4" fontId="27" fillId="2" borderId="23" xfId="0" applyNumberFormat="1" applyFont="1" applyFill="1" applyBorder="1" applyAlignment="1">
      <alignment horizontal="righ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dxfs count="2">
    <dxf>
      <font>
        <color rgb="FFFF0000"/>
      </font>
      <fill>
        <patternFill patternType="solid">
          <fgColor rgb="FFFFFFFF"/>
          <bgColor rgb="FFFFFFFF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0.339950786377163"/>
          <c:y val="0.10286"/>
          <c:w val="0.573065870516485"/>
          <c:h val="0.660726956521739"/>
        </c:manualLayout>
      </c:layout>
      <c:barChart>
        <c:barDir val="bar"/>
        <c:grouping val="none"/>
        <c:varyColors val="0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'Travel Cost (Bolivia)'!$E$4:$E$11</c:f>
              <c:strCache>
                <c:ptCount val="8"/>
                <c:pt idx="0">
                  <c:v>Transportation</c:v>
                </c:pt>
                <c:pt idx="1">
                  <c:v>Lodging</c:v>
                </c:pt>
                <c:pt idx="2">
                  <c:v>Food</c:v>
                </c:pt>
                <c:pt idx="3">
                  <c:v>Gym</c:v>
                </c:pt>
                <c:pt idx="4">
                  <c:v>Activities</c:v>
                </c:pt>
                <c:pt idx="5">
                  <c:v>Grocerries</c:v>
                </c:pt>
                <c:pt idx="6">
                  <c:v>Other</c:v>
                </c:pt>
                <c:pt idx="7">
                  <c:v>Dating</c:v>
                </c:pt>
              </c:strCache>
            </c:strRef>
          </c:cat>
          <c:val>
            <c:numRef>
              <c:f>'Travel Cost (Bolivia)'!$F$4:$F$11</c:f>
              <c:numCache>
                <c:formatCode>0%</c:formatCode>
                <c:ptCount val="8"/>
                <c:pt idx="0">
                  <c:v>0.103456822659789</c:v>
                </c:pt>
                <c:pt idx="1">
                  <c:v>0.173186250517676</c:v>
                </c:pt>
                <c:pt idx="2">
                  <c:v>0.161886618478351</c:v>
                </c:pt>
                <c:pt idx="3">
                  <c:v>0.026981915841522</c:v>
                </c:pt>
                <c:pt idx="4">
                  <c:v>0.402375663566884</c:v>
                </c:pt>
                <c:pt idx="5">
                  <c:v>0.0657919506042694</c:v>
                </c:pt>
                <c:pt idx="6">
                  <c:v>0.078316579446055</c:v>
                </c:pt>
                <c:pt idx="7">
                  <c:v>0.00313743207459558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'Travel Cost (Bolivia)'!$E$4:$E$11</c:f>
              <c:strCache>
                <c:ptCount val="8"/>
                <c:pt idx="0">
                  <c:v>Transportation</c:v>
                </c:pt>
                <c:pt idx="1">
                  <c:v>Lodging</c:v>
                </c:pt>
                <c:pt idx="2">
                  <c:v>Food</c:v>
                </c:pt>
                <c:pt idx="3">
                  <c:v>Gym</c:v>
                </c:pt>
                <c:pt idx="4">
                  <c:v>Activities</c:v>
                </c:pt>
                <c:pt idx="5">
                  <c:v>Grocerries</c:v>
                </c:pt>
                <c:pt idx="6">
                  <c:v>Other</c:v>
                </c:pt>
                <c:pt idx="7">
                  <c:v>Dating</c:v>
                </c:pt>
              </c:strCache>
            </c:strRef>
          </c:cat>
          <c:val>
            <c:numRef>
              <c:f>'Travel Cost (Bolivia)'!$G$4:$G$11</c:f>
              <c:numCache>
                <c:formatCode>[$£]#,##0.00</c:formatCode>
                <c:ptCount val="8"/>
                <c:pt idx="0">
                  <c:v>71.45772726195</c:v>
                </c:pt>
                <c:pt idx="1">
                  <c:v>119.6199103824</c:v>
                </c:pt>
                <c:pt idx="2">
                  <c:v>111.815243627055</c:v>
                </c:pt>
                <c:pt idx="3">
                  <c:v>18.6364353132</c:v>
                </c:pt>
                <c:pt idx="4">
                  <c:v>277.9212591765</c:v>
                </c:pt>
                <c:pt idx="5">
                  <c:v>45.44256378114</c:v>
                </c:pt>
                <c:pt idx="6">
                  <c:v>54.093337010244</c:v>
                </c:pt>
                <c:pt idx="7">
                  <c:v>2.167027362</c:v>
                </c:pt>
              </c:numCache>
            </c:numRef>
          </c:val>
        </c:ser>
        <c:ser>
          <c:idx val="2"/>
          <c:order val="2"/>
          <c:invertIfNegative val="0"/>
          <c:dLbls>
            <c:delete val="1"/>
          </c:dLbls>
          <c:cat>
            <c:strRef>
              <c:f>'Travel Cost (Bolivia)'!$E$4:$E$11</c:f>
              <c:strCache>
                <c:ptCount val="8"/>
                <c:pt idx="0">
                  <c:v>Transportation</c:v>
                </c:pt>
                <c:pt idx="1">
                  <c:v>Lodging</c:v>
                </c:pt>
                <c:pt idx="2">
                  <c:v>Food</c:v>
                </c:pt>
                <c:pt idx="3">
                  <c:v>Gym</c:v>
                </c:pt>
                <c:pt idx="4">
                  <c:v>Activities</c:v>
                </c:pt>
                <c:pt idx="5">
                  <c:v>Grocerries</c:v>
                </c:pt>
                <c:pt idx="6">
                  <c:v>Other</c:v>
                </c:pt>
                <c:pt idx="7">
                  <c:v>Dating</c:v>
                </c:pt>
              </c:strCache>
            </c:strRef>
          </c:cat>
          <c:val>
            <c:numRef>
              <c:f>'Travel Cost (Bolivia)'!$H$4:$H$11</c:f>
              <c:numCache>
                <c:formatCode>General</c:formatCode>
                <c:ptCount val="8"/>
              </c:numCache>
            </c:numRef>
          </c:val>
        </c:ser>
        <c:ser>
          <c:idx val="3"/>
          <c:order val="3"/>
          <c:invertIfNegative val="0"/>
          <c:dLbls>
            <c:delete val="1"/>
          </c:dLbls>
          <c:cat>
            <c:strRef>
              <c:f>'Travel Cost (Bolivia)'!$E$4:$E$11</c:f>
              <c:strCache>
                <c:ptCount val="8"/>
                <c:pt idx="0">
                  <c:v>Transportation</c:v>
                </c:pt>
                <c:pt idx="1">
                  <c:v>Lodging</c:v>
                </c:pt>
                <c:pt idx="2">
                  <c:v>Food</c:v>
                </c:pt>
                <c:pt idx="3">
                  <c:v>Gym</c:v>
                </c:pt>
                <c:pt idx="4">
                  <c:v>Activities</c:v>
                </c:pt>
                <c:pt idx="5">
                  <c:v>Grocerries</c:v>
                </c:pt>
                <c:pt idx="6">
                  <c:v>Other</c:v>
                </c:pt>
                <c:pt idx="7">
                  <c:v>Dating</c:v>
                </c:pt>
              </c:strCache>
            </c:strRef>
          </c:cat>
          <c:val>
            <c:numRef>
              <c:f>'Travel Cost (Bolivia)'!$I$4:$I$11</c:f>
              <c:numCache>
                <c:formatCode>General</c:formatCode>
                <c:ptCount val="8"/>
              </c:numCache>
            </c:numRef>
          </c:val>
        </c:ser>
        <c:ser>
          <c:idx val="4"/>
          <c:order val="4"/>
          <c:invertIfNegative val="0"/>
          <c:dLbls>
            <c:delete val="1"/>
          </c:dLbls>
          <c:cat>
            <c:strRef>
              <c:f>'Travel Cost (Bolivia)'!$E$4:$E$11</c:f>
              <c:strCache>
                <c:ptCount val="8"/>
                <c:pt idx="0">
                  <c:v>Transportation</c:v>
                </c:pt>
                <c:pt idx="1">
                  <c:v>Lodging</c:v>
                </c:pt>
                <c:pt idx="2">
                  <c:v>Food</c:v>
                </c:pt>
                <c:pt idx="3">
                  <c:v>Gym</c:v>
                </c:pt>
                <c:pt idx="4">
                  <c:v>Activities</c:v>
                </c:pt>
                <c:pt idx="5">
                  <c:v>Grocerries</c:v>
                </c:pt>
                <c:pt idx="6">
                  <c:v>Other</c:v>
                </c:pt>
                <c:pt idx="7">
                  <c:v>Dating</c:v>
                </c:pt>
              </c:strCache>
            </c:strRef>
          </c:cat>
          <c:val>
            <c:numRef>
              <c:f>'Travel Cost (Bolivia)'!$J$4:$J$11</c:f>
              <c:numCache>
                <c:formatCode>General</c:formatCode>
                <c:ptCount val="8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186666"/>
        <c:axId val="1523019407"/>
      </c:barChart>
      <c:catAx>
        <c:axId val="56186666"/>
        <c:scaling>
          <c:orientation val="maxMin"/>
        </c:scaling>
        <c:delete val="0"/>
        <c:axPos val="l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523019407"/>
        <c:crosses val="autoZero"/>
        <c:auto val="1"/>
        <c:lblAlgn val="ctr"/>
        <c:lblOffset val="100"/>
        <c:noMultiLvlLbl val="0"/>
      </c:catAx>
      <c:valAx>
        <c:axId val="1523019407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0%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56186666"/>
        <c:crosses val="max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none"/>
        <c:varyColors val="0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'Travel Cost (Peru)'!$E$4:$E$10</c:f>
              <c:strCache>
                <c:ptCount val="7"/>
                <c:pt idx="0">
                  <c:v>Transportation</c:v>
                </c:pt>
                <c:pt idx="1">
                  <c:v>Lodging</c:v>
                </c:pt>
                <c:pt idx="2">
                  <c:v>Food</c:v>
                </c:pt>
                <c:pt idx="3">
                  <c:v>Gym</c:v>
                </c:pt>
                <c:pt idx="4">
                  <c:v>Activities</c:v>
                </c:pt>
                <c:pt idx="5">
                  <c:v>Grocerries</c:v>
                </c:pt>
                <c:pt idx="6">
                  <c:v>Others</c:v>
                </c:pt>
              </c:strCache>
            </c:strRef>
          </c:cat>
          <c:val>
            <c:numRef>
              <c:f>'Travel Cost (Peru)'!$F$4:$F$10</c:f>
              <c:numCache>
                <c:formatCode>0%</c:formatCode>
                <c:ptCount val="7"/>
                <c:pt idx="0">
                  <c:v>0.23652896937683</c:v>
                </c:pt>
                <c:pt idx="1">
                  <c:v>0.097700113859984</c:v>
                </c:pt>
                <c:pt idx="2">
                  <c:v>0.137648176210236</c:v>
                </c:pt>
                <c:pt idx="3">
                  <c:v>0.0302841419072408</c:v>
                </c:pt>
                <c:pt idx="4">
                  <c:v>0.28928106875958</c:v>
                </c:pt>
                <c:pt idx="5">
                  <c:v>0.0870910195612691</c:v>
                </c:pt>
                <c:pt idx="6">
                  <c:v>0.0689591129416472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'Travel Cost (Peru)'!$E$4:$E$10</c:f>
              <c:strCache>
                <c:ptCount val="7"/>
                <c:pt idx="0">
                  <c:v>Transportation</c:v>
                </c:pt>
                <c:pt idx="1">
                  <c:v>Lodging</c:v>
                </c:pt>
                <c:pt idx="2">
                  <c:v>Food</c:v>
                </c:pt>
                <c:pt idx="3">
                  <c:v>Gym</c:v>
                </c:pt>
                <c:pt idx="4">
                  <c:v>Activities</c:v>
                </c:pt>
                <c:pt idx="5">
                  <c:v>Grocerries</c:v>
                </c:pt>
                <c:pt idx="6">
                  <c:v>Others</c:v>
                </c:pt>
              </c:strCache>
            </c:strRef>
          </c:cat>
          <c:val>
            <c:numRef>
              <c:f>'Travel Cost (Peru)'!$G$4:$G$10</c:f>
              <c:numCache>
                <c:formatCode>[$£]#,##0.00</c:formatCode>
                <c:ptCount val="7"/>
                <c:pt idx="0">
                  <c:v>245.35386522428</c:v>
                </c:pt>
                <c:pt idx="1">
                  <c:v>101.3453051081</c:v>
                </c:pt>
                <c:pt idx="2">
                  <c:v>142.78382966464</c:v>
                </c:pt>
                <c:pt idx="3">
                  <c:v>31.4140432418</c:v>
                </c:pt>
                <c:pt idx="4">
                  <c:v>300.074145435</c:v>
                </c:pt>
                <c:pt idx="5">
                  <c:v>90.3403855011</c:v>
                </c:pt>
                <c:pt idx="6">
                  <c:v>71.5319774455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62773797"/>
        <c:axId val="1239942822"/>
      </c:barChart>
      <c:catAx>
        <c:axId val="1862773797"/>
        <c:scaling>
          <c:orientation val="maxMin"/>
        </c:scaling>
        <c:delete val="0"/>
        <c:axPos val="l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239942822"/>
        <c:crosses val="autoZero"/>
        <c:auto val="1"/>
        <c:lblAlgn val="ctr"/>
        <c:lblOffset val="100"/>
        <c:noMultiLvlLbl val="0"/>
      </c:catAx>
      <c:valAx>
        <c:axId val="1239942822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0%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862773797"/>
        <c:crosses val="max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123825</xdr:colOff>
      <xdr:row>3</xdr:row>
      <xdr:rowOff>200025</xdr:rowOff>
    </xdr:from>
    <xdr:ext cx="3419475" cy="1752600"/>
    <xdr:graphicFrame>
      <xdr:nvGraphicFramePr>
        <xdr:cNvPr id="2" name="Chart 1" title="Chart"/>
        <xdr:cNvGraphicFramePr/>
      </xdr:nvGraphicFramePr>
      <xdr:xfrm>
        <a:off x="4831080" y="1247775"/>
        <a:ext cx="3419475" cy="1752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219075</xdr:colOff>
      <xdr:row>2</xdr:row>
      <xdr:rowOff>257175</xdr:rowOff>
    </xdr:from>
    <xdr:ext cx="3114675" cy="1933575"/>
    <xdr:graphicFrame>
      <xdr:nvGraphicFramePr>
        <xdr:cNvPr id="2" name="Chart 2" title="Chart"/>
        <xdr:cNvGraphicFramePr/>
      </xdr:nvGraphicFramePr>
      <xdr:xfrm>
        <a:off x="4926330" y="1019175"/>
        <a:ext cx="3114675" cy="19335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  <pageSetUpPr fitToPage="1"/>
  </sheetPr>
  <dimension ref="A1:O181"/>
  <sheetViews>
    <sheetView showGridLines="0" workbookViewId="0">
      <selection activeCell="A1" sqref="A1:E1"/>
    </sheetView>
  </sheetViews>
  <sheetFormatPr defaultColWidth="12.6339285714286" defaultRowHeight="15.75" customHeight="1"/>
  <cols>
    <col min="1" max="1" width="1.88392857142857" customWidth="1"/>
    <col min="2" max="2" width="21.3839285714286" customWidth="1"/>
    <col min="3" max="4" width="1.88392857142857" customWidth="1"/>
    <col min="5" max="5" width="15.6339285714286" customWidth="1"/>
    <col min="6" max="6" width="6.88392857142857" customWidth="1"/>
    <col min="7" max="7" width="16.6339285714286" customWidth="1"/>
    <col min="8" max="8" width="15.25" customWidth="1"/>
    <col min="9" max="9" width="14.25" customWidth="1"/>
    <col min="10" max="10" width="18.75" customWidth="1"/>
    <col min="11" max="11" width="17.75" customWidth="1"/>
    <col min="12" max="15" width="12.6339285714286" customWidth="1"/>
  </cols>
  <sheetData>
    <row r="1" ht="37.5" customHeight="1" spans="1:15">
      <c r="A1" s="74" t="s">
        <v>0</v>
      </c>
      <c r="F1" s="83"/>
      <c r="G1" s="83"/>
      <c r="H1" s="83"/>
      <c r="I1" s="83"/>
      <c r="K1" s="97"/>
      <c r="M1" s="97"/>
      <c r="N1" s="97"/>
      <c r="O1" s="97"/>
    </row>
    <row r="2" ht="22.5" customHeight="1" spans="1:11">
      <c r="A2" s="75" t="s">
        <v>1</v>
      </c>
      <c r="D2" s="76" t="s">
        <v>2</v>
      </c>
      <c r="K2" s="97"/>
    </row>
    <row r="3" ht="22.5" customHeight="1" spans="1:15">
      <c r="A3" s="77"/>
      <c r="B3" s="78" t="s">
        <v>3</v>
      </c>
      <c r="C3" s="77"/>
      <c r="D3" s="79"/>
      <c r="E3" s="79"/>
      <c r="F3" s="91"/>
      <c r="G3" s="91"/>
      <c r="H3" s="79"/>
      <c r="I3" s="79"/>
      <c r="J3" s="79"/>
      <c r="K3" s="97"/>
      <c r="L3" s="98" t="s">
        <v>4</v>
      </c>
      <c r="M3" s="149"/>
      <c r="N3" s="106"/>
      <c r="O3" s="106"/>
    </row>
    <row r="4" ht="22.5" customHeight="1" spans="1:15">
      <c r="A4" s="77"/>
      <c r="B4" s="80">
        <v>6000</v>
      </c>
      <c r="C4" s="77"/>
      <c r="D4" s="79"/>
      <c r="E4" s="92" t="s">
        <v>5</v>
      </c>
      <c r="F4" s="93">
        <f t="shared" ref="F4:F11" si="0">G4/$B$6</f>
        <v>0.103456822659789</v>
      </c>
      <c r="G4" s="94">
        <f t="shared" ref="G4:G5" si="1">SUMIF($G$32:$G$171,"="&amp;E4,$K$32:$K$171)</f>
        <v>71.45772726195</v>
      </c>
      <c r="H4" s="79"/>
      <c r="I4" s="79"/>
      <c r="J4" s="79"/>
      <c r="K4" s="97"/>
      <c r="L4" s="99" t="s">
        <v>6</v>
      </c>
      <c r="M4" s="107">
        <f>IFERROR(__xludf.DUMMYFUNCTION("GOOGLEFINANCE(""Currency:BOBGBP"")"),0.1083513681)</f>
        <v>0.1083513681</v>
      </c>
      <c r="N4" s="108"/>
      <c r="O4" s="108"/>
    </row>
    <row r="5" ht="22.5" customHeight="1" spans="1:15">
      <c r="A5" s="77"/>
      <c r="B5" s="78" t="s">
        <v>7</v>
      </c>
      <c r="C5" s="77"/>
      <c r="D5" s="79"/>
      <c r="E5" s="92" t="s">
        <v>8</v>
      </c>
      <c r="F5" s="93">
        <f t="shared" si="0"/>
        <v>0.173186250517676</v>
      </c>
      <c r="G5" s="94">
        <f t="shared" si="1"/>
        <v>119.6199103824</v>
      </c>
      <c r="H5" s="95"/>
      <c r="K5" s="97"/>
      <c r="L5" s="99" t="s">
        <v>9</v>
      </c>
      <c r="M5" s="107">
        <f>IFERROR(__xludf.DUMMYFUNCTION("GOOGLEFINANCE(""Currency:eurgbp"")"),0.8328716151)</f>
        <v>0.8328716151</v>
      </c>
      <c r="N5" s="108"/>
      <c r="O5" s="108"/>
    </row>
    <row r="6" ht="22.5" customHeight="1" spans="1:15">
      <c r="A6" s="77"/>
      <c r="B6" s="81">
        <f>J180</f>
        <v>690.700965144984</v>
      </c>
      <c r="C6" s="77"/>
      <c r="D6" s="79"/>
      <c r="E6" s="92" t="s">
        <v>10</v>
      </c>
      <c r="F6" s="93">
        <f t="shared" si="0"/>
        <v>0.161886618478351</v>
      </c>
      <c r="G6" s="94">
        <f t="shared" ref="G6:G7" si="2">SUMIF($G$20:$G$179,"="&amp;E6,$K$20:$K$179)</f>
        <v>111.815243627055</v>
      </c>
      <c r="K6" s="97"/>
      <c r="L6" s="100" t="s">
        <v>11</v>
      </c>
      <c r="M6" s="109">
        <f>IFERROR(__xludf.DUMMYFUNCTION("GOOGLEFINANCE(""Currency:USDGBP"")"),0.749335)</f>
        <v>0.749335</v>
      </c>
      <c r="N6" s="108"/>
      <c r="O6" s="108"/>
    </row>
    <row r="7" ht="22.5" customHeight="1" spans="1:15">
      <c r="A7" s="77"/>
      <c r="B7" s="78" t="s">
        <v>12</v>
      </c>
      <c r="C7" s="77"/>
      <c r="D7" s="79"/>
      <c r="E7" s="92" t="s">
        <v>13</v>
      </c>
      <c r="F7" s="93">
        <f t="shared" si="0"/>
        <v>0.026981915841522</v>
      </c>
      <c r="G7" s="94">
        <f t="shared" si="2"/>
        <v>18.6364353132</v>
      </c>
      <c r="H7" s="79"/>
      <c r="I7" s="79"/>
      <c r="J7" s="79"/>
      <c r="K7" s="97"/>
      <c r="L7" s="97"/>
      <c r="M7" s="97"/>
      <c r="N7" s="97"/>
      <c r="O7" s="97"/>
    </row>
    <row r="8" ht="22.5" customHeight="1" spans="1:15">
      <c r="A8" s="77"/>
      <c r="B8" s="82">
        <f>B4-B6</f>
        <v>5309.29903485502</v>
      </c>
      <c r="C8" s="77"/>
      <c r="D8" s="79"/>
      <c r="E8" s="92" t="s">
        <v>14</v>
      </c>
      <c r="F8" s="93">
        <f t="shared" si="0"/>
        <v>0.402375663566884</v>
      </c>
      <c r="G8" s="94">
        <f t="shared" ref="G8:G11" si="3">SUMIF($G$32:$G$171,"="&amp;E8,$K$32:$K$171)</f>
        <v>277.9212591765</v>
      </c>
      <c r="H8" s="79"/>
      <c r="I8" s="79"/>
      <c r="J8" s="79"/>
      <c r="K8" s="97"/>
      <c r="L8" s="97"/>
      <c r="M8" s="97"/>
      <c r="N8" s="97"/>
      <c r="O8" s="97"/>
    </row>
    <row r="9" ht="18.75" customHeight="1" spans="1:15">
      <c r="A9" s="77"/>
      <c r="B9" s="77"/>
      <c r="C9" s="77"/>
      <c r="D9" s="79"/>
      <c r="E9" s="92" t="s">
        <v>15</v>
      </c>
      <c r="F9" s="93">
        <f t="shared" si="0"/>
        <v>0.0657919506042694</v>
      </c>
      <c r="G9" s="94">
        <f t="shared" si="3"/>
        <v>45.44256378114</v>
      </c>
      <c r="H9" s="79"/>
      <c r="I9" s="79"/>
      <c r="J9" s="79"/>
      <c r="K9" s="97"/>
      <c r="L9" s="97"/>
      <c r="M9" s="97"/>
      <c r="N9" s="97"/>
      <c r="O9" s="97"/>
    </row>
    <row r="10" ht="18.75" customHeight="1" spans="1:15">
      <c r="A10" s="77"/>
      <c r="B10" s="77"/>
      <c r="C10" s="77"/>
      <c r="D10" s="79"/>
      <c r="E10" s="92" t="s">
        <v>16</v>
      </c>
      <c r="F10" s="93">
        <f t="shared" si="0"/>
        <v>0.078316579446055</v>
      </c>
      <c r="G10" s="94">
        <f t="shared" si="3"/>
        <v>54.093337010244</v>
      </c>
      <c r="H10" s="79"/>
      <c r="I10" s="79"/>
      <c r="J10" s="79"/>
      <c r="K10" s="97"/>
      <c r="L10" s="97"/>
      <c r="M10" s="97"/>
      <c r="N10" s="97"/>
      <c r="O10" s="97"/>
    </row>
    <row r="11" ht="18.75" customHeight="1" spans="1:15">
      <c r="A11" s="77"/>
      <c r="B11" s="77"/>
      <c r="C11" s="77"/>
      <c r="D11" s="79"/>
      <c r="E11" s="131" t="s">
        <v>17</v>
      </c>
      <c r="F11" s="93">
        <f t="shared" si="0"/>
        <v>0.00313743207459558</v>
      </c>
      <c r="G11" s="94">
        <f t="shared" si="3"/>
        <v>2.167027362</v>
      </c>
      <c r="H11" s="79"/>
      <c r="I11" s="79"/>
      <c r="J11" s="79"/>
      <c r="K11" s="97"/>
      <c r="L11" s="97"/>
      <c r="M11" s="97"/>
      <c r="N11" s="97"/>
      <c r="O11" s="97"/>
    </row>
    <row r="12" ht="18.75" customHeight="1" spans="1:15">
      <c r="A12" s="77"/>
      <c r="B12" s="77"/>
      <c r="C12" s="77"/>
      <c r="D12" s="79"/>
      <c r="E12" s="79"/>
      <c r="F12" s="79"/>
      <c r="G12" s="79"/>
      <c r="H12" s="79"/>
      <c r="I12" s="79"/>
      <c r="J12" s="79"/>
      <c r="K12" s="97"/>
      <c r="L12" s="97"/>
      <c r="M12" s="97"/>
      <c r="N12" s="97"/>
      <c r="O12" s="97"/>
    </row>
    <row r="13" ht="14.25" customHeight="1" spans="1:15">
      <c r="A13" s="83"/>
      <c r="B13" s="83"/>
      <c r="C13" s="84"/>
      <c r="D13" s="83"/>
      <c r="E13" s="83"/>
      <c r="F13" s="83"/>
      <c r="G13" s="83"/>
      <c r="H13" s="83"/>
      <c r="I13" s="83"/>
      <c r="J13" s="83"/>
      <c r="K13" s="97"/>
      <c r="L13" s="97"/>
      <c r="M13" s="97"/>
      <c r="N13" s="97"/>
      <c r="O13" s="97"/>
    </row>
    <row r="15" ht="14.25" customHeight="1" spans="1:15">
      <c r="A15" s="83"/>
      <c r="B15" s="83"/>
      <c r="C15" s="84"/>
      <c r="D15" s="83"/>
      <c r="E15" s="83"/>
      <c r="F15" s="83"/>
      <c r="G15" s="83"/>
      <c r="H15" s="83"/>
      <c r="I15" s="83"/>
      <c r="J15" s="83"/>
      <c r="K15" s="97"/>
      <c r="L15" s="97"/>
      <c r="M15" s="97"/>
      <c r="N15" s="97"/>
      <c r="O15" s="97"/>
    </row>
    <row r="16" ht="14.25" customHeight="1" spans="1:1">
      <c r="A16" s="85" t="s">
        <v>18</v>
      </c>
    </row>
    <row r="17" ht="14.25" customHeight="1"/>
    <row r="18" ht="22.5" customHeight="1" spans="1:15">
      <c r="A18" s="86"/>
      <c r="B18" s="87"/>
      <c r="C18" s="87"/>
      <c r="D18" s="88"/>
      <c r="E18" s="87"/>
      <c r="F18" s="87"/>
      <c r="G18" s="87"/>
      <c r="H18" s="87"/>
      <c r="I18" s="87"/>
      <c r="J18" s="87"/>
      <c r="K18" s="87"/>
      <c r="L18" s="87"/>
      <c r="M18" s="88"/>
      <c r="N18" s="88"/>
      <c r="O18" s="150"/>
    </row>
    <row r="19" ht="22.5" customHeight="1" spans="1:15">
      <c r="A19" s="89"/>
      <c r="B19" s="89" t="s">
        <v>19</v>
      </c>
      <c r="C19" s="101"/>
      <c r="D19" s="90" t="s">
        <v>20</v>
      </c>
      <c r="E19" s="33"/>
      <c r="F19" s="38"/>
      <c r="G19" s="96" t="s">
        <v>21</v>
      </c>
      <c r="H19" s="96" t="s">
        <v>22</v>
      </c>
      <c r="I19" s="101" t="s">
        <v>23</v>
      </c>
      <c r="J19" s="101" t="s">
        <v>24</v>
      </c>
      <c r="K19" s="102" t="s">
        <v>25</v>
      </c>
      <c r="L19" s="103" t="s">
        <v>26</v>
      </c>
      <c r="M19" s="96" t="s">
        <v>27</v>
      </c>
      <c r="N19" s="111"/>
      <c r="O19" s="111"/>
    </row>
    <row r="20" ht="18.75" hidden="1" customHeight="1" spans="1:15">
      <c r="A20" s="114"/>
      <c r="B20" s="115" t="s">
        <v>28</v>
      </c>
      <c r="C20" s="116"/>
      <c r="D20" s="117" t="s">
        <v>29</v>
      </c>
      <c r="E20" s="132"/>
      <c r="F20" s="133"/>
      <c r="G20" s="134"/>
      <c r="H20" s="135"/>
      <c r="I20" s="135"/>
      <c r="J20" s="141"/>
      <c r="K20" s="141"/>
      <c r="L20" s="141"/>
      <c r="M20" s="151">
        <v>1000</v>
      </c>
      <c r="N20" s="152"/>
      <c r="O20" s="152"/>
    </row>
    <row r="21" ht="18.75" hidden="1" customHeight="1" spans="1:15">
      <c r="A21" s="118"/>
      <c r="B21" s="119">
        <v>45209</v>
      </c>
      <c r="C21" s="120"/>
      <c r="D21" s="121" t="s">
        <v>30</v>
      </c>
      <c r="E21" s="132"/>
      <c r="F21" s="133"/>
      <c r="G21" s="136" t="s">
        <v>17</v>
      </c>
      <c r="H21" s="137">
        <v>1</v>
      </c>
      <c r="I21" s="137">
        <v>9.29</v>
      </c>
      <c r="J21" s="142" t="s">
        <v>31</v>
      </c>
      <c r="K21" s="142">
        <v>9.29</v>
      </c>
      <c r="L21" s="142">
        <f>SUM($K$21:K21)</f>
        <v>9.29</v>
      </c>
      <c r="M21" s="142">
        <f t="shared" ref="M21:M42" si="4">M20-K21</f>
        <v>990.71</v>
      </c>
      <c r="N21" s="153"/>
      <c r="O21" s="153"/>
    </row>
    <row r="22" ht="18.75" hidden="1" customHeight="1" spans="1:15">
      <c r="A22" s="118"/>
      <c r="B22" s="122"/>
      <c r="C22" s="120"/>
      <c r="D22" s="121" t="s">
        <v>32</v>
      </c>
      <c r="E22" s="132"/>
      <c r="F22" s="133"/>
      <c r="G22" s="136" t="s">
        <v>10</v>
      </c>
      <c r="H22" s="137">
        <v>1</v>
      </c>
      <c r="I22" s="137">
        <v>12.55</v>
      </c>
      <c r="J22" s="142">
        <f t="shared" ref="J22:J23" si="5">H22*I22</f>
        <v>12.55</v>
      </c>
      <c r="K22" s="142">
        <f t="shared" ref="K22:K23" si="6">J22*$M$5</f>
        <v>10.452538769505</v>
      </c>
      <c r="L22" s="142">
        <f>SUM($K$21:K22)</f>
        <v>19.742538769505</v>
      </c>
      <c r="M22" s="142">
        <f t="shared" si="4"/>
        <v>980.257461230495</v>
      </c>
      <c r="N22" s="153"/>
      <c r="O22" s="153"/>
    </row>
    <row r="23" ht="18.75" hidden="1" customHeight="1" spans="1:15">
      <c r="A23" s="118"/>
      <c r="B23" s="122"/>
      <c r="C23" s="120"/>
      <c r="D23" s="121" t="s">
        <v>33</v>
      </c>
      <c r="E23" s="132"/>
      <c r="F23" s="133"/>
      <c r="G23" s="136" t="s">
        <v>5</v>
      </c>
      <c r="H23" s="137">
        <v>1</v>
      </c>
      <c r="I23" s="137">
        <v>8.6</v>
      </c>
      <c r="J23" s="142">
        <f t="shared" si="5"/>
        <v>8.6</v>
      </c>
      <c r="K23" s="142">
        <f t="shared" si="6"/>
        <v>7.16269588986</v>
      </c>
      <c r="L23" s="142">
        <f>SUM($K$21:K23)</f>
        <v>26.905234659365</v>
      </c>
      <c r="M23" s="142">
        <f t="shared" si="4"/>
        <v>973.094765340635</v>
      </c>
      <c r="N23" s="153"/>
      <c r="O23" s="153"/>
    </row>
    <row r="24" ht="18.75" hidden="1" customHeight="1" spans="1:15">
      <c r="A24" s="118"/>
      <c r="B24" s="119"/>
      <c r="C24" s="120"/>
      <c r="D24" s="121"/>
      <c r="E24" s="132"/>
      <c r="F24" s="133"/>
      <c r="G24" s="136"/>
      <c r="H24" s="137"/>
      <c r="I24" s="137"/>
      <c r="J24" s="142"/>
      <c r="K24" s="142"/>
      <c r="L24" s="142">
        <f>SUM($K$21:K24)</f>
        <v>26.905234659365</v>
      </c>
      <c r="M24" s="142">
        <f t="shared" si="4"/>
        <v>973.094765340635</v>
      </c>
      <c r="N24" s="153"/>
      <c r="O24" s="153"/>
    </row>
    <row r="25" ht="18.75" hidden="1" customHeight="1" spans="1:15">
      <c r="A25" s="118"/>
      <c r="B25" s="119">
        <v>45210</v>
      </c>
      <c r="C25" s="120"/>
      <c r="D25" s="121" t="s">
        <v>15</v>
      </c>
      <c r="E25" s="132"/>
      <c r="F25" s="133"/>
      <c r="G25" s="136" t="s">
        <v>15</v>
      </c>
      <c r="H25" s="137">
        <v>1</v>
      </c>
      <c r="I25" s="137">
        <v>41.63</v>
      </c>
      <c r="J25" s="142">
        <v>41.63</v>
      </c>
      <c r="K25" s="143">
        <f>J25*$M$5</f>
        <v>34.672445336613</v>
      </c>
      <c r="L25" s="142">
        <f>SUM($K$21:K25)</f>
        <v>61.577679995978</v>
      </c>
      <c r="M25" s="142">
        <f t="shared" si="4"/>
        <v>938.422320004022</v>
      </c>
      <c r="N25" s="153"/>
      <c r="O25" s="153"/>
    </row>
    <row r="26" ht="18.75" hidden="1" customHeight="1" spans="1:15">
      <c r="A26" s="118"/>
      <c r="B26" s="119"/>
      <c r="C26" s="120"/>
      <c r="D26" s="121"/>
      <c r="E26" s="132"/>
      <c r="F26" s="133"/>
      <c r="G26" s="136"/>
      <c r="H26" s="137"/>
      <c r="I26" s="137"/>
      <c r="J26" s="142"/>
      <c r="K26" s="144"/>
      <c r="L26" s="142">
        <f>SUM($K$21:K26)</f>
        <v>61.577679995978</v>
      </c>
      <c r="M26" s="142">
        <f t="shared" si="4"/>
        <v>938.422320004022</v>
      </c>
      <c r="N26" s="153"/>
      <c r="O26" s="153"/>
    </row>
    <row r="27" ht="18.75" hidden="1" customHeight="1" spans="1:15">
      <c r="A27" s="118"/>
      <c r="B27" s="119">
        <v>45211</v>
      </c>
      <c r="C27" s="120"/>
      <c r="D27" s="121" t="s">
        <v>34</v>
      </c>
      <c r="E27" s="132"/>
      <c r="F27" s="133"/>
      <c r="G27" s="136" t="s">
        <v>17</v>
      </c>
      <c r="H27" s="137">
        <v>1</v>
      </c>
      <c r="I27" s="137">
        <v>13.26</v>
      </c>
      <c r="J27" s="142">
        <v>13.26</v>
      </c>
      <c r="K27" s="145">
        <f t="shared" ref="K27:K28" si="7">J27*$M$5</f>
        <v>11.043877616226</v>
      </c>
      <c r="L27" s="142">
        <f>SUM($K$21:K27)</f>
        <v>72.621557612204</v>
      </c>
      <c r="M27" s="142">
        <f t="shared" si="4"/>
        <v>927.378442387796</v>
      </c>
      <c r="N27" s="153"/>
      <c r="O27" s="153"/>
    </row>
    <row r="28" ht="18.75" hidden="1" customHeight="1" spans="1:15">
      <c r="A28" s="118"/>
      <c r="B28" s="122"/>
      <c r="C28" s="120"/>
      <c r="D28" s="121" t="s">
        <v>35</v>
      </c>
      <c r="E28" s="132"/>
      <c r="F28" s="133"/>
      <c r="G28" s="136" t="s">
        <v>16</v>
      </c>
      <c r="H28" s="137">
        <v>1</v>
      </c>
      <c r="I28" s="137">
        <v>180</v>
      </c>
      <c r="J28" s="142">
        <v>180</v>
      </c>
      <c r="K28" s="145">
        <f t="shared" si="7"/>
        <v>149.916890718</v>
      </c>
      <c r="L28" s="142">
        <f>SUM($K$21:K28)</f>
        <v>222.538448330204</v>
      </c>
      <c r="M28" s="142">
        <f t="shared" si="4"/>
        <v>777.461551669796</v>
      </c>
      <c r="N28" s="153"/>
      <c r="O28" s="153"/>
    </row>
    <row r="29" ht="18.75" hidden="1" customHeight="1" spans="1:15">
      <c r="A29" s="118"/>
      <c r="B29" s="122"/>
      <c r="C29" s="120"/>
      <c r="D29" s="121"/>
      <c r="E29" s="132"/>
      <c r="F29" s="133"/>
      <c r="G29" s="136"/>
      <c r="H29" s="137"/>
      <c r="I29" s="137"/>
      <c r="J29" s="142"/>
      <c r="K29" s="142"/>
      <c r="L29" s="146">
        <f>SUM($K$21:K29)</f>
        <v>222.538448330204</v>
      </c>
      <c r="M29" s="146">
        <f t="shared" si="4"/>
        <v>777.461551669796</v>
      </c>
      <c r="N29" s="153"/>
      <c r="O29" s="153"/>
    </row>
    <row r="30" ht="18.75" hidden="1" customHeight="1" spans="1:15">
      <c r="A30" s="118"/>
      <c r="B30" s="122"/>
      <c r="C30" s="120"/>
      <c r="D30" s="121"/>
      <c r="E30" s="132"/>
      <c r="F30" s="133"/>
      <c r="G30" s="136"/>
      <c r="H30" s="137"/>
      <c r="I30" s="137"/>
      <c r="J30" s="142"/>
      <c r="K30" s="142"/>
      <c r="L30" s="142"/>
      <c r="M30" s="142">
        <f t="shared" si="4"/>
        <v>777.461551669796</v>
      </c>
      <c r="N30" s="153"/>
      <c r="O30" s="153"/>
    </row>
    <row r="31" ht="18.75" hidden="1" customHeight="1" spans="1:15">
      <c r="A31" s="114"/>
      <c r="B31" s="115" t="s">
        <v>36</v>
      </c>
      <c r="C31" s="116"/>
      <c r="D31" s="117"/>
      <c r="E31" s="132"/>
      <c r="F31" s="133"/>
      <c r="G31" s="134"/>
      <c r="H31" s="135"/>
      <c r="I31" s="135"/>
      <c r="J31" s="141"/>
      <c r="K31" s="142"/>
      <c r="L31" s="142"/>
      <c r="M31" s="142">
        <f t="shared" si="4"/>
        <v>777.461551669796</v>
      </c>
      <c r="N31" s="154"/>
      <c r="O31" s="154"/>
    </row>
    <row r="32" ht="18.75" customHeight="1" spans="1:15">
      <c r="A32" s="114"/>
      <c r="B32" s="115" t="s">
        <v>37</v>
      </c>
      <c r="C32" s="116"/>
      <c r="D32" s="117"/>
      <c r="E32" s="132"/>
      <c r="F32" s="133"/>
      <c r="G32" s="134"/>
      <c r="H32" s="135"/>
      <c r="I32" s="135"/>
      <c r="J32" s="141"/>
      <c r="K32" s="142"/>
      <c r="L32" s="142"/>
      <c r="M32" s="142">
        <f t="shared" si="4"/>
        <v>777.461551669796</v>
      </c>
      <c r="N32" s="154"/>
      <c r="O32" s="154"/>
    </row>
    <row r="33" ht="18.75" customHeight="1" spans="1:15">
      <c r="A33" s="118"/>
      <c r="B33" s="115" t="s">
        <v>38</v>
      </c>
      <c r="C33" s="120"/>
      <c r="D33" s="121" t="s">
        <v>39</v>
      </c>
      <c r="E33" s="132"/>
      <c r="F33" s="133"/>
      <c r="G33" s="136" t="s">
        <v>8</v>
      </c>
      <c r="H33" s="137">
        <v>4</v>
      </c>
      <c r="I33" s="137">
        <v>85</v>
      </c>
      <c r="J33" s="142">
        <f>I33*H33</f>
        <v>340</v>
      </c>
      <c r="K33" s="142">
        <f t="shared" ref="K33:K42" si="8">J33*$M$4</f>
        <v>36.839465154</v>
      </c>
      <c r="L33" s="142">
        <f>SUM($K$33:K33)</f>
        <v>36.839465154</v>
      </c>
      <c r="M33" s="142">
        <f t="shared" si="4"/>
        <v>740.622086515796</v>
      </c>
      <c r="N33" s="153"/>
      <c r="O33" s="153"/>
    </row>
    <row r="34" ht="18.75" customHeight="1" spans="1:15">
      <c r="A34" s="118"/>
      <c r="B34" s="122"/>
      <c r="C34" s="120"/>
      <c r="D34" s="121" t="s">
        <v>40</v>
      </c>
      <c r="E34" s="132"/>
      <c r="F34" s="133"/>
      <c r="G34" s="136" t="s">
        <v>5</v>
      </c>
      <c r="H34" s="137">
        <v>1</v>
      </c>
      <c r="I34" s="137">
        <v>40</v>
      </c>
      <c r="J34" s="142">
        <v>40</v>
      </c>
      <c r="K34" s="142">
        <f t="shared" si="8"/>
        <v>4.334054724</v>
      </c>
      <c r="L34" s="142">
        <f>SUM($K$33:K34)</f>
        <v>41.173519878</v>
      </c>
      <c r="M34" s="142">
        <f t="shared" si="4"/>
        <v>736.288031791796</v>
      </c>
      <c r="N34" s="153"/>
      <c r="O34" s="153"/>
    </row>
    <row r="35" ht="18.75" customHeight="1" spans="1:15">
      <c r="A35" s="118"/>
      <c r="B35" s="122"/>
      <c r="C35" s="120"/>
      <c r="D35" s="121" t="s">
        <v>13</v>
      </c>
      <c r="E35" s="132"/>
      <c r="F35" s="133"/>
      <c r="G35" s="136" t="s">
        <v>13</v>
      </c>
      <c r="H35" s="137">
        <v>1</v>
      </c>
      <c r="I35" s="137">
        <v>10</v>
      </c>
      <c r="J35" s="142">
        <v>30</v>
      </c>
      <c r="K35" s="142">
        <f t="shared" si="8"/>
        <v>3.250541043</v>
      </c>
      <c r="L35" s="142">
        <f>SUM($K$33:K35)</f>
        <v>44.424060921</v>
      </c>
      <c r="M35" s="142">
        <f t="shared" si="4"/>
        <v>733.037490748796</v>
      </c>
      <c r="N35" s="153"/>
      <c r="O35" s="153"/>
    </row>
    <row r="36" ht="18.75" customHeight="1" spans="1:15">
      <c r="A36" s="118"/>
      <c r="B36" s="122"/>
      <c r="C36" s="120"/>
      <c r="D36" s="121" t="s">
        <v>41</v>
      </c>
      <c r="E36" s="132"/>
      <c r="F36" s="133"/>
      <c r="G36" s="136" t="s">
        <v>16</v>
      </c>
      <c r="H36" s="137">
        <v>10</v>
      </c>
      <c r="I36" s="137">
        <v>9</v>
      </c>
      <c r="J36" s="142">
        <v>90</v>
      </c>
      <c r="K36" s="142">
        <f t="shared" si="8"/>
        <v>9.751623129</v>
      </c>
      <c r="L36" s="142">
        <f>SUM($K$33:K36)</f>
        <v>54.17568405</v>
      </c>
      <c r="M36" s="142">
        <f t="shared" si="4"/>
        <v>723.285867619796</v>
      </c>
      <c r="N36" s="153"/>
      <c r="O36" s="153"/>
    </row>
    <row r="37" ht="18.75" customHeight="1" spans="1:15">
      <c r="A37" s="118"/>
      <c r="B37" s="122"/>
      <c r="C37" s="120"/>
      <c r="D37" s="121" t="s">
        <v>42</v>
      </c>
      <c r="E37" s="132"/>
      <c r="F37" s="133"/>
      <c r="G37" s="136" t="s">
        <v>16</v>
      </c>
      <c r="H37" s="137">
        <v>30</v>
      </c>
      <c r="I37" s="137">
        <f>J37/H37</f>
        <v>1.868</v>
      </c>
      <c r="J37" s="142">
        <v>56.04</v>
      </c>
      <c r="K37" s="142">
        <f t="shared" si="8"/>
        <v>6.072010668324</v>
      </c>
      <c r="L37" s="142">
        <f>SUM($K$33:K37)</f>
        <v>60.247694718324</v>
      </c>
      <c r="M37" s="142">
        <f t="shared" si="4"/>
        <v>717.213856951472</v>
      </c>
      <c r="N37" s="153"/>
      <c r="O37" s="153"/>
    </row>
    <row r="38" ht="18.75" customHeight="1" spans="1:15">
      <c r="A38" s="118"/>
      <c r="B38" s="122"/>
      <c r="C38" s="120"/>
      <c r="D38" s="121" t="s">
        <v>43</v>
      </c>
      <c r="E38" s="132"/>
      <c r="F38" s="133"/>
      <c r="G38" s="136" t="s">
        <v>16</v>
      </c>
      <c r="H38" s="137">
        <v>1</v>
      </c>
      <c r="I38" s="137">
        <v>7</v>
      </c>
      <c r="J38" s="142">
        <v>7</v>
      </c>
      <c r="K38" s="142">
        <f t="shared" si="8"/>
        <v>0.7584595767</v>
      </c>
      <c r="L38" s="142">
        <f>SUM($K$33:K38)</f>
        <v>61.006154295024</v>
      </c>
      <c r="M38" s="142">
        <f t="shared" si="4"/>
        <v>716.455397374772</v>
      </c>
      <c r="N38" s="153"/>
      <c r="O38" s="153"/>
    </row>
    <row r="39" ht="18.75" customHeight="1" spans="1:15">
      <c r="A39" s="118"/>
      <c r="B39" s="122"/>
      <c r="C39" s="120"/>
      <c r="D39" s="121" t="s">
        <v>44</v>
      </c>
      <c r="E39" s="132"/>
      <c r="F39" s="133"/>
      <c r="G39" s="136" t="s">
        <v>14</v>
      </c>
      <c r="H39" s="137">
        <v>1</v>
      </c>
      <c r="I39" s="137">
        <v>46</v>
      </c>
      <c r="J39" s="142">
        <v>46</v>
      </c>
      <c r="K39" s="142">
        <f t="shared" si="8"/>
        <v>4.9841629326</v>
      </c>
      <c r="L39" s="142">
        <f>SUM($K$33:K39)</f>
        <v>65.990317227624</v>
      </c>
      <c r="M39" s="142">
        <f t="shared" si="4"/>
        <v>711.471234442172</v>
      </c>
      <c r="N39" s="153"/>
      <c r="O39" s="153"/>
    </row>
    <row r="40" ht="18.75" customHeight="1" spans="1:15">
      <c r="A40" s="118"/>
      <c r="B40" s="122"/>
      <c r="C40" s="120"/>
      <c r="D40" s="121" t="s">
        <v>45</v>
      </c>
      <c r="E40" s="132"/>
      <c r="F40" s="133"/>
      <c r="G40" s="136" t="s">
        <v>5</v>
      </c>
      <c r="H40" s="137">
        <v>2</v>
      </c>
      <c r="I40" s="137">
        <v>30</v>
      </c>
      <c r="J40" s="142">
        <v>60</v>
      </c>
      <c r="K40" s="142">
        <f t="shared" si="8"/>
        <v>6.501082086</v>
      </c>
      <c r="L40" s="142">
        <f>SUM($K$33:K40)</f>
        <v>72.491399313624</v>
      </c>
      <c r="M40" s="142">
        <f t="shared" si="4"/>
        <v>704.970152356172</v>
      </c>
      <c r="N40" s="153"/>
      <c r="O40" s="153"/>
    </row>
    <row r="41" ht="18.75" customHeight="1" spans="1:15">
      <c r="A41" s="118"/>
      <c r="B41" s="122"/>
      <c r="C41" s="120"/>
      <c r="D41" s="121" t="s">
        <v>46</v>
      </c>
      <c r="E41" s="132"/>
      <c r="F41" s="133"/>
      <c r="G41" s="136" t="s">
        <v>14</v>
      </c>
      <c r="H41" s="137">
        <v>1</v>
      </c>
      <c r="I41" s="137">
        <v>4</v>
      </c>
      <c r="J41" s="142">
        <v>4</v>
      </c>
      <c r="K41" s="142">
        <f t="shared" si="8"/>
        <v>0.4334054724</v>
      </c>
      <c r="L41" s="142">
        <f>SUM($K$33:K41)</f>
        <v>72.924804786024</v>
      </c>
      <c r="M41" s="142">
        <f t="shared" si="4"/>
        <v>704.536746883772</v>
      </c>
      <c r="N41" s="153"/>
      <c r="O41" s="153"/>
    </row>
    <row r="42" ht="18.75" customHeight="1" spans="1:15">
      <c r="A42" s="118"/>
      <c r="B42" s="122"/>
      <c r="C42" s="120"/>
      <c r="D42" s="121" t="s">
        <v>10</v>
      </c>
      <c r="E42" s="132"/>
      <c r="F42" s="133"/>
      <c r="G42" s="136" t="s">
        <v>10</v>
      </c>
      <c r="H42" s="137">
        <v>1</v>
      </c>
      <c r="I42" s="137">
        <v>120</v>
      </c>
      <c r="J42" s="142">
        <v>120</v>
      </c>
      <c r="K42" s="142">
        <f t="shared" si="8"/>
        <v>13.002164172</v>
      </c>
      <c r="L42" s="142">
        <f>SUM($K$33:K42)</f>
        <v>85.926968958024</v>
      </c>
      <c r="M42" s="142">
        <f t="shared" si="4"/>
        <v>691.534582711772</v>
      </c>
      <c r="N42" s="153"/>
      <c r="O42" s="153"/>
    </row>
    <row r="43" ht="18.75" customHeight="1" spans="1:15">
      <c r="A43" s="123"/>
      <c r="B43" s="124" t="s">
        <v>47</v>
      </c>
      <c r="C43" s="125"/>
      <c r="D43" s="126" t="s">
        <v>48</v>
      </c>
      <c r="E43" s="132"/>
      <c r="F43" s="133"/>
      <c r="G43" s="138"/>
      <c r="H43" s="139">
        <v>3</v>
      </c>
      <c r="I43" s="139">
        <v>31.57</v>
      </c>
      <c r="J43" s="147">
        <f>L42-L29</f>
        <v>-136.61147937218</v>
      </c>
      <c r="K43" s="148"/>
      <c r="L43" s="142">
        <f>SUM($K$33:K43)</f>
        <v>85.926968958024</v>
      </c>
      <c r="M43" s="148"/>
      <c r="N43" s="155"/>
      <c r="O43" s="155"/>
    </row>
    <row r="44" ht="18.75" hidden="1" customHeight="1" spans="1:15">
      <c r="A44" s="118"/>
      <c r="B44" s="122"/>
      <c r="C44" s="120"/>
      <c r="D44" s="121"/>
      <c r="E44" s="132"/>
      <c r="F44" s="133"/>
      <c r="G44" s="140"/>
      <c r="H44" s="137"/>
      <c r="I44" s="137"/>
      <c r="J44" s="142"/>
      <c r="K44" s="142"/>
      <c r="L44" s="142">
        <f>SUM($K$33:K44)</f>
        <v>85.926968958024</v>
      </c>
      <c r="M44" s="142"/>
      <c r="N44" s="153"/>
      <c r="O44" s="153"/>
    </row>
    <row r="45" ht="18.75" customHeight="1" spans="1:15">
      <c r="A45" s="127"/>
      <c r="B45" s="128" t="s">
        <v>49</v>
      </c>
      <c r="C45" s="129"/>
      <c r="D45" s="121" t="s">
        <v>50</v>
      </c>
      <c r="E45" s="132"/>
      <c r="F45" s="133"/>
      <c r="G45" s="136" t="s">
        <v>5</v>
      </c>
      <c r="H45" s="137">
        <v>1</v>
      </c>
      <c r="I45" s="137">
        <v>73</v>
      </c>
      <c r="J45" s="142">
        <v>73</v>
      </c>
      <c r="K45" s="142">
        <f t="shared" ref="K45:K65" si="9">J45*$M$4</f>
        <v>7.9096498713</v>
      </c>
      <c r="L45" s="142">
        <f>SUM($K$33:K45)</f>
        <v>93.836618829324</v>
      </c>
      <c r="M45" s="142">
        <f>M42-K45</f>
        <v>683.624932840472</v>
      </c>
      <c r="N45" s="153"/>
      <c r="O45" s="153"/>
    </row>
    <row r="46" ht="18.75" customHeight="1" spans="1:15">
      <c r="A46" s="118"/>
      <c r="B46" s="115" t="s">
        <v>51</v>
      </c>
      <c r="C46" s="130"/>
      <c r="D46" s="121" t="s">
        <v>52</v>
      </c>
      <c r="E46" s="132"/>
      <c r="F46" s="133"/>
      <c r="G46" s="136" t="s">
        <v>10</v>
      </c>
      <c r="H46" s="137">
        <v>1</v>
      </c>
      <c r="I46" s="137">
        <v>23</v>
      </c>
      <c r="J46" s="142">
        <v>23</v>
      </c>
      <c r="K46" s="142">
        <f t="shared" si="9"/>
        <v>2.4920814663</v>
      </c>
      <c r="L46" s="142">
        <f>SUM($K$33:K46)</f>
        <v>96.328700295624</v>
      </c>
      <c r="M46" s="142">
        <f t="shared" ref="M46:M170" si="10">M45-K46</f>
        <v>681.132851374172</v>
      </c>
      <c r="N46" s="153"/>
      <c r="O46" s="153"/>
    </row>
    <row r="47" ht="18.75" customHeight="1" spans="1:15">
      <c r="A47" s="118"/>
      <c r="B47" s="122"/>
      <c r="C47" s="120"/>
      <c r="D47" s="121" t="s">
        <v>53</v>
      </c>
      <c r="E47" s="132"/>
      <c r="F47" s="133"/>
      <c r="G47" s="136" t="s">
        <v>14</v>
      </c>
      <c r="H47" s="137">
        <v>1</v>
      </c>
      <c r="I47" s="137">
        <v>200</v>
      </c>
      <c r="J47" s="142">
        <v>200</v>
      </c>
      <c r="K47" s="142">
        <f t="shared" si="9"/>
        <v>21.67027362</v>
      </c>
      <c r="L47" s="142">
        <f>SUM($K$33:K47)</f>
        <v>117.998973915624</v>
      </c>
      <c r="M47" s="142">
        <f t="shared" si="10"/>
        <v>659.462577754172</v>
      </c>
      <c r="N47" s="153"/>
      <c r="O47" s="153"/>
    </row>
    <row r="48" ht="18.75" customHeight="1" spans="1:15">
      <c r="A48" s="118"/>
      <c r="B48" s="122"/>
      <c r="C48" s="120"/>
      <c r="D48" s="121" t="s">
        <v>54</v>
      </c>
      <c r="E48" s="132"/>
      <c r="F48" s="133"/>
      <c r="G48" s="136" t="s">
        <v>15</v>
      </c>
      <c r="H48" s="137">
        <v>2</v>
      </c>
      <c r="I48" s="137">
        <v>33.5</v>
      </c>
      <c r="J48" s="142">
        <v>67</v>
      </c>
      <c r="K48" s="142">
        <f t="shared" si="9"/>
        <v>7.2595416627</v>
      </c>
      <c r="L48" s="142">
        <f>SUM($K$33:K48)</f>
        <v>125.258515578324</v>
      </c>
      <c r="M48" s="142">
        <f t="shared" si="10"/>
        <v>652.203036091472</v>
      </c>
      <c r="N48" s="153"/>
      <c r="O48" s="153"/>
    </row>
    <row r="49" ht="18.75" customHeight="1" spans="1:15">
      <c r="A49" s="118"/>
      <c r="B49" s="122"/>
      <c r="C49" s="120"/>
      <c r="D49" s="121" t="s">
        <v>10</v>
      </c>
      <c r="E49" s="132"/>
      <c r="F49" s="133"/>
      <c r="G49" s="136" t="s">
        <v>10</v>
      </c>
      <c r="H49" s="137">
        <v>1</v>
      </c>
      <c r="I49" s="137">
        <v>57.5</v>
      </c>
      <c r="J49" s="142">
        <v>57.5</v>
      </c>
      <c r="K49" s="142">
        <f t="shared" si="9"/>
        <v>6.23020366575</v>
      </c>
      <c r="L49" s="142">
        <f>SUM($K$33:K49)</f>
        <v>131.488719244074</v>
      </c>
      <c r="M49" s="142">
        <f t="shared" si="10"/>
        <v>645.972832425722</v>
      </c>
      <c r="N49" s="153"/>
      <c r="O49" s="153"/>
    </row>
    <row r="50" ht="18.75" customHeight="1" spans="1:15">
      <c r="A50" s="118"/>
      <c r="B50" s="122"/>
      <c r="C50" s="120"/>
      <c r="D50" s="121" t="s">
        <v>55</v>
      </c>
      <c r="E50" s="132"/>
      <c r="F50" s="133"/>
      <c r="G50" s="136" t="s">
        <v>16</v>
      </c>
      <c r="H50" s="137">
        <v>1</v>
      </c>
      <c r="I50" s="137">
        <v>60</v>
      </c>
      <c r="J50" s="142">
        <v>60</v>
      </c>
      <c r="K50" s="142">
        <f t="shared" si="9"/>
        <v>6.501082086</v>
      </c>
      <c r="L50" s="142">
        <f>SUM($K$33:K50)</f>
        <v>137.989801330074</v>
      </c>
      <c r="M50" s="142">
        <f t="shared" si="10"/>
        <v>639.471750339722</v>
      </c>
      <c r="N50" s="153"/>
      <c r="O50" s="153"/>
    </row>
    <row r="51" ht="18.75" customHeight="1" spans="1:15">
      <c r="A51" s="118"/>
      <c r="B51" s="122"/>
      <c r="C51" s="120"/>
      <c r="D51" s="121" t="s">
        <v>13</v>
      </c>
      <c r="E51" s="132"/>
      <c r="F51" s="133"/>
      <c r="G51" s="136" t="s">
        <v>13</v>
      </c>
      <c r="H51" s="137">
        <v>1</v>
      </c>
      <c r="I51" s="137">
        <v>10</v>
      </c>
      <c r="J51" s="142">
        <v>10</v>
      </c>
      <c r="K51" s="142">
        <f t="shared" si="9"/>
        <v>1.083513681</v>
      </c>
      <c r="L51" s="142">
        <f>SUM($K$33:K51)</f>
        <v>139.073315011074</v>
      </c>
      <c r="M51" s="142">
        <f t="shared" si="10"/>
        <v>638.388236658722</v>
      </c>
      <c r="N51" s="153"/>
      <c r="O51" s="153"/>
    </row>
    <row r="52" ht="18.75" customHeight="1" spans="1:15">
      <c r="A52" s="118"/>
      <c r="B52" s="122"/>
      <c r="C52" s="120"/>
      <c r="D52" s="121" t="s">
        <v>56</v>
      </c>
      <c r="E52" s="132"/>
      <c r="F52" s="133"/>
      <c r="G52" s="136" t="s">
        <v>5</v>
      </c>
      <c r="H52" s="137">
        <v>1</v>
      </c>
      <c r="I52" s="137">
        <v>25</v>
      </c>
      <c r="J52" s="142">
        <v>25</v>
      </c>
      <c r="K52" s="142">
        <f t="shared" si="9"/>
        <v>2.7087842025</v>
      </c>
      <c r="L52" s="142">
        <f>SUM($K$33:K52)</f>
        <v>141.782099213574</v>
      </c>
      <c r="M52" s="142">
        <f t="shared" si="10"/>
        <v>635.679452456222</v>
      </c>
      <c r="N52" s="153"/>
      <c r="O52" s="153"/>
    </row>
    <row r="53" ht="18.75" customHeight="1" spans="1:15">
      <c r="A53" s="118"/>
      <c r="B53" s="122"/>
      <c r="C53" s="120"/>
      <c r="D53" s="121" t="s">
        <v>57</v>
      </c>
      <c r="E53" s="132"/>
      <c r="F53" s="133"/>
      <c r="G53" s="136" t="s">
        <v>10</v>
      </c>
      <c r="H53" s="137">
        <v>2</v>
      </c>
      <c r="I53" s="137">
        <v>7</v>
      </c>
      <c r="J53" s="142">
        <v>14</v>
      </c>
      <c r="K53" s="142">
        <f t="shared" si="9"/>
        <v>1.5169191534</v>
      </c>
      <c r="L53" s="142">
        <f>SUM($K$33:K53)</f>
        <v>143.299018366974</v>
      </c>
      <c r="M53" s="142">
        <f t="shared" si="10"/>
        <v>634.162533302822</v>
      </c>
      <c r="N53" s="153"/>
      <c r="O53" s="153"/>
    </row>
    <row r="54" ht="18.75" customHeight="1" spans="1:15">
      <c r="A54" s="118"/>
      <c r="B54" s="122"/>
      <c r="C54" s="120"/>
      <c r="D54" s="121" t="s">
        <v>58</v>
      </c>
      <c r="E54" s="132"/>
      <c r="F54" s="133"/>
      <c r="G54" s="136" t="s">
        <v>10</v>
      </c>
      <c r="H54" s="137">
        <v>1</v>
      </c>
      <c r="I54" s="137">
        <v>2</v>
      </c>
      <c r="J54" s="142">
        <v>2</v>
      </c>
      <c r="K54" s="142">
        <f t="shared" si="9"/>
        <v>0.2167027362</v>
      </c>
      <c r="L54" s="142">
        <f>SUM($K$33:K54)</f>
        <v>143.515721103174</v>
      </c>
      <c r="M54" s="142">
        <f t="shared" si="10"/>
        <v>633.945830566622</v>
      </c>
      <c r="N54" s="153"/>
      <c r="O54" s="153"/>
    </row>
    <row r="55" ht="18.75" customHeight="1" spans="1:15">
      <c r="A55" s="118"/>
      <c r="B55" s="122"/>
      <c r="C55" s="120"/>
      <c r="D55" s="121" t="s">
        <v>59</v>
      </c>
      <c r="E55" s="132"/>
      <c r="F55" s="133"/>
      <c r="G55" s="136" t="s">
        <v>16</v>
      </c>
      <c r="H55" s="137">
        <v>1</v>
      </c>
      <c r="I55" s="137">
        <v>1</v>
      </c>
      <c r="J55" s="142">
        <v>1</v>
      </c>
      <c r="K55" s="142">
        <f t="shared" si="9"/>
        <v>0.1083513681</v>
      </c>
      <c r="L55" s="142">
        <f>SUM($K$33:K55)</f>
        <v>143.624072471274</v>
      </c>
      <c r="M55" s="142">
        <f t="shared" si="10"/>
        <v>633.837479198522</v>
      </c>
      <c r="N55" s="153"/>
      <c r="O55" s="153"/>
    </row>
    <row r="56" ht="18.75" customHeight="1" spans="1:15">
      <c r="A56" s="118"/>
      <c r="B56" s="122"/>
      <c r="C56" s="120"/>
      <c r="D56" s="121" t="s">
        <v>60</v>
      </c>
      <c r="E56" s="132"/>
      <c r="F56" s="133"/>
      <c r="G56" s="136" t="s">
        <v>16</v>
      </c>
      <c r="H56" s="137">
        <v>1</v>
      </c>
      <c r="I56" s="137">
        <v>10</v>
      </c>
      <c r="J56" s="142">
        <v>10</v>
      </c>
      <c r="K56" s="142">
        <f t="shared" si="9"/>
        <v>1.083513681</v>
      </c>
      <c r="L56" s="142">
        <f>SUM($K$33:K56)</f>
        <v>144.707586152274</v>
      </c>
      <c r="M56" s="142">
        <f t="shared" si="10"/>
        <v>632.753965517522</v>
      </c>
      <c r="N56" s="153"/>
      <c r="O56" s="153"/>
    </row>
    <row r="57" ht="18.75" customHeight="1" spans="1:15">
      <c r="A57" s="118"/>
      <c r="B57" s="122"/>
      <c r="C57" s="120"/>
      <c r="D57" s="121" t="s">
        <v>61</v>
      </c>
      <c r="E57" s="132"/>
      <c r="F57" s="133"/>
      <c r="G57" s="136" t="s">
        <v>5</v>
      </c>
      <c r="H57" s="137">
        <v>4</v>
      </c>
      <c r="I57" s="137">
        <v>6</v>
      </c>
      <c r="J57" s="142">
        <v>24</v>
      </c>
      <c r="K57" s="142">
        <f t="shared" si="9"/>
        <v>2.6004328344</v>
      </c>
      <c r="L57" s="142">
        <f>SUM($K$33:K57)</f>
        <v>147.308018986674</v>
      </c>
      <c r="M57" s="142">
        <f t="shared" si="10"/>
        <v>630.153532683122</v>
      </c>
      <c r="N57" s="153"/>
      <c r="O57" s="153"/>
    </row>
    <row r="58" ht="18.75" customHeight="1" spans="1:15">
      <c r="A58" s="118"/>
      <c r="B58" s="122"/>
      <c r="C58" s="120"/>
      <c r="D58" s="121" t="s">
        <v>62</v>
      </c>
      <c r="E58" s="132"/>
      <c r="F58" s="133"/>
      <c r="G58" s="136" t="s">
        <v>14</v>
      </c>
      <c r="H58" s="137">
        <v>1</v>
      </c>
      <c r="I58" s="137">
        <v>15</v>
      </c>
      <c r="J58" s="142">
        <v>15</v>
      </c>
      <c r="K58" s="142">
        <f t="shared" si="9"/>
        <v>1.6252705215</v>
      </c>
      <c r="L58" s="142">
        <f>SUM($K$33:K58)</f>
        <v>148.933289508174</v>
      </c>
      <c r="M58" s="142">
        <f t="shared" si="10"/>
        <v>628.528262161622</v>
      </c>
      <c r="N58" s="153"/>
      <c r="O58" s="153"/>
    </row>
    <row r="59" ht="18.75" customHeight="1" spans="1:15">
      <c r="A59" s="118"/>
      <c r="B59" s="122"/>
      <c r="C59" s="120"/>
      <c r="D59" s="121" t="s">
        <v>63</v>
      </c>
      <c r="E59" s="132"/>
      <c r="F59" s="133"/>
      <c r="G59" s="136" t="s">
        <v>10</v>
      </c>
      <c r="H59" s="137">
        <v>1</v>
      </c>
      <c r="I59" s="137">
        <v>5</v>
      </c>
      <c r="J59" s="142">
        <v>5</v>
      </c>
      <c r="K59" s="142">
        <f t="shared" si="9"/>
        <v>0.5417568405</v>
      </c>
      <c r="L59" s="142">
        <f>SUM($K$33:K59)</f>
        <v>149.475046348674</v>
      </c>
      <c r="M59" s="142">
        <f t="shared" si="10"/>
        <v>627.986505321122</v>
      </c>
      <c r="N59" s="153"/>
      <c r="O59" s="153"/>
    </row>
    <row r="60" ht="18.75" customHeight="1" spans="1:15">
      <c r="A60" s="118"/>
      <c r="B60" s="122"/>
      <c r="C60" s="120"/>
      <c r="D60" s="121" t="s">
        <v>64</v>
      </c>
      <c r="E60" s="132"/>
      <c r="F60" s="133"/>
      <c r="G60" s="136" t="s">
        <v>15</v>
      </c>
      <c r="H60" s="137">
        <v>4</v>
      </c>
      <c r="I60" s="137">
        <v>10</v>
      </c>
      <c r="J60" s="142">
        <v>40</v>
      </c>
      <c r="K60" s="142">
        <f t="shared" si="9"/>
        <v>4.334054724</v>
      </c>
      <c r="L60" s="142">
        <f>SUM($K$33:K60)</f>
        <v>153.809101072674</v>
      </c>
      <c r="M60" s="142">
        <f t="shared" si="10"/>
        <v>623.652450597122</v>
      </c>
      <c r="N60" s="153"/>
      <c r="O60" s="153"/>
    </row>
    <row r="61" ht="18.75" customHeight="1" spans="1:15">
      <c r="A61" s="118"/>
      <c r="B61" s="115"/>
      <c r="C61" s="120"/>
      <c r="D61" s="121" t="s">
        <v>13</v>
      </c>
      <c r="E61" s="132"/>
      <c r="F61" s="133"/>
      <c r="G61" s="136" t="s">
        <v>13</v>
      </c>
      <c r="H61" s="137">
        <v>1</v>
      </c>
      <c r="I61" s="137">
        <v>10</v>
      </c>
      <c r="J61" s="142">
        <v>10</v>
      </c>
      <c r="K61" s="142">
        <f t="shared" si="9"/>
        <v>1.083513681</v>
      </c>
      <c r="L61" s="142">
        <f>SUM($K$33:K61)</f>
        <v>154.892614753674</v>
      </c>
      <c r="M61" s="142">
        <f t="shared" si="10"/>
        <v>622.568936916122</v>
      </c>
      <c r="N61" s="153"/>
      <c r="O61" s="153"/>
    </row>
    <row r="62" ht="18.75" customHeight="1" spans="1:15">
      <c r="A62" s="118"/>
      <c r="B62" s="122"/>
      <c r="C62" s="120"/>
      <c r="D62" s="121" t="s">
        <v>65</v>
      </c>
      <c r="E62" s="132"/>
      <c r="F62" s="133"/>
      <c r="G62" s="136" t="s">
        <v>10</v>
      </c>
      <c r="H62" s="137">
        <v>2</v>
      </c>
      <c r="I62" s="137">
        <v>7</v>
      </c>
      <c r="J62" s="142">
        <v>7</v>
      </c>
      <c r="K62" s="142">
        <f t="shared" si="9"/>
        <v>0.7584595767</v>
      </c>
      <c r="L62" s="142">
        <f>SUM($K$33:K62)</f>
        <v>155.651074330374</v>
      </c>
      <c r="M62" s="142">
        <f t="shared" si="10"/>
        <v>621.810477339422</v>
      </c>
      <c r="N62" s="153"/>
      <c r="O62" s="153"/>
    </row>
    <row r="63" ht="18.75" customHeight="1" spans="1:15">
      <c r="A63" s="118"/>
      <c r="B63" s="122"/>
      <c r="C63" s="120"/>
      <c r="D63" s="121" t="s">
        <v>66</v>
      </c>
      <c r="E63" s="132"/>
      <c r="F63" s="133"/>
      <c r="G63" s="136" t="s">
        <v>5</v>
      </c>
      <c r="H63" s="137">
        <v>1</v>
      </c>
      <c r="I63" s="137">
        <v>92</v>
      </c>
      <c r="J63" s="142">
        <v>92</v>
      </c>
      <c r="K63" s="142">
        <f t="shared" si="9"/>
        <v>9.9683258652</v>
      </c>
      <c r="L63" s="142">
        <f>SUM($K$33:K63)</f>
        <v>165.619400195574</v>
      </c>
      <c r="M63" s="142">
        <f t="shared" si="10"/>
        <v>611.842151474222</v>
      </c>
      <c r="N63" s="153"/>
      <c r="O63" s="153"/>
    </row>
    <row r="64" ht="18.75" customHeight="1" spans="1:15">
      <c r="A64" s="118"/>
      <c r="B64" s="122"/>
      <c r="C64" s="120"/>
      <c r="D64" s="121" t="s">
        <v>67</v>
      </c>
      <c r="E64" s="132"/>
      <c r="F64" s="133"/>
      <c r="G64" s="136" t="s">
        <v>16</v>
      </c>
      <c r="H64" s="137">
        <v>1</v>
      </c>
      <c r="I64" s="137">
        <v>9</v>
      </c>
      <c r="J64" s="142">
        <v>9</v>
      </c>
      <c r="K64" s="142">
        <f t="shared" si="9"/>
        <v>0.9751623129</v>
      </c>
      <c r="L64" s="142">
        <f>SUM($K$33:K64)</f>
        <v>166.594562508474</v>
      </c>
      <c r="M64" s="142">
        <f t="shared" si="10"/>
        <v>610.866989161322</v>
      </c>
      <c r="N64" s="153"/>
      <c r="O64" s="153"/>
    </row>
    <row r="65" ht="18.75" customHeight="1" spans="1:15">
      <c r="A65" s="118"/>
      <c r="B65" s="122"/>
      <c r="C65" s="120"/>
      <c r="D65" s="121" t="s">
        <v>68</v>
      </c>
      <c r="E65" s="132"/>
      <c r="F65" s="133"/>
      <c r="G65" s="136" t="s">
        <v>5</v>
      </c>
      <c r="H65" s="137">
        <v>1</v>
      </c>
      <c r="I65" s="137">
        <v>13</v>
      </c>
      <c r="J65" s="142">
        <v>13</v>
      </c>
      <c r="K65" s="142">
        <f t="shared" si="9"/>
        <v>1.4085677853</v>
      </c>
      <c r="L65" s="142">
        <f>SUM($K$33:K65)</f>
        <v>168.003130293774</v>
      </c>
      <c r="M65" s="142">
        <f t="shared" si="10"/>
        <v>609.458421376022</v>
      </c>
      <c r="N65" s="153"/>
      <c r="O65" s="153"/>
    </row>
    <row r="66" ht="18.75" customHeight="1" spans="1:15">
      <c r="A66" s="156"/>
      <c r="B66" s="157" t="s">
        <v>69</v>
      </c>
      <c r="C66" s="158"/>
      <c r="D66" s="159" t="s">
        <v>48</v>
      </c>
      <c r="E66" s="132"/>
      <c r="F66" s="133"/>
      <c r="G66" s="160"/>
      <c r="H66" s="161">
        <v>4</v>
      </c>
      <c r="I66" s="163">
        <v>22.6125</v>
      </c>
      <c r="J66" s="164">
        <f>SUM(K45:K65)</f>
        <v>82.07616133575</v>
      </c>
      <c r="K66" s="142"/>
      <c r="L66" s="142">
        <f>SUM($K$33:K66)</f>
        <v>168.003130293774</v>
      </c>
      <c r="M66" s="142">
        <f t="shared" si="10"/>
        <v>609.458421376022</v>
      </c>
      <c r="N66" s="166"/>
      <c r="O66" s="166"/>
    </row>
    <row r="67" ht="18.75" hidden="1" customHeight="1" spans="1:15">
      <c r="A67" s="118"/>
      <c r="B67" s="122"/>
      <c r="C67" s="120"/>
      <c r="D67" s="121"/>
      <c r="E67" s="132"/>
      <c r="F67" s="133"/>
      <c r="G67" s="136"/>
      <c r="H67" s="137"/>
      <c r="I67" s="137"/>
      <c r="J67" s="142"/>
      <c r="K67" s="142"/>
      <c r="L67" s="142">
        <f>SUM($K$33:K67)</f>
        <v>168.003130293774</v>
      </c>
      <c r="M67" s="142">
        <f t="shared" si="10"/>
        <v>609.458421376022</v>
      </c>
      <c r="N67" s="153"/>
      <c r="O67" s="153"/>
    </row>
    <row r="68" ht="18.75" customHeight="1" spans="1:15">
      <c r="A68" s="118"/>
      <c r="B68" s="115" t="s">
        <v>70</v>
      </c>
      <c r="C68" s="120"/>
      <c r="D68" s="121" t="s">
        <v>71</v>
      </c>
      <c r="E68" s="132"/>
      <c r="F68" s="133"/>
      <c r="G68" s="136" t="s">
        <v>15</v>
      </c>
      <c r="H68" s="137">
        <v>3</v>
      </c>
      <c r="I68" s="137">
        <v>32</v>
      </c>
      <c r="J68" s="142">
        <v>32</v>
      </c>
      <c r="K68" s="142">
        <f t="shared" ref="K68:K87" si="11">J68*$M$4</f>
        <v>3.4672437792</v>
      </c>
      <c r="L68" s="142">
        <f>SUM($K$33:K68)</f>
        <v>171.470374072974</v>
      </c>
      <c r="M68" s="142">
        <f t="shared" si="10"/>
        <v>605.991177596822</v>
      </c>
      <c r="N68" s="153"/>
      <c r="O68" s="153"/>
    </row>
    <row r="69" ht="18.75" customHeight="1" spans="1:15">
      <c r="A69" s="118"/>
      <c r="B69" s="115" t="s">
        <v>72</v>
      </c>
      <c r="C69" s="120"/>
      <c r="D69" s="121" t="s">
        <v>73</v>
      </c>
      <c r="E69" s="132"/>
      <c r="F69" s="133"/>
      <c r="G69" s="136" t="s">
        <v>16</v>
      </c>
      <c r="H69" s="137">
        <v>1</v>
      </c>
      <c r="I69" s="137">
        <v>7</v>
      </c>
      <c r="J69" s="142">
        <v>7</v>
      </c>
      <c r="K69" s="142">
        <f t="shared" si="11"/>
        <v>0.7584595767</v>
      </c>
      <c r="L69" s="142">
        <f>SUM($K$33:K69)</f>
        <v>172.228833649674</v>
      </c>
      <c r="M69" s="142">
        <f t="shared" si="10"/>
        <v>605.232718020122</v>
      </c>
      <c r="N69" s="153"/>
      <c r="O69" s="153"/>
    </row>
    <row r="70" ht="18.75" customHeight="1" spans="1:15">
      <c r="A70" s="118"/>
      <c r="B70" s="122"/>
      <c r="C70" s="120"/>
      <c r="D70" s="121" t="s">
        <v>74</v>
      </c>
      <c r="E70" s="132"/>
      <c r="F70" s="133"/>
      <c r="G70" s="136" t="s">
        <v>16</v>
      </c>
      <c r="H70" s="137">
        <v>2</v>
      </c>
      <c r="I70" s="137">
        <v>2</v>
      </c>
      <c r="J70" s="142">
        <v>4</v>
      </c>
      <c r="K70" s="142">
        <f t="shared" si="11"/>
        <v>0.4334054724</v>
      </c>
      <c r="L70" s="142">
        <f>SUM($K$33:K70)</f>
        <v>172.662239122074</v>
      </c>
      <c r="M70" s="142">
        <f t="shared" si="10"/>
        <v>604.799312547722</v>
      </c>
      <c r="N70" s="153"/>
      <c r="O70" s="153"/>
    </row>
    <row r="71" ht="18.75" customHeight="1" spans="1:15">
      <c r="A71" s="118"/>
      <c r="B71" s="122"/>
      <c r="C71" s="120"/>
      <c r="D71" s="121" t="s">
        <v>75</v>
      </c>
      <c r="E71" s="132"/>
      <c r="F71" s="133"/>
      <c r="G71" s="136" t="s">
        <v>15</v>
      </c>
      <c r="H71" s="137">
        <v>1</v>
      </c>
      <c r="I71" s="137">
        <v>68</v>
      </c>
      <c r="J71" s="142">
        <v>68</v>
      </c>
      <c r="K71" s="142">
        <f t="shared" si="11"/>
        <v>7.3678930308</v>
      </c>
      <c r="L71" s="142">
        <f>SUM($K$33:K71)</f>
        <v>180.030132152874</v>
      </c>
      <c r="M71" s="142">
        <f t="shared" si="10"/>
        <v>597.431419516922</v>
      </c>
      <c r="N71" s="153"/>
      <c r="O71" s="153"/>
    </row>
    <row r="72" ht="18.75" customHeight="1" spans="1:15">
      <c r="A72" s="118"/>
      <c r="B72" s="122"/>
      <c r="C72" s="120"/>
      <c r="D72" s="121" t="s">
        <v>76</v>
      </c>
      <c r="E72" s="132"/>
      <c r="F72" s="133"/>
      <c r="G72" s="136" t="s">
        <v>8</v>
      </c>
      <c r="H72" s="137">
        <v>4</v>
      </c>
      <c r="I72" s="137">
        <v>40</v>
      </c>
      <c r="J72" s="142">
        <v>170</v>
      </c>
      <c r="K72" s="142">
        <f t="shared" si="11"/>
        <v>18.419732577</v>
      </c>
      <c r="L72" s="142">
        <f>SUM($K$33:K72)</f>
        <v>198.449864729874</v>
      </c>
      <c r="M72" s="142">
        <f t="shared" si="10"/>
        <v>579.011686939922</v>
      </c>
      <c r="N72" s="153"/>
      <c r="O72" s="153"/>
    </row>
    <row r="73" ht="18.75" customHeight="1" spans="1:15">
      <c r="A73" s="118"/>
      <c r="B73" s="122"/>
      <c r="C73" s="120"/>
      <c r="D73" s="121" t="s">
        <v>77</v>
      </c>
      <c r="E73" s="132"/>
      <c r="F73" s="133"/>
      <c r="G73" s="136" t="s">
        <v>5</v>
      </c>
      <c r="H73" s="137">
        <v>1</v>
      </c>
      <c r="I73" s="137">
        <v>5</v>
      </c>
      <c r="J73" s="142">
        <v>5</v>
      </c>
      <c r="K73" s="142">
        <f t="shared" si="11"/>
        <v>0.5417568405</v>
      </c>
      <c r="L73" s="142">
        <f>SUM($K$33:K73)</f>
        <v>198.991621570374</v>
      </c>
      <c r="M73" s="142">
        <f t="shared" si="10"/>
        <v>578.469930099422</v>
      </c>
      <c r="N73" s="153"/>
      <c r="O73" s="153"/>
    </row>
    <row r="74" ht="18.75" customHeight="1" spans="1:15">
      <c r="A74" s="118"/>
      <c r="B74" s="122"/>
      <c r="C74" s="120"/>
      <c r="D74" s="121" t="s">
        <v>77</v>
      </c>
      <c r="E74" s="132"/>
      <c r="F74" s="133"/>
      <c r="G74" s="136" t="s">
        <v>5</v>
      </c>
      <c r="H74" s="137">
        <v>1</v>
      </c>
      <c r="I74" s="137">
        <v>6</v>
      </c>
      <c r="J74" s="142">
        <v>6</v>
      </c>
      <c r="K74" s="142">
        <f t="shared" si="11"/>
        <v>0.6501082086</v>
      </c>
      <c r="L74" s="142">
        <f>SUM($K$33:K74)</f>
        <v>199.641729778974</v>
      </c>
      <c r="M74" s="142">
        <f t="shared" si="10"/>
        <v>577.819821890822</v>
      </c>
      <c r="N74" s="153"/>
      <c r="O74" s="153"/>
    </row>
    <row r="75" ht="18.75" customHeight="1" spans="1:15">
      <c r="A75" s="118"/>
      <c r="B75" s="122"/>
      <c r="C75" s="120"/>
      <c r="D75" s="121" t="s">
        <v>78</v>
      </c>
      <c r="E75" s="132"/>
      <c r="F75" s="133"/>
      <c r="G75" s="136" t="s">
        <v>14</v>
      </c>
      <c r="H75" s="137">
        <v>1</v>
      </c>
      <c r="I75" s="137">
        <v>55</v>
      </c>
      <c r="J75" s="142">
        <v>55</v>
      </c>
      <c r="K75" s="142">
        <f t="shared" si="11"/>
        <v>5.9593252455</v>
      </c>
      <c r="L75" s="142">
        <f>SUM($K$33:K75)</f>
        <v>205.601055024474</v>
      </c>
      <c r="M75" s="142">
        <f t="shared" si="10"/>
        <v>571.860496645322</v>
      </c>
      <c r="N75" s="153"/>
      <c r="O75" s="153"/>
    </row>
    <row r="76" ht="18.75" customHeight="1" spans="1:15">
      <c r="A76" s="118"/>
      <c r="B76" s="122"/>
      <c r="C76" s="120"/>
      <c r="D76" s="121" t="s">
        <v>79</v>
      </c>
      <c r="E76" s="132"/>
      <c r="F76" s="133"/>
      <c r="G76" s="136" t="s">
        <v>14</v>
      </c>
      <c r="H76" s="137">
        <v>1</v>
      </c>
      <c r="I76" s="137">
        <v>25</v>
      </c>
      <c r="J76" s="142">
        <v>25</v>
      </c>
      <c r="K76" s="142">
        <f t="shared" si="11"/>
        <v>2.7087842025</v>
      </c>
      <c r="L76" s="142">
        <f>SUM($K$33:K76)</f>
        <v>208.309839226974</v>
      </c>
      <c r="M76" s="142">
        <f t="shared" si="10"/>
        <v>569.151712442822</v>
      </c>
      <c r="N76" s="153"/>
      <c r="O76" s="153"/>
    </row>
    <row r="77" ht="18.75" customHeight="1" spans="1:15">
      <c r="A77" s="118"/>
      <c r="B77" s="122"/>
      <c r="C77" s="120"/>
      <c r="D77" s="121" t="s">
        <v>13</v>
      </c>
      <c r="E77" s="132"/>
      <c r="F77" s="133"/>
      <c r="G77" s="136" t="s">
        <v>13</v>
      </c>
      <c r="H77" s="137">
        <v>1</v>
      </c>
      <c r="I77" s="137">
        <v>10</v>
      </c>
      <c r="J77" s="142">
        <v>10</v>
      </c>
      <c r="K77" s="142">
        <f t="shared" si="11"/>
        <v>1.083513681</v>
      </c>
      <c r="L77" s="142">
        <f>SUM($K$33:K77)</f>
        <v>209.393352907974</v>
      </c>
      <c r="M77" s="142">
        <f t="shared" si="10"/>
        <v>568.068198761822</v>
      </c>
      <c r="N77" s="153"/>
      <c r="O77" s="153"/>
    </row>
    <row r="78" ht="18.75" customHeight="1" spans="1:15">
      <c r="A78" s="118"/>
      <c r="B78" s="122"/>
      <c r="C78" s="120"/>
      <c r="D78" s="121" t="s">
        <v>80</v>
      </c>
      <c r="E78" s="132"/>
      <c r="F78" s="133"/>
      <c r="G78" s="136" t="s">
        <v>10</v>
      </c>
      <c r="H78" s="137">
        <v>1</v>
      </c>
      <c r="I78" s="137">
        <v>10</v>
      </c>
      <c r="J78" s="142">
        <v>10</v>
      </c>
      <c r="K78" s="142">
        <f t="shared" si="11"/>
        <v>1.083513681</v>
      </c>
      <c r="L78" s="142">
        <f>SUM($K$33:K78)</f>
        <v>210.476866588974</v>
      </c>
      <c r="M78" s="142">
        <f t="shared" si="10"/>
        <v>566.984685080822</v>
      </c>
      <c r="N78" s="153"/>
      <c r="O78" s="153"/>
    </row>
    <row r="79" ht="18.75" customHeight="1" spans="1:15">
      <c r="A79" s="118"/>
      <c r="B79" s="122"/>
      <c r="C79" s="120"/>
      <c r="D79" s="121" t="s">
        <v>81</v>
      </c>
      <c r="E79" s="132"/>
      <c r="F79" s="133"/>
      <c r="G79" s="136" t="s">
        <v>10</v>
      </c>
      <c r="H79" s="137">
        <v>1</v>
      </c>
      <c r="I79" s="137">
        <v>5</v>
      </c>
      <c r="J79" s="142">
        <v>5</v>
      </c>
      <c r="K79" s="142">
        <f t="shared" si="11"/>
        <v>0.5417568405</v>
      </c>
      <c r="L79" s="142">
        <f>SUM($K$33:K79)</f>
        <v>211.018623429474</v>
      </c>
      <c r="M79" s="142">
        <f t="shared" si="10"/>
        <v>566.442928240322</v>
      </c>
      <c r="N79" s="153"/>
      <c r="O79" s="153"/>
    </row>
    <row r="80" ht="18.75" customHeight="1" spans="1:15">
      <c r="A80" s="118"/>
      <c r="B80" s="122"/>
      <c r="C80" s="120"/>
      <c r="D80" s="121" t="s">
        <v>82</v>
      </c>
      <c r="E80" s="132"/>
      <c r="F80" s="133"/>
      <c r="G80" s="136" t="s">
        <v>17</v>
      </c>
      <c r="H80" s="137">
        <v>1</v>
      </c>
      <c r="I80" s="137">
        <v>20</v>
      </c>
      <c r="J80" s="142">
        <v>20</v>
      </c>
      <c r="K80" s="142">
        <f t="shared" si="11"/>
        <v>2.167027362</v>
      </c>
      <c r="L80" s="142">
        <f>SUM($K$33:K80)</f>
        <v>213.185650791474</v>
      </c>
      <c r="M80" s="142">
        <f t="shared" si="10"/>
        <v>564.275900878322</v>
      </c>
      <c r="N80" s="153"/>
      <c r="O80" s="153"/>
    </row>
    <row r="81" ht="18.75" customHeight="1" spans="1:15">
      <c r="A81" s="118"/>
      <c r="B81" s="122"/>
      <c r="C81" s="120"/>
      <c r="D81" s="121" t="s">
        <v>83</v>
      </c>
      <c r="E81" s="132"/>
      <c r="F81" s="133"/>
      <c r="G81" s="136" t="s">
        <v>5</v>
      </c>
      <c r="H81" s="137">
        <v>1</v>
      </c>
      <c r="I81" s="137">
        <v>6</v>
      </c>
      <c r="J81" s="142">
        <v>6</v>
      </c>
      <c r="K81" s="142">
        <f t="shared" si="11"/>
        <v>0.6501082086</v>
      </c>
      <c r="L81" s="142">
        <f>SUM($K$33:K81)</f>
        <v>213.835759000074</v>
      </c>
      <c r="M81" s="142">
        <f t="shared" si="10"/>
        <v>563.625792669722</v>
      </c>
      <c r="N81" s="153"/>
      <c r="O81" s="153"/>
    </row>
    <row r="82" ht="18.75" customHeight="1" spans="1:15">
      <c r="A82" s="118"/>
      <c r="B82" s="122"/>
      <c r="C82" s="120"/>
      <c r="D82" s="121" t="s">
        <v>84</v>
      </c>
      <c r="E82" s="132"/>
      <c r="F82" s="133"/>
      <c r="G82" s="136" t="s">
        <v>10</v>
      </c>
      <c r="H82" s="137">
        <v>1</v>
      </c>
      <c r="I82" s="137">
        <v>85</v>
      </c>
      <c r="J82" s="142">
        <v>85</v>
      </c>
      <c r="K82" s="142">
        <f t="shared" si="11"/>
        <v>9.2098662885</v>
      </c>
      <c r="L82" s="142">
        <f>SUM($K$33:K82)</f>
        <v>223.045625288574</v>
      </c>
      <c r="M82" s="142">
        <f t="shared" si="10"/>
        <v>554.415926381222</v>
      </c>
      <c r="N82" s="153"/>
      <c r="O82" s="153"/>
    </row>
    <row r="83" ht="18.75" customHeight="1" spans="1:15">
      <c r="A83" s="118"/>
      <c r="B83" s="122"/>
      <c r="C83" s="120"/>
      <c r="D83" s="121" t="s">
        <v>85</v>
      </c>
      <c r="E83" s="132"/>
      <c r="F83" s="133"/>
      <c r="G83" s="136" t="s">
        <v>16</v>
      </c>
      <c r="H83" s="137">
        <v>1</v>
      </c>
      <c r="I83" s="137">
        <v>10</v>
      </c>
      <c r="J83" s="142">
        <v>10</v>
      </c>
      <c r="K83" s="142">
        <f t="shared" si="11"/>
        <v>1.083513681</v>
      </c>
      <c r="L83" s="142">
        <f>SUM($K$33:K83)</f>
        <v>224.129138969574</v>
      </c>
      <c r="M83" s="142">
        <f t="shared" si="10"/>
        <v>553.332412700222</v>
      </c>
      <c r="N83" s="153"/>
      <c r="O83" s="153"/>
    </row>
    <row r="84" ht="18.75" customHeight="1" spans="1:15">
      <c r="A84" s="118"/>
      <c r="B84" s="122"/>
      <c r="C84" s="120"/>
      <c r="D84" s="121" t="s">
        <v>86</v>
      </c>
      <c r="E84" s="132"/>
      <c r="F84" s="133"/>
      <c r="G84" s="136" t="s">
        <v>15</v>
      </c>
      <c r="H84" s="137">
        <v>1</v>
      </c>
      <c r="I84" s="137">
        <v>7</v>
      </c>
      <c r="J84" s="142">
        <v>7</v>
      </c>
      <c r="K84" s="142">
        <f t="shared" si="11"/>
        <v>0.7584595767</v>
      </c>
      <c r="L84" s="142">
        <f>SUM($K$33:K84)</f>
        <v>224.887598546274</v>
      </c>
      <c r="M84" s="142">
        <f t="shared" si="10"/>
        <v>552.573953123522</v>
      </c>
      <c r="N84" s="153"/>
      <c r="O84" s="153"/>
    </row>
    <row r="85" ht="18.75" customHeight="1" spans="1:15">
      <c r="A85" s="118"/>
      <c r="B85" s="122"/>
      <c r="C85" s="120"/>
      <c r="D85" s="121" t="s">
        <v>87</v>
      </c>
      <c r="E85" s="132"/>
      <c r="F85" s="133"/>
      <c r="G85" s="136" t="s">
        <v>10</v>
      </c>
      <c r="H85" s="137">
        <v>1</v>
      </c>
      <c r="I85" s="137">
        <v>5</v>
      </c>
      <c r="J85" s="142">
        <v>5</v>
      </c>
      <c r="K85" s="142">
        <f t="shared" si="11"/>
        <v>0.5417568405</v>
      </c>
      <c r="L85" s="142">
        <f>SUM($K$33:K85)</f>
        <v>225.429355386774</v>
      </c>
      <c r="M85" s="142">
        <f t="shared" si="10"/>
        <v>552.032196283022</v>
      </c>
      <c r="N85" s="153"/>
      <c r="O85" s="153"/>
    </row>
    <row r="86" ht="18.75" customHeight="1" spans="1:15">
      <c r="A86" s="118"/>
      <c r="B86" s="122"/>
      <c r="C86" s="120"/>
      <c r="D86" s="121" t="s">
        <v>83</v>
      </c>
      <c r="E86" s="132"/>
      <c r="F86" s="133"/>
      <c r="G86" s="136" t="s">
        <v>5</v>
      </c>
      <c r="H86" s="137">
        <v>1</v>
      </c>
      <c r="I86" s="137">
        <v>5</v>
      </c>
      <c r="J86" s="142">
        <v>5</v>
      </c>
      <c r="K86" s="142">
        <f t="shared" si="11"/>
        <v>0.5417568405</v>
      </c>
      <c r="L86" s="142">
        <f>SUM($K$33:K86)</f>
        <v>225.971112227274</v>
      </c>
      <c r="M86" s="142">
        <f t="shared" si="10"/>
        <v>551.490439442522</v>
      </c>
      <c r="N86" s="153"/>
      <c r="O86" s="153"/>
    </row>
    <row r="87" ht="18.75" customHeight="1" spans="1:15">
      <c r="A87" s="118"/>
      <c r="B87" s="122"/>
      <c r="C87" s="120"/>
      <c r="D87" s="121" t="s">
        <v>88</v>
      </c>
      <c r="E87" s="132"/>
      <c r="F87" s="133"/>
      <c r="G87" s="136" t="s">
        <v>10</v>
      </c>
      <c r="H87" s="137">
        <v>1</v>
      </c>
      <c r="I87" s="137">
        <v>45</v>
      </c>
      <c r="J87" s="142">
        <v>45</v>
      </c>
      <c r="K87" s="142">
        <f t="shared" si="11"/>
        <v>4.8758115645</v>
      </c>
      <c r="L87" s="142">
        <f>SUM($K$33:K87)</f>
        <v>230.846923791774</v>
      </c>
      <c r="M87" s="142">
        <f t="shared" si="10"/>
        <v>546.614627878022</v>
      </c>
      <c r="N87" s="153"/>
      <c r="O87" s="153"/>
    </row>
    <row r="88" ht="18.75" customHeight="1" spans="1:15">
      <c r="A88" s="156"/>
      <c r="B88" s="157" t="s">
        <v>69</v>
      </c>
      <c r="C88" s="158"/>
      <c r="D88" s="159" t="s">
        <v>48</v>
      </c>
      <c r="E88" s="132"/>
      <c r="F88" s="133"/>
      <c r="G88" s="160"/>
      <c r="H88" s="161">
        <v>4</v>
      </c>
      <c r="I88" s="163">
        <v>17.36</v>
      </c>
      <c r="J88" s="164">
        <f>SUM(K68:K87)</f>
        <v>62.843793498</v>
      </c>
      <c r="L88" s="142">
        <f>SUM($K$33:K88)</f>
        <v>230.846923791774</v>
      </c>
      <c r="M88" s="142">
        <f t="shared" si="10"/>
        <v>546.614627878022</v>
      </c>
      <c r="N88" s="166"/>
      <c r="O88" s="166"/>
    </row>
    <row r="89" ht="18.75" hidden="1" customHeight="1" spans="1:15">
      <c r="A89" s="118"/>
      <c r="B89" s="122"/>
      <c r="C89" s="120"/>
      <c r="D89" s="121"/>
      <c r="E89" s="132"/>
      <c r="F89" s="133"/>
      <c r="G89" s="136"/>
      <c r="H89" s="137"/>
      <c r="I89" s="137"/>
      <c r="J89" s="142"/>
      <c r="K89" s="142"/>
      <c r="L89" s="142">
        <f>SUM($K$33:K89)</f>
        <v>230.846923791774</v>
      </c>
      <c r="M89" s="142">
        <f t="shared" si="10"/>
        <v>546.614627878022</v>
      </c>
      <c r="N89" s="153"/>
      <c r="O89" s="153"/>
    </row>
    <row r="90" ht="18.75" customHeight="1" spans="1:15">
      <c r="A90" s="118"/>
      <c r="B90" s="122" t="s">
        <v>89</v>
      </c>
      <c r="C90" s="120"/>
      <c r="D90" s="121" t="s">
        <v>83</v>
      </c>
      <c r="E90" s="132"/>
      <c r="F90" s="133"/>
      <c r="G90" s="136" t="s">
        <v>8</v>
      </c>
      <c r="H90" s="137">
        <v>1</v>
      </c>
      <c r="I90" s="137">
        <v>5</v>
      </c>
      <c r="J90" s="142">
        <v>5</v>
      </c>
      <c r="K90" s="142">
        <f t="shared" ref="K90:K105" si="12">J90*$M$4</f>
        <v>0.5417568405</v>
      </c>
      <c r="L90" s="142">
        <f>SUM($K$33:K90)</f>
        <v>231.388680632274</v>
      </c>
      <c r="M90" s="142">
        <f t="shared" si="10"/>
        <v>546.072871037522</v>
      </c>
      <c r="N90" s="153"/>
      <c r="O90" s="153"/>
    </row>
    <row r="91" ht="18.75" customHeight="1" spans="1:15">
      <c r="A91" s="118"/>
      <c r="B91" s="122" t="s">
        <v>90</v>
      </c>
      <c r="C91" s="120"/>
      <c r="D91" s="121" t="s">
        <v>57</v>
      </c>
      <c r="E91" s="132"/>
      <c r="F91" s="133"/>
      <c r="G91" s="136" t="s">
        <v>10</v>
      </c>
      <c r="H91" s="137">
        <v>1</v>
      </c>
      <c r="I91" s="137">
        <v>10</v>
      </c>
      <c r="J91" s="142">
        <v>10</v>
      </c>
      <c r="K91" s="142">
        <f t="shared" si="12"/>
        <v>1.083513681</v>
      </c>
      <c r="L91" s="142">
        <f>SUM($K$33:K91)</f>
        <v>232.472194313274</v>
      </c>
      <c r="M91" s="142">
        <f t="shared" si="10"/>
        <v>544.989357356522</v>
      </c>
      <c r="N91" s="153"/>
      <c r="O91" s="153"/>
    </row>
    <row r="92" ht="18.75" customHeight="1" spans="1:15">
      <c r="A92" s="118"/>
      <c r="B92" s="122"/>
      <c r="C92" s="120"/>
      <c r="D92" s="121" t="s">
        <v>91</v>
      </c>
      <c r="E92" s="132"/>
      <c r="F92" s="133"/>
      <c r="G92" s="136" t="s">
        <v>8</v>
      </c>
      <c r="H92" s="137">
        <v>1</v>
      </c>
      <c r="I92" s="137">
        <v>40</v>
      </c>
      <c r="J92" s="142">
        <v>40</v>
      </c>
      <c r="K92" s="142">
        <f t="shared" si="12"/>
        <v>4.334054724</v>
      </c>
      <c r="L92" s="142">
        <f>SUM($K$33:K92)</f>
        <v>236.806249037274</v>
      </c>
      <c r="M92" s="142">
        <f t="shared" si="10"/>
        <v>540.655302632522</v>
      </c>
      <c r="N92" s="153"/>
      <c r="O92" s="153"/>
    </row>
    <row r="93" ht="18.75" customHeight="1" spans="1:15">
      <c r="A93" s="118"/>
      <c r="B93" s="122"/>
      <c r="C93" s="120"/>
      <c r="D93" s="121" t="s">
        <v>92</v>
      </c>
      <c r="E93" s="132"/>
      <c r="F93" s="133"/>
      <c r="G93" s="136" t="s">
        <v>15</v>
      </c>
      <c r="H93" s="137">
        <v>1</v>
      </c>
      <c r="I93" s="137">
        <v>10</v>
      </c>
      <c r="J93" s="142">
        <v>10</v>
      </c>
      <c r="K93" s="142">
        <f t="shared" si="12"/>
        <v>1.083513681</v>
      </c>
      <c r="L93" s="142">
        <f>SUM($K$33:K93)</f>
        <v>237.889762718274</v>
      </c>
      <c r="M93" s="142">
        <f t="shared" si="10"/>
        <v>539.571788951522</v>
      </c>
      <c r="N93" s="153"/>
      <c r="O93" s="153"/>
    </row>
    <row r="94" ht="18.75" customHeight="1" spans="1:15">
      <c r="A94" s="118"/>
      <c r="B94" s="122"/>
      <c r="C94" s="120"/>
      <c r="D94" s="121" t="s">
        <v>93</v>
      </c>
      <c r="E94" s="132"/>
      <c r="F94" s="133"/>
      <c r="G94" s="136" t="s">
        <v>15</v>
      </c>
      <c r="H94" s="137">
        <v>1</v>
      </c>
      <c r="I94" s="137">
        <v>5</v>
      </c>
      <c r="J94" s="142">
        <v>5</v>
      </c>
      <c r="K94" s="142">
        <f t="shared" si="12"/>
        <v>0.5417568405</v>
      </c>
      <c r="L94" s="142">
        <f>SUM($K$33:K94)</f>
        <v>238.431519558774</v>
      </c>
      <c r="M94" s="142">
        <f t="shared" si="10"/>
        <v>539.030032111021</v>
      </c>
      <c r="N94" s="153"/>
      <c r="O94" s="153"/>
    </row>
    <row r="95" ht="18.75" customHeight="1" spans="1:15">
      <c r="A95" s="118"/>
      <c r="B95" s="122"/>
      <c r="C95" s="120"/>
      <c r="D95" s="121" t="s">
        <v>42</v>
      </c>
      <c r="E95" s="132"/>
      <c r="F95" s="133"/>
      <c r="G95" s="136" t="s">
        <v>15</v>
      </c>
      <c r="H95" s="137">
        <v>1</v>
      </c>
      <c r="I95" s="137">
        <v>23.5</v>
      </c>
      <c r="J95" s="142">
        <v>23.5</v>
      </c>
      <c r="K95" s="142">
        <f t="shared" si="12"/>
        <v>2.54625715035</v>
      </c>
      <c r="L95" s="142">
        <f>SUM($K$33:K95)</f>
        <v>240.977776709124</v>
      </c>
      <c r="M95" s="142">
        <f t="shared" si="10"/>
        <v>536.483774960671</v>
      </c>
      <c r="N95" s="153"/>
      <c r="O95" s="153"/>
    </row>
    <row r="96" ht="18.75" customHeight="1" spans="1:15">
      <c r="A96" s="118"/>
      <c r="B96" s="122"/>
      <c r="C96" s="120"/>
      <c r="D96" s="121" t="s">
        <v>10</v>
      </c>
      <c r="E96" s="132"/>
      <c r="F96" s="133"/>
      <c r="G96" s="136" t="s">
        <v>10</v>
      </c>
      <c r="H96" s="137">
        <v>1</v>
      </c>
      <c r="I96" s="137">
        <v>30</v>
      </c>
      <c r="J96" s="142">
        <v>30</v>
      </c>
      <c r="K96" s="142">
        <f t="shared" si="12"/>
        <v>3.250541043</v>
      </c>
      <c r="L96" s="142">
        <f>SUM($K$33:K96)</f>
        <v>244.228317752124</v>
      </c>
      <c r="M96" s="142">
        <f t="shared" si="10"/>
        <v>533.233233917671</v>
      </c>
      <c r="N96" s="153"/>
      <c r="O96" s="153"/>
    </row>
    <row r="97" ht="18.75" customHeight="1" spans="1:15">
      <c r="A97" s="118"/>
      <c r="B97" s="122"/>
      <c r="C97" s="120"/>
      <c r="D97" s="121" t="s">
        <v>78</v>
      </c>
      <c r="E97" s="132"/>
      <c r="F97" s="133"/>
      <c r="G97" s="136" t="s">
        <v>14</v>
      </c>
      <c r="H97" s="137">
        <v>1</v>
      </c>
      <c r="I97" s="137">
        <v>700</v>
      </c>
      <c r="J97" s="142">
        <v>700</v>
      </c>
      <c r="K97" s="142">
        <f t="shared" si="12"/>
        <v>75.84595767</v>
      </c>
      <c r="L97" s="142">
        <f>SUM($K$33:K97)</f>
        <v>320.074275422124</v>
      </c>
      <c r="M97" s="142">
        <f t="shared" si="10"/>
        <v>457.387276247671</v>
      </c>
      <c r="N97" s="153"/>
      <c r="O97" s="153"/>
    </row>
    <row r="98" ht="18.75" customHeight="1" spans="1:15">
      <c r="A98" s="118"/>
      <c r="B98" s="122"/>
      <c r="C98" s="120"/>
      <c r="D98" s="121" t="s">
        <v>79</v>
      </c>
      <c r="E98" s="132"/>
      <c r="F98" s="133"/>
      <c r="G98" s="136" t="s">
        <v>14</v>
      </c>
      <c r="H98" s="137">
        <v>1</v>
      </c>
      <c r="I98" s="137">
        <v>20</v>
      </c>
      <c r="J98" s="142">
        <v>20</v>
      </c>
      <c r="K98" s="142">
        <f t="shared" si="12"/>
        <v>2.167027362</v>
      </c>
      <c r="L98" s="142">
        <f>SUM($K$33:K98)</f>
        <v>322.241302784124</v>
      </c>
      <c r="M98" s="142">
        <f t="shared" si="10"/>
        <v>455.220248885671</v>
      </c>
      <c r="N98" s="153"/>
      <c r="O98" s="153"/>
    </row>
    <row r="99" ht="18.75" customHeight="1" spans="1:15">
      <c r="A99" s="118"/>
      <c r="B99" s="122"/>
      <c r="C99" s="120"/>
      <c r="D99" s="121" t="s">
        <v>94</v>
      </c>
      <c r="E99" s="132"/>
      <c r="F99" s="133"/>
      <c r="G99" s="136" t="s">
        <v>16</v>
      </c>
      <c r="H99" s="137">
        <v>1</v>
      </c>
      <c r="I99" s="137">
        <v>10</v>
      </c>
      <c r="J99" s="142">
        <v>10</v>
      </c>
      <c r="K99" s="142">
        <f t="shared" si="12"/>
        <v>1.083513681</v>
      </c>
      <c r="L99" s="142">
        <f>SUM($K$33:K99)</f>
        <v>323.324816465124</v>
      </c>
      <c r="M99" s="142">
        <f t="shared" si="10"/>
        <v>454.136735204671</v>
      </c>
      <c r="N99" s="153"/>
      <c r="O99" s="153"/>
    </row>
    <row r="100" ht="18.75" customHeight="1" spans="1:15">
      <c r="A100" s="118"/>
      <c r="B100" s="122"/>
      <c r="C100" s="120"/>
      <c r="D100" s="121" t="s">
        <v>95</v>
      </c>
      <c r="E100" s="132"/>
      <c r="F100" s="133"/>
      <c r="G100" s="136" t="s">
        <v>16</v>
      </c>
      <c r="H100" s="137">
        <v>1</v>
      </c>
      <c r="I100" s="137">
        <v>9</v>
      </c>
      <c r="J100" s="142">
        <v>9</v>
      </c>
      <c r="K100" s="142">
        <f t="shared" si="12"/>
        <v>0.9751623129</v>
      </c>
      <c r="L100" s="142">
        <f>SUM($K$33:K100)</f>
        <v>324.299978778024</v>
      </c>
      <c r="M100" s="142">
        <f t="shared" si="10"/>
        <v>453.161572891771</v>
      </c>
      <c r="N100" s="153"/>
      <c r="O100" s="153"/>
    </row>
    <row r="101" ht="18.75" customHeight="1" spans="1:15">
      <c r="A101" s="118"/>
      <c r="B101" s="122"/>
      <c r="C101" s="120"/>
      <c r="D101" s="121" t="s">
        <v>96</v>
      </c>
      <c r="E101" s="132"/>
      <c r="F101" s="133"/>
      <c r="G101" s="136" t="s">
        <v>14</v>
      </c>
      <c r="H101" s="137">
        <v>1</v>
      </c>
      <c r="I101" s="137">
        <v>30</v>
      </c>
      <c r="J101" s="142">
        <v>30</v>
      </c>
      <c r="K101" s="142">
        <f t="shared" si="12"/>
        <v>3.250541043</v>
      </c>
      <c r="L101" s="142">
        <f>SUM($K$33:K101)</f>
        <v>327.550519821024</v>
      </c>
      <c r="M101" s="142">
        <f t="shared" si="10"/>
        <v>449.911031848771</v>
      </c>
      <c r="N101" s="153"/>
      <c r="O101" s="153"/>
    </row>
    <row r="102" ht="18.75" customHeight="1" spans="1:15">
      <c r="A102" s="118"/>
      <c r="B102" s="122"/>
      <c r="C102" s="120"/>
      <c r="D102" s="121" t="s">
        <v>65</v>
      </c>
      <c r="E102" s="132"/>
      <c r="F102" s="133"/>
      <c r="G102" s="136" t="s">
        <v>10</v>
      </c>
      <c r="H102" s="137">
        <v>1</v>
      </c>
      <c r="I102" s="137">
        <v>17</v>
      </c>
      <c r="J102" s="142">
        <v>17</v>
      </c>
      <c r="K102" s="142">
        <f t="shared" si="12"/>
        <v>1.8419732577</v>
      </c>
      <c r="L102" s="142">
        <f>SUM($K$33:K102)</f>
        <v>329.392493078724</v>
      </c>
      <c r="M102" s="142">
        <f t="shared" si="10"/>
        <v>448.069058591071</v>
      </c>
      <c r="N102" s="153"/>
      <c r="O102" s="153"/>
    </row>
    <row r="103" ht="18.75" customHeight="1" spans="1:15">
      <c r="A103" s="118"/>
      <c r="B103" s="122"/>
      <c r="C103" s="120"/>
      <c r="D103" s="121" t="s">
        <v>97</v>
      </c>
      <c r="E103" s="132"/>
      <c r="F103" s="133"/>
      <c r="G103" s="136" t="s">
        <v>14</v>
      </c>
      <c r="H103" s="137">
        <v>1</v>
      </c>
      <c r="I103" s="137">
        <v>150</v>
      </c>
      <c r="J103" s="142">
        <v>150</v>
      </c>
      <c r="K103" s="142">
        <f t="shared" si="12"/>
        <v>16.252705215</v>
      </c>
      <c r="L103" s="142">
        <f>SUM($K$33:K103)</f>
        <v>345.645198293724</v>
      </c>
      <c r="M103" s="142">
        <f t="shared" si="10"/>
        <v>431.816353376071</v>
      </c>
      <c r="N103" s="153"/>
      <c r="O103" s="153"/>
    </row>
    <row r="104" ht="18.75" customHeight="1" spans="1:15">
      <c r="A104" s="118"/>
      <c r="B104" s="122"/>
      <c r="C104" s="120"/>
      <c r="D104" s="121" t="s">
        <v>10</v>
      </c>
      <c r="E104" s="132"/>
      <c r="F104" s="133"/>
      <c r="G104" s="136" t="s">
        <v>10</v>
      </c>
      <c r="H104" s="137">
        <v>1</v>
      </c>
      <c r="I104" s="137">
        <v>60</v>
      </c>
      <c r="J104" s="142">
        <v>60</v>
      </c>
      <c r="K104" s="142">
        <f t="shared" si="12"/>
        <v>6.501082086</v>
      </c>
      <c r="L104" s="142">
        <f>SUM($K$33:K104)</f>
        <v>352.146280379724</v>
      </c>
      <c r="M104" s="142">
        <f t="shared" si="10"/>
        <v>425.315271290071</v>
      </c>
      <c r="N104" s="153"/>
      <c r="O104" s="153"/>
    </row>
    <row r="105" ht="18.75" customHeight="1" spans="1:15">
      <c r="A105" s="118"/>
      <c r="B105" s="122"/>
      <c r="C105" s="120"/>
      <c r="D105" s="121" t="s">
        <v>98</v>
      </c>
      <c r="E105" s="132"/>
      <c r="F105" s="133"/>
      <c r="G105" s="136" t="s">
        <v>5</v>
      </c>
      <c r="H105" s="137">
        <v>1</v>
      </c>
      <c r="I105" s="137">
        <v>50</v>
      </c>
      <c r="J105" s="142">
        <v>50</v>
      </c>
      <c r="K105" s="142">
        <f t="shared" si="12"/>
        <v>5.417568405</v>
      </c>
      <c r="L105" s="142">
        <f>SUM($K$33:K105)</f>
        <v>357.563848784724</v>
      </c>
      <c r="M105" s="142">
        <f t="shared" si="10"/>
        <v>419.897702885071</v>
      </c>
      <c r="N105" s="153"/>
      <c r="O105" s="153"/>
    </row>
    <row r="106" ht="18.75" customHeight="1" spans="1:15">
      <c r="A106" s="123"/>
      <c r="B106" s="124" t="s">
        <v>69</v>
      </c>
      <c r="C106" s="125"/>
      <c r="D106" s="126" t="s">
        <v>48</v>
      </c>
      <c r="E106" s="132"/>
      <c r="F106" s="133"/>
      <c r="G106" s="162"/>
      <c r="H106" s="139">
        <v>4</v>
      </c>
      <c r="I106" s="165">
        <v>35</v>
      </c>
      <c r="J106" s="147">
        <f>SUM(K90:K105)</f>
        <v>126.71692499295</v>
      </c>
      <c r="K106" s="147"/>
      <c r="L106" s="142">
        <f>SUM($K$33:K106)</f>
        <v>357.563848784724</v>
      </c>
      <c r="M106" s="142">
        <f t="shared" si="10"/>
        <v>419.897702885071</v>
      </c>
      <c r="N106" s="155"/>
      <c r="O106" s="155"/>
    </row>
    <row r="107" ht="18.75" hidden="1" customHeight="1" spans="1:15">
      <c r="A107" s="118"/>
      <c r="B107" s="122"/>
      <c r="C107" s="120"/>
      <c r="D107" s="121"/>
      <c r="E107" s="132"/>
      <c r="F107" s="133"/>
      <c r="G107" s="136"/>
      <c r="H107" s="137"/>
      <c r="I107" s="137"/>
      <c r="J107" s="142"/>
      <c r="K107" s="142"/>
      <c r="L107" s="142">
        <f>SUM($K$33:K107)</f>
        <v>357.563848784724</v>
      </c>
      <c r="M107" s="142">
        <f t="shared" si="10"/>
        <v>419.897702885071</v>
      </c>
      <c r="N107" s="153"/>
      <c r="O107" s="153"/>
    </row>
    <row r="108" ht="18.75" hidden="1" customHeight="1" spans="1:15">
      <c r="A108" s="118"/>
      <c r="B108" s="122"/>
      <c r="C108" s="120"/>
      <c r="D108" s="121"/>
      <c r="E108" s="132"/>
      <c r="F108" s="133"/>
      <c r="G108" s="136"/>
      <c r="H108" s="137"/>
      <c r="I108" s="137"/>
      <c r="J108" s="142"/>
      <c r="K108" s="142"/>
      <c r="L108" s="142">
        <f>SUM($K$33:K108)</f>
        <v>357.563848784724</v>
      </c>
      <c r="M108" s="142">
        <f t="shared" si="10"/>
        <v>419.897702885071</v>
      </c>
      <c r="N108" s="153"/>
      <c r="O108" s="153"/>
    </row>
    <row r="109" ht="18.75" customHeight="1" spans="1:15">
      <c r="A109" s="118"/>
      <c r="B109" s="115" t="s">
        <v>99</v>
      </c>
      <c r="C109" s="120"/>
      <c r="D109" s="121" t="s">
        <v>39</v>
      </c>
      <c r="E109" s="132"/>
      <c r="F109" s="133"/>
      <c r="G109" s="136" t="s">
        <v>8</v>
      </c>
      <c r="H109" s="137">
        <v>2</v>
      </c>
      <c r="I109" s="137">
        <v>61</v>
      </c>
      <c r="J109" s="142">
        <v>122</v>
      </c>
      <c r="K109" s="142">
        <f t="shared" ref="K109:K170" si="13">J109*$M$4</f>
        <v>13.2188669082</v>
      </c>
      <c r="L109" s="142">
        <f>SUM($K$33:K109)</f>
        <v>370.782715692924</v>
      </c>
      <c r="M109" s="142">
        <f t="shared" si="10"/>
        <v>406.678835976871</v>
      </c>
      <c r="N109" s="153"/>
      <c r="O109" s="153"/>
    </row>
    <row r="110" ht="18.75" customHeight="1" spans="1:15">
      <c r="A110" s="118"/>
      <c r="B110" s="115" t="s">
        <v>100</v>
      </c>
      <c r="C110" s="120"/>
      <c r="D110" s="121" t="s">
        <v>101</v>
      </c>
      <c r="E110" s="132"/>
      <c r="F110" s="133"/>
      <c r="G110" s="136" t="s">
        <v>15</v>
      </c>
      <c r="H110" s="137">
        <v>1</v>
      </c>
      <c r="I110" s="137">
        <v>10</v>
      </c>
      <c r="J110" s="142">
        <v>10</v>
      </c>
      <c r="K110" s="142">
        <f t="shared" si="13"/>
        <v>1.083513681</v>
      </c>
      <c r="L110" s="142">
        <f>SUM($K$33:K110)</f>
        <v>371.866229373924</v>
      </c>
      <c r="M110" s="142">
        <f t="shared" si="10"/>
        <v>405.595322295871</v>
      </c>
      <c r="N110" s="153"/>
      <c r="O110" s="153"/>
    </row>
    <row r="111" ht="18.75" customHeight="1" spans="1:15">
      <c r="A111" s="118"/>
      <c r="B111" s="122"/>
      <c r="C111" s="120"/>
      <c r="D111" s="121" t="s">
        <v>102</v>
      </c>
      <c r="E111" s="132"/>
      <c r="F111" s="133"/>
      <c r="G111" s="136" t="s">
        <v>16</v>
      </c>
      <c r="H111" s="137">
        <v>1</v>
      </c>
      <c r="I111" s="137">
        <v>35</v>
      </c>
      <c r="J111" s="142">
        <v>35</v>
      </c>
      <c r="K111" s="142">
        <f t="shared" si="13"/>
        <v>3.7922978835</v>
      </c>
      <c r="L111" s="142">
        <f>SUM($K$33:K111)</f>
        <v>375.658527257424</v>
      </c>
      <c r="M111" s="142">
        <f t="shared" si="10"/>
        <v>401.803024412371</v>
      </c>
      <c r="N111" s="153"/>
      <c r="O111" s="153"/>
    </row>
    <row r="112" ht="18.75" customHeight="1" spans="1:15">
      <c r="A112" s="118"/>
      <c r="B112" s="122"/>
      <c r="C112" s="120"/>
      <c r="D112" s="121" t="s">
        <v>10</v>
      </c>
      <c r="E112" s="132"/>
      <c r="F112" s="133"/>
      <c r="G112" s="136" t="s">
        <v>10</v>
      </c>
      <c r="H112" s="137">
        <v>1</v>
      </c>
      <c r="I112" s="137">
        <v>20</v>
      </c>
      <c r="J112" s="142">
        <v>20</v>
      </c>
      <c r="K112" s="142">
        <f t="shared" si="13"/>
        <v>2.167027362</v>
      </c>
      <c r="L112" s="142">
        <f>SUM($K$33:K112)</f>
        <v>377.825554619424</v>
      </c>
      <c r="M112" s="142">
        <f t="shared" si="10"/>
        <v>399.635997050371</v>
      </c>
      <c r="N112" s="153"/>
      <c r="O112" s="153"/>
    </row>
    <row r="113" ht="18.75" customHeight="1" spans="1:15">
      <c r="A113" s="118"/>
      <c r="B113" s="122"/>
      <c r="C113" s="120"/>
      <c r="D113" s="121" t="s">
        <v>103</v>
      </c>
      <c r="E113" s="132"/>
      <c r="F113" s="133"/>
      <c r="G113" s="136" t="s">
        <v>14</v>
      </c>
      <c r="H113" s="137">
        <v>1</v>
      </c>
      <c r="I113" s="137">
        <v>1000</v>
      </c>
      <c r="J113" s="142">
        <v>1000</v>
      </c>
      <c r="K113" s="142">
        <f t="shared" si="13"/>
        <v>108.3513681</v>
      </c>
      <c r="L113" s="142">
        <f>SUM($K$33:K113)</f>
        <v>486.176922719424</v>
      </c>
      <c r="M113" s="142">
        <f t="shared" si="10"/>
        <v>291.284628950371</v>
      </c>
      <c r="N113" s="153"/>
      <c r="O113" s="153"/>
    </row>
    <row r="114" ht="18.75" customHeight="1" spans="1:15">
      <c r="A114" s="118"/>
      <c r="B114" s="122"/>
      <c r="C114" s="120"/>
      <c r="D114" s="121" t="s">
        <v>104</v>
      </c>
      <c r="E114" s="132"/>
      <c r="F114" s="133"/>
      <c r="G114" s="136" t="s">
        <v>14</v>
      </c>
      <c r="H114" s="137">
        <v>1</v>
      </c>
      <c r="I114" s="137">
        <v>90</v>
      </c>
      <c r="J114" s="142">
        <v>90</v>
      </c>
      <c r="K114" s="142">
        <f t="shared" si="13"/>
        <v>9.751623129</v>
      </c>
      <c r="L114" s="142">
        <f>SUM($K$33:K114)</f>
        <v>495.928545848424</v>
      </c>
      <c r="M114" s="142">
        <f t="shared" si="10"/>
        <v>281.533005821371</v>
      </c>
      <c r="N114" s="153"/>
      <c r="O114" s="153"/>
    </row>
    <row r="115" ht="18.75" customHeight="1" spans="1:15">
      <c r="A115" s="118"/>
      <c r="B115" s="122"/>
      <c r="C115" s="120"/>
      <c r="D115" s="121" t="s">
        <v>105</v>
      </c>
      <c r="E115" s="132"/>
      <c r="F115" s="133"/>
      <c r="G115" s="136" t="s">
        <v>8</v>
      </c>
      <c r="H115" s="137">
        <v>2</v>
      </c>
      <c r="I115" s="137">
        <v>45</v>
      </c>
      <c r="J115" s="142">
        <v>90</v>
      </c>
      <c r="K115" s="142">
        <f t="shared" si="13"/>
        <v>9.751623129</v>
      </c>
      <c r="L115" s="142">
        <f>SUM($K$33:K115)</f>
        <v>505.680168977424</v>
      </c>
      <c r="M115" s="142">
        <f t="shared" si="10"/>
        <v>271.781382692371</v>
      </c>
      <c r="N115" s="153"/>
      <c r="O115" s="153"/>
    </row>
    <row r="116" ht="18.75" customHeight="1" spans="1:15">
      <c r="A116" s="118"/>
      <c r="B116" s="122"/>
      <c r="C116" s="120"/>
      <c r="D116" s="121" t="s">
        <v>86</v>
      </c>
      <c r="E116" s="132"/>
      <c r="F116" s="133"/>
      <c r="G116" s="136" t="s">
        <v>15</v>
      </c>
      <c r="H116" s="137">
        <v>1</v>
      </c>
      <c r="I116" s="137">
        <v>17.5</v>
      </c>
      <c r="J116" s="142">
        <v>17.5</v>
      </c>
      <c r="K116" s="142">
        <f t="shared" si="13"/>
        <v>1.89614894175</v>
      </c>
      <c r="L116" s="142">
        <f>SUM($K$33:K116)</f>
        <v>507.576317919174</v>
      </c>
      <c r="M116" s="142">
        <f t="shared" si="10"/>
        <v>269.885233750621</v>
      </c>
      <c r="N116" s="153"/>
      <c r="O116" s="153"/>
    </row>
    <row r="117" ht="18.75" customHeight="1" spans="1:15">
      <c r="A117" s="118"/>
      <c r="B117" s="122"/>
      <c r="C117" s="120"/>
      <c r="D117" s="121" t="s">
        <v>106</v>
      </c>
      <c r="E117" s="132"/>
      <c r="F117" s="133"/>
      <c r="G117" s="136" t="s">
        <v>14</v>
      </c>
      <c r="H117" s="137">
        <v>1</v>
      </c>
      <c r="I117" s="137">
        <v>40</v>
      </c>
      <c r="J117" s="142">
        <v>40</v>
      </c>
      <c r="K117" s="142">
        <f t="shared" si="13"/>
        <v>4.334054724</v>
      </c>
      <c r="L117" s="142">
        <f>SUM($K$33:K117)</f>
        <v>511.910372643174</v>
      </c>
      <c r="M117" s="142">
        <f t="shared" si="10"/>
        <v>265.551179026621</v>
      </c>
      <c r="N117" s="153"/>
      <c r="O117" s="153"/>
    </row>
    <row r="118" ht="18.75" customHeight="1" spans="1:15">
      <c r="A118" s="118"/>
      <c r="B118" s="122"/>
      <c r="C118" s="120"/>
      <c r="D118" s="121" t="s">
        <v>87</v>
      </c>
      <c r="E118" s="132"/>
      <c r="F118" s="133"/>
      <c r="G118" s="136" t="s">
        <v>10</v>
      </c>
      <c r="H118" s="137">
        <v>1</v>
      </c>
      <c r="I118" s="137">
        <v>11</v>
      </c>
      <c r="J118" s="142">
        <v>11</v>
      </c>
      <c r="K118" s="142">
        <f t="shared" si="13"/>
        <v>1.1918650491</v>
      </c>
      <c r="L118" s="142">
        <f>SUM($K$33:K118)</f>
        <v>513.102237692274</v>
      </c>
      <c r="M118" s="142">
        <f t="shared" si="10"/>
        <v>264.359313977521</v>
      </c>
      <c r="N118" s="153"/>
      <c r="O118" s="153"/>
    </row>
    <row r="119" ht="18.75" customHeight="1" spans="1:15">
      <c r="A119" s="118"/>
      <c r="B119" s="122"/>
      <c r="C119" s="120"/>
      <c r="D119" s="121" t="s">
        <v>13</v>
      </c>
      <c r="E119" s="132"/>
      <c r="F119" s="133"/>
      <c r="G119" s="136" t="s">
        <v>13</v>
      </c>
      <c r="H119" s="137">
        <v>1</v>
      </c>
      <c r="I119" s="137">
        <v>20</v>
      </c>
      <c r="J119" s="142">
        <v>20</v>
      </c>
      <c r="K119" s="142">
        <f t="shared" si="13"/>
        <v>2.167027362</v>
      </c>
      <c r="L119" s="142">
        <f>SUM($K$33:K119)</f>
        <v>515.269265054274</v>
      </c>
      <c r="M119" s="142">
        <f t="shared" si="10"/>
        <v>262.192286615521</v>
      </c>
      <c r="N119" s="153"/>
      <c r="O119" s="153"/>
    </row>
    <row r="120" ht="18.75" customHeight="1" spans="1:15">
      <c r="A120" s="118"/>
      <c r="B120" s="122"/>
      <c r="C120" s="120"/>
      <c r="D120" s="121" t="s">
        <v>107</v>
      </c>
      <c r="E120" s="132"/>
      <c r="F120" s="133"/>
      <c r="G120" s="136" t="s">
        <v>15</v>
      </c>
      <c r="H120" s="137">
        <v>1</v>
      </c>
      <c r="I120" s="137">
        <v>9.5</v>
      </c>
      <c r="J120" s="142">
        <v>9.5</v>
      </c>
      <c r="K120" s="142">
        <f t="shared" si="13"/>
        <v>1.02933799695</v>
      </c>
      <c r="L120" s="142">
        <f>SUM($K$33:K120)</f>
        <v>516.298603051224</v>
      </c>
      <c r="M120" s="142">
        <f t="shared" si="10"/>
        <v>261.162948618571</v>
      </c>
      <c r="N120" s="153"/>
      <c r="O120" s="153"/>
    </row>
    <row r="121" ht="18.75" customHeight="1" spans="1:15">
      <c r="A121" s="118"/>
      <c r="B121" s="122"/>
      <c r="C121" s="120"/>
      <c r="D121" s="121" t="s">
        <v>108</v>
      </c>
      <c r="E121" s="132"/>
      <c r="F121" s="133"/>
      <c r="G121" s="136" t="s">
        <v>5</v>
      </c>
      <c r="H121" s="137">
        <v>1</v>
      </c>
      <c r="I121" s="137">
        <v>8.5</v>
      </c>
      <c r="J121" s="142">
        <v>8.5</v>
      </c>
      <c r="K121" s="142">
        <f t="shared" si="13"/>
        <v>0.92098662885</v>
      </c>
      <c r="L121" s="142">
        <f>SUM($K$33:K121)</f>
        <v>517.219589680074</v>
      </c>
      <c r="M121" s="142">
        <f t="shared" si="10"/>
        <v>260.241961989721</v>
      </c>
      <c r="N121" s="153"/>
      <c r="O121" s="153"/>
    </row>
    <row r="122" ht="18.75" customHeight="1" spans="1:15">
      <c r="A122" s="118"/>
      <c r="B122" s="122"/>
      <c r="C122" s="120"/>
      <c r="D122" s="121" t="s">
        <v>109</v>
      </c>
      <c r="E122" s="132"/>
      <c r="F122" s="133"/>
      <c r="G122" s="136" t="s">
        <v>10</v>
      </c>
      <c r="H122" s="137">
        <v>1</v>
      </c>
      <c r="I122" s="137">
        <v>12</v>
      </c>
      <c r="J122" s="142">
        <v>12</v>
      </c>
      <c r="K122" s="142">
        <f t="shared" si="13"/>
        <v>1.3002164172</v>
      </c>
      <c r="L122" s="142">
        <f>SUM($K$33:K122)</f>
        <v>518.519806097274</v>
      </c>
      <c r="M122" s="142">
        <f t="shared" si="10"/>
        <v>258.941745572521</v>
      </c>
      <c r="N122" s="153"/>
      <c r="O122" s="153"/>
    </row>
    <row r="123" ht="18.75" customHeight="1" spans="1:15">
      <c r="A123" s="118"/>
      <c r="B123" s="122"/>
      <c r="C123" s="120"/>
      <c r="D123" s="121" t="s">
        <v>60</v>
      </c>
      <c r="E123" s="132"/>
      <c r="F123" s="133"/>
      <c r="G123" s="136" t="s">
        <v>16</v>
      </c>
      <c r="H123" s="137">
        <v>3</v>
      </c>
      <c r="I123" s="137">
        <v>1</v>
      </c>
      <c r="J123" s="142">
        <v>3</v>
      </c>
      <c r="K123" s="142">
        <f t="shared" si="13"/>
        <v>0.3250541043</v>
      </c>
      <c r="L123" s="142">
        <f>SUM($K$33:K123)</f>
        <v>518.844860201574</v>
      </c>
      <c r="M123" s="142">
        <f t="shared" si="10"/>
        <v>258.616691468221</v>
      </c>
      <c r="N123" s="153"/>
      <c r="O123" s="153"/>
    </row>
    <row r="124" ht="18.75" customHeight="1" spans="1:15">
      <c r="A124" s="118"/>
      <c r="B124" s="122"/>
      <c r="C124" s="120"/>
      <c r="D124" s="121" t="s">
        <v>86</v>
      </c>
      <c r="E124" s="132"/>
      <c r="F124" s="133"/>
      <c r="G124" s="136" t="s">
        <v>15</v>
      </c>
      <c r="H124" s="137">
        <v>1</v>
      </c>
      <c r="I124" s="137">
        <v>11.5</v>
      </c>
      <c r="J124" s="142">
        <v>11.5</v>
      </c>
      <c r="K124" s="142">
        <f t="shared" si="13"/>
        <v>1.24604073315</v>
      </c>
      <c r="L124" s="142">
        <f>SUM($K$33:K124)</f>
        <v>520.090900934724</v>
      </c>
      <c r="M124" s="142">
        <f t="shared" si="10"/>
        <v>257.370650735071</v>
      </c>
      <c r="N124" s="153"/>
      <c r="O124" s="153"/>
    </row>
    <row r="125" ht="18.75" customHeight="1" spans="1:15">
      <c r="A125" s="118"/>
      <c r="B125" s="122"/>
      <c r="C125" s="120"/>
      <c r="D125" s="121" t="s">
        <v>110</v>
      </c>
      <c r="E125" s="132"/>
      <c r="F125" s="133"/>
      <c r="G125" s="136" t="s">
        <v>16</v>
      </c>
      <c r="H125" s="137">
        <v>1</v>
      </c>
      <c r="I125" s="137">
        <v>38.2</v>
      </c>
      <c r="J125" s="142">
        <v>38.2</v>
      </c>
      <c r="K125" s="142">
        <f t="shared" si="13"/>
        <v>4.13902226142</v>
      </c>
      <c r="L125" s="142">
        <f>SUM($K$33:K125)</f>
        <v>524.229923196144</v>
      </c>
      <c r="M125" s="142">
        <f t="shared" si="10"/>
        <v>253.231628473651</v>
      </c>
      <c r="N125" s="153"/>
      <c r="O125" s="153"/>
    </row>
    <row r="126" ht="18.75" customHeight="1" spans="1:15">
      <c r="A126" s="118"/>
      <c r="B126" s="122"/>
      <c r="C126" s="120"/>
      <c r="D126" s="121" t="s">
        <v>75</v>
      </c>
      <c r="E126" s="132"/>
      <c r="F126" s="133"/>
      <c r="G126" s="136" t="s">
        <v>15</v>
      </c>
      <c r="H126" s="137">
        <v>1</v>
      </c>
      <c r="I126" s="137">
        <v>26.6</v>
      </c>
      <c r="J126" s="142">
        <v>26.6</v>
      </c>
      <c r="K126" s="142">
        <f t="shared" si="13"/>
        <v>2.88214639146</v>
      </c>
      <c r="L126" s="142">
        <f>SUM($K$33:K126)</f>
        <v>527.112069587604</v>
      </c>
      <c r="M126" s="142">
        <f t="shared" si="10"/>
        <v>250.349482082191</v>
      </c>
      <c r="N126" s="153"/>
      <c r="O126" s="153"/>
    </row>
    <row r="127" ht="18.75" customHeight="1" spans="1:15">
      <c r="A127" s="118"/>
      <c r="B127" s="122"/>
      <c r="C127" s="120"/>
      <c r="D127" s="121" t="s">
        <v>111</v>
      </c>
      <c r="E127" s="132"/>
      <c r="F127" s="133"/>
      <c r="G127" s="136" t="s">
        <v>16</v>
      </c>
      <c r="H127" s="137">
        <v>1</v>
      </c>
      <c r="I127" s="137">
        <v>25</v>
      </c>
      <c r="J127" s="142">
        <v>25</v>
      </c>
      <c r="K127" s="142">
        <f t="shared" si="13"/>
        <v>2.7087842025</v>
      </c>
      <c r="L127" s="142">
        <f>SUM($K$33:K127)</f>
        <v>529.820853790104</v>
      </c>
      <c r="M127" s="142">
        <f t="shared" si="10"/>
        <v>247.640697879691</v>
      </c>
      <c r="N127" s="153"/>
      <c r="O127" s="153"/>
    </row>
    <row r="128" ht="18.75" customHeight="1" spans="1:15">
      <c r="A128" s="118"/>
      <c r="B128" s="122"/>
      <c r="C128" s="120"/>
      <c r="D128" s="121" t="s">
        <v>112</v>
      </c>
      <c r="E128" s="132"/>
      <c r="F128" s="133"/>
      <c r="G128" s="136" t="s">
        <v>15</v>
      </c>
      <c r="H128" s="137">
        <v>1</v>
      </c>
      <c r="I128" s="137">
        <v>12</v>
      </c>
      <c r="J128" s="142">
        <v>12</v>
      </c>
      <c r="K128" s="142">
        <f t="shared" si="13"/>
        <v>1.3002164172</v>
      </c>
      <c r="L128" s="142">
        <f>SUM($K$33:K128)</f>
        <v>531.121070207304</v>
      </c>
      <c r="M128" s="142">
        <f t="shared" si="10"/>
        <v>246.340481462491</v>
      </c>
      <c r="N128" s="153"/>
      <c r="O128" s="153"/>
    </row>
    <row r="129" ht="18.75" customHeight="1" spans="1:15">
      <c r="A129" s="118"/>
      <c r="B129" s="122"/>
      <c r="C129" s="120"/>
      <c r="D129" s="121" t="s">
        <v>86</v>
      </c>
      <c r="E129" s="132"/>
      <c r="F129" s="133"/>
      <c r="G129" s="136" t="s">
        <v>15</v>
      </c>
      <c r="H129" s="137">
        <v>1</v>
      </c>
      <c r="I129" s="137">
        <v>23</v>
      </c>
      <c r="J129" s="142">
        <v>23</v>
      </c>
      <c r="K129" s="142">
        <f t="shared" si="13"/>
        <v>2.4920814663</v>
      </c>
      <c r="L129" s="142">
        <f>SUM($K$33:K129)</f>
        <v>533.613151673604</v>
      </c>
      <c r="M129" s="142">
        <f t="shared" si="10"/>
        <v>243.848399996191</v>
      </c>
      <c r="N129" s="153"/>
      <c r="O129" s="153"/>
    </row>
    <row r="130" ht="18.75" customHeight="1" spans="1:15">
      <c r="A130" s="118"/>
      <c r="B130" s="122"/>
      <c r="C130" s="120"/>
      <c r="D130" s="121" t="s">
        <v>113</v>
      </c>
      <c r="E130" s="132"/>
      <c r="F130" s="133"/>
      <c r="G130" s="136" t="s">
        <v>10</v>
      </c>
      <c r="H130" s="137">
        <v>1</v>
      </c>
      <c r="I130" s="137">
        <v>22.5</v>
      </c>
      <c r="J130" s="142">
        <v>22.5</v>
      </c>
      <c r="K130" s="142">
        <f t="shared" si="13"/>
        <v>2.43790578225</v>
      </c>
      <c r="L130" s="142">
        <f>SUM($K$33:K130)</f>
        <v>536.051057455854</v>
      </c>
      <c r="M130" s="142">
        <f t="shared" si="10"/>
        <v>241.410494213941</v>
      </c>
      <c r="N130" s="153"/>
      <c r="O130" s="153"/>
    </row>
    <row r="131" ht="18.75" customHeight="1" spans="1:15">
      <c r="A131" s="118"/>
      <c r="B131" s="122"/>
      <c r="C131" s="120"/>
      <c r="D131" s="121" t="s">
        <v>13</v>
      </c>
      <c r="E131" s="132"/>
      <c r="F131" s="133"/>
      <c r="G131" s="136" t="s">
        <v>13</v>
      </c>
      <c r="H131" s="137">
        <v>1</v>
      </c>
      <c r="I131" s="137">
        <v>20</v>
      </c>
      <c r="J131" s="142">
        <v>20</v>
      </c>
      <c r="K131" s="142">
        <f t="shared" si="13"/>
        <v>2.167027362</v>
      </c>
      <c r="L131" s="142">
        <f>SUM($K$33:K131)</f>
        <v>538.218084817854</v>
      </c>
      <c r="M131" s="142">
        <f t="shared" si="10"/>
        <v>239.243466851941</v>
      </c>
      <c r="N131" s="153"/>
      <c r="O131" s="153"/>
    </row>
    <row r="132" ht="18.75" customHeight="1" spans="1:15">
      <c r="A132" s="118"/>
      <c r="B132" s="122"/>
      <c r="C132" s="120"/>
      <c r="D132" s="121" t="s">
        <v>114</v>
      </c>
      <c r="E132" s="132"/>
      <c r="F132" s="133"/>
      <c r="G132" s="136" t="s">
        <v>13</v>
      </c>
      <c r="H132" s="137">
        <v>2</v>
      </c>
      <c r="I132" s="137">
        <v>32</v>
      </c>
      <c r="J132" s="142">
        <v>32</v>
      </c>
      <c r="K132" s="142">
        <f t="shared" si="13"/>
        <v>3.4672437792</v>
      </c>
      <c r="L132" s="142">
        <f>SUM($K$33:K132)</f>
        <v>541.685328597054</v>
      </c>
      <c r="M132" s="142">
        <f t="shared" si="10"/>
        <v>235.776223072741</v>
      </c>
      <c r="N132" s="153"/>
      <c r="O132" s="153"/>
    </row>
    <row r="133" ht="18.75" customHeight="1" spans="1:15">
      <c r="A133" s="118"/>
      <c r="B133" s="122"/>
      <c r="C133" s="120"/>
      <c r="D133" s="121" t="s">
        <v>105</v>
      </c>
      <c r="E133" s="132"/>
      <c r="F133" s="133"/>
      <c r="G133" s="136" t="s">
        <v>8</v>
      </c>
      <c r="H133" s="137">
        <v>1</v>
      </c>
      <c r="I133" s="137">
        <v>61</v>
      </c>
      <c r="J133" s="142">
        <v>61</v>
      </c>
      <c r="K133" s="142">
        <f t="shared" si="13"/>
        <v>6.6094334541</v>
      </c>
      <c r="L133" s="142">
        <f>SUM($K$33:K133)</f>
        <v>548.294762051154</v>
      </c>
      <c r="M133" s="142">
        <f t="shared" si="10"/>
        <v>229.166789618641</v>
      </c>
      <c r="N133" s="153"/>
      <c r="O133" s="153"/>
    </row>
    <row r="134" ht="18.75" customHeight="1" spans="1:15">
      <c r="A134" s="118"/>
      <c r="B134" s="122"/>
      <c r="C134" s="120"/>
      <c r="D134" s="121" t="s">
        <v>115</v>
      </c>
      <c r="E134" s="132"/>
      <c r="F134" s="133"/>
      <c r="G134" s="136" t="s">
        <v>14</v>
      </c>
      <c r="H134" s="137">
        <v>1</v>
      </c>
      <c r="I134" s="137">
        <v>90</v>
      </c>
      <c r="J134" s="142">
        <v>90</v>
      </c>
      <c r="K134" s="142">
        <f t="shared" si="13"/>
        <v>9.751623129</v>
      </c>
      <c r="L134" s="142">
        <f>SUM($K$33:K134)</f>
        <v>558.046385180154</v>
      </c>
      <c r="M134" s="142">
        <f t="shared" si="10"/>
        <v>219.415166489641</v>
      </c>
      <c r="N134" s="153"/>
      <c r="O134" s="153"/>
    </row>
    <row r="135" ht="18.75" customHeight="1" spans="1:15">
      <c r="A135" s="118"/>
      <c r="B135" s="122"/>
      <c r="C135" s="120"/>
      <c r="D135" s="121" t="s">
        <v>39</v>
      </c>
      <c r="E135" s="132"/>
      <c r="F135" s="133"/>
      <c r="G135" s="136" t="s">
        <v>8</v>
      </c>
      <c r="H135" s="137">
        <v>3</v>
      </c>
      <c r="I135" s="137">
        <v>60</v>
      </c>
      <c r="J135" s="142">
        <v>171</v>
      </c>
      <c r="K135" s="142">
        <f t="shared" si="13"/>
        <v>18.5280839451</v>
      </c>
      <c r="L135" s="142">
        <f>SUM($K$33:K135)</f>
        <v>576.574469125254</v>
      </c>
      <c r="M135" s="142">
        <f t="shared" si="10"/>
        <v>200.887082544541</v>
      </c>
      <c r="N135" s="153"/>
      <c r="O135" s="153"/>
    </row>
    <row r="136" ht="18.75" customHeight="1" spans="1:15">
      <c r="A136" s="118"/>
      <c r="B136" s="122"/>
      <c r="C136" s="120"/>
      <c r="D136" s="121" t="s">
        <v>39</v>
      </c>
      <c r="E136" s="132"/>
      <c r="F136" s="133"/>
      <c r="G136" s="136" t="s">
        <v>8</v>
      </c>
      <c r="H136" s="137">
        <v>1</v>
      </c>
      <c r="I136" s="137">
        <v>75</v>
      </c>
      <c r="J136" s="142">
        <v>75</v>
      </c>
      <c r="K136" s="142">
        <f t="shared" si="13"/>
        <v>8.1263526075</v>
      </c>
      <c r="L136" s="142">
        <f>SUM($K$33:K136)</f>
        <v>584.700821732754</v>
      </c>
      <c r="M136" s="142">
        <f t="shared" si="10"/>
        <v>192.760729937041</v>
      </c>
      <c r="N136" s="153"/>
      <c r="O136" s="153"/>
    </row>
    <row r="137" ht="18.75" customHeight="1" spans="1:15">
      <c r="A137" s="118"/>
      <c r="B137" s="122"/>
      <c r="C137" s="120"/>
      <c r="D137" s="121" t="s">
        <v>116</v>
      </c>
      <c r="E137" s="132"/>
      <c r="F137" s="133"/>
      <c r="G137" s="136" t="s">
        <v>14</v>
      </c>
      <c r="H137" s="137">
        <v>2</v>
      </c>
      <c r="I137" s="137">
        <v>50</v>
      </c>
      <c r="J137" s="142">
        <v>100</v>
      </c>
      <c r="K137" s="142">
        <f t="shared" si="13"/>
        <v>10.83513681</v>
      </c>
      <c r="L137" s="142">
        <f>SUM($K$33:K137)</f>
        <v>595.535958542754</v>
      </c>
      <c r="M137" s="142">
        <f t="shared" si="10"/>
        <v>181.925593127041</v>
      </c>
      <c r="N137" s="153"/>
      <c r="O137" s="153"/>
    </row>
    <row r="138" ht="18.75" customHeight="1" spans="1:15">
      <c r="A138" s="118"/>
      <c r="B138" s="122"/>
      <c r="C138" s="120"/>
      <c r="D138" s="121" t="s">
        <v>117</v>
      </c>
      <c r="E138" s="132"/>
      <c r="F138" s="133"/>
      <c r="G138" s="136" t="s">
        <v>15</v>
      </c>
      <c r="H138" s="137">
        <v>1</v>
      </c>
      <c r="I138" s="137">
        <v>8</v>
      </c>
      <c r="J138" s="142">
        <v>8</v>
      </c>
      <c r="K138" s="142">
        <f t="shared" si="13"/>
        <v>0.8668109448</v>
      </c>
      <c r="L138" s="142">
        <f>SUM($K$33:K138)</f>
        <v>596.402769487554</v>
      </c>
      <c r="M138" s="142">
        <f t="shared" si="10"/>
        <v>181.058782182241</v>
      </c>
      <c r="N138" s="153"/>
      <c r="O138" s="153"/>
    </row>
    <row r="139" ht="18.75" customHeight="1" spans="1:15">
      <c r="A139" s="118"/>
      <c r="B139" s="122"/>
      <c r="C139" s="120"/>
      <c r="D139" s="121" t="s">
        <v>118</v>
      </c>
      <c r="E139" s="132"/>
      <c r="F139" s="133"/>
      <c r="G139" s="136" t="s">
        <v>15</v>
      </c>
      <c r="H139" s="137">
        <v>1</v>
      </c>
      <c r="I139" s="137">
        <v>10</v>
      </c>
      <c r="J139" s="142">
        <v>10</v>
      </c>
      <c r="K139" s="142">
        <f t="shared" si="13"/>
        <v>1.083513681</v>
      </c>
      <c r="L139" s="142">
        <f>SUM($K$33:K139)</f>
        <v>597.486283168554</v>
      </c>
      <c r="M139" s="142">
        <f t="shared" si="10"/>
        <v>179.975268501241</v>
      </c>
      <c r="N139" s="153"/>
      <c r="O139" s="153"/>
    </row>
    <row r="140" ht="18.75" customHeight="1" spans="1:15">
      <c r="A140" s="118"/>
      <c r="B140" s="122"/>
      <c r="C140" s="120"/>
      <c r="D140" s="121" t="s">
        <v>10</v>
      </c>
      <c r="E140" s="132"/>
      <c r="F140" s="133"/>
      <c r="G140" s="136" t="s">
        <v>10</v>
      </c>
      <c r="H140" s="137">
        <v>1</v>
      </c>
      <c r="I140" s="137">
        <v>65</v>
      </c>
      <c r="J140" s="142">
        <v>65</v>
      </c>
      <c r="K140" s="142">
        <f t="shared" si="13"/>
        <v>7.0428389265</v>
      </c>
      <c r="L140" s="142">
        <f>SUM($K$33:K140)</f>
        <v>604.529122095054</v>
      </c>
      <c r="M140" s="142">
        <f t="shared" si="10"/>
        <v>172.932429574741</v>
      </c>
      <c r="N140" s="153"/>
      <c r="O140" s="153"/>
    </row>
    <row r="141" ht="18.75" customHeight="1" spans="1:15">
      <c r="A141" s="118"/>
      <c r="B141" s="122"/>
      <c r="C141" s="120"/>
      <c r="D141" s="121" t="s">
        <v>60</v>
      </c>
      <c r="E141" s="132"/>
      <c r="F141" s="133"/>
      <c r="G141" s="136" t="s">
        <v>16</v>
      </c>
      <c r="H141" s="137">
        <v>11</v>
      </c>
      <c r="I141" s="137">
        <v>1</v>
      </c>
      <c r="J141" s="142">
        <v>11</v>
      </c>
      <c r="K141" s="142">
        <f t="shared" si="13"/>
        <v>1.1918650491</v>
      </c>
      <c r="L141" s="142">
        <f>SUM($K$33:K141)</f>
        <v>605.720987144154</v>
      </c>
      <c r="M141" s="142">
        <f t="shared" si="10"/>
        <v>171.740564525642</v>
      </c>
      <c r="N141" s="153"/>
      <c r="O141" s="153"/>
    </row>
    <row r="142" ht="18.75" customHeight="1" spans="1:15">
      <c r="A142" s="118"/>
      <c r="B142" s="122"/>
      <c r="C142" s="120"/>
      <c r="D142" s="121" t="s">
        <v>13</v>
      </c>
      <c r="E142" s="132"/>
      <c r="F142" s="133"/>
      <c r="G142" s="136" t="s">
        <v>13</v>
      </c>
      <c r="H142" s="137">
        <v>2</v>
      </c>
      <c r="I142" s="137">
        <v>20</v>
      </c>
      <c r="J142" s="142">
        <v>40</v>
      </c>
      <c r="K142" s="142">
        <f t="shared" si="13"/>
        <v>4.334054724</v>
      </c>
      <c r="L142" s="142">
        <f>SUM($K$33:K142)</f>
        <v>610.055041868154</v>
      </c>
      <c r="M142" s="142">
        <f t="shared" si="10"/>
        <v>167.406509801642</v>
      </c>
      <c r="N142" s="153"/>
      <c r="O142" s="153"/>
    </row>
    <row r="143" ht="18.75" customHeight="1" spans="1:15">
      <c r="A143" s="118"/>
      <c r="B143" s="122"/>
      <c r="C143" s="120"/>
      <c r="D143" s="121" t="s">
        <v>119</v>
      </c>
      <c r="E143" s="132"/>
      <c r="F143" s="133"/>
      <c r="G143" s="136" t="s">
        <v>10</v>
      </c>
      <c r="H143" s="137">
        <v>1</v>
      </c>
      <c r="I143" s="137">
        <v>5</v>
      </c>
      <c r="J143" s="142">
        <v>5</v>
      </c>
      <c r="K143" s="142">
        <f t="shared" si="13"/>
        <v>0.5417568405</v>
      </c>
      <c r="L143" s="142">
        <f>SUM($K$33:K143)</f>
        <v>610.596798708654</v>
      </c>
      <c r="M143" s="142">
        <f t="shared" si="10"/>
        <v>166.864752961142</v>
      </c>
      <c r="N143" s="153"/>
      <c r="O143" s="153"/>
    </row>
    <row r="144" ht="18.75" customHeight="1" spans="1:15">
      <c r="A144" s="118"/>
      <c r="B144" s="122"/>
      <c r="C144" s="120"/>
      <c r="D144" s="121" t="s">
        <v>87</v>
      </c>
      <c r="E144" s="132"/>
      <c r="F144" s="133"/>
      <c r="G144" s="136" t="s">
        <v>10</v>
      </c>
      <c r="H144" s="137">
        <v>1</v>
      </c>
      <c r="I144" s="137">
        <v>3</v>
      </c>
      <c r="J144" s="142">
        <v>3</v>
      </c>
      <c r="K144" s="142">
        <f t="shared" si="13"/>
        <v>0.3250541043</v>
      </c>
      <c r="L144" s="142">
        <f>SUM($K$33:K144)</f>
        <v>610.921852812954</v>
      </c>
      <c r="M144" s="142">
        <f t="shared" si="10"/>
        <v>166.539698856842</v>
      </c>
      <c r="N144" s="153"/>
      <c r="O144" s="153"/>
    </row>
    <row r="145" ht="18.75" customHeight="1" spans="1:15">
      <c r="A145" s="118"/>
      <c r="B145" s="122"/>
      <c r="C145" s="120"/>
      <c r="D145" s="121" t="s">
        <v>120</v>
      </c>
      <c r="E145" s="132"/>
      <c r="F145" s="133"/>
      <c r="G145" s="136" t="s">
        <v>5</v>
      </c>
      <c r="H145" s="137">
        <v>1</v>
      </c>
      <c r="I145" s="137">
        <v>10</v>
      </c>
      <c r="J145" s="142">
        <v>10</v>
      </c>
      <c r="K145" s="142">
        <f t="shared" si="13"/>
        <v>1.083513681</v>
      </c>
      <c r="L145" s="142">
        <f>SUM($K$33:K145)</f>
        <v>612.005366493954</v>
      </c>
      <c r="M145" s="142">
        <f t="shared" si="10"/>
        <v>165.456185175842</v>
      </c>
      <c r="N145" s="153"/>
      <c r="O145" s="153"/>
    </row>
    <row r="146" ht="18.75" customHeight="1" spans="1:15">
      <c r="A146" s="118"/>
      <c r="B146" s="122"/>
      <c r="C146" s="120"/>
      <c r="D146" s="121" t="s">
        <v>121</v>
      </c>
      <c r="E146" s="132"/>
      <c r="F146" s="133"/>
      <c r="G146" s="136" t="s">
        <v>16</v>
      </c>
      <c r="H146" s="137">
        <v>1</v>
      </c>
      <c r="I146" s="137">
        <v>5</v>
      </c>
      <c r="J146" s="142">
        <v>5</v>
      </c>
      <c r="K146" s="142">
        <f t="shared" si="13"/>
        <v>0.5417568405</v>
      </c>
      <c r="L146" s="142">
        <f>SUM($K$33:K146)</f>
        <v>612.547123334454</v>
      </c>
      <c r="M146" s="142">
        <f t="shared" si="10"/>
        <v>164.914428335342</v>
      </c>
      <c r="N146" s="153"/>
      <c r="O146" s="153"/>
    </row>
    <row r="147" ht="18.75" customHeight="1" spans="1:15">
      <c r="A147" s="118"/>
      <c r="B147" s="122"/>
      <c r="C147" s="120"/>
      <c r="D147" s="121" t="s">
        <v>81</v>
      </c>
      <c r="E147" s="132"/>
      <c r="F147" s="133"/>
      <c r="G147" s="136" t="s">
        <v>10</v>
      </c>
      <c r="H147" s="137">
        <v>3</v>
      </c>
      <c r="I147" s="137">
        <v>23</v>
      </c>
      <c r="J147" s="142">
        <v>23</v>
      </c>
      <c r="K147" s="142">
        <f t="shared" si="13"/>
        <v>2.4920814663</v>
      </c>
      <c r="L147" s="142">
        <f>SUM($K$33:K147)</f>
        <v>615.039204800754</v>
      </c>
      <c r="M147" s="142">
        <f t="shared" si="10"/>
        <v>162.422346869042</v>
      </c>
      <c r="N147" s="153"/>
      <c r="O147" s="153"/>
    </row>
    <row r="148" ht="18.75" customHeight="1" spans="1:15">
      <c r="A148" s="118"/>
      <c r="B148" s="122"/>
      <c r="C148" s="120"/>
      <c r="D148" s="121" t="s">
        <v>10</v>
      </c>
      <c r="E148" s="132"/>
      <c r="F148" s="133"/>
      <c r="G148" s="136" t="s">
        <v>10</v>
      </c>
      <c r="H148" s="137">
        <v>1</v>
      </c>
      <c r="I148" s="137">
        <v>62.5</v>
      </c>
      <c r="J148" s="142">
        <v>62.5</v>
      </c>
      <c r="K148" s="142">
        <f t="shared" si="13"/>
        <v>6.77196050625</v>
      </c>
      <c r="L148" s="142">
        <f>SUM($K$33:K148)</f>
        <v>621.811165307004</v>
      </c>
      <c r="M148" s="142">
        <f t="shared" si="10"/>
        <v>155.650386362792</v>
      </c>
      <c r="N148" s="153"/>
      <c r="O148" s="153"/>
    </row>
    <row r="149" ht="18.75" customHeight="1" spans="1:15">
      <c r="A149" s="118"/>
      <c r="B149" s="122"/>
      <c r="C149" s="120"/>
      <c r="D149" s="121" t="s">
        <v>122</v>
      </c>
      <c r="E149" s="132"/>
      <c r="F149" s="133"/>
      <c r="G149" s="136" t="s">
        <v>16</v>
      </c>
      <c r="H149" s="137">
        <v>1</v>
      </c>
      <c r="I149" s="137">
        <v>20</v>
      </c>
      <c r="J149" s="142">
        <v>20</v>
      </c>
      <c r="K149" s="142">
        <f t="shared" si="13"/>
        <v>2.167027362</v>
      </c>
      <c r="L149" s="142">
        <f>SUM($K$33:K149)</f>
        <v>623.978192669004</v>
      </c>
      <c r="M149" s="142">
        <f t="shared" si="10"/>
        <v>153.483359000792</v>
      </c>
      <c r="N149" s="153"/>
      <c r="O149" s="153"/>
    </row>
    <row r="150" ht="18.75" customHeight="1" spans="1:15">
      <c r="A150" s="118"/>
      <c r="B150" s="122"/>
      <c r="C150" s="120"/>
      <c r="D150" s="121" t="s">
        <v>123</v>
      </c>
      <c r="E150" s="132"/>
      <c r="F150" s="133"/>
      <c r="G150" s="136" t="s">
        <v>10</v>
      </c>
      <c r="H150" s="137">
        <v>1</v>
      </c>
      <c r="I150" s="137">
        <v>11</v>
      </c>
      <c r="J150" s="142">
        <v>11</v>
      </c>
      <c r="K150" s="142">
        <f t="shared" si="13"/>
        <v>1.1918650491</v>
      </c>
      <c r="L150" s="142">
        <f>SUM($K$33:K150)</f>
        <v>625.170057718104</v>
      </c>
      <c r="M150" s="142">
        <f t="shared" si="10"/>
        <v>152.291493951692</v>
      </c>
      <c r="N150" s="153"/>
      <c r="O150" s="153"/>
    </row>
    <row r="151" ht="18.75" customHeight="1" spans="1:15">
      <c r="A151" s="118"/>
      <c r="B151" s="122"/>
      <c r="C151" s="120"/>
      <c r="D151" s="121" t="s">
        <v>124</v>
      </c>
      <c r="E151" s="132"/>
      <c r="F151" s="133"/>
      <c r="G151" s="136" t="s">
        <v>16</v>
      </c>
      <c r="H151" s="137">
        <v>1</v>
      </c>
      <c r="I151" s="137">
        <v>22</v>
      </c>
      <c r="J151" s="142">
        <v>22</v>
      </c>
      <c r="K151" s="142">
        <f t="shared" si="13"/>
        <v>2.3837300982</v>
      </c>
      <c r="L151" s="142">
        <f>SUM($K$33:K151)</f>
        <v>627.553787816304</v>
      </c>
      <c r="M151" s="142">
        <f t="shared" si="10"/>
        <v>149.907763853492</v>
      </c>
      <c r="N151" s="153"/>
      <c r="O151" s="153"/>
    </row>
    <row r="152" ht="18.75" customHeight="1" spans="1:15">
      <c r="A152" s="118"/>
      <c r="B152" s="122"/>
      <c r="C152" s="120"/>
      <c r="D152" s="121" t="s">
        <v>75</v>
      </c>
      <c r="E152" s="132"/>
      <c r="F152" s="133"/>
      <c r="G152" s="136" t="s">
        <v>15</v>
      </c>
      <c r="H152" s="137">
        <v>1</v>
      </c>
      <c r="I152" s="137">
        <v>28.8</v>
      </c>
      <c r="J152" s="142">
        <v>28.8</v>
      </c>
      <c r="K152" s="142">
        <f t="shared" si="13"/>
        <v>3.12051940128</v>
      </c>
      <c r="L152" s="142">
        <f>SUM($K$33:K152)</f>
        <v>630.674307217584</v>
      </c>
      <c r="M152" s="142">
        <f t="shared" si="10"/>
        <v>146.787244452212</v>
      </c>
      <c r="N152" s="153"/>
      <c r="O152" s="153"/>
    </row>
    <row r="153" ht="18.75" customHeight="1" spans="1:15">
      <c r="A153" s="118"/>
      <c r="B153" s="122"/>
      <c r="C153" s="120"/>
      <c r="D153" s="121" t="s">
        <v>125</v>
      </c>
      <c r="E153" s="132"/>
      <c r="F153" s="133"/>
      <c r="G153" s="136" t="s">
        <v>5</v>
      </c>
      <c r="H153" s="137">
        <v>1</v>
      </c>
      <c r="I153" s="137">
        <v>7</v>
      </c>
      <c r="J153" s="142">
        <v>7</v>
      </c>
      <c r="K153" s="142">
        <f t="shared" si="13"/>
        <v>0.7584595767</v>
      </c>
      <c r="L153" s="142">
        <f>SUM($K$33:K153)</f>
        <v>631.432766794284</v>
      </c>
      <c r="M153" s="142">
        <f t="shared" si="10"/>
        <v>146.028784875512</v>
      </c>
      <c r="N153" s="153"/>
      <c r="O153" s="153"/>
    </row>
    <row r="154" ht="18.75" customHeight="1" spans="1:15">
      <c r="A154" s="118"/>
      <c r="B154" s="122"/>
      <c r="C154" s="120"/>
      <c r="D154" s="121" t="s">
        <v>126</v>
      </c>
      <c r="E154" s="132"/>
      <c r="F154" s="133"/>
      <c r="G154" s="136" t="s">
        <v>5</v>
      </c>
      <c r="H154" s="137">
        <v>1</v>
      </c>
      <c r="I154" s="137">
        <v>18</v>
      </c>
      <c r="J154" s="142">
        <v>18</v>
      </c>
      <c r="K154" s="142">
        <f t="shared" si="13"/>
        <v>1.9503246258</v>
      </c>
      <c r="L154" s="142">
        <f>SUM($K$33:K154)</f>
        <v>633.383091420084</v>
      </c>
      <c r="M154" s="142">
        <f t="shared" si="10"/>
        <v>144.078460249712</v>
      </c>
      <c r="N154" s="153"/>
      <c r="O154" s="153"/>
    </row>
    <row r="155" ht="18.75" customHeight="1" spans="1:15">
      <c r="A155" s="118"/>
      <c r="B155" s="122"/>
      <c r="C155" s="120"/>
      <c r="D155" s="121" t="s">
        <v>127</v>
      </c>
      <c r="E155" s="132"/>
      <c r="F155" s="133"/>
      <c r="G155" s="136" t="s">
        <v>16</v>
      </c>
      <c r="H155" s="137">
        <v>1</v>
      </c>
      <c r="I155" s="137">
        <v>42</v>
      </c>
      <c r="J155" s="142">
        <v>42</v>
      </c>
      <c r="K155" s="142">
        <f t="shared" si="13"/>
        <v>4.5507574602</v>
      </c>
      <c r="L155" s="142">
        <f>SUM($K$33:K155)</f>
        <v>637.933848880284</v>
      </c>
      <c r="M155" s="142">
        <f t="shared" si="10"/>
        <v>139.527702789512</v>
      </c>
      <c r="N155" s="153"/>
      <c r="O155" s="153"/>
    </row>
    <row r="156" ht="18.75" customHeight="1" spans="1:15">
      <c r="A156" s="118"/>
      <c r="B156" s="122"/>
      <c r="C156" s="120"/>
      <c r="D156" s="121" t="s">
        <v>128</v>
      </c>
      <c r="E156" s="132"/>
      <c r="F156" s="133"/>
      <c r="G156" s="136" t="s">
        <v>10</v>
      </c>
      <c r="H156" s="137">
        <v>1</v>
      </c>
      <c r="I156" s="137">
        <v>25</v>
      </c>
      <c r="J156" s="142">
        <v>25</v>
      </c>
      <c r="K156" s="142">
        <f t="shared" si="13"/>
        <v>2.7087842025</v>
      </c>
      <c r="L156" s="142">
        <f>SUM($K$33:K156)</f>
        <v>640.642633082784</v>
      </c>
      <c r="M156" s="142">
        <f t="shared" si="10"/>
        <v>136.818918587012</v>
      </c>
      <c r="N156" s="153"/>
      <c r="O156" s="153"/>
    </row>
    <row r="157" ht="18.75" customHeight="1" spans="1:15">
      <c r="A157" s="118"/>
      <c r="B157" s="122"/>
      <c r="C157" s="120"/>
      <c r="D157" s="121" t="s">
        <v>129</v>
      </c>
      <c r="E157" s="132"/>
      <c r="F157" s="133"/>
      <c r="G157" s="136" t="s">
        <v>16</v>
      </c>
      <c r="H157" s="137">
        <v>1</v>
      </c>
      <c r="I157" s="137">
        <v>5</v>
      </c>
      <c r="J157" s="142">
        <v>5</v>
      </c>
      <c r="K157" s="142">
        <f t="shared" si="13"/>
        <v>0.5417568405</v>
      </c>
      <c r="L157" s="142">
        <f>SUM($K$33:K157)</f>
        <v>641.184389923284</v>
      </c>
      <c r="M157" s="142">
        <f t="shared" si="10"/>
        <v>136.277161746512</v>
      </c>
      <c r="N157" s="153"/>
      <c r="O157" s="153"/>
    </row>
    <row r="158" ht="18.75" customHeight="1" spans="1:15">
      <c r="A158" s="118"/>
      <c r="B158" s="122"/>
      <c r="C158" s="120"/>
      <c r="D158" s="121" t="s">
        <v>130</v>
      </c>
      <c r="E158" s="132"/>
      <c r="F158" s="133"/>
      <c r="G158" s="136" t="s">
        <v>10</v>
      </c>
      <c r="H158" s="137">
        <v>1</v>
      </c>
      <c r="I158" s="137">
        <v>50</v>
      </c>
      <c r="J158" s="142">
        <v>50</v>
      </c>
      <c r="K158" s="142">
        <f t="shared" si="13"/>
        <v>5.417568405</v>
      </c>
      <c r="L158" s="142">
        <f>SUM($K$33:K158)</f>
        <v>646.601958328284</v>
      </c>
      <c r="M158" s="142">
        <f t="shared" si="10"/>
        <v>130.859593341512</v>
      </c>
      <c r="N158" s="153"/>
      <c r="O158" s="153"/>
    </row>
    <row r="159" ht="18.75" customHeight="1" spans="1:15">
      <c r="A159" s="118"/>
      <c r="B159" s="122"/>
      <c r="C159" s="120"/>
      <c r="D159" s="121" t="s">
        <v>131</v>
      </c>
      <c r="E159" s="132"/>
      <c r="F159" s="133"/>
      <c r="G159" s="136" t="s">
        <v>5</v>
      </c>
      <c r="H159" s="137">
        <v>1</v>
      </c>
      <c r="I159" s="137">
        <v>30</v>
      </c>
      <c r="J159" s="142">
        <v>30</v>
      </c>
      <c r="K159" s="142">
        <f t="shared" si="13"/>
        <v>3.250541043</v>
      </c>
      <c r="L159" s="142">
        <f>SUM($K$33:K159)</f>
        <v>649.852499371284</v>
      </c>
      <c r="M159" s="142">
        <f t="shared" si="10"/>
        <v>127.609052298512</v>
      </c>
      <c r="N159" s="153"/>
      <c r="O159" s="153"/>
    </row>
    <row r="160" ht="18.75" customHeight="1" spans="1:15">
      <c r="A160" s="118"/>
      <c r="B160" s="122"/>
      <c r="C160" s="120"/>
      <c r="D160" s="121" t="s">
        <v>132</v>
      </c>
      <c r="E160" s="132"/>
      <c r="F160" s="133"/>
      <c r="G160" s="136" t="s">
        <v>5</v>
      </c>
      <c r="H160" s="137">
        <v>1</v>
      </c>
      <c r="I160" s="137">
        <v>2</v>
      </c>
      <c r="J160" s="142">
        <v>2</v>
      </c>
      <c r="K160" s="142">
        <f t="shared" si="13"/>
        <v>0.2167027362</v>
      </c>
      <c r="L160" s="142">
        <f>SUM($K$33:K160)</f>
        <v>650.069202107484</v>
      </c>
      <c r="M160" s="142">
        <f t="shared" si="10"/>
        <v>127.392349562312</v>
      </c>
      <c r="N160" s="153"/>
      <c r="O160" s="153"/>
    </row>
    <row r="161" ht="18.75" customHeight="1" spans="1:15">
      <c r="A161" s="118"/>
      <c r="B161" s="122"/>
      <c r="C161" s="120"/>
      <c r="D161" s="121" t="s">
        <v>133</v>
      </c>
      <c r="E161" s="132"/>
      <c r="F161" s="133"/>
      <c r="G161" s="136" t="s">
        <v>10</v>
      </c>
      <c r="H161" s="137">
        <v>1</v>
      </c>
      <c r="I161" s="137">
        <v>30</v>
      </c>
      <c r="J161" s="142">
        <v>30</v>
      </c>
      <c r="K161" s="142">
        <f t="shared" si="13"/>
        <v>3.250541043</v>
      </c>
      <c r="L161" s="142">
        <f>SUM($K$33:K161)</f>
        <v>653.319743150484</v>
      </c>
      <c r="M161" s="142">
        <f t="shared" si="10"/>
        <v>124.141808519312</v>
      </c>
      <c r="N161" s="153"/>
      <c r="O161" s="153"/>
    </row>
    <row r="162" ht="18.75" customHeight="1" spans="1:15">
      <c r="A162" s="118"/>
      <c r="B162" s="122"/>
      <c r="C162" s="120"/>
      <c r="D162" s="121" t="s">
        <v>134</v>
      </c>
      <c r="E162" s="132"/>
      <c r="F162" s="133"/>
      <c r="G162" s="136" t="s">
        <v>5</v>
      </c>
      <c r="H162" s="137">
        <v>1</v>
      </c>
      <c r="I162" s="137">
        <v>25</v>
      </c>
      <c r="J162" s="142">
        <v>25</v>
      </c>
      <c r="K162" s="142">
        <f t="shared" si="13"/>
        <v>2.7087842025</v>
      </c>
      <c r="L162" s="142">
        <f>SUM($K$33:K162)</f>
        <v>656.028527352984</v>
      </c>
      <c r="M162" s="142">
        <f t="shared" si="10"/>
        <v>121.433024316812</v>
      </c>
      <c r="N162" s="153"/>
      <c r="O162" s="153"/>
    </row>
    <row r="163" ht="18.75" customHeight="1" spans="1:15">
      <c r="A163" s="118"/>
      <c r="B163" s="122"/>
      <c r="C163" s="120"/>
      <c r="D163" s="121" t="s">
        <v>135</v>
      </c>
      <c r="E163" s="132"/>
      <c r="F163" s="133"/>
      <c r="G163" s="136" t="s">
        <v>8</v>
      </c>
      <c r="H163" s="137">
        <v>1</v>
      </c>
      <c r="I163" s="137">
        <v>30</v>
      </c>
      <c r="J163" s="142">
        <v>30</v>
      </c>
      <c r="K163" s="142">
        <f t="shared" si="13"/>
        <v>3.250541043</v>
      </c>
      <c r="L163" s="142">
        <f>SUM($K$33:K163)</f>
        <v>659.279068395984</v>
      </c>
      <c r="M163" s="142">
        <f t="shared" si="10"/>
        <v>118.182483273812</v>
      </c>
      <c r="N163" s="153"/>
      <c r="O163" s="153"/>
    </row>
    <row r="164" ht="18.75" customHeight="1" spans="1:15">
      <c r="A164" s="118"/>
      <c r="B164" s="122"/>
      <c r="C164" s="120"/>
      <c r="D164" s="121" t="s">
        <v>136</v>
      </c>
      <c r="E164" s="132"/>
      <c r="F164" s="133"/>
      <c r="G164" s="136" t="s">
        <v>10</v>
      </c>
      <c r="H164" s="137">
        <v>1</v>
      </c>
      <c r="I164" s="137">
        <v>60</v>
      </c>
      <c r="J164" s="142">
        <v>60</v>
      </c>
      <c r="K164" s="142">
        <f t="shared" si="13"/>
        <v>6.501082086</v>
      </c>
      <c r="L164" s="142">
        <f>SUM($K$33:K164)</f>
        <v>665.780150481984</v>
      </c>
      <c r="M164" s="142">
        <f t="shared" si="10"/>
        <v>111.681401187812</v>
      </c>
      <c r="N164" s="153"/>
      <c r="O164" s="153"/>
    </row>
    <row r="165" ht="18.75" customHeight="1" spans="1:15">
      <c r="A165" s="118"/>
      <c r="B165" s="122"/>
      <c r="C165" s="120"/>
      <c r="D165" s="121" t="s">
        <v>137</v>
      </c>
      <c r="E165" s="132"/>
      <c r="F165" s="133"/>
      <c r="G165" s="136" t="s">
        <v>15</v>
      </c>
      <c r="H165" s="137">
        <v>1</v>
      </c>
      <c r="I165" s="137">
        <v>10</v>
      </c>
      <c r="J165" s="142">
        <v>10</v>
      </c>
      <c r="K165" s="142">
        <f t="shared" si="13"/>
        <v>1.083513681</v>
      </c>
      <c r="L165" s="142">
        <f>SUM($K$33:K165)</f>
        <v>666.863664162984</v>
      </c>
      <c r="M165" s="142">
        <f t="shared" si="10"/>
        <v>110.597887506812</v>
      </c>
      <c r="N165" s="153"/>
      <c r="O165" s="153"/>
    </row>
    <row r="166" ht="18.75" customHeight="1" spans="1:15">
      <c r="A166" s="118"/>
      <c r="B166" s="122"/>
      <c r="C166" s="120"/>
      <c r="D166" s="121" t="s">
        <v>109</v>
      </c>
      <c r="E166" s="132"/>
      <c r="F166" s="133"/>
      <c r="G166" s="136" t="s">
        <v>10</v>
      </c>
      <c r="H166" s="137">
        <v>1</v>
      </c>
      <c r="I166" s="137">
        <v>40</v>
      </c>
      <c r="J166" s="142">
        <v>40</v>
      </c>
      <c r="K166" s="142">
        <f t="shared" si="13"/>
        <v>4.334054724</v>
      </c>
      <c r="L166" s="142">
        <f>SUM($K$33:K166)</f>
        <v>671.197718886984</v>
      </c>
      <c r="M166" s="142">
        <f t="shared" si="10"/>
        <v>106.263832782812</v>
      </c>
      <c r="N166" s="153"/>
      <c r="O166" s="153"/>
    </row>
    <row r="167" ht="18.75" customHeight="1" spans="1:15">
      <c r="A167" s="118"/>
      <c r="B167" s="122"/>
      <c r="C167" s="120"/>
      <c r="D167" s="121" t="s">
        <v>60</v>
      </c>
      <c r="E167" s="132"/>
      <c r="F167" s="133"/>
      <c r="G167" s="136" t="s">
        <v>16</v>
      </c>
      <c r="H167" s="137">
        <v>1</v>
      </c>
      <c r="I167" s="137">
        <v>10</v>
      </c>
      <c r="J167" s="142">
        <v>10</v>
      </c>
      <c r="K167" s="142">
        <f t="shared" si="13"/>
        <v>1.083513681</v>
      </c>
      <c r="L167" s="142">
        <f>SUM($K$33:K167)</f>
        <v>672.281232567984</v>
      </c>
      <c r="M167" s="142">
        <f t="shared" si="10"/>
        <v>105.180319101812</v>
      </c>
      <c r="N167" s="153"/>
      <c r="O167" s="153"/>
    </row>
    <row r="168" ht="18.75" customHeight="1" spans="1:15">
      <c r="A168" s="118"/>
      <c r="B168" s="122"/>
      <c r="C168" s="120"/>
      <c r="D168" s="121" t="s">
        <v>102</v>
      </c>
      <c r="E168" s="132"/>
      <c r="F168" s="133"/>
      <c r="G168" s="136" t="s">
        <v>16</v>
      </c>
      <c r="H168" s="137">
        <v>1</v>
      </c>
      <c r="I168" s="137">
        <v>10</v>
      </c>
      <c r="J168" s="142">
        <v>10</v>
      </c>
      <c r="K168" s="142">
        <f t="shared" si="13"/>
        <v>1.083513681</v>
      </c>
      <c r="L168" s="142">
        <f>SUM($K$33:K168)</f>
        <v>673.364746248984</v>
      </c>
      <c r="M168" s="142">
        <f t="shared" si="10"/>
        <v>104.096805420812</v>
      </c>
      <c r="N168" s="153"/>
      <c r="O168" s="153"/>
    </row>
    <row r="169" ht="18.75" customHeight="1" spans="1:15">
      <c r="A169" s="118"/>
      <c r="B169" s="122"/>
      <c r="C169" s="120"/>
      <c r="D169" s="121" t="s">
        <v>138</v>
      </c>
      <c r="E169" s="132"/>
      <c r="F169" s="133"/>
      <c r="G169" s="136" t="s">
        <v>5</v>
      </c>
      <c r="H169" s="137">
        <v>1</v>
      </c>
      <c r="I169" s="137">
        <v>40</v>
      </c>
      <c r="J169" s="142">
        <v>40</v>
      </c>
      <c r="K169" s="142">
        <f t="shared" si="13"/>
        <v>4.334054724</v>
      </c>
      <c r="L169" s="142">
        <f>SUM($K$33:K169)</f>
        <v>677.698800972984</v>
      </c>
      <c r="M169" s="142">
        <f t="shared" si="10"/>
        <v>99.7627506968115</v>
      </c>
      <c r="N169" s="153"/>
      <c r="O169" s="153"/>
    </row>
    <row r="170" ht="18.75" customHeight="1" spans="1:15">
      <c r="A170" s="118"/>
      <c r="B170" s="122"/>
      <c r="C170" s="120"/>
      <c r="D170" s="121" t="s">
        <v>139</v>
      </c>
      <c r="E170" s="132"/>
      <c r="F170" s="133"/>
      <c r="G170" s="136" t="s">
        <v>5</v>
      </c>
      <c r="H170" s="137">
        <v>1</v>
      </c>
      <c r="I170" s="137">
        <v>120</v>
      </c>
      <c r="J170" s="142">
        <v>120</v>
      </c>
      <c r="K170" s="142">
        <f t="shared" si="13"/>
        <v>13.002164172</v>
      </c>
      <c r="L170" s="142">
        <f>SUM($K$33:K170)</f>
        <v>690.700965144984</v>
      </c>
      <c r="M170" s="142">
        <f t="shared" si="10"/>
        <v>86.7605865248115</v>
      </c>
      <c r="N170" s="153"/>
      <c r="O170" s="153"/>
    </row>
    <row r="171" ht="18.75" customHeight="1" spans="1:15">
      <c r="A171" s="123"/>
      <c r="B171" s="124" t="s">
        <v>140</v>
      </c>
      <c r="C171" s="125"/>
      <c r="D171" s="126" t="s">
        <v>48</v>
      </c>
      <c r="E171" s="132"/>
      <c r="F171" s="133"/>
      <c r="G171" s="162"/>
      <c r="H171" s="139">
        <v>12</v>
      </c>
      <c r="I171" s="165">
        <f>J171/H171</f>
        <v>27.761426363355</v>
      </c>
      <c r="J171" s="147">
        <f>SUM(K109:K170)</f>
        <v>333.13711636026</v>
      </c>
      <c r="K171" s="148"/>
      <c r="L171" s="148"/>
      <c r="M171" s="148"/>
      <c r="N171" s="155"/>
      <c r="O171" s="155"/>
    </row>
    <row r="172" ht="18.75" customHeight="1" spans="1:15">
      <c r="A172" s="118"/>
      <c r="B172" s="122"/>
      <c r="C172" s="120"/>
      <c r="D172" s="121"/>
      <c r="E172" s="132"/>
      <c r="F172" s="133"/>
      <c r="G172" s="136"/>
      <c r="H172" s="137"/>
      <c r="I172" s="137"/>
      <c r="J172" s="142"/>
      <c r="K172" s="142"/>
      <c r="L172" s="142"/>
      <c r="M172" s="142"/>
      <c r="N172" s="153"/>
      <c r="O172" s="153"/>
    </row>
    <row r="173" ht="18.75" hidden="1" customHeight="1" spans="1:15">
      <c r="A173" s="118"/>
      <c r="B173" s="122" t="s">
        <v>141</v>
      </c>
      <c r="C173" s="120"/>
      <c r="D173" s="121" t="s">
        <v>142</v>
      </c>
      <c r="E173" s="132"/>
      <c r="F173" s="133"/>
      <c r="G173" s="136" t="s">
        <v>143</v>
      </c>
      <c r="H173" s="137">
        <v>1</v>
      </c>
      <c r="I173" s="142">
        <v>385.48</v>
      </c>
      <c r="J173" s="142">
        <v>385.48</v>
      </c>
      <c r="K173" s="142">
        <f>J173*$M$6</f>
        <v>288.8536558</v>
      </c>
      <c r="L173" s="142"/>
      <c r="M173" s="142"/>
      <c r="N173" s="153"/>
      <c r="O173" s="153"/>
    </row>
    <row r="174" ht="18.75" hidden="1" customHeight="1" spans="1:15">
      <c r="A174" s="118"/>
      <c r="B174" s="122"/>
      <c r="C174" s="120"/>
      <c r="D174" s="121"/>
      <c r="E174" s="132"/>
      <c r="F174" s="133"/>
      <c r="G174" s="136"/>
      <c r="H174" s="137"/>
      <c r="I174" s="137"/>
      <c r="J174" s="142"/>
      <c r="K174" s="142"/>
      <c r="L174" s="142"/>
      <c r="M174" s="142"/>
      <c r="N174" s="153"/>
      <c r="O174" s="153"/>
    </row>
    <row r="175" ht="18.75" hidden="1" customHeight="1" spans="1:15">
      <c r="A175" s="118"/>
      <c r="B175" s="122"/>
      <c r="C175" s="120"/>
      <c r="D175" s="121"/>
      <c r="E175" s="132"/>
      <c r="F175" s="133"/>
      <c r="G175" s="136"/>
      <c r="H175" s="137"/>
      <c r="I175" s="137"/>
      <c r="J175" s="142"/>
      <c r="K175" s="142"/>
      <c r="L175" s="142"/>
      <c r="M175" s="142"/>
      <c r="N175" s="153"/>
      <c r="O175" s="153"/>
    </row>
    <row r="176" ht="18.75" hidden="1" customHeight="1" spans="1:15">
      <c r="A176" s="118"/>
      <c r="B176" s="122"/>
      <c r="C176" s="120"/>
      <c r="D176" s="121"/>
      <c r="E176" s="132"/>
      <c r="F176" s="133"/>
      <c r="G176" s="136"/>
      <c r="H176" s="137"/>
      <c r="I176" s="137"/>
      <c r="J176" s="142"/>
      <c r="K176" s="142"/>
      <c r="L176" s="142"/>
      <c r="M176" s="142"/>
      <c r="N176" s="153"/>
      <c r="O176" s="153"/>
    </row>
    <row r="177" ht="18.75" hidden="1" customHeight="1" spans="1:15">
      <c r="A177" s="118"/>
      <c r="B177" s="122"/>
      <c r="C177" s="120"/>
      <c r="D177" s="121"/>
      <c r="E177" s="132"/>
      <c r="F177" s="133"/>
      <c r="G177" s="136"/>
      <c r="H177" s="137"/>
      <c r="I177" s="137"/>
      <c r="J177" s="142"/>
      <c r="K177" s="142"/>
      <c r="L177" s="142"/>
      <c r="M177" s="142"/>
      <c r="N177" s="153"/>
      <c r="O177" s="153"/>
    </row>
    <row r="178" ht="18.75" hidden="1" customHeight="1" spans="1:15">
      <c r="A178" s="118"/>
      <c r="B178" s="122"/>
      <c r="C178" s="120"/>
      <c r="D178" s="121" t="s">
        <v>144</v>
      </c>
      <c r="E178" s="132"/>
      <c r="F178" s="133"/>
      <c r="G178" s="136"/>
      <c r="H178" s="137"/>
      <c r="I178" s="137"/>
      <c r="J178" s="142"/>
      <c r="K178" s="142"/>
      <c r="L178" s="142"/>
      <c r="M178" s="142"/>
      <c r="N178" s="153"/>
      <c r="O178" s="153"/>
    </row>
    <row r="179" ht="18.75" hidden="1" customHeight="1" spans="1:15">
      <c r="A179" s="167"/>
      <c r="B179" s="168"/>
      <c r="C179" s="169"/>
      <c r="D179" s="121"/>
      <c r="E179" s="132"/>
      <c r="F179" s="133"/>
      <c r="G179" s="171"/>
      <c r="H179" s="172"/>
      <c r="I179" s="172"/>
      <c r="J179" s="173"/>
      <c r="K179" s="173"/>
      <c r="L179" s="173"/>
      <c r="M179" s="173"/>
      <c r="N179" s="153"/>
      <c r="O179" s="153"/>
    </row>
    <row r="180" ht="27" customHeight="1" spans="1:15">
      <c r="A180" s="58"/>
      <c r="B180" s="62" t="s">
        <v>145</v>
      </c>
      <c r="C180" s="63"/>
      <c r="D180" s="60" t="s">
        <v>146</v>
      </c>
      <c r="E180" s="61"/>
      <c r="F180" s="61"/>
      <c r="G180" s="63"/>
      <c r="H180" s="63"/>
      <c r="I180" s="64"/>
      <c r="J180" s="65">
        <f>SUM(K31:K171)</f>
        <v>690.700965144984</v>
      </c>
      <c r="K180" s="66">
        <f>SUM(K19:K179)</f>
        <v>1202.09306927519</v>
      </c>
      <c r="L180" s="63"/>
      <c r="M180" s="63"/>
      <c r="N180" s="58"/>
      <c r="O180" s="58"/>
    </row>
    <row r="181" ht="27" customHeight="1" spans="1:15">
      <c r="A181" s="58"/>
      <c r="B181" s="62" t="s">
        <v>147</v>
      </c>
      <c r="C181" s="58"/>
      <c r="D181" s="170"/>
      <c r="E181" s="170"/>
      <c r="F181" s="170"/>
      <c r="G181" s="58"/>
      <c r="H181" s="58"/>
      <c r="I181" s="62"/>
      <c r="J181" s="67">
        <f>J180/27</f>
        <v>25.581517227592</v>
      </c>
      <c r="K181" s="68"/>
      <c r="L181" s="58"/>
      <c r="M181" s="58"/>
      <c r="N181" s="58"/>
      <c r="O181" s="58"/>
    </row>
  </sheetData>
  <mergeCells count="171">
    <mergeCell ref="A1:E1"/>
    <mergeCell ref="I1:J1"/>
    <mergeCell ref="A2:C2"/>
    <mergeCell ref="D2:J2"/>
    <mergeCell ref="L3:M3"/>
    <mergeCell ref="A18:C18"/>
    <mergeCell ref="D18:L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  <mergeCell ref="D151:F151"/>
    <mergeCell ref="D152:F152"/>
    <mergeCell ref="D153:F153"/>
    <mergeCell ref="D154:F154"/>
    <mergeCell ref="D155:F155"/>
    <mergeCell ref="D156:F156"/>
    <mergeCell ref="D157:F157"/>
    <mergeCell ref="D158:F158"/>
    <mergeCell ref="D159:F159"/>
    <mergeCell ref="D160:F160"/>
    <mergeCell ref="D161:F161"/>
    <mergeCell ref="D162:F162"/>
    <mergeCell ref="D163:F163"/>
    <mergeCell ref="D164:F164"/>
    <mergeCell ref="D165:F165"/>
    <mergeCell ref="D166:F166"/>
    <mergeCell ref="D167:F167"/>
    <mergeCell ref="D168:F168"/>
    <mergeCell ref="D169:F169"/>
    <mergeCell ref="D170:F170"/>
    <mergeCell ref="D171:F171"/>
    <mergeCell ref="D172:F172"/>
    <mergeCell ref="D173:F173"/>
    <mergeCell ref="D174:F174"/>
    <mergeCell ref="D175:F175"/>
    <mergeCell ref="D176:F176"/>
    <mergeCell ref="D177:F177"/>
    <mergeCell ref="D178:F178"/>
    <mergeCell ref="D179:F179"/>
    <mergeCell ref="D180:F180"/>
    <mergeCell ref="H5:J6"/>
    <mergeCell ref="A16:O17"/>
  </mergeCells>
  <conditionalFormatting sqref="M20:M179">
    <cfRule type="cellIs" dxfId="0" priority="2" operator="lessThan">
      <formula>0</formula>
    </cfRule>
  </conditionalFormatting>
  <conditionalFormatting sqref="L19:L32 J43 L171:L179">
    <cfRule type="cellIs" dxfId="1" priority="1" operator="lessThan">
      <formula>0</formula>
    </cfRule>
  </conditionalFormatting>
  <dataValidations count="1">
    <dataValidation type="list" allowBlank="1" showErrorMessage="1" sqref="G20:G179">
      <formula1>"Lodging,Transportation,Gym,Activities,Dating,Food,Grocerries,Other"</formula1>
    </dataValidation>
  </dataValidations>
  <printOptions horizontalCentered="1" gridLines="1"/>
  <pageMargins left="0.4" right="0.4" top="0.4" bottom="0.5" header="0" footer="0"/>
  <pageSetup paperSize="1" pageOrder="overThenDown" orientation="portrait" cellComments="atEnd"/>
  <headerFooter>
    <oddFooter>&amp;Lhttps://www.vertex42.com/ExcelTemplates/travel-budget-worksheet.html&amp;R© 2014-2019 Vertex42 LLC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O289"/>
  <sheetViews>
    <sheetView tabSelected="1" workbookViewId="0">
      <pane ySplit="1" topLeftCell="A2" activePane="bottomLeft" state="frozen"/>
      <selection/>
      <selection pane="bottomLeft" activeCell="B3" sqref="B3"/>
    </sheetView>
  </sheetViews>
  <sheetFormatPr defaultColWidth="12.6339285714286" defaultRowHeight="15.75" customHeight="1"/>
  <cols>
    <col min="1" max="1" width="1.88392857142857" customWidth="1"/>
    <col min="2" max="2" width="21.3839285714286" customWidth="1"/>
    <col min="3" max="4" width="1.88392857142857" customWidth="1"/>
    <col min="5" max="5" width="15.6339285714286" customWidth="1"/>
    <col min="6" max="6" width="6.88392857142857" customWidth="1"/>
    <col min="7" max="7" width="16.6339285714286" customWidth="1"/>
    <col min="8" max="8" width="15.25" customWidth="1"/>
    <col min="9" max="9" width="14.25" customWidth="1"/>
    <col min="10" max="10" width="18.75" customWidth="1"/>
    <col min="11" max="11" width="17.75" customWidth="1"/>
    <col min="12" max="15" width="12.6339285714286" customWidth="1"/>
  </cols>
  <sheetData>
    <row r="1" ht="37.5" customHeight="1" spans="1:15">
      <c r="A1" s="74" t="s">
        <v>0</v>
      </c>
      <c r="K1" s="97"/>
      <c r="M1" s="97"/>
      <c r="N1" s="97"/>
      <c r="O1" s="97"/>
    </row>
    <row r="2" ht="22.5" customHeight="1" spans="1:11">
      <c r="A2" s="75" t="s">
        <v>1</v>
      </c>
      <c r="D2" s="76" t="s">
        <v>2</v>
      </c>
      <c r="K2" s="97"/>
    </row>
    <row r="3" ht="22.5" customHeight="1" spans="1:15">
      <c r="A3" s="77"/>
      <c r="B3" s="78" t="s">
        <v>3</v>
      </c>
      <c r="C3" s="77"/>
      <c r="D3" s="79"/>
      <c r="G3" s="91"/>
      <c r="H3" s="79"/>
      <c r="I3" s="79"/>
      <c r="J3" s="79"/>
      <c r="K3" s="97"/>
      <c r="L3" s="98" t="s">
        <v>4</v>
      </c>
      <c r="M3" s="105"/>
      <c r="N3" s="106"/>
      <c r="O3" s="106"/>
    </row>
    <row r="4" ht="22.5" customHeight="1" spans="1:15">
      <c r="A4" s="77"/>
      <c r="B4" s="80">
        <v>5423.57</v>
      </c>
      <c r="C4" s="77"/>
      <c r="D4" s="79"/>
      <c r="E4" s="92" t="s">
        <v>5</v>
      </c>
      <c r="F4" s="93">
        <f t="shared" ref="F4:F10" si="0">G4/$B$6</f>
        <v>0.23652896937683</v>
      </c>
      <c r="G4" s="94">
        <f t="shared" ref="G4:G10" si="1">SUMIF($G$19:$G$201,"="&amp;E4,$K$19:$K$201)</f>
        <v>245.35386522428</v>
      </c>
      <c r="H4" s="79"/>
      <c r="I4" s="79"/>
      <c r="J4" s="79"/>
      <c r="K4" s="97"/>
      <c r="L4" s="99" t="s">
        <v>148</v>
      </c>
      <c r="M4" s="107">
        <f>IFERROR(__xludf.DUMMYFUNCTION("GOOGLEFINANCE(""Currency:PENGBP"")"),0.2000894474)</f>
        <v>0.2000894474</v>
      </c>
      <c r="N4" s="108"/>
      <c r="O4" s="108"/>
    </row>
    <row r="5" ht="22.5" customHeight="1" spans="1:15">
      <c r="A5" s="77"/>
      <c r="B5" s="78" t="s">
        <v>7</v>
      </c>
      <c r="C5" s="77"/>
      <c r="D5" s="79"/>
      <c r="E5" s="92" t="s">
        <v>8</v>
      </c>
      <c r="F5" s="93">
        <f t="shared" si="0"/>
        <v>0.097700113859984</v>
      </c>
      <c r="G5" s="94">
        <f t="shared" si="1"/>
        <v>101.3453051081</v>
      </c>
      <c r="H5" s="95"/>
      <c r="K5" s="97"/>
      <c r="L5" s="99" t="s">
        <v>9</v>
      </c>
      <c r="M5" s="107">
        <f>IFERROR(__xludf.DUMMYFUNCTION("GOOGLEFINANCE(""Currency:eurgbp"")"),0.8328716151)</f>
        <v>0.8328716151</v>
      </c>
      <c r="N5" s="108"/>
      <c r="O5" s="108"/>
    </row>
    <row r="6" ht="22.5" customHeight="1" spans="1:15">
      <c r="A6" s="77"/>
      <c r="B6" s="81">
        <f>L201</f>
        <v>1037.31</v>
      </c>
      <c r="C6" s="77"/>
      <c r="D6" s="79"/>
      <c r="E6" s="92" t="s">
        <v>10</v>
      </c>
      <c r="F6" s="93">
        <f t="shared" si="0"/>
        <v>0.137648176210236</v>
      </c>
      <c r="G6" s="94">
        <f t="shared" si="1"/>
        <v>142.78382966464</v>
      </c>
      <c r="K6" s="97"/>
      <c r="L6" s="100" t="s">
        <v>11</v>
      </c>
      <c r="M6" s="109">
        <f>IFERROR(__xludf.DUMMYFUNCTION("GOOGLEFINANCE(""Currency:USDGBP"")"),0.749335)</f>
        <v>0.749335</v>
      </c>
      <c r="N6" s="108"/>
      <c r="O6" s="108"/>
    </row>
    <row r="7" ht="22.5" customHeight="1" spans="1:15">
      <c r="A7" s="77"/>
      <c r="B7" s="78" t="s">
        <v>12</v>
      </c>
      <c r="C7" s="77"/>
      <c r="D7" s="79"/>
      <c r="E7" s="92" t="s">
        <v>13</v>
      </c>
      <c r="F7" s="93">
        <f t="shared" si="0"/>
        <v>0.0302841419072408</v>
      </c>
      <c r="G7" s="94">
        <f t="shared" si="1"/>
        <v>31.4140432418</v>
      </c>
      <c r="H7" s="79"/>
      <c r="I7" s="79"/>
      <c r="J7" s="79"/>
      <c r="K7" s="97"/>
      <c r="L7" s="97"/>
      <c r="M7" s="97"/>
      <c r="N7" s="97"/>
      <c r="O7" s="97"/>
    </row>
    <row r="8" ht="22.5" customHeight="1" spans="1:15">
      <c r="A8" s="77"/>
      <c r="B8" s="82">
        <f>B4-B6</f>
        <v>4386.26</v>
      </c>
      <c r="C8" s="77"/>
      <c r="D8" s="79"/>
      <c r="E8" s="92" t="s">
        <v>14</v>
      </c>
      <c r="F8" s="93">
        <f t="shared" si="0"/>
        <v>0.28928106875958</v>
      </c>
      <c r="G8" s="94">
        <f t="shared" si="1"/>
        <v>300.074145435</v>
      </c>
      <c r="H8" s="79"/>
      <c r="I8" s="79"/>
      <c r="J8" s="79"/>
      <c r="K8" s="97"/>
      <c r="L8" s="97"/>
      <c r="M8" s="97"/>
      <c r="N8" s="97"/>
      <c r="O8" s="97"/>
    </row>
    <row r="9" ht="18.75" customHeight="1" spans="1:15">
      <c r="A9" s="77"/>
      <c r="B9" s="77"/>
      <c r="C9" s="77"/>
      <c r="D9" s="79"/>
      <c r="E9" s="92" t="s">
        <v>15</v>
      </c>
      <c r="F9" s="93">
        <f t="shared" si="0"/>
        <v>0.0870910195612691</v>
      </c>
      <c r="G9" s="94">
        <f t="shared" si="1"/>
        <v>90.3403855011</v>
      </c>
      <c r="H9" s="79"/>
      <c r="I9" s="79"/>
      <c r="J9" s="79"/>
      <c r="K9" s="97"/>
      <c r="L9" s="97"/>
      <c r="M9" s="97"/>
      <c r="N9" s="97"/>
      <c r="O9" s="97"/>
    </row>
    <row r="10" ht="18.75" customHeight="1" spans="1:15">
      <c r="A10" s="77"/>
      <c r="B10" s="77"/>
      <c r="C10" s="77"/>
      <c r="D10" s="79"/>
      <c r="E10" s="92" t="s">
        <v>149</v>
      </c>
      <c r="F10" s="93">
        <f t="shared" si="0"/>
        <v>0.0689591129416472</v>
      </c>
      <c r="G10" s="94">
        <f t="shared" si="1"/>
        <v>71.5319774455</v>
      </c>
      <c r="H10" s="79"/>
      <c r="I10" s="79"/>
      <c r="J10" s="79"/>
      <c r="K10" s="97"/>
      <c r="L10" s="97"/>
      <c r="M10" s="97"/>
      <c r="N10" s="97"/>
      <c r="O10" s="97"/>
    </row>
    <row r="11" ht="18.75" customHeight="1" spans="1:15">
      <c r="A11" s="77"/>
      <c r="B11" s="77"/>
      <c r="C11" s="77"/>
      <c r="D11" s="79"/>
      <c r="E11" s="79"/>
      <c r="F11" s="79"/>
      <c r="G11" s="79"/>
      <c r="H11" s="79"/>
      <c r="I11" s="79"/>
      <c r="J11" s="79"/>
      <c r="K11" s="97"/>
      <c r="L11" s="97"/>
      <c r="M11" s="97"/>
      <c r="N11" s="97"/>
      <c r="O11" s="97"/>
    </row>
    <row r="12" ht="14.25" customHeight="1" spans="1:15">
      <c r="A12" s="83"/>
      <c r="B12" s="83"/>
      <c r="C12" s="84"/>
      <c r="D12" s="83"/>
      <c r="E12" s="83"/>
      <c r="F12" s="83"/>
      <c r="G12" s="83"/>
      <c r="H12" s="83"/>
      <c r="I12" s="83"/>
      <c r="J12" s="83"/>
      <c r="K12" s="97"/>
      <c r="L12" s="97"/>
      <c r="M12" s="97"/>
      <c r="N12" s="97"/>
      <c r="O12" s="97"/>
    </row>
    <row r="14" ht="14.25" customHeight="1" spans="1:15">
      <c r="A14" s="83"/>
      <c r="B14" s="83"/>
      <c r="C14" s="84"/>
      <c r="D14" s="83"/>
      <c r="E14" s="83"/>
      <c r="F14" s="83"/>
      <c r="G14" s="83"/>
      <c r="H14" s="83"/>
      <c r="I14" s="83"/>
      <c r="J14" s="83"/>
      <c r="K14" s="97"/>
      <c r="L14" s="97"/>
      <c r="M14" s="97"/>
      <c r="N14" s="97"/>
      <c r="O14" s="97"/>
    </row>
    <row r="15" ht="14.25" customHeight="1" spans="1:15">
      <c r="A15" s="85" t="s">
        <v>150</v>
      </c>
      <c r="O15" s="85"/>
    </row>
    <row r="16" ht="14.25" customHeight="1" spans="15:15">
      <c r="O16" s="85"/>
    </row>
    <row r="17" ht="22.5" customHeight="1" spans="1:15">
      <c r="A17" s="86"/>
      <c r="B17" s="87"/>
      <c r="C17" s="87"/>
      <c r="D17" s="88"/>
      <c r="E17" s="87"/>
      <c r="F17" s="87"/>
      <c r="G17" s="87"/>
      <c r="H17" s="87"/>
      <c r="I17" s="87"/>
      <c r="J17" s="87"/>
      <c r="K17" s="87"/>
      <c r="L17" s="87"/>
      <c r="M17" s="88"/>
      <c r="N17" s="88"/>
      <c r="O17" s="110"/>
    </row>
    <row r="18" ht="22.5" customHeight="1" spans="1:15">
      <c r="A18" s="89"/>
      <c r="B18" s="89" t="s">
        <v>19</v>
      </c>
      <c r="C18" s="90" t="s">
        <v>20</v>
      </c>
      <c r="D18" s="33"/>
      <c r="E18" s="33"/>
      <c r="F18" s="38"/>
      <c r="G18" s="96" t="s">
        <v>21</v>
      </c>
      <c r="H18" s="96" t="s">
        <v>22</v>
      </c>
      <c r="I18" s="101" t="s">
        <v>23</v>
      </c>
      <c r="J18" s="101" t="s">
        <v>24</v>
      </c>
      <c r="K18" s="102" t="s">
        <v>25</v>
      </c>
      <c r="L18" s="103" t="s">
        <v>26</v>
      </c>
      <c r="M18" s="96" t="s">
        <v>27</v>
      </c>
      <c r="N18" s="111"/>
      <c r="O18" s="112"/>
    </row>
    <row r="19" ht="12" spans="2:13">
      <c r="B19" s="2"/>
      <c r="G19" s="2" t="s">
        <v>151</v>
      </c>
      <c r="H19" s="2"/>
      <c r="I19" s="2"/>
      <c r="J19" s="2"/>
      <c r="K19" s="104"/>
      <c r="M19" s="2">
        <v>1000</v>
      </c>
    </row>
    <row r="20" ht="12" spans="2:13">
      <c r="B20" s="2" t="s">
        <v>152</v>
      </c>
      <c r="C20" s="2" t="s">
        <v>153</v>
      </c>
      <c r="G20" s="2" t="s">
        <v>8</v>
      </c>
      <c r="H20" s="2">
        <v>2</v>
      </c>
      <c r="I20" s="2">
        <v>27.5</v>
      </c>
      <c r="J20" s="2">
        <v>55</v>
      </c>
      <c r="K20" s="104">
        <f t="shared" ref="K20:K31" si="2">J20*$M$4</f>
        <v>11.004919607</v>
      </c>
      <c r="L20" s="104">
        <f>SUM($K$20:K20)</f>
        <v>11.004919607</v>
      </c>
      <c r="M20" s="104">
        <f t="shared" ref="M20:M199" si="3">M19-K20</f>
        <v>988.995080393</v>
      </c>
    </row>
    <row r="21" ht="12" spans="2:13">
      <c r="B21" s="2" t="s">
        <v>154</v>
      </c>
      <c r="C21" s="2" t="s">
        <v>155</v>
      </c>
      <c r="G21" s="2" t="s">
        <v>15</v>
      </c>
      <c r="H21" s="2">
        <v>2</v>
      </c>
      <c r="I21" s="2">
        <v>1</v>
      </c>
      <c r="J21" s="2">
        <v>2</v>
      </c>
      <c r="K21" s="104">
        <f t="shared" si="2"/>
        <v>0.4001788948</v>
      </c>
      <c r="L21" s="104">
        <f>SUM($K$20:K21)</f>
        <v>11.4050985018</v>
      </c>
      <c r="M21" s="104">
        <f t="shared" si="3"/>
        <v>988.5949014982</v>
      </c>
    </row>
    <row r="22" ht="12" spans="3:13">
      <c r="C22" s="2" t="s">
        <v>156</v>
      </c>
      <c r="G22" s="2" t="s">
        <v>15</v>
      </c>
      <c r="H22" s="2">
        <v>1</v>
      </c>
      <c r="I22" s="2">
        <v>1.5</v>
      </c>
      <c r="J22" s="2">
        <v>1.5</v>
      </c>
      <c r="K22" s="104">
        <f t="shared" si="2"/>
        <v>0.3001341711</v>
      </c>
      <c r="L22" s="104">
        <f>SUM($K$20:K22)</f>
        <v>11.7052326729</v>
      </c>
      <c r="M22" s="104">
        <f t="shared" si="3"/>
        <v>988.2947673271</v>
      </c>
    </row>
    <row r="23" ht="12" spans="3:13">
      <c r="C23" s="2" t="s">
        <v>13</v>
      </c>
      <c r="G23" s="2" t="s">
        <v>13</v>
      </c>
      <c r="H23" s="2">
        <v>1</v>
      </c>
      <c r="I23" s="2">
        <v>10</v>
      </c>
      <c r="J23" s="2">
        <v>10</v>
      </c>
      <c r="K23" s="104">
        <f t="shared" si="2"/>
        <v>2.000894474</v>
      </c>
      <c r="L23" s="104">
        <f>SUM($K$20:K23)</f>
        <v>13.7061271469</v>
      </c>
      <c r="M23" s="104">
        <f t="shared" si="3"/>
        <v>986.2938728531</v>
      </c>
    </row>
    <row r="24" ht="12" spans="3:13">
      <c r="C24" s="2" t="s">
        <v>157</v>
      </c>
      <c r="G24" s="2" t="s">
        <v>149</v>
      </c>
      <c r="H24" s="2">
        <v>1</v>
      </c>
      <c r="I24" s="2">
        <v>23</v>
      </c>
      <c r="J24" s="2">
        <v>23</v>
      </c>
      <c r="K24" s="104">
        <f t="shared" si="2"/>
        <v>4.6020572902</v>
      </c>
      <c r="L24" s="104">
        <f>SUM($K$20:K24)</f>
        <v>18.3081844371</v>
      </c>
      <c r="M24" s="104">
        <f t="shared" si="3"/>
        <v>981.6918155629</v>
      </c>
    </row>
    <row r="25" ht="12" spans="3:13">
      <c r="C25" s="2" t="s">
        <v>158</v>
      </c>
      <c r="G25" s="2" t="s">
        <v>149</v>
      </c>
      <c r="H25" s="2">
        <v>1</v>
      </c>
      <c r="I25" s="2">
        <v>3.5</v>
      </c>
      <c r="J25" s="2">
        <v>3.5</v>
      </c>
      <c r="K25" s="104">
        <f t="shared" si="2"/>
        <v>0.7003130659</v>
      </c>
      <c r="L25" s="104">
        <f>SUM($K$20:K25)</f>
        <v>19.008497503</v>
      </c>
      <c r="M25" s="104">
        <f t="shared" si="3"/>
        <v>980.991502497</v>
      </c>
    </row>
    <row r="26" ht="12" spans="3:13">
      <c r="C26" s="2" t="s">
        <v>159</v>
      </c>
      <c r="G26" s="2" t="s">
        <v>10</v>
      </c>
      <c r="H26" s="2">
        <v>1</v>
      </c>
      <c r="I26" s="2">
        <v>17</v>
      </c>
      <c r="J26" s="2">
        <v>17</v>
      </c>
      <c r="K26" s="104">
        <f t="shared" si="2"/>
        <v>3.4015206058</v>
      </c>
      <c r="L26" s="104">
        <f>SUM($K$20:K26)</f>
        <v>22.4100181088</v>
      </c>
      <c r="M26" s="104">
        <f t="shared" si="3"/>
        <v>977.5899818912</v>
      </c>
    </row>
    <row r="27" ht="12" spans="3:13">
      <c r="C27" s="2" t="s">
        <v>109</v>
      </c>
      <c r="G27" s="2" t="s">
        <v>10</v>
      </c>
      <c r="H27" s="2">
        <v>1</v>
      </c>
      <c r="I27" s="2">
        <v>8</v>
      </c>
      <c r="J27" s="2">
        <v>8</v>
      </c>
      <c r="K27" s="104">
        <f t="shared" si="2"/>
        <v>1.6007155792</v>
      </c>
      <c r="L27" s="104">
        <f>SUM($K$20:K27)</f>
        <v>24.010733688</v>
      </c>
      <c r="M27" s="104">
        <f t="shared" si="3"/>
        <v>975.989266312</v>
      </c>
    </row>
    <row r="28" ht="12" spans="3:13">
      <c r="C28" s="2" t="s">
        <v>136</v>
      </c>
      <c r="G28" s="2" t="s">
        <v>10</v>
      </c>
      <c r="H28" s="2">
        <v>1</v>
      </c>
      <c r="I28" s="2">
        <v>18</v>
      </c>
      <c r="J28" s="2">
        <v>18</v>
      </c>
      <c r="K28" s="104">
        <f t="shared" si="2"/>
        <v>3.6016100532</v>
      </c>
      <c r="L28" s="104">
        <f>SUM($K$20:K28)</f>
        <v>27.6123437412</v>
      </c>
      <c r="M28" s="104">
        <f t="shared" si="3"/>
        <v>972.3876562588</v>
      </c>
    </row>
    <row r="29" ht="12" spans="3:13">
      <c r="C29" s="2" t="s">
        <v>160</v>
      </c>
      <c r="G29" s="2" t="s">
        <v>10</v>
      </c>
      <c r="H29" s="2">
        <v>1</v>
      </c>
      <c r="I29" s="2">
        <v>4.5</v>
      </c>
      <c r="J29" s="2">
        <v>4.5</v>
      </c>
      <c r="K29" s="104">
        <f t="shared" si="2"/>
        <v>0.9004025133</v>
      </c>
      <c r="L29" s="104">
        <f>SUM($K$20:K29)</f>
        <v>28.5127462545</v>
      </c>
      <c r="M29" s="104">
        <f t="shared" si="3"/>
        <v>971.4872537455</v>
      </c>
    </row>
    <row r="30" ht="12" spans="3:13">
      <c r="C30" s="2" t="s">
        <v>161</v>
      </c>
      <c r="G30" s="2" t="s">
        <v>10</v>
      </c>
      <c r="H30" s="2">
        <v>1</v>
      </c>
      <c r="I30" s="2">
        <v>7</v>
      </c>
      <c r="J30" s="2">
        <v>7</v>
      </c>
      <c r="K30" s="104">
        <f t="shared" si="2"/>
        <v>1.4006261318</v>
      </c>
      <c r="L30" s="104">
        <f>SUM($K$20:K30)</f>
        <v>29.9133723863</v>
      </c>
      <c r="M30" s="104">
        <f t="shared" si="3"/>
        <v>970.0866276137</v>
      </c>
    </row>
    <row r="31" ht="12" spans="3:13">
      <c r="C31" s="2" t="s">
        <v>102</v>
      </c>
      <c r="G31" s="2" t="s">
        <v>149</v>
      </c>
      <c r="H31" s="2">
        <v>1</v>
      </c>
      <c r="I31" s="2">
        <v>40</v>
      </c>
      <c r="J31" s="2">
        <v>40</v>
      </c>
      <c r="K31" s="104">
        <f t="shared" si="2"/>
        <v>8.003577896</v>
      </c>
      <c r="L31" s="104">
        <f>SUM($K$20:K31)</f>
        <v>37.9169502823</v>
      </c>
      <c r="M31" s="104">
        <f t="shared" si="3"/>
        <v>962.0830497177</v>
      </c>
    </row>
    <row r="32" ht="12" spans="7:13">
      <c r="G32" s="2" t="s">
        <v>151</v>
      </c>
      <c r="K32" s="104"/>
      <c r="M32" s="104">
        <f t="shared" si="3"/>
        <v>962.0830497177</v>
      </c>
    </row>
    <row r="33" ht="12" spans="3:13">
      <c r="C33" s="2" t="s">
        <v>162</v>
      </c>
      <c r="G33" s="2" t="s">
        <v>149</v>
      </c>
      <c r="H33" s="2">
        <v>1</v>
      </c>
      <c r="I33" s="2">
        <v>15</v>
      </c>
      <c r="J33" s="2">
        <v>15</v>
      </c>
      <c r="K33" s="104">
        <f t="shared" ref="K33:K38" si="4">J33*$M$4</f>
        <v>3.001341711</v>
      </c>
      <c r="L33" s="104">
        <f>SUM($K$20:K33)</f>
        <v>40.9182919933</v>
      </c>
      <c r="M33" s="104">
        <f t="shared" si="3"/>
        <v>959.0817080067</v>
      </c>
    </row>
    <row r="34" ht="12" spans="3:13">
      <c r="C34" s="2" t="s">
        <v>123</v>
      </c>
      <c r="G34" s="2" t="s">
        <v>10</v>
      </c>
      <c r="H34" s="2">
        <v>1</v>
      </c>
      <c r="I34" s="2">
        <v>13.3</v>
      </c>
      <c r="J34" s="2">
        <v>13.3</v>
      </c>
      <c r="K34" s="104">
        <f t="shared" si="4"/>
        <v>2.66118965042</v>
      </c>
      <c r="L34" s="104">
        <f>SUM($K$20:K34)</f>
        <v>43.57948164372</v>
      </c>
      <c r="M34" s="104">
        <f t="shared" si="3"/>
        <v>956.42051835628</v>
      </c>
    </row>
    <row r="35" ht="12" spans="3:13">
      <c r="C35" s="2" t="s">
        <v>163</v>
      </c>
      <c r="G35" s="2" t="s">
        <v>10</v>
      </c>
      <c r="H35" s="2">
        <v>1</v>
      </c>
      <c r="I35" s="2">
        <v>10</v>
      </c>
      <c r="J35" s="2">
        <v>10</v>
      </c>
      <c r="K35" s="104">
        <f t="shared" si="4"/>
        <v>2.000894474</v>
      </c>
      <c r="L35" s="104">
        <f>SUM($K$20:K35)</f>
        <v>45.58037611772</v>
      </c>
      <c r="M35" s="104">
        <f t="shared" si="3"/>
        <v>954.41962388228</v>
      </c>
    </row>
    <row r="36" ht="12" spans="3:13">
      <c r="C36" s="2" t="s">
        <v>164</v>
      </c>
      <c r="G36" s="2" t="s">
        <v>10</v>
      </c>
      <c r="H36" s="2">
        <v>1</v>
      </c>
      <c r="I36" s="2">
        <v>8</v>
      </c>
      <c r="J36" s="2">
        <v>8</v>
      </c>
      <c r="K36" s="104">
        <f t="shared" si="4"/>
        <v>1.6007155792</v>
      </c>
      <c r="L36" s="104">
        <f>SUM($K$20:K36)</f>
        <v>47.18109169692</v>
      </c>
      <c r="M36" s="104">
        <f t="shared" si="3"/>
        <v>952.81890830308</v>
      </c>
    </row>
    <row r="37" ht="12" spans="3:13">
      <c r="C37" s="2" t="s">
        <v>136</v>
      </c>
      <c r="G37" s="2" t="s">
        <v>10</v>
      </c>
      <c r="H37" s="2">
        <v>1</v>
      </c>
      <c r="I37" s="2">
        <v>14</v>
      </c>
      <c r="J37" s="2">
        <v>14</v>
      </c>
      <c r="K37" s="104">
        <f t="shared" si="4"/>
        <v>2.8012522636</v>
      </c>
      <c r="L37" s="104">
        <f>SUM($K$20:K37)</f>
        <v>49.98234396052</v>
      </c>
      <c r="M37" s="104">
        <f t="shared" si="3"/>
        <v>950.01765603948</v>
      </c>
    </row>
    <row r="38" ht="12" spans="3:13">
      <c r="C38" s="2" t="s">
        <v>13</v>
      </c>
      <c r="G38" s="2" t="s">
        <v>13</v>
      </c>
      <c r="H38" s="2">
        <v>1</v>
      </c>
      <c r="I38" s="2">
        <v>10</v>
      </c>
      <c r="J38" s="2">
        <v>10</v>
      </c>
      <c r="K38" s="104">
        <f t="shared" si="4"/>
        <v>2.000894474</v>
      </c>
      <c r="L38" s="104">
        <f>SUM($K$20:K38)</f>
        <v>51.98323843452</v>
      </c>
      <c r="M38" s="104">
        <f t="shared" si="3"/>
        <v>948.01676156548</v>
      </c>
    </row>
    <row r="39" ht="12" spans="7:13">
      <c r="G39" s="2" t="s">
        <v>151</v>
      </c>
      <c r="H39" s="2"/>
      <c r="K39" s="104"/>
      <c r="M39" s="104">
        <f t="shared" si="3"/>
        <v>948.01676156548</v>
      </c>
    </row>
    <row r="40" ht="12" spans="3:13">
      <c r="C40" s="2" t="s">
        <v>165</v>
      </c>
      <c r="G40" s="2" t="s">
        <v>149</v>
      </c>
      <c r="H40" s="2">
        <v>1</v>
      </c>
      <c r="I40" s="2">
        <v>2.5</v>
      </c>
      <c r="J40" s="2">
        <v>2.5</v>
      </c>
      <c r="K40" s="104">
        <f t="shared" ref="K40:K47" si="5">J40*$M$4</f>
        <v>0.5002236185</v>
      </c>
      <c r="L40" s="104">
        <f>SUM($K$20:K40)</f>
        <v>52.48346205302</v>
      </c>
      <c r="M40" s="104">
        <f t="shared" si="3"/>
        <v>947.51653794698</v>
      </c>
    </row>
    <row r="41" ht="12" spans="3:13">
      <c r="C41" s="2" t="s">
        <v>166</v>
      </c>
      <c r="G41" s="2" t="s">
        <v>15</v>
      </c>
      <c r="H41" s="2">
        <v>1</v>
      </c>
      <c r="I41" s="2">
        <v>1.5</v>
      </c>
      <c r="J41" s="2">
        <v>1.5</v>
      </c>
      <c r="K41" s="104">
        <f t="shared" si="5"/>
        <v>0.3001341711</v>
      </c>
      <c r="L41" s="104">
        <f>SUM($K$20:K41)</f>
        <v>52.78359622412</v>
      </c>
      <c r="M41" s="104">
        <f t="shared" si="3"/>
        <v>947.21640377588</v>
      </c>
    </row>
    <row r="42" ht="12" spans="3:13">
      <c r="C42" s="2" t="s">
        <v>86</v>
      </c>
      <c r="G42" s="2" t="s">
        <v>15</v>
      </c>
      <c r="H42" s="2">
        <v>1</v>
      </c>
      <c r="I42" s="2">
        <v>18</v>
      </c>
      <c r="J42" s="2">
        <v>18</v>
      </c>
      <c r="K42" s="104">
        <f t="shared" si="5"/>
        <v>3.6016100532</v>
      </c>
      <c r="L42" s="104">
        <f>SUM($K$20:K42)</f>
        <v>56.38520627732</v>
      </c>
      <c r="M42" s="104">
        <f t="shared" si="3"/>
        <v>943.61479372268</v>
      </c>
    </row>
    <row r="43" ht="12" spans="3:13">
      <c r="C43" s="2" t="s">
        <v>109</v>
      </c>
      <c r="G43" s="2" t="s">
        <v>10</v>
      </c>
      <c r="H43" s="2">
        <v>1</v>
      </c>
      <c r="I43" s="2">
        <v>10</v>
      </c>
      <c r="J43" s="2">
        <v>10</v>
      </c>
      <c r="K43" s="104">
        <f t="shared" si="5"/>
        <v>2.000894474</v>
      </c>
      <c r="L43" s="104">
        <f>SUM($K$20:K43)</f>
        <v>58.38610075132</v>
      </c>
      <c r="M43" s="104">
        <f t="shared" si="3"/>
        <v>941.61389924868</v>
      </c>
    </row>
    <row r="44" ht="12" spans="3:13">
      <c r="C44" s="2" t="s">
        <v>167</v>
      </c>
      <c r="G44" s="2" t="s">
        <v>14</v>
      </c>
      <c r="H44" s="2">
        <v>1</v>
      </c>
      <c r="I44" s="2">
        <v>25</v>
      </c>
      <c r="J44" s="2">
        <v>25</v>
      </c>
      <c r="K44" s="104">
        <f t="shared" si="5"/>
        <v>5.002236185</v>
      </c>
      <c r="L44" s="104">
        <f>SUM($K$20:K44)</f>
        <v>63.38833693632</v>
      </c>
      <c r="M44" s="104">
        <f t="shared" si="3"/>
        <v>936.61166306368</v>
      </c>
    </row>
    <row r="45" ht="12" spans="3:13">
      <c r="C45" s="2" t="s">
        <v>168</v>
      </c>
      <c r="G45" s="2" t="s">
        <v>14</v>
      </c>
      <c r="H45" s="2">
        <v>1</v>
      </c>
      <c r="I45" s="2">
        <v>40</v>
      </c>
      <c r="J45" s="2">
        <v>40</v>
      </c>
      <c r="K45" s="104">
        <f t="shared" si="5"/>
        <v>8.003577896</v>
      </c>
      <c r="L45" s="104">
        <f>SUM($K$20:K45)</f>
        <v>71.39191483232</v>
      </c>
      <c r="M45" s="104">
        <f t="shared" si="3"/>
        <v>928.60808516768</v>
      </c>
    </row>
    <row r="46" ht="12" spans="3:13">
      <c r="C46" s="2" t="s">
        <v>136</v>
      </c>
      <c r="G46" s="2" t="s">
        <v>10</v>
      </c>
      <c r="H46" s="2">
        <v>1</v>
      </c>
      <c r="I46" s="2">
        <v>28</v>
      </c>
      <c r="J46" s="2">
        <v>28</v>
      </c>
      <c r="K46" s="104">
        <f t="shared" si="5"/>
        <v>5.6025045272</v>
      </c>
      <c r="L46" s="104">
        <f>SUM($K$20:K46)</f>
        <v>76.99441935952</v>
      </c>
      <c r="M46" s="104">
        <f t="shared" si="3"/>
        <v>923.00558064048</v>
      </c>
    </row>
    <row r="47" ht="12" spans="3:13">
      <c r="C47" s="2" t="s">
        <v>105</v>
      </c>
      <c r="G47" s="2" t="s">
        <v>8</v>
      </c>
      <c r="H47" s="2">
        <v>1</v>
      </c>
      <c r="I47" s="2">
        <v>25</v>
      </c>
      <c r="J47" s="2">
        <v>25</v>
      </c>
      <c r="K47" s="104">
        <f t="shared" si="5"/>
        <v>5.002236185</v>
      </c>
      <c r="L47" s="104">
        <f>SUM($K$20:K47)</f>
        <v>81.99665554452</v>
      </c>
      <c r="M47" s="104">
        <f t="shared" si="3"/>
        <v>918.00334445548</v>
      </c>
    </row>
    <row r="48" ht="12" spans="7:13">
      <c r="G48" s="2" t="s">
        <v>151</v>
      </c>
      <c r="K48" s="104"/>
      <c r="M48" s="104">
        <f t="shared" si="3"/>
        <v>918.00334445548</v>
      </c>
    </row>
    <row r="49" ht="12" spans="3:13">
      <c r="C49" s="2" t="s">
        <v>169</v>
      </c>
      <c r="G49" s="2" t="s">
        <v>10</v>
      </c>
      <c r="H49" s="2">
        <v>1</v>
      </c>
      <c r="I49" s="2">
        <v>20</v>
      </c>
      <c r="J49" s="2">
        <v>20</v>
      </c>
      <c r="K49" s="104">
        <f t="shared" ref="K49:K55" si="6">J49*$M$4</f>
        <v>4.001788948</v>
      </c>
      <c r="L49" s="104">
        <f>SUM($K$20:K49)</f>
        <v>85.99844449252</v>
      </c>
      <c r="M49" s="104">
        <f t="shared" si="3"/>
        <v>914.00155550748</v>
      </c>
    </row>
    <row r="50" ht="12" spans="3:13">
      <c r="C50" s="2" t="s">
        <v>164</v>
      </c>
      <c r="G50" s="2" t="s">
        <v>10</v>
      </c>
      <c r="H50" s="2">
        <v>1</v>
      </c>
      <c r="I50" s="2">
        <v>7</v>
      </c>
      <c r="J50" s="2">
        <v>7</v>
      </c>
      <c r="K50" s="104">
        <f t="shared" si="6"/>
        <v>1.4006261318</v>
      </c>
      <c r="L50" s="104">
        <f>SUM($K$20:K50)</f>
        <v>87.39907062432</v>
      </c>
      <c r="M50" s="104">
        <f t="shared" si="3"/>
        <v>912.60092937568</v>
      </c>
    </row>
    <row r="51" ht="12" spans="3:13">
      <c r="C51" s="2" t="s">
        <v>13</v>
      </c>
      <c r="G51" s="2" t="s">
        <v>13</v>
      </c>
      <c r="H51" s="2">
        <v>1</v>
      </c>
      <c r="I51" s="2">
        <v>10</v>
      </c>
      <c r="J51" s="2">
        <v>10</v>
      </c>
      <c r="K51" s="104">
        <f t="shared" si="6"/>
        <v>2.000894474</v>
      </c>
      <c r="L51" s="104">
        <f>SUM($K$20:K51)</f>
        <v>89.39996509832</v>
      </c>
      <c r="M51" s="104">
        <f t="shared" si="3"/>
        <v>910.60003490168</v>
      </c>
    </row>
    <row r="52" ht="12" spans="3:13">
      <c r="C52" s="2" t="s">
        <v>105</v>
      </c>
      <c r="G52" s="2" t="s">
        <v>8</v>
      </c>
      <c r="H52" s="2">
        <v>1</v>
      </c>
      <c r="I52" s="2">
        <v>25</v>
      </c>
      <c r="J52" s="2">
        <v>25</v>
      </c>
      <c r="K52" s="104">
        <f t="shared" si="6"/>
        <v>5.002236185</v>
      </c>
      <c r="L52" s="104">
        <f>SUM($K$20:K52)</f>
        <v>94.40220128332</v>
      </c>
      <c r="M52" s="104">
        <f t="shared" si="3"/>
        <v>905.59779871668</v>
      </c>
    </row>
    <row r="53" ht="12" spans="3:13">
      <c r="C53" s="2" t="s">
        <v>170</v>
      </c>
      <c r="G53" s="2" t="s">
        <v>15</v>
      </c>
      <c r="H53" s="2">
        <v>1</v>
      </c>
      <c r="I53" s="2">
        <v>45</v>
      </c>
      <c r="J53" s="2">
        <v>45</v>
      </c>
      <c r="K53" s="104">
        <f t="shared" si="6"/>
        <v>9.004025133</v>
      </c>
      <c r="L53" s="104">
        <f>SUM($K$20:K53)</f>
        <v>103.40622641632</v>
      </c>
      <c r="M53" s="104">
        <f t="shared" si="3"/>
        <v>896.59377358368</v>
      </c>
    </row>
    <row r="54" ht="12" spans="3:13">
      <c r="C54" s="2" t="s">
        <v>160</v>
      </c>
      <c r="G54" s="2" t="s">
        <v>10</v>
      </c>
      <c r="H54" s="2">
        <v>1</v>
      </c>
      <c r="I54" s="2">
        <v>3</v>
      </c>
      <c r="J54" s="2">
        <v>3</v>
      </c>
      <c r="K54" s="104">
        <f t="shared" si="6"/>
        <v>0.6002683422</v>
      </c>
      <c r="L54" s="104">
        <f>SUM($K$20:K54)</f>
        <v>104.00649475852</v>
      </c>
      <c r="M54" s="104">
        <f t="shared" si="3"/>
        <v>895.99350524148</v>
      </c>
    </row>
    <row r="55" ht="12" spans="3:13">
      <c r="C55" s="2" t="s">
        <v>87</v>
      </c>
      <c r="G55" s="2" t="s">
        <v>10</v>
      </c>
      <c r="H55" s="2">
        <v>1</v>
      </c>
      <c r="I55" s="2">
        <v>8</v>
      </c>
      <c r="J55" s="2">
        <v>8</v>
      </c>
      <c r="K55" s="104">
        <f t="shared" si="6"/>
        <v>1.6007155792</v>
      </c>
      <c r="L55" s="104">
        <f>SUM($K$20:K55)</f>
        <v>105.60721033772</v>
      </c>
      <c r="M55" s="104">
        <f t="shared" si="3"/>
        <v>894.39278966228</v>
      </c>
    </row>
    <row r="56" ht="12" spans="7:13">
      <c r="G56" s="2" t="s">
        <v>151</v>
      </c>
      <c r="K56" s="104"/>
      <c r="M56" s="104">
        <f t="shared" si="3"/>
        <v>894.39278966228</v>
      </c>
    </row>
    <row r="57" ht="12" spans="3:13">
      <c r="C57" s="2" t="s">
        <v>165</v>
      </c>
      <c r="G57" s="2" t="s">
        <v>10</v>
      </c>
      <c r="H57" s="2">
        <v>1</v>
      </c>
      <c r="I57" s="2">
        <v>5</v>
      </c>
      <c r="J57" s="2">
        <v>5</v>
      </c>
      <c r="K57" s="104">
        <f t="shared" ref="K57:K61" si="7">J57*$M$4</f>
        <v>1.000447237</v>
      </c>
      <c r="L57" s="104">
        <f>SUM($K$20:K57)</f>
        <v>106.60765757472</v>
      </c>
      <c r="M57" s="104">
        <f t="shared" si="3"/>
        <v>893.39234242528</v>
      </c>
    </row>
    <row r="58" ht="12" spans="3:13">
      <c r="C58" s="2" t="s">
        <v>171</v>
      </c>
      <c r="G58" s="2" t="s">
        <v>5</v>
      </c>
      <c r="H58" s="2">
        <v>1</v>
      </c>
      <c r="I58" s="2">
        <v>30</v>
      </c>
      <c r="J58" s="2">
        <v>30</v>
      </c>
      <c r="K58" s="104">
        <f t="shared" si="7"/>
        <v>6.002683422</v>
      </c>
      <c r="L58" s="104">
        <f>SUM($K$20:K58)</f>
        <v>112.61034099672</v>
      </c>
      <c r="M58" s="104">
        <f t="shared" si="3"/>
        <v>887.38965900328</v>
      </c>
    </row>
    <row r="59" ht="12" spans="3:13">
      <c r="C59" s="2" t="s">
        <v>172</v>
      </c>
      <c r="G59" s="2" t="s">
        <v>10</v>
      </c>
      <c r="H59" s="2">
        <v>1</v>
      </c>
      <c r="I59" s="2">
        <v>50</v>
      </c>
      <c r="J59" s="2">
        <v>50</v>
      </c>
      <c r="K59" s="104">
        <f t="shared" si="7"/>
        <v>10.00447237</v>
      </c>
      <c r="L59" s="104">
        <f>SUM($K$20:K59)</f>
        <v>122.61481336672</v>
      </c>
      <c r="M59" s="104">
        <f t="shared" si="3"/>
        <v>877.38518663328</v>
      </c>
    </row>
    <row r="60" ht="12" spans="3:13">
      <c r="C60" s="2" t="s">
        <v>173</v>
      </c>
      <c r="G60" s="2" t="s">
        <v>10</v>
      </c>
      <c r="H60" s="2">
        <v>1</v>
      </c>
      <c r="I60" s="2">
        <v>8</v>
      </c>
      <c r="J60" s="2">
        <v>8</v>
      </c>
      <c r="K60" s="104">
        <f t="shared" si="7"/>
        <v>1.6007155792</v>
      </c>
      <c r="L60" s="104">
        <f>SUM($K$20:K60)</f>
        <v>124.21552894592</v>
      </c>
      <c r="M60" s="104">
        <f t="shared" si="3"/>
        <v>875.78447105408</v>
      </c>
    </row>
    <row r="61" ht="12" spans="3:13">
      <c r="C61" s="2" t="s">
        <v>105</v>
      </c>
      <c r="G61" s="2" t="s">
        <v>8</v>
      </c>
      <c r="H61" s="2">
        <v>4</v>
      </c>
      <c r="I61" s="2">
        <v>22.5</v>
      </c>
      <c r="J61" s="2">
        <v>90</v>
      </c>
      <c r="K61" s="104">
        <f t="shared" si="7"/>
        <v>18.008050266</v>
      </c>
      <c r="L61" s="104">
        <f>SUM($K$20:K61)</f>
        <v>142.22357921192</v>
      </c>
      <c r="M61" s="104">
        <f t="shared" si="3"/>
        <v>857.776420788079</v>
      </c>
    </row>
    <row r="62" ht="12" spans="7:13">
      <c r="G62" s="2" t="s">
        <v>151</v>
      </c>
      <c r="K62" s="104"/>
      <c r="M62" s="104">
        <f t="shared" si="3"/>
        <v>857.776420788079</v>
      </c>
    </row>
    <row r="63" ht="12" spans="3:13">
      <c r="C63" s="2" t="s">
        <v>170</v>
      </c>
      <c r="G63" s="2" t="s">
        <v>15</v>
      </c>
      <c r="H63" s="2">
        <v>1</v>
      </c>
      <c r="I63" s="2">
        <v>10</v>
      </c>
      <c r="J63" s="2">
        <v>10</v>
      </c>
      <c r="K63" s="104">
        <f t="shared" ref="K63:K67" si="8">J63*$M$4</f>
        <v>2.000894474</v>
      </c>
      <c r="L63" s="104">
        <f>SUM($K$20:K63)</f>
        <v>144.22447368592</v>
      </c>
      <c r="M63" s="104">
        <f t="shared" si="3"/>
        <v>855.775526314079</v>
      </c>
    </row>
    <row r="64" ht="12" spans="3:13">
      <c r="C64" s="2" t="s">
        <v>81</v>
      </c>
      <c r="G64" s="2" t="s">
        <v>10</v>
      </c>
      <c r="H64" s="2">
        <v>1</v>
      </c>
      <c r="I64" s="2">
        <v>10</v>
      </c>
      <c r="J64" s="2">
        <v>10</v>
      </c>
      <c r="K64" s="104">
        <f t="shared" si="8"/>
        <v>2.000894474</v>
      </c>
      <c r="L64" s="104">
        <f>SUM($K$20:K64)</f>
        <v>146.22536815992</v>
      </c>
      <c r="M64" s="104">
        <f t="shared" si="3"/>
        <v>853.774631840079</v>
      </c>
    </row>
    <row r="65" ht="12" spans="3:13">
      <c r="C65" s="2" t="s">
        <v>13</v>
      </c>
      <c r="G65" s="2" t="s">
        <v>13</v>
      </c>
      <c r="H65" s="2">
        <v>1</v>
      </c>
      <c r="I65" s="2">
        <v>10</v>
      </c>
      <c r="J65" s="2">
        <v>10</v>
      </c>
      <c r="K65" s="104">
        <f t="shared" si="8"/>
        <v>2.000894474</v>
      </c>
      <c r="L65" s="104">
        <f>SUM($K$20:K65)</f>
        <v>148.22626263392</v>
      </c>
      <c r="M65" s="104">
        <f t="shared" si="3"/>
        <v>851.773737366079</v>
      </c>
    </row>
    <row r="66" ht="12" spans="3:13">
      <c r="C66" s="2" t="s">
        <v>174</v>
      </c>
      <c r="G66" s="2" t="s">
        <v>13</v>
      </c>
      <c r="H66" s="2">
        <v>1</v>
      </c>
      <c r="I66" s="2">
        <v>10</v>
      </c>
      <c r="J66" s="2">
        <v>10</v>
      </c>
      <c r="K66" s="104">
        <f t="shared" si="8"/>
        <v>2.000894474</v>
      </c>
      <c r="L66" s="104">
        <f>SUM($K$20:K66)</f>
        <v>150.22715710792</v>
      </c>
      <c r="M66" s="104">
        <f t="shared" si="3"/>
        <v>849.772842892079</v>
      </c>
    </row>
    <row r="67" ht="12" spans="3:13">
      <c r="C67" s="2" t="s">
        <v>175</v>
      </c>
      <c r="G67" s="2" t="s">
        <v>149</v>
      </c>
      <c r="H67" s="2">
        <v>1</v>
      </c>
      <c r="I67" s="2">
        <v>10</v>
      </c>
      <c r="J67" s="2">
        <v>10</v>
      </c>
      <c r="K67" s="104">
        <f t="shared" si="8"/>
        <v>2.000894474</v>
      </c>
      <c r="L67" s="104">
        <f>SUM($K$20:K67)</f>
        <v>152.22805158192</v>
      </c>
      <c r="M67" s="104">
        <f t="shared" si="3"/>
        <v>847.771948418079</v>
      </c>
    </row>
    <row r="68" ht="12" spans="7:13">
      <c r="G68" s="2" t="s">
        <v>151</v>
      </c>
      <c r="K68" s="104"/>
      <c r="M68" s="104">
        <f t="shared" si="3"/>
        <v>847.771948418079</v>
      </c>
    </row>
    <row r="69" ht="12" spans="3:13">
      <c r="C69" s="2" t="s">
        <v>81</v>
      </c>
      <c r="G69" s="2" t="s">
        <v>10</v>
      </c>
      <c r="H69" s="2">
        <v>1</v>
      </c>
      <c r="I69" s="2">
        <v>5</v>
      </c>
      <c r="J69" s="2">
        <v>5</v>
      </c>
      <c r="K69" s="104">
        <f t="shared" ref="K69:K72" si="9">J69*$M$4</f>
        <v>1.000447237</v>
      </c>
      <c r="L69" s="104">
        <f>SUM($K$20:K69)</f>
        <v>153.22849881892</v>
      </c>
      <c r="M69" s="104">
        <f t="shared" si="3"/>
        <v>846.771501181079</v>
      </c>
    </row>
    <row r="70" ht="12" spans="3:13">
      <c r="C70" s="2" t="s">
        <v>87</v>
      </c>
      <c r="G70" s="2" t="s">
        <v>10</v>
      </c>
      <c r="H70" s="2">
        <v>1</v>
      </c>
      <c r="I70" s="2">
        <v>18</v>
      </c>
      <c r="J70" s="2">
        <v>18</v>
      </c>
      <c r="K70" s="104">
        <f t="shared" si="9"/>
        <v>3.6016100532</v>
      </c>
      <c r="L70" s="104">
        <f>SUM($K$20:K70)</f>
        <v>156.83010887212</v>
      </c>
      <c r="M70" s="104">
        <f t="shared" si="3"/>
        <v>843.169891127879</v>
      </c>
    </row>
    <row r="71" ht="12" spans="3:13">
      <c r="C71" s="113" t="s">
        <v>176</v>
      </c>
      <c r="G71" s="2" t="s">
        <v>15</v>
      </c>
      <c r="H71" s="2">
        <v>1</v>
      </c>
      <c r="I71" s="2">
        <v>23.5</v>
      </c>
      <c r="J71" s="2">
        <v>23.5</v>
      </c>
      <c r="K71" s="104">
        <f t="shared" si="9"/>
        <v>4.7021020139</v>
      </c>
      <c r="L71" s="104">
        <f>SUM($K$20:K71)</f>
        <v>161.53221088602</v>
      </c>
      <c r="M71" s="104">
        <f t="shared" si="3"/>
        <v>838.467789113979</v>
      </c>
    </row>
    <row r="72" ht="12" spans="3:13">
      <c r="C72" s="2" t="s">
        <v>13</v>
      </c>
      <c r="G72" s="2" t="s">
        <v>13</v>
      </c>
      <c r="H72" s="2">
        <v>1</v>
      </c>
      <c r="I72" s="2">
        <v>10</v>
      </c>
      <c r="J72" s="2">
        <v>10</v>
      </c>
      <c r="K72" s="104">
        <f t="shared" si="9"/>
        <v>2.000894474</v>
      </c>
      <c r="L72" s="104">
        <f>SUM($K$20:K72)</f>
        <v>163.53310536002</v>
      </c>
      <c r="M72" s="104">
        <f t="shared" si="3"/>
        <v>836.466894639979</v>
      </c>
    </row>
    <row r="73" ht="12" spans="7:13">
      <c r="G73" s="2" t="s">
        <v>151</v>
      </c>
      <c r="K73" s="104"/>
      <c r="M73" s="104">
        <f t="shared" si="3"/>
        <v>836.466894639979</v>
      </c>
    </row>
    <row r="74" ht="12" spans="3:13">
      <c r="C74" s="2" t="s">
        <v>105</v>
      </c>
      <c r="G74" s="2" t="s">
        <v>8</v>
      </c>
      <c r="H74" s="2">
        <v>2</v>
      </c>
      <c r="I74" s="2">
        <v>18.25</v>
      </c>
      <c r="J74" s="2">
        <v>36.5</v>
      </c>
      <c r="K74" s="104">
        <f t="shared" ref="K74:K80" si="10">J74*$M$4</f>
        <v>7.3032648301</v>
      </c>
      <c r="L74" s="104">
        <f>SUM($K$20:K74)</f>
        <v>170.83637019012</v>
      </c>
      <c r="M74" s="104">
        <f t="shared" si="3"/>
        <v>829.163629809879</v>
      </c>
    </row>
    <row r="75" ht="12" spans="3:13">
      <c r="C75" s="2" t="s">
        <v>81</v>
      </c>
      <c r="G75" s="2" t="s">
        <v>10</v>
      </c>
      <c r="H75" s="2">
        <v>1</v>
      </c>
      <c r="I75" s="2">
        <v>5</v>
      </c>
      <c r="J75" s="2">
        <v>5</v>
      </c>
      <c r="K75" s="104">
        <f t="shared" si="10"/>
        <v>1.000447237</v>
      </c>
      <c r="L75" s="104">
        <f>SUM($K$20:K75)</f>
        <v>171.83681742712</v>
      </c>
      <c r="M75" s="104">
        <f t="shared" si="3"/>
        <v>828.163182572879</v>
      </c>
    </row>
    <row r="76" ht="12" spans="3:13">
      <c r="C76" s="2" t="s">
        <v>176</v>
      </c>
      <c r="G76" s="2" t="s">
        <v>15</v>
      </c>
      <c r="H76" s="2">
        <v>1</v>
      </c>
      <c r="I76" s="2">
        <v>15</v>
      </c>
      <c r="J76" s="2">
        <v>15</v>
      </c>
      <c r="K76" s="104">
        <f t="shared" si="10"/>
        <v>3.001341711</v>
      </c>
      <c r="L76" s="104">
        <f>SUM($K$20:K76)</f>
        <v>174.83815913812</v>
      </c>
      <c r="M76" s="104">
        <f t="shared" si="3"/>
        <v>825.161840861879</v>
      </c>
    </row>
    <row r="77" ht="12" spans="3:13">
      <c r="C77" s="2" t="s">
        <v>177</v>
      </c>
      <c r="G77" s="2" t="s">
        <v>149</v>
      </c>
      <c r="H77" s="2">
        <v>1</v>
      </c>
      <c r="I77" s="2">
        <v>63.5</v>
      </c>
      <c r="J77" s="2">
        <v>63.5</v>
      </c>
      <c r="K77" s="104">
        <f t="shared" si="10"/>
        <v>12.7056799099</v>
      </c>
      <c r="L77" s="104">
        <f>SUM($K$20:K77)</f>
        <v>187.54383904802</v>
      </c>
      <c r="M77" s="104">
        <f t="shared" si="3"/>
        <v>812.456160951979</v>
      </c>
    </row>
    <row r="78" ht="12" spans="3:13">
      <c r="C78" s="2" t="s">
        <v>55</v>
      </c>
      <c r="G78" s="2" t="s">
        <v>149</v>
      </c>
      <c r="H78" s="2">
        <v>1</v>
      </c>
      <c r="I78" s="2">
        <v>17</v>
      </c>
      <c r="J78" s="2">
        <v>17</v>
      </c>
      <c r="K78" s="104">
        <f t="shared" si="10"/>
        <v>3.4015206058</v>
      </c>
      <c r="L78" s="104">
        <f>SUM($K$20:K78)</f>
        <v>190.94535965382</v>
      </c>
      <c r="M78" s="104">
        <f t="shared" si="3"/>
        <v>809.054640346179</v>
      </c>
    </row>
    <row r="79" ht="12" spans="3:13">
      <c r="C79" s="2" t="s">
        <v>178</v>
      </c>
      <c r="G79" s="2" t="s">
        <v>149</v>
      </c>
      <c r="H79" s="2">
        <v>1</v>
      </c>
      <c r="I79" s="2">
        <v>5</v>
      </c>
      <c r="J79" s="2">
        <v>5</v>
      </c>
      <c r="K79" s="104">
        <f t="shared" si="10"/>
        <v>1.000447237</v>
      </c>
      <c r="L79" s="104">
        <f>SUM($K$20:K79)</f>
        <v>191.94580689082</v>
      </c>
      <c r="M79" s="104">
        <f t="shared" si="3"/>
        <v>808.054193109179</v>
      </c>
    </row>
    <row r="80" ht="12" spans="3:13">
      <c r="C80" s="2" t="s">
        <v>179</v>
      </c>
      <c r="G80" s="2" t="s">
        <v>15</v>
      </c>
      <c r="H80" s="2">
        <v>1</v>
      </c>
      <c r="I80" s="2">
        <v>8</v>
      </c>
      <c r="J80" s="2">
        <v>8</v>
      </c>
      <c r="K80" s="104">
        <f t="shared" si="10"/>
        <v>1.6007155792</v>
      </c>
      <c r="L80" s="104">
        <f>SUM($K$20:K80)</f>
        <v>193.54652247002</v>
      </c>
      <c r="M80" s="104">
        <f t="shared" si="3"/>
        <v>806.453477529979</v>
      </c>
    </row>
    <row r="81" ht="12" spans="7:13">
      <c r="G81" s="2" t="s">
        <v>151</v>
      </c>
      <c r="K81" s="104"/>
      <c r="M81" s="104">
        <f t="shared" si="3"/>
        <v>806.453477529979</v>
      </c>
    </row>
    <row r="82" ht="12" spans="3:13">
      <c r="C82" s="2" t="s">
        <v>180</v>
      </c>
      <c r="G82" s="2" t="s">
        <v>14</v>
      </c>
      <c r="H82" s="2">
        <v>1</v>
      </c>
      <c r="I82" s="2">
        <v>65</v>
      </c>
      <c r="J82" s="2">
        <v>65</v>
      </c>
      <c r="K82" s="104">
        <f t="shared" ref="K82:K84" si="11">J82*$M$4</f>
        <v>13.005814081</v>
      </c>
      <c r="L82" s="104">
        <f>SUM($K$20:K82)</f>
        <v>206.55233655102</v>
      </c>
      <c r="M82" s="104">
        <f t="shared" si="3"/>
        <v>793.447663448979</v>
      </c>
    </row>
    <row r="83" ht="12" spans="3:13">
      <c r="C83" s="2" t="s">
        <v>181</v>
      </c>
      <c r="G83" s="2" t="s">
        <v>14</v>
      </c>
      <c r="H83" s="2">
        <v>1</v>
      </c>
      <c r="I83" s="2">
        <v>35</v>
      </c>
      <c r="J83" s="2">
        <v>35</v>
      </c>
      <c r="K83" s="104">
        <f t="shared" si="11"/>
        <v>7.003130659</v>
      </c>
      <c r="L83" s="104">
        <f>SUM($K$20:K83)</f>
        <v>213.55546721002</v>
      </c>
      <c r="M83" s="104">
        <f t="shared" si="3"/>
        <v>786.444532789979</v>
      </c>
    </row>
    <row r="84" ht="12" spans="3:13">
      <c r="C84" s="2" t="s">
        <v>87</v>
      </c>
      <c r="G84" s="2" t="s">
        <v>10</v>
      </c>
      <c r="H84" s="2">
        <v>1</v>
      </c>
      <c r="I84" s="2">
        <v>10</v>
      </c>
      <c r="J84" s="2">
        <v>10</v>
      </c>
      <c r="K84" s="104">
        <f t="shared" si="11"/>
        <v>2.000894474</v>
      </c>
      <c r="L84" s="104">
        <f>SUM($K$20:K84)</f>
        <v>215.55636168402</v>
      </c>
      <c r="M84" s="104">
        <f t="shared" si="3"/>
        <v>784.443638315979</v>
      </c>
    </row>
    <row r="85" ht="12" spans="7:13">
      <c r="G85" s="2" t="s">
        <v>151</v>
      </c>
      <c r="K85" s="104"/>
      <c r="M85" s="104">
        <f t="shared" si="3"/>
        <v>784.443638315979</v>
      </c>
    </row>
    <row r="86" ht="12" spans="3:13">
      <c r="C86" s="2" t="s">
        <v>13</v>
      </c>
      <c r="G86" s="2" t="s">
        <v>13</v>
      </c>
      <c r="H86" s="2">
        <v>1</v>
      </c>
      <c r="I86" s="2">
        <v>15</v>
      </c>
      <c r="J86" s="2">
        <v>15</v>
      </c>
      <c r="K86" s="104">
        <f t="shared" ref="K86:K89" si="12">J86*$M$4</f>
        <v>3.001341711</v>
      </c>
      <c r="L86" s="104">
        <f>SUM($K$20:K86)</f>
        <v>218.55770339502</v>
      </c>
      <c r="M86" s="104">
        <f t="shared" si="3"/>
        <v>781.442296604979</v>
      </c>
    </row>
    <row r="87" ht="12" spans="3:13">
      <c r="C87" s="2" t="s">
        <v>182</v>
      </c>
      <c r="G87" s="2" t="s">
        <v>149</v>
      </c>
      <c r="H87" s="2">
        <v>1</v>
      </c>
      <c r="I87" s="2">
        <v>22</v>
      </c>
      <c r="J87" s="2">
        <v>22</v>
      </c>
      <c r="K87" s="104">
        <f t="shared" si="12"/>
        <v>4.4019678428</v>
      </c>
      <c r="L87" s="104">
        <f>SUM($K$20:K87)</f>
        <v>222.95967123782</v>
      </c>
      <c r="M87" s="104">
        <f t="shared" si="3"/>
        <v>777.040328762179</v>
      </c>
    </row>
    <row r="88" ht="12" spans="3:13">
      <c r="C88" s="2" t="s">
        <v>183</v>
      </c>
      <c r="G88" s="2" t="s">
        <v>15</v>
      </c>
      <c r="H88" s="2">
        <v>1</v>
      </c>
      <c r="I88" s="2">
        <v>20</v>
      </c>
      <c r="J88" s="2">
        <v>20</v>
      </c>
      <c r="K88" s="104">
        <f t="shared" si="12"/>
        <v>4.001788948</v>
      </c>
      <c r="L88" s="104">
        <f>SUM($K$20:K88)</f>
        <v>226.96146018582</v>
      </c>
      <c r="M88" s="104">
        <f t="shared" si="3"/>
        <v>773.038539814179</v>
      </c>
    </row>
    <row r="89" ht="12" spans="3:13">
      <c r="C89" s="2" t="s">
        <v>184</v>
      </c>
      <c r="G89" s="2" t="s">
        <v>10</v>
      </c>
      <c r="H89" s="2">
        <v>1</v>
      </c>
      <c r="I89" s="2">
        <v>7</v>
      </c>
      <c r="J89" s="2">
        <v>7</v>
      </c>
      <c r="K89" s="104">
        <f t="shared" si="12"/>
        <v>1.4006261318</v>
      </c>
      <c r="L89" s="104">
        <f>SUM($K$20:K89)</f>
        <v>228.36208631762</v>
      </c>
      <c r="M89" s="104">
        <f t="shared" si="3"/>
        <v>771.637913682379</v>
      </c>
    </row>
    <row r="90" ht="12" spans="7:13">
      <c r="G90" s="2" t="s">
        <v>151</v>
      </c>
      <c r="K90" s="104"/>
      <c r="M90" s="104">
        <f t="shared" si="3"/>
        <v>771.637913682379</v>
      </c>
    </row>
    <row r="91" ht="12" spans="3:13">
      <c r="C91" s="2" t="s">
        <v>185</v>
      </c>
      <c r="G91" s="2" t="s">
        <v>14</v>
      </c>
      <c r="H91" s="2">
        <v>5</v>
      </c>
      <c r="I91" s="2">
        <v>155</v>
      </c>
      <c r="J91" s="2">
        <v>155</v>
      </c>
      <c r="K91" s="104">
        <f>J91*$M$4</f>
        <v>31.013864347</v>
      </c>
      <c r="L91" s="104">
        <f>SUM($K$20:K91)</f>
        <v>259.37595066462</v>
      </c>
      <c r="M91" s="104">
        <f t="shared" si="3"/>
        <v>740.624049335379</v>
      </c>
    </row>
    <row r="92" ht="12" spans="7:13">
      <c r="G92" s="2" t="s">
        <v>151</v>
      </c>
      <c r="K92" s="104"/>
      <c r="M92" s="104">
        <f t="shared" si="3"/>
        <v>740.624049335379</v>
      </c>
    </row>
    <row r="93" ht="12" spans="3:13">
      <c r="C93" s="2" t="s">
        <v>176</v>
      </c>
      <c r="G93" s="2" t="s">
        <v>15</v>
      </c>
      <c r="H93" s="2">
        <v>1</v>
      </c>
      <c r="I93" s="2">
        <v>40</v>
      </c>
      <c r="J93" s="2">
        <v>40</v>
      </c>
      <c r="K93" s="104">
        <f t="shared" ref="K93:K94" si="13">J93*$M$4</f>
        <v>8.003577896</v>
      </c>
      <c r="L93" s="104">
        <f>SUM($K$20:K93)</f>
        <v>267.37952856062</v>
      </c>
      <c r="M93" s="104">
        <f t="shared" si="3"/>
        <v>732.620471439379</v>
      </c>
    </row>
    <row r="94" ht="12" spans="3:13">
      <c r="C94" s="2" t="s">
        <v>39</v>
      </c>
      <c r="G94" s="2" t="s">
        <v>8</v>
      </c>
      <c r="H94" s="2">
        <v>2</v>
      </c>
      <c r="I94" s="2">
        <v>45</v>
      </c>
      <c r="J94" s="2">
        <v>45</v>
      </c>
      <c r="K94" s="104">
        <f t="shared" si="13"/>
        <v>9.004025133</v>
      </c>
      <c r="L94" s="104">
        <f>SUM($K$20:K94)</f>
        <v>276.38355369362</v>
      </c>
      <c r="M94" s="104">
        <f t="shared" si="3"/>
        <v>723.616446306379</v>
      </c>
    </row>
    <row r="95" ht="12" spans="7:13">
      <c r="G95" s="2" t="s">
        <v>151</v>
      </c>
      <c r="K95" s="104"/>
      <c r="M95" s="104">
        <f t="shared" si="3"/>
        <v>723.616446306379</v>
      </c>
    </row>
    <row r="96" ht="12" spans="3:13">
      <c r="C96" s="2" t="s">
        <v>10</v>
      </c>
      <c r="G96" s="2" t="s">
        <v>10</v>
      </c>
      <c r="H96" s="2">
        <v>1</v>
      </c>
      <c r="I96" s="2">
        <v>40</v>
      </c>
      <c r="J96" s="2">
        <v>40</v>
      </c>
      <c r="K96" s="104">
        <f t="shared" ref="K96:K98" si="14">J96*$M$4</f>
        <v>8.003577896</v>
      </c>
      <c r="L96" s="104">
        <f>SUM($K$20:K96)</f>
        <v>284.38713158962</v>
      </c>
      <c r="M96" s="104">
        <f t="shared" si="3"/>
        <v>715.612868410379</v>
      </c>
    </row>
    <row r="97" ht="12" spans="3:13">
      <c r="C97" s="2" t="s">
        <v>186</v>
      </c>
      <c r="G97" s="2" t="s">
        <v>149</v>
      </c>
      <c r="H97" s="2">
        <v>1</v>
      </c>
      <c r="I97" s="2">
        <v>15</v>
      </c>
      <c r="J97" s="2">
        <v>15</v>
      </c>
      <c r="K97" s="104">
        <f t="shared" si="14"/>
        <v>3.001341711</v>
      </c>
      <c r="L97" s="104">
        <f>SUM($K$20:K97)</f>
        <v>287.38847330062</v>
      </c>
      <c r="M97" s="104">
        <f t="shared" si="3"/>
        <v>712.611526699379</v>
      </c>
    </row>
    <row r="98" ht="12" spans="3:13">
      <c r="C98" s="2" t="s">
        <v>77</v>
      </c>
      <c r="G98" s="2" t="s">
        <v>5</v>
      </c>
      <c r="H98" s="2">
        <v>1</v>
      </c>
      <c r="I98" s="2">
        <v>7</v>
      </c>
      <c r="J98" s="2">
        <v>7</v>
      </c>
      <c r="K98" s="104">
        <f t="shared" si="14"/>
        <v>1.4006261318</v>
      </c>
      <c r="L98" s="104">
        <f>SUM($K$20:K98)</f>
        <v>288.78909943242</v>
      </c>
      <c r="M98" s="104">
        <f t="shared" si="3"/>
        <v>711.210900567579</v>
      </c>
    </row>
    <row r="99" ht="12" spans="7:13">
      <c r="G99" s="2" t="s">
        <v>151</v>
      </c>
      <c r="K99" s="104"/>
      <c r="M99" s="104">
        <f t="shared" si="3"/>
        <v>711.210900567579</v>
      </c>
    </row>
    <row r="100" ht="12" spans="2:13">
      <c r="B100" s="2" t="s">
        <v>187</v>
      </c>
      <c r="C100" s="2" t="s">
        <v>188</v>
      </c>
      <c r="G100" s="2" t="s">
        <v>5</v>
      </c>
      <c r="H100" s="2">
        <v>1</v>
      </c>
      <c r="I100" s="2">
        <v>65</v>
      </c>
      <c r="J100" s="2">
        <v>65</v>
      </c>
      <c r="K100" s="104">
        <f t="shared" ref="K100:K106" si="15">J100*$M$4</f>
        <v>13.005814081</v>
      </c>
      <c r="L100" s="104">
        <f>SUM($K$20:K100)</f>
        <v>301.79491351342</v>
      </c>
      <c r="M100" s="104">
        <f t="shared" si="3"/>
        <v>698.205086486579</v>
      </c>
    </row>
    <row r="101" ht="12" spans="2:13">
      <c r="B101" s="2" t="s">
        <v>189</v>
      </c>
      <c r="C101" s="2" t="s">
        <v>39</v>
      </c>
      <c r="G101" s="2" t="s">
        <v>8</v>
      </c>
      <c r="H101" s="2">
        <v>1</v>
      </c>
      <c r="I101" s="2">
        <v>24</v>
      </c>
      <c r="J101" s="2">
        <v>24</v>
      </c>
      <c r="K101" s="104">
        <f t="shared" si="15"/>
        <v>4.8021467376</v>
      </c>
      <c r="L101" s="104">
        <f>SUM($K$20:K101)</f>
        <v>306.59706025102</v>
      </c>
      <c r="M101" s="104">
        <f t="shared" si="3"/>
        <v>693.402939748979</v>
      </c>
    </row>
    <row r="102" ht="12" spans="3:13">
      <c r="C102" s="2" t="s">
        <v>77</v>
      </c>
      <c r="G102" s="2" t="s">
        <v>5</v>
      </c>
      <c r="H102" s="2">
        <v>1</v>
      </c>
      <c r="I102" s="2">
        <v>8.5</v>
      </c>
      <c r="J102" s="2">
        <v>8.5</v>
      </c>
      <c r="K102" s="104">
        <f t="shared" si="15"/>
        <v>1.7007603029</v>
      </c>
      <c r="L102" s="104">
        <f>SUM($K$20:K102)</f>
        <v>308.29782055392</v>
      </c>
      <c r="M102" s="104">
        <f t="shared" si="3"/>
        <v>691.702179446079</v>
      </c>
    </row>
    <row r="103" ht="12" spans="3:13">
      <c r="C103" s="2" t="s">
        <v>10</v>
      </c>
      <c r="G103" s="2" t="s">
        <v>10</v>
      </c>
      <c r="H103" s="2">
        <v>1</v>
      </c>
      <c r="I103" s="2">
        <v>11</v>
      </c>
      <c r="J103" s="2">
        <v>11</v>
      </c>
      <c r="K103" s="104">
        <f t="shared" si="15"/>
        <v>2.2009839214</v>
      </c>
      <c r="L103" s="104">
        <f>SUM($K$20:K103)</f>
        <v>310.49880447532</v>
      </c>
      <c r="M103" s="104">
        <f t="shared" si="3"/>
        <v>689.501195524679</v>
      </c>
    </row>
    <row r="104" ht="12" spans="3:13">
      <c r="C104" s="2" t="s">
        <v>160</v>
      </c>
      <c r="G104" s="2" t="s">
        <v>15</v>
      </c>
      <c r="H104" s="2">
        <v>1</v>
      </c>
      <c r="I104" s="2">
        <v>6.3</v>
      </c>
      <c r="J104" s="2">
        <v>6.3</v>
      </c>
      <c r="K104" s="104">
        <f t="shared" si="15"/>
        <v>1.26056351862</v>
      </c>
      <c r="L104" s="104">
        <f>SUM($K$20:K104)</f>
        <v>311.75936799394</v>
      </c>
      <c r="M104" s="104">
        <f t="shared" si="3"/>
        <v>688.240632006059</v>
      </c>
    </row>
    <row r="105" ht="12" spans="3:13">
      <c r="C105" s="2" t="s">
        <v>190</v>
      </c>
      <c r="G105" s="2" t="s">
        <v>149</v>
      </c>
      <c r="H105" s="2">
        <v>1</v>
      </c>
      <c r="I105" s="2">
        <v>8</v>
      </c>
      <c r="J105" s="2">
        <v>8</v>
      </c>
      <c r="K105" s="104">
        <f t="shared" si="15"/>
        <v>1.6007155792</v>
      </c>
      <c r="L105" s="104">
        <f>SUM($K$20:K105)</f>
        <v>313.36008357314</v>
      </c>
      <c r="M105" s="104">
        <f t="shared" si="3"/>
        <v>686.639916426859</v>
      </c>
    </row>
    <row r="106" ht="12" spans="3:13">
      <c r="C106" s="2" t="s">
        <v>15</v>
      </c>
      <c r="G106" s="2" t="s">
        <v>15</v>
      </c>
      <c r="H106" s="2">
        <v>2</v>
      </c>
      <c r="I106" s="2">
        <v>63</v>
      </c>
      <c r="J106" s="2">
        <v>63</v>
      </c>
      <c r="K106" s="104">
        <f t="shared" si="15"/>
        <v>12.6056351862</v>
      </c>
      <c r="L106" s="104">
        <f>SUM($K$20:K106)</f>
        <v>325.96571875934</v>
      </c>
      <c r="M106" s="104">
        <f t="shared" si="3"/>
        <v>674.034281240659</v>
      </c>
    </row>
    <row r="107" ht="12" spans="7:13">
      <c r="G107" s="2" t="s">
        <v>151</v>
      </c>
      <c r="K107" s="104"/>
      <c r="L107" s="104">
        <f>SUM($K$20:K107)</f>
        <v>325.96571875934</v>
      </c>
      <c r="M107" s="104">
        <f t="shared" si="3"/>
        <v>674.034281240659</v>
      </c>
    </row>
    <row r="108" ht="12" spans="3:13">
      <c r="C108" s="2" t="s">
        <v>39</v>
      </c>
      <c r="G108" s="2" t="s">
        <v>8</v>
      </c>
      <c r="H108" s="2">
        <v>1</v>
      </c>
      <c r="I108" s="2">
        <v>24</v>
      </c>
      <c r="J108" s="2">
        <v>24</v>
      </c>
      <c r="K108" s="104">
        <f t="shared" ref="K108:K113" si="16">J108*$M$4</f>
        <v>4.8021467376</v>
      </c>
      <c r="L108" s="104">
        <f>SUM($K$20:K108)</f>
        <v>330.76786549694</v>
      </c>
      <c r="M108" s="104">
        <f t="shared" si="3"/>
        <v>669.232134503059</v>
      </c>
    </row>
    <row r="109" ht="12" spans="3:13">
      <c r="C109" s="2" t="s">
        <v>86</v>
      </c>
      <c r="G109" s="2" t="s">
        <v>15</v>
      </c>
      <c r="H109" s="2">
        <v>1</v>
      </c>
      <c r="I109" s="2">
        <v>12</v>
      </c>
      <c r="J109" s="2">
        <v>12</v>
      </c>
      <c r="K109" s="104">
        <f t="shared" si="16"/>
        <v>2.4010733688</v>
      </c>
      <c r="L109" s="104">
        <f>SUM($K$20:K109)</f>
        <v>333.16893886574</v>
      </c>
      <c r="M109" s="104">
        <f t="shared" si="3"/>
        <v>666.831061134259</v>
      </c>
    </row>
    <row r="110" ht="12" spans="3:13">
      <c r="C110" s="2" t="s">
        <v>160</v>
      </c>
      <c r="G110" s="2" t="s">
        <v>15</v>
      </c>
      <c r="H110" s="2">
        <v>1</v>
      </c>
      <c r="I110" s="2">
        <v>5.5</v>
      </c>
      <c r="J110" s="2">
        <v>5.5</v>
      </c>
      <c r="K110" s="104">
        <f t="shared" si="16"/>
        <v>1.1004919607</v>
      </c>
      <c r="L110" s="104">
        <f>SUM($K$20:K110)</f>
        <v>334.26943082644</v>
      </c>
      <c r="M110" s="104">
        <f t="shared" si="3"/>
        <v>665.730569173559</v>
      </c>
    </row>
    <row r="111" ht="12" spans="3:13">
      <c r="C111" s="2" t="s">
        <v>13</v>
      </c>
      <c r="G111" s="2" t="s">
        <v>13</v>
      </c>
      <c r="H111" s="2">
        <v>1</v>
      </c>
      <c r="I111" s="2">
        <v>4</v>
      </c>
      <c r="J111" s="2">
        <v>4</v>
      </c>
      <c r="K111" s="104">
        <f t="shared" si="16"/>
        <v>0.8003577896</v>
      </c>
      <c r="L111" s="104">
        <f>SUM($K$20:K111)</f>
        <v>335.06978861604</v>
      </c>
      <c r="M111" s="104">
        <f t="shared" si="3"/>
        <v>664.930211383959</v>
      </c>
    </row>
    <row r="112" ht="12" spans="3:13">
      <c r="C112" s="2" t="s">
        <v>191</v>
      </c>
      <c r="G112" s="2" t="s">
        <v>10</v>
      </c>
      <c r="H112" s="2">
        <v>2</v>
      </c>
      <c r="I112" s="2">
        <v>13</v>
      </c>
      <c r="J112" s="2">
        <v>26</v>
      </c>
      <c r="K112" s="104">
        <f t="shared" si="16"/>
        <v>5.2023256324</v>
      </c>
      <c r="L112" s="104">
        <f>SUM($K$20:K112)</f>
        <v>340.27211424844</v>
      </c>
      <c r="M112" s="104">
        <f t="shared" si="3"/>
        <v>659.727885751559</v>
      </c>
    </row>
    <row r="113" ht="12" spans="3:13">
      <c r="C113" s="2" t="s">
        <v>122</v>
      </c>
      <c r="G113" s="2" t="s">
        <v>149</v>
      </c>
      <c r="H113" s="2">
        <v>1</v>
      </c>
      <c r="I113" s="2">
        <v>10</v>
      </c>
      <c r="J113" s="2">
        <v>10</v>
      </c>
      <c r="K113" s="104">
        <f t="shared" si="16"/>
        <v>2.000894474</v>
      </c>
      <c r="L113" s="104">
        <f>SUM($K$20:K113)</f>
        <v>342.27300872244</v>
      </c>
      <c r="M113" s="104">
        <f t="shared" si="3"/>
        <v>657.726991277559</v>
      </c>
    </row>
    <row r="114" ht="12" spans="7:13">
      <c r="G114" s="2" t="s">
        <v>151</v>
      </c>
      <c r="K114" s="104"/>
      <c r="M114" s="104">
        <f t="shared" si="3"/>
        <v>657.726991277559</v>
      </c>
    </row>
    <row r="115" ht="12" spans="3:13">
      <c r="C115" s="2" t="s">
        <v>39</v>
      </c>
      <c r="G115" s="2" t="s">
        <v>8</v>
      </c>
      <c r="H115" s="2">
        <v>1</v>
      </c>
      <c r="I115" s="2">
        <v>24</v>
      </c>
      <c r="J115" s="2">
        <v>24</v>
      </c>
      <c r="K115" s="104">
        <f t="shared" ref="K115:K119" si="17">J115*$M$4</f>
        <v>4.8021467376</v>
      </c>
      <c r="L115" s="104">
        <f>SUM($K$20:K115)</f>
        <v>347.07515546004</v>
      </c>
      <c r="M115" s="104">
        <f t="shared" si="3"/>
        <v>652.924844539959</v>
      </c>
    </row>
    <row r="116" ht="12" spans="3:13">
      <c r="C116" s="2" t="s">
        <v>171</v>
      </c>
      <c r="G116" s="2" t="s">
        <v>5</v>
      </c>
      <c r="H116" s="2">
        <v>3</v>
      </c>
      <c r="I116" s="2">
        <v>1</v>
      </c>
      <c r="J116" s="2">
        <v>3</v>
      </c>
      <c r="K116" s="104">
        <f t="shared" si="17"/>
        <v>0.6002683422</v>
      </c>
      <c r="L116" s="104">
        <f>SUM($K$20:K116)</f>
        <v>347.67542380224</v>
      </c>
      <c r="M116" s="104">
        <f t="shared" si="3"/>
        <v>652.324576197759</v>
      </c>
    </row>
    <row r="117" ht="12" spans="3:13">
      <c r="C117" s="2" t="s">
        <v>86</v>
      </c>
      <c r="G117" s="2" t="s">
        <v>15</v>
      </c>
      <c r="H117" s="2">
        <v>1</v>
      </c>
      <c r="I117" s="2">
        <v>29</v>
      </c>
      <c r="J117" s="2">
        <v>29</v>
      </c>
      <c r="K117" s="104">
        <f t="shared" si="17"/>
        <v>5.8025939746</v>
      </c>
      <c r="L117" s="104">
        <f>SUM($K$20:K117)</f>
        <v>353.47801777684</v>
      </c>
      <c r="M117" s="104">
        <f t="shared" si="3"/>
        <v>646.521982223159</v>
      </c>
    </row>
    <row r="118" ht="12" spans="3:13">
      <c r="C118" s="2" t="s">
        <v>192</v>
      </c>
      <c r="G118" s="2" t="s">
        <v>10</v>
      </c>
      <c r="H118" s="2">
        <v>1</v>
      </c>
      <c r="I118" s="2">
        <v>2</v>
      </c>
      <c r="J118" s="2">
        <v>2</v>
      </c>
      <c r="K118" s="104">
        <f t="shared" si="17"/>
        <v>0.4001788948</v>
      </c>
      <c r="L118" s="104">
        <f>SUM($K$20:K118)</f>
        <v>353.87819667164</v>
      </c>
      <c r="M118" s="104">
        <f t="shared" si="3"/>
        <v>646.121803328359</v>
      </c>
    </row>
    <row r="119" ht="12" spans="3:13">
      <c r="C119" s="2" t="s">
        <v>13</v>
      </c>
      <c r="G119" s="2" t="s">
        <v>13</v>
      </c>
      <c r="H119" s="2">
        <v>1</v>
      </c>
      <c r="I119" s="2">
        <v>5</v>
      </c>
      <c r="J119" s="2">
        <v>5</v>
      </c>
      <c r="K119" s="104">
        <f t="shared" si="17"/>
        <v>1.000447237</v>
      </c>
      <c r="L119" s="104">
        <f>SUM($K$20:K119)</f>
        <v>354.87864390864</v>
      </c>
      <c r="M119" s="104">
        <f t="shared" si="3"/>
        <v>645.121356091359</v>
      </c>
    </row>
    <row r="120" ht="12" spans="7:13">
      <c r="G120" s="2" t="s">
        <v>151</v>
      </c>
      <c r="K120" s="104"/>
      <c r="M120" s="104">
        <f t="shared" si="3"/>
        <v>645.121356091359</v>
      </c>
    </row>
    <row r="121" ht="12" spans="3:13">
      <c r="C121" s="2" t="s">
        <v>193</v>
      </c>
      <c r="G121" s="2" t="s">
        <v>5</v>
      </c>
      <c r="H121" s="2">
        <v>2</v>
      </c>
      <c r="I121" s="2">
        <v>40</v>
      </c>
      <c r="J121" s="2">
        <v>80</v>
      </c>
      <c r="K121" s="104">
        <f t="shared" ref="K121:K127" si="18">J121*$M$4</f>
        <v>16.007155792</v>
      </c>
      <c r="L121" s="104">
        <f>SUM($K$20:K121)</f>
        <v>370.88579970064</v>
      </c>
      <c r="M121" s="104">
        <f t="shared" si="3"/>
        <v>629.114200299359</v>
      </c>
    </row>
    <row r="122" ht="12" spans="3:13">
      <c r="C122" s="2" t="s">
        <v>39</v>
      </c>
      <c r="G122" s="2" t="s">
        <v>8</v>
      </c>
      <c r="H122" s="2">
        <v>1</v>
      </c>
      <c r="I122" s="2">
        <v>24</v>
      </c>
      <c r="J122" s="2">
        <v>24</v>
      </c>
      <c r="K122" s="104">
        <f t="shared" si="18"/>
        <v>4.8021467376</v>
      </c>
      <c r="L122" s="104">
        <f>SUM($K$20:K122)</f>
        <v>375.68794643824</v>
      </c>
      <c r="M122" s="104">
        <f t="shared" si="3"/>
        <v>624.312053561759</v>
      </c>
    </row>
    <row r="123" ht="12" spans="3:13">
      <c r="C123" s="2" t="s">
        <v>170</v>
      </c>
      <c r="G123" s="2" t="s">
        <v>15</v>
      </c>
      <c r="H123" s="2">
        <v>1</v>
      </c>
      <c r="I123" s="2">
        <v>25</v>
      </c>
      <c r="J123" s="2">
        <v>25</v>
      </c>
      <c r="K123" s="104">
        <f t="shared" si="18"/>
        <v>5.002236185</v>
      </c>
      <c r="L123" s="104">
        <f>SUM($K$20:K123)</f>
        <v>380.69018262324</v>
      </c>
      <c r="M123" s="104">
        <f t="shared" si="3"/>
        <v>619.309817376759</v>
      </c>
    </row>
    <row r="124" ht="12" spans="3:13">
      <c r="C124" s="2" t="s">
        <v>13</v>
      </c>
      <c r="G124" s="2" t="s">
        <v>13</v>
      </c>
      <c r="H124" s="2">
        <v>1</v>
      </c>
      <c r="I124" s="2">
        <v>4</v>
      </c>
      <c r="J124" s="2">
        <v>4</v>
      </c>
      <c r="K124" s="104">
        <f t="shared" si="18"/>
        <v>0.8003577896</v>
      </c>
      <c r="L124" s="104">
        <f>SUM($K$20:K124)</f>
        <v>381.49054041284</v>
      </c>
      <c r="M124" s="104">
        <f t="shared" si="3"/>
        <v>618.509459587159</v>
      </c>
    </row>
    <row r="125" ht="12" spans="3:13">
      <c r="C125" s="2" t="s">
        <v>86</v>
      </c>
      <c r="G125" s="2" t="s">
        <v>15</v>
      </c>
      <c r="H125" s="2">
        <v>4</v>
      </c>
      <c r="I125" s="2">
        <v>30.3</v>
      </c>
      <c r="J125" s="2">
        <v>30.3</v>
      </c>
      <c r="K125" s="104">
        <f t="shared" si="18"/>
        <v>6.06271025622</v>
      </c>
      <c r="L125" s="104">
        <f>SUM($K$20:K125)</f>
        <v>387.55325066906</v>
      </c>
      <c r="M125" s="104">
        <f t="shared" si="3"/>
        <v>612.446749330939</v>
      </c>
    </row>
    <row r="126" ht="12" spans="3:13">
      <c r="C126" s="2" t="s">
        <v>194</v>
      </c>
      <c r="G126" s="2" t="s">
        <v>149</v>
      </c>
      <c r="H126" s="2">
        <v>2</v>
      </c>
      <c r="I126" s="2">
        <v>17</v>
      </c>
      <c r="J126" s="2">
        <v>17</v>
      </c>
      <c r="K126" s="104">
        <f t="shared" si="18"/>
        <v>3.4015206058</v>
      </c>
      <c r="L126" s="104">
        <f>SUM($K$20:K126)</f>
        <v>390.95477127486</v>
      </c>
      <c r="M126" s="104">
        <f t="shared" si="3"/>
        <v>609.045228725139</v>
      </c>
    </row>
    <row r="127" ht="12" spans="3:13">
      <c r="C127" s="2" t="s">
        <v>195</v>
      </c>
      <c r="G127" s="2" t="s">
        <v>149</v>
      </c>
      <c r="H127" s="2">
        <v>1</v>
      </c>
      <c r="I127" s="2">
        <v>10</v>
      </c>
      <c r="J127" s="2">
        <v>10</v>
      </c>
      <c r="K127" s="104">
        <f t="shared" si="18"/>
        <v>2.000894474</v>
      </c>
      <c r="L127" s="104">
        <f>SUM($K$20:K127)</f>
        <v>392.95566574886</v>
      </c>
      <c r="M127" s="104">
        <f t="shared" si="3"/>
        <v>607.044334251139</v>
      </c>
    </row>
    <row r="128" ht="12" spans="7:13">
      <c r="G128" s="2" t="s">
        <v>151</v>
      </c>
      <c r="K128" s="104"/>
      <c r="M128" s="104">
        <f t="shared" si="3"/>
        <v>607.044334251139</v>
      </c>
    </row>
    <row r="129" ht="12" spans="2:13">
      <c r="B129" s="2" t="s">
        <v>196</v>
      </c>
      <c r="C129" s="2" t="s">
        <v>197</v>
      </c>
      <c r="G129" s="2" t="s">
        <v>5</v>
      </c>
      <c r="H129" s="2">
        <v>1</v>
      </c>
      <c r="I129" s="2">
        <v>82</v>
      </c>
      <c r="J129" s="2">
        <v>82</v>
      </c>
      <c r="K129" s="104">
        <f t="shared" ref="K129:K135" si="19">J129*$M$4</f>
        <v>16.4073346868</v>
      </c>
      <c r="L129" s="104">
        <f>SUM($K$20:K129)</f>
        <v>409.36300043566</v>
      </c>
      <c r="M129" s="104">
        <f t="shared" si="3"/>
        <v>590.636999564339</v>
      </c>
    </row>
    <row r="130" ht="12" spans="2:13">
      <c r="B130" s="2" t="s">
        <v>198</v>
      </c>
      <c r="C130" s="2" t="s">
        <v>39</v>
      </c>
      <c r="G130" s="2" t="s">
        <v>8</v>
      </c>
      <c r="H130" s="2">
        <v>1</v>
      </c>
      <c r="I130" s="2">
        <v>24</v>
      </c>
      <c r="J130" s="2">
        <v>24</v>
      </c>
      <c r="K130" s="104">
        <f t="shared" si="19"/>
        <v>4.8021467376</v>
      </c>
      <c r="L130" s="104">
        <f>SUM($K$20:K130)</f>
        <v>414.16514717326</v>
      </c>
      <c r="M130" s="104">
        <f t="shared" si="3"/>
        <v>585.834852826739</v>
      </c>
    </row>
    <row r="131" ht="12" spans="3:13">
      <c r="C131" s="2" t="s">
        <v>109</v>
      </c>
      <c r="G131" s="2" t="s">
        <v>10</v>
      </c>
      <c r="H131" s="2">
        <v>1</v>
      </c>
      <c r="I131" s="2">
        <v>37.3</v>
      </c>
      <c r="J131" s="2">
        <v>37.3</v>
      </c>
      <c r="K131" s="104">
        <f t="shared" si="19"/>
        <v>7.46333638802</v>
      </c>
      <c r="L131" s="104">
        <f>SUM($K$20:K131)</f>
        <v>421.62848356128</v>
      </c>
      <c r="M131" s="104">
        <f t="shared" si="3"/>
        <v>578.371516438719</v>
      </c>
    </row>
    <row r="132" ht="12" spans="3:13">
      <c r="C132" s="2" t="s">
        <v>199</v>
      </c>
      <c r="G132" s="2" t="s">
        <v>15</v>
      </c>
      <c r="H132" s="2">
        <v>1</v>
      </c>
      <c r="I132" s="2">
        <v>4.9</v>
      </c>
      <c r="J132" s="2">
        <v>4.9</v>
      </c>
      <c r="K132" s="104">
        <f t="shared" si="19"/>
        <v>0.98043829226</v>
      </c>
      <c r="L132" s="104">
        <f>SUM($K$20:K132)</f>
        <v>422.60892185354</v>
      </c>
      <c r="M132" s="104">
        <f t="shared" si="3"/>
        <v>577.391078146459</v>
      </c>
    </row>
    <row r="133" ht="12" spans="3:13">
      <c r="C133" s="2" t="s">
        <v>13</v>
      </c>
      <c r="G133" s="2" t="s">
        <v>13</v>
      </c>
      <c r="H133" s="2">
        <v>1</v>
      </c>
      <c r="I133" s="2">
        <v>15</v>
      </c>
      <c r="J133" s="2">
        <v>15</v>
      </c>
      <c r="K133" s="104">
        <f t="shared" si="19"/>
        <v>3.001341711</v>
      </c>
      <c r="L133" s="104">
        <f>SUM($K$20:K133)</f>
        <v>425.61026356454</v>
      </c>
      <c r="M133" s="104">
        <f t="shared" si="3"/>
        <v>574.389736435459</v>
      </c>
    </row>
    <row r="134" ht="12" spans="3:13">
      <c r="C134" s="2" t="s">
        <v>200</v>
      </c>
      <c r="G134" s="2" t="s">
        <v>5</v>
      </c>
      <c r="H134" s="2">
        <v>1</v>
      </c>
      <c r="I134" s="2">
        <v>10</v>
      </c>
      <c r="J134" s="2">
        <v>10</v>
      </c>
      <c r="K134" s="104">
        <f t="shared" si="19"/>
        <v>2.000894474</v>
      </c>
      <c r="L134" s="104">
        <f>SUM($K$20:K134)</f>
        <v>427.61115803854</v>
      </c>
      <c r="M134" s="104">
        <f t="shared" si="3"/>
        <v>572.388841961459</v>
      </c>
    </row>
    <row r="135" ht="12" spans="3:13">
      <c r="C135" s="2" t="s">
        <v>201</v>
      </c>
      <c r="G135" s="2" t="s">
        <v>149</v>
      </c>
      <c r="H135" s="2">
        <v>1</v>
      </c>
      <c r="I135" s="2">
        <v>5</v>
      </c>
      <c r="J135" s="2">
        <v>5</v>
      </c>
      <c r="K135" s="104">
        <f t="shared" si="19"/>
        <v>1.000447237</v>
      </c>
      <c r="L135" s="104">
        <f>SUM($K$20:K135)</f>
        <v>428.61160527554</v>
      </c>
      <c r="M135" s="104">
        <f t="shared" si="3"/>
        <v>571.388394724459</v>
      </c>
    </row>
    <row r="136" ht="12" spans="7:13">
      <c r="G136" s="2" t="s">
        <v>151</v>
      </c>
      <c r="K136" s="104"/>
      <c r="M136" s="104">
        <f t="shared" si="3"/>
        <v>571.388394724459</v>
      </c>
    </row>
    <row r="137" ht="12" spans="3:13">
      <c r="C137" s="2" t="s">
        <v>202</v>
      </c>
      <c r="G137" s="2" t="s">
        <v>10</v>
      </c>
      <c r="H137" s="2">
        <v>1</v>
      </c>
      <c r="I137" s="2">
        <v>65</v>
      </c>
      <c r="J137" s="2">
        <v>65</v>
      </c>
      <c r="K137" s="104">
        <f t="shared" ref="K137:K139" si="20">J137*$M$4</f>
        <v>13.005814081</v>
      </c>
      <c r="L137" s="104">
        <f>SUM($K$20:K137)</f>
        <v>441.61741935654</v>
      </c>
      <c r="M137" s="104">
        <f t="shared" si="3"/>
        <v>558.382580643459</v>
      </c>
    </row>
    <row r="138" ht="12" spans="3:13">
      <c r="C138" s="2" t="s">
        <v>203</v>
      </c>
      <c r="G138" s="2" t="s">
        <v>5</v>
      </c>
      <c r="H138" s="2">
        <v>1</v>
      </c>
      <c r="I138" s="2">
        <v>2.2</v>
      </c>
      <c r="J138" s="2">
        <v>2.2</v>
      </c>
      <c r="K138" s="104">
        <f t="shared" si="20"/>
        <v>0.44019678428</v>
      </c>
      <c r="L138" s="104">
        <f>SUM($K$20:K138)</f>
        <v>442.05761614082</v>
      </c>
      <c r="M138" s="104">
        <f t="shared" si="3"/>
        <v>557.942383859179</v>
      </c>
    </row>
    <row r="139" ht="12" spans="3:13">
      <c r="C139" s="2" t="s">
        <v>204</v>
      </c>
      <c r="G139" s="2" t="s">
        <v>14</v>
      </c>
      <c r="H139" s="2">
        <v>1</v>
      </c>
      <c r="I139" s="2">
        <v>5</v>
      </c>
      <c r="J139" s="2">
        <v>5</v>
      </c>
      <c r="K139" s="104">
        <f t="shared" si="20"/>
        <v>1.000447237</v>
      </c>
      <c r="L139" s="104">
        <f>SUM($K$20:K139)</f>
        <v>443.05806337782</v>
      </c>
      <c r="M139" s="104">
        <f t="shared" si="3"/>
        <v>556.941936622179</v>
      </c>
    </row>
    <row r="140" ht="12" spans="7:13">
      <c r="G140" s="2" t="s">
        <v>151</v>
      </c>
      <c r="K140" s="104"/>
      <c r="M140" s="104">
        <f t="shared" si="3"/>
        <v>556.941936622179</v>
      </c>
    </row>
    <row r="141" ht="12" spans="3:13">
      <c r="C141" s="2" t="s">
        <v>109</v>
      </c>
      <c r="G141" s="2" t="s">
        <v>10</v>
      </c>
      <c r="H141" s="2">
        <v>1</v>
      </c>
      <c r="I141" s="2">
        <v>17</v>
      </c>
      <c r="J141" s="2">
        <v>17</v>
      </c>
      <c r="K141" s="104">
        <f t="shared" ref="K141:K143" si="21">J141*$M$4</f>
        <v>3.4015206058</v>
      </c>
      <c r="L141" s="104">
        <f>SUM($K$20:K141)</f>
        <v>446.45958398362</v>
      </c>
      <c r="M141" s="104">
        <f t="shared" si="3"/>
        <v>553.540416016379</v>
      </c>
    </row>
    <row r="142" ht="12" spans="3:13">
      <c r="C142" s="2" t="s">
        <v>205</v>
      </c>
      <c r="G142" s="2" t="s">
        <v>10</v>
      </c>
      <c r="H142" s="2">
        <v>1</v>
      </c>
      <c r="I142" s="2">
        <v>10.5</v>
      </c>
      <c r="J142" s="2">
        <v>10.5</v>
      </c>
      <c r="K142" s="104">
        <f t="shared" si="21"/>
        <v>2.1009391977</v>
      </c>
      <c r="L142" s="104">
        <f>SUM($K$20:K142)</f>
        <v>448.56052318132</v>
      </c>
      <c r="M142" s="104">
        <f t="shared" si="3"/>
        <v>551.439476818679</v>
      </c>
    </row>
    <row r="143" ht="12" spans="3:13">
      <c r="C143" s="2" t="s">
        <v>136</v>
      </c>
      <c r="G143" s="2" t="s">
        <v>10</v>
      </c>
      <c r="H143" s="2">
        <v>1</v>
      </c>
      <c r="I143" s="2">
        <v>10.5</v>
      </c>
      <c r="J143" s="2">
        <v>10.5</v>
      </c>
      <c r="K143" s="104">
        <f t="shared" si="21"/>
        <v>2.1009391977</v>
      </c>
      <c r="L143" s="104">
        <f>SUM($K$20:K143)</f>
        <v>450.66146237902</v>
      </c>
      <c r="M143" s="104">
        <f t="shared" si="3"/>
        <v>549.338537620979</v>
      </c>
    </row>
    <row r="144" ht="12" spans="7:13">
      <c r="G144" s="2" t="s">
        <v>151</v>
      </c>
      <c r="K144" s="104"/>
      <c r="M144" s="104">
        <f t="shared" si="3"/>
        <v>549.338537620979</v>
      </c>
    </row>
    <row r="145" ht="12" spans="3:13">
      <c r="C145" s="2"/>
      <c r="G145" s="2" t="s">
        <v>151</v>
      </c>
      <c r="K145" s="104"/>
      <c r="M145" s="104">
        <f t="shared" si="3"/>
        <v>549.338537620979</v>
      </c>
    </row>
    <row r="146" ht="12" spans="7:13">
      <c r="G146" s="2" t="s">
        <v>151</v>
      </c>
      <c r="M146" s="104">
        <f t="shared" si="3"/>
        <v>549.338537620979</v>
      </c>
    </row>
    <row r="147" ht="12" spans="2:13">
      <c r="B147" s="2" t="s">
        <v>206</v>
      </c>
      <c r="G147" s="2" t="s">
        <v>151</v>
      </c>
      <c r="M147" s="104">
        <f t="shared" si="3"/>
        <v>549.338537620979</v>
      </c>
    </row>
    <row r="148" ht="12" spans="2:13">
      <c r="B148" s="2" t="s">
        <v>207</v>
      </c>
      <c r="C148" s="2" t="s">
        <v>208</v>
      </c>
      <c r="G148" s="2" t="s">
        <v>5</v>
      </c>
      <c r="H148" s="2">
        <v>1</v>
      </c>
      <c r="I148" s="2">
        <v>589.78</v>
      </c>
      <c r="J148" s="2">
        <v>589.78</v>
      </c>
      <c r="K148" s="2">
        <v>124.86</v>
      </c>
      <c r="L148" s="104">
        <f>SUM($K$20:K148)</f>
        <v>575.52146237902</v>
      </c>
      <c r="M148" s="104">
        <f t="shared" si="3"/>
        <v>424.478537620979</v>
      </c>
    </row>
    <row r="149" ht="12" spans="3:13">
      <c r="C149" s="2" t="s">
        <v>209</v>
      </c>
      <c r="G149" s="2" t="s">
        <v>14</v>
      </c>
      <c r="H149" s="2">
        <v>1</v>
      </c>
      <c r="I149" s="2">
        <v>550</v>
      </c>
      <c r="J149" s="2">
        <v>550</v>
      </c>
      <c r="K149" s="8">
        <f t="shared" ref="K149:K156" si="22">J149*$M$4</f>
        <v>110.04919607</v>
      </c>
      <c r="L149" s="104">
        <f>SUM($K$20:K149)</f>
        <v>685.57065844902</v>
      </c>
      <c r="M149" s="104">
        <f t="shared" si="3"/>
        <v>314.429341550979</v>
      </c>
    </row>
    <row r="150" ht="12" spans="3:13">
      <c r="C150" s="2" t="s">
        <v>39</v>
      </c>
      <c r="G150" s="2" t="s">
        <v>8</v>
      </c>
      <c r="H150" s="2">
        <v>1</v>
      </c>
      <c r="I150" s="2">
        <v>30</v>
      </c>
      <c r="J150" s="2">
        <v>30</v>
      </c>
      <c r="K150" s="8">
        <f t="shared" si="22"/>
        <v>6.002683422</v>
      </c>
      <c r="L150" s="104">
        <f>SUM($K$20:K150)</f>
        <v>691.57334187102</v>
      </c>
      <c r="M150" s="104">
        <f t="shared" si="3"/>
        <v>308.426658128979</v>
      </c>
    </row>
    <row r="151" ht="12" spans="3:13">
      <c r="C151" s="2" t="s">
        <v>210</v>
      </c>
      <c r="G151" s="2" t="s">
        <v>5</v>
      </c>
      <c r="H151" s="2">
        <v>1</v>
      </c>
      <c r="I151" s="2">
        <v>12</v>
      </c>
      <c r="J151" s="2">
        <v>12</v>
      </c>
      <c r="K151" s="8">
        <f t="shared" si="22"/>
        <v>2.4010733688</v>
      </c>
      <c r="L151" s="104">
        <f>SUM($K$20:K151)</f>
        <v>693.97441523982</v>
      </c>
      <c r="M151" s="104">
        <f t="shared" si="3"/>
        <v>306.025584760179</v>
      </c>
    </row>
    <row r="152" ht="12" spans="3:13">
      <c r="C152" s="2" t="s">
        <v>211</v>
      </c>
      <c r="G152" s="2" t="s">
        <v>5</v>
      </c>
      <c r="H152" s="2">
        <v>1</v>
      </c>
      <c r="I152" s="2">
        <v>18</v>
      </c>
      <c r="J152" s="2">
        <v>18</v>
      </c>
      <c r="K152" s="8">
        <f t="shared" si="22"/>
        <v>3.6016100532</v>
      </c>
      <c r="L152" s="104">
        <f>SUM($K$20:K152)</f>
        <v>697.57602529302</v>
      </c>
      <c r="M152" s="104">
        <f t="shared" si="3"/>
        <v>302.423974706979</v>
      </c>
    </row>
    <row r="153" ht="12" spans="3:13">
      <c r="C153" s="2" t="s">
        <v>10</v>
      </c>
      <c r="G153" s="2" t="s">
        <v>10</v>
      </c>
      <c r="H153" s="2">
        <v>1</v>
      </c>
      <c r="I153" s="2">
        <v>22</v>
      </c>
      <c r="J153" s="2">
        <v>22</v>
      </c>
      <c r="K153" s="8">
        <f t="shared" si="22"/>
        <v>4.4019678428</v>
      </c>
      <c r="L153" s="104">
        <f>SUM($K$20:K153)</f>
        <v>701.97799313582</v>
      </c>
      <c r="M153" s="104">
        <f t="shared" si="3"/>
        <v>298.022006864179</v>
      </c>
    </row>
    <row r="154" ht="12" spans="3:13">
      <c r="C154" s="2" t="s">
        <v>212</v>
      </c>
      <c r="G154" s="2" t="s">
        <v>149</v>
      </c>
      <c r="H154" s="2">
        <v>1</v>
      </c>
      <c r="I154" s="2">
        <v>10</v>
      </c>
      <c r="J154" s="2">
        <v>10</v>
      </c>
      <c r="K154" s="8">
        <f t="shared" si="22"/>
        <v>2.000894474</v>
      </c>
      <c r="L154" s="104">
        <f>SUM($K$20:K154)</f>
        <v>703.97888760982</v>
      </c>
      <c r="M154" s="104">
        <f t="shared" si="3"/>
        <v>296.021112390179</v>
      </c>
    </row>
    <row r="155" ht="12" spans="3:13">
      <c r="C155" s="2" t="s">
        <v>175</v>
      </c>
      <c r="G155" s="2" t="s">
        <v>149</v>
      </c>
      <c r="H155" s="2">
        <v>1</v>
      </c>
      <c r="I155" s="2">
        <v>20</v>
      </c>
      <c r="J155" s="2">
        <v>20</v>
      </c>
      <c r="K155" s="8">
        <f t="shared" si="22"/>
        <v>4.001788948</v>
      </c>
      <c r="L155" s="104">
        <f>SUM($K$20:K155)</f>
        <v>707.98067655782</v>
      </c>
      <c r="M155" s="104">
        <f t="shared" si="3"/>
        <v>292.019323442179</v>
      </c>
    </row>
    <row r="156" ht="12" spans="3:13">
      <c r="C156" s="2" t="s">
        <v>213</v>
      </c>
      <c r="G156" s="2" t="s">
        <v>14</v>
      </c>
      <c r="H156" s="2">
        <v>1</v>
      </c>
      <c r="I156" s="2">
        <v>200</v>
      </c>
      <c r="J156" s="2">
        <v>200</v>
      </c>
      <c r="K156" s="8">
        <f t="shared" si="22"/>
        <v>40.01788948</v>
      </c>
      <c r="L156" s="104">
        <f>SUM($K$20:K156)</f>
        <v>747.99856603782</v>
      </c>
      <c r="M156" s="104">
        <f t="shared" si="3"/>
        <v>252.001433962179</v>
      </c>
    </row>
    <row r="157" ht="12" spans="7:13">
      <c r="G157" s="2" t="s">
        <v>151</v>
      </c>
      <c r="K157" s="8"/>
      <c r="M157" s="104">
        <f t="shared" si="3"/>
        <v>252.001433962179</v>
      </c>
    </row>
    <row r="158" ht="12" spans="3:13">
      <c r="C158" s="2" t="s">
        <v>10</v>
      </c>
      <c r="G158" s="2" t="s">
        <v>10</v>
      </c>
      <c r="H158" s="2">
        <v>1</v>
      </c>
      <c r="K158" s="8"/>
      <c r="M158" s="104">
        <f t="shared" si="3"/>
        <v>252.001433962179</v>
      </c>
    </row>
    <row r="159" ht="12" spans="3:13">
      <c r="C159" s="2" t="s">
        <v>13</v>
      </c>
      <c r="G159" s="2" t="s">
        <v>13</v>
      </c>
      <c r="H159" s="2">
        <v>1</v>
      </c>
      <c r="I159" s="2">
        <v>10</v>
      </c>
      <c r="J159" s="2">
        <v>10</v>
      </c>
      <c r="K159" s="8">
        <f t="shared" ref="K159:K162" si="23">J159*$M$4</f>
        <v>2.000894474</v>
      </c>
      <c r="L159" s="104">
        <f>SUM($K$20:K159)</f>
        <v>749.99946051182</v>
      </c>
      <c r="M159" s="104">
        <f t="shared" si="3"/>
        <v>250.000539488179</v>
      </c>
    </row>
    <row r="160" ht="12" spans="3:13">
      <c r="C160" s="2" t="s">
        <v>214</v>
      </c>
      <c r="G160" s="2" t="s">
        <v>5</v>
      </c>
      <c r="H160" s="2">
        <v>1</v>
      </c>
      <c r="I160" s="2">
        <v>34.5</v>
      </c>
      <c r="J160" s="2">
        <v>34.5</v>
      </c>
      <c r="K160" s="8">
        <f t="shared" si="23"/>
        <v>6.9030859353</v>
      </c>
      <c r="L160" s="104">
        <f>SUM($K$20:K160)</f>
        <v>756.90254644712</v>
      </c>
      <c r="M160" s="104">
        <f t="shared" si="3"/>
        <v>243.097453552879</v>
      </c>
    </row>
    <row r="161" ht="12" spans="3:13">
      <c r="C161" s="2" t="s">
        <v>109</v>
      </c>
      <c r="G161" s="2" t="s">
        <v>10</v>
      </c>
      <c r="H161" s="2">
        <v>1</v>
      </c>
      <c r="I161" s="2">
        <v>13</v>
      </c>
      <c r="J161" s="2">
        <v>13</v>
      </c>
      <c r="K161" s="8">
        <f t="shared" si="23"/>
        <v>2.6011628162</v>
      </c>
      <c r="L161" s="104">
        <f>SUM($K$20:K161)</f>
        <v>759.50370926332</v>
      </c>
      <c r="M161" s="104">
        <f t="shared" si="3"/>
        <v>240.496290736679</v>
      </c>
    </row>
    <row r="162" ht="12" spans="3:13">
      <c r="C162" s="2" t="s">
        <v>201</v>
      </c>
      <c r="G162" s="2" t="s">
        <v>149</v>
      </c>
      <c r="H162" s="2">
        <v>1</v>
      </c>
      <c r="I162" s="2">
        <v>11</v>
      </c>
      <c r="J162" s="2">
        <v>11</v>
      </c>
      <c r="K162" s="8">
        <f t="shared" si="23"/>
        <v>2.2009839214</v>
      </c>
      <c r="L162" s="104">
        <f>SUM($K$20:K162)</f>
        <v>761.70469318472</v>
      </c>
      <c r="M162" s="104">
        <f t="shared" si="3"/>
        <v>238.295306815279</v>
      </c>
    </row>
    <row r="163" ht="12" spans="7:13">
      <c r="G163" s="2" t="s">
        <v>151</v>
      </c>
      <c r="K163" s="8"/>
      <c r="M163" s="104">
        <f t="shared" si="3"/>
        <v>238.295306815279</v>
      </c>
    </row>
    <row r="164" ht="12" spans="2:13">
      <c r="B164" s="2" t="s">
        <v>215</v>
      </c>
      <c r="G164" s="2" t="s">
        <v>151</v>
      </c>
      <c r="K164" s="8"/>
      <c r="M164" s="104">
        <f t="shared" si="3"/>
        <v>238.295306815279</v>
      </c>
    </row>
    <row r="165" ht="12" spans="2:13">
      <c r="B165" s="2" t="s">
        <v>216</v>
      </c>
      <c r="C165" s="2" t="s">
        <v>61</v>
      </c>
      <c r="G165" s="2" t="s">
        <v>5</v>
      </c>
      <c r="H165" s="2">
        <v>1</v>
      </c>
      <c r="I165" s="2">
        <v>8</v>
      </c>
      <c r="J165" s="2">
        <v>8</v>
      </c>
      <c r="K165" s="8">
        <f t="shared" ref="K165:K167" si="24">J165*$M$4</f>
        <v>1.6007155792</v>
      </c>
      <c r="L165" s="104">
        <f>SUM($K$20:K165)</f>
        <v>763.30540876392</v>
      </c>
      <c r="M165" s="104">
        <f t="shared" si="3"/>
        <v>236.694591236079</v>
      </c>
    </row>
    <row r="166" ht="12" spans="2:13">
      <c r="B166" s="113" t="s">
        <v>217</v>
      </c>
      <c r="C166" s="2" t="s">
        <v>218</v>
      </c>
      <c r="G166" s="2" t="s">
        <v>15</v>
      </c>
      <c r="H166" s="2">
        <v>1</v>
      </c>
      <c r="I166" s="2">
        <v>9</v>
      </c>
      <c r="J166" s="2">
        <v>9</v>
      </c>
      <c r="K166" s="8">
        <f t="shared" si="24"/>
        <v>1.8008050266</v>
      </c>
      <c r="L166" s="104">
        <f>SUM($K$20:K166)</f>
        <v>765.10621379052</v>
      </c>
      <c r="M166" s="104">
        <f t="shared" si="3"/>
        <v>234.893786209479</v>
      </c>
    </row>
    <row r="167" ht="12" spans="3:13">
      <c r="C167" s="2" t="s">
        <v>219</v>
      </c>
      <c r="G167" s="2" t="s">
        <v>14</v>
      </c>
      <c r="H167" s="2">
        <v>1</v>
      </c>
      <c r="I167" s="2">
        <v>60</v>
      </c>
      <c r="J167" s="2">
        <v>60</v>
      </c>
      <c r="K167" s="8">
        <f t="shared" si="24"/>
        <v>12.005366844</v>
      </c>
      <c r="L167" s="104">
        <f>SUM($K$20:K167)</f>
        <v>777.11158063452</v>
      </c>
      <c r="M167" s="104">
        <f t="shared" si="3"/>
        <v>222.888419365479</v>
      </c>
    </row>
    <row r="168" ht="12" spans="3:13">
      <c r="C168" s="2" t="s">
        <v>217</v>
      </c>
      <c r="G168" s="2" t="s">
        <v>14</v>
      </c>
      <c r="H168" s="2">
        <v>4</v>
      </c>
      <c r="I168" s="2">
        <v>60</v>
      </c>
      <c r="J168" s="2">
        <v>60</v>
      </c>
      <c r="K168" s="8">
        <f>J168*$M$6</f>
        <v>44.9601</v>
      </c>
      <c r="L168" s="104">
        <f>SUM($K$20:K168)</f>
        <v>822.07168063452</v>
      </c>
      <c r="M168" s="104">
        <f t="shared" si="3"/>
        <v>177.928319365479</v>
      </c>
    </row>
    <row r="169" ht="12" spans="7:13">
      <c r="G169" s="2" t="s">
        <v>151</v>
      </c>
      <c r="K169" s="8"/>
      <c r="M169" s="104">
        <f t="shared" si="3"/>
        <v>177.928319365479</v>
      </c>
    </row>
    <row r="170" ht="12" spans="3:13">
      <c r="C170" s="2" t="s">
        <v>39</v>
      </c>
      <c r="G170" s="2" t="s">
        <v>8</v>
      </c>
      <c r="H170" s="2">
        <v>3</v>
      </c>
      <c r="I170" s="2">
        <v>20</v>
      </c>
      <c r="J170" s="2">
        <v>60</v>
      </c>
      <c r="K170" s="8">
        <f t="shared" ref="K170:K173" si="25">J170*$M$4</f>
        <v>12.005366844</v>
      </c>
      <c r="L170" s="104">
        <f>SUM($K$20:K170)</f>
        <v>834.077047478521</v>
      </c>
      <c r="M170" s="104">
        <f t="shared" si="3"/>
        <v>165.922952521479</v>
      </c>
    </row>
    <row r="171" ht="12" spans="3:13">
      <c r="C171" s="2" t="s">
        <v>220</v>
      </c>
      <c r="G171" s="2" t="s">
        <v>10</v>
      </c>
      <c r="H171" s="2">
        <v>1</v>
      </c>
      <c r="I171" s="2">
        <v>25</v>
      </c>
      <c r="J171" s="2">
        <v>25</v>
      </c>
      <c r="K171" s="8">
        <f t="shared" si="25"/>
        <v>5.002236185</v>
      </c>
      <c r="L171" s="104">
        <f>SUM($K$20:K171)</f>
        <v>839.079283663521</v>
      </c>
      <c r="M171" s="104">
        <f t="shared" si="3"/>
        <v>160.920716336479</v>
      </c>
    </row>
    <row r="172" ht="12" spans="3:13">
      <c r="C172" s="2" t="s">
        <v>176</v>
      </c>
      <c r="G172" s="2" t="s">
        <v>15</v>
      </c>
      <c r="H172" s="2">
        <v>4</v>
      </c>
      <c r="I172" s="2">
        <v>15</v>
      </c>
      <c r="J172" s="2">
        <v>60</v>
      </c>
      <c r="K172" s="8">
        <f t="shared" si="25"/>
        <v>12.005366844</v>
      </c>
      <c r="L172" s="104">
        <f>SUM($K$20:K172)</f>
        <v>851.084650507521</v>
      </c>
      <c r="M172" s="104">
        <f t="shared" si="3"/>
        <v>148.915349492479</v>
      </c>
    </row>
    <row r="173" ht="12" spans="3:13">
      <c r="C173" s="2" t="s">
        <v>13</v>
      </c>
      <c r="G173" s="2" t="s">
        <v>13</v>
      </c>
      <c r="H173" s="2">
        <v>1</v>
      </c>
      <c r="I173" s="2">
        <v>8</v>
      </c>
      <c r="J173" s="2">
        <v>8</v>
      </c>
      <c r="K173" s="8">
        <f t="shared" si="25"/>
        <v>1.6007155792</v>
      </c>
      <c r="L173" s="104">
        <f>SUM($K$20:K173)</f>
        <v>852.685366086721</v>
      </c>
      <c r="M173" s="104">
        <f t="shared" si="3"/>
        <v>147.314633913279</v>
      </c>
    </row>
    <row r="174" ht="12" spans="7:13">
      <c r="G174" s="2" t="s">
        <v>151</v>
      </c>
      <c r="K174" s="8"/>
      <c r="M174" s="104">
        <f t="shared" si="3"/>
        <v>147.314633913279</v>
      </c>
    </row>
    <row r="175" ht="12" spans="3:13">
      <c r="C175" s="2" t="s">
        <v>13</v>
      </c>
      <c r="G175" s="2" t="s">
        <v>13</v>
      </c>
      <c r="H175" s="2">
        <v>1</v>
      </c>
      <c r="I175" s="2">
        <v>8</v>
      </c>
      <c r="J175" s="2">
        <v>8</v>
      </c>
      <c r="K175" s="8">
        <f t="shared" ref="K175:K178" si="26">J175*$M$4</f>
        <v>1.6007155792</v>
      </c>
      <c r="L175" s="104">
        <f>SUM($K$20:K175)</f>
        <v>854.286081665921</v>
      </c>
      <c r="M175" s="104">
        <f t="shared" si="3"/>
        <v>145.713918334079</v>
      </c>
    </row>
    <row r="176" ht="12" spans="3:13">
      <c r="C176" s="2" t="s">
        <v>160</v>
      </c>
      <c r="G176" s="2" t="s">
        <v>15</v>
      </c>
      <c r="H176" s="2">
        <v>1</v>
      </c>
      <c r="I176" s="2">
        <v>14</v>
      </c>
      <c r="J176" s="2">
        <v>14</v>
      </c>
      <c r="K176" s="8">
        <f t="shared" si="26"/>
        <v>2.8012522636</v>
      </c>
      <c r="L176" s="104">
        <f>SUM($K$20:K176)</f>
        <v>857.087333929521</v>
      </c>
      <c r="M176" s="104">
        <f t="shared" si="3"/>
        <v>142.912666070479</v>
      </c>
    </row>
    <row r="177" ht="12" spans="3:13">
      <c r="C177" s="2" t="s">
        <v>42</v>
      </c>
      <c r="G177" s="2" t="s">
        <v>15</v>
      </c>
      <c r="H177" s="2">
        <v>1</v>
      </c>
      <c r="I177" s="2">
        <v>3</v>
      </c>
      <c r="J177" s="2">
        <v>3</v>
      </c>
      <c r="K177" s="8">
        <f t="shared" si="26"/>
        <v>0.6002683422</v>
      </c>
      <c r="L177" s="104">
        <f>SUM($K$20:K177)</f>
        <v>857.687602271721</v>
      </c>
      <c r="M177" s="104">
        <f t="shared" si="3"/>
        <v>142.312397728279</v>
      </c>
    </row>
    <row r="178" ht="12" spans="3:13">
      <c r="C178" s="2" t="s">
        <v>221</v>
      </c>
      <c r="G178" s="2" t="s">
        <v>14</v>
      </c>
      <c r="H178" s="2">
        <v>1</v>
      </c>
      <c r="I178" s="2">
        <v>10</v>
      </c>
      <c r="J178" s="2">
        <v>10</v>
      </c>
      <c r="K178" s="8">
        <f t="shared" si="26"/>
        <v>2.000894474</v>
      </c>
      <c r="L178" s="104">
        <f>SUM($K$20:K179)</f>
        <v>859.688496745721</v>
      </c>
      <c r="M178" s="104">
        <f t="shared" si="3"/>
        <v>140.311503254279</v>
      </c>
    </row>
    <row r="179" ht="12" spans="7:13">
      <c r="G179" s="2" t="s">
        <v>151</v>
      </c>
      <c r="K179" s="8"/>
      <c r="M179" s="104">
        <f t="shared" si="3"/>
        <v>140.311503254279</v>
      </c>
    </row>
    <row r="180" ht="12" spans="3:13">
      <c r="C180" s="2" t="s">
        <v>222</v>
      </c>
      <c r="G180" s="2" t="s">
        <v>14</v>
      </c>
      <c r="H180" s="2">
        <v>1</v>
      </c>
      <c r="I180" s="2">
        <v>80</v>
      </c>
      <c r="J180" s="2">
        <v>80</v>
      </c>
      <c r="K180" s="8">
        <f t="shared" ref="K180:K181" si="27">J180*$M$4</f>
        <v>16.007155792</v>
      </c>
      <c r="L180" s="104">
        <f>SUM($K$20:K180)</f>
        <v>875.695652537721</v>
      </c>
      <c r="M180" s="104">
        <f t="shared" si="3"/>
        <v>124.304347462279</v>
      </c>
    </row>
    <row r="181" ht="12" spans="3:13">
      <c r="C181" s="2" t="s">
        <v>87</v>
      </c>
      <c r="G181" s="2" t="s">
        <v>10</v>
      </c>
      <c r="H181" s="2">
        <v>1</v>
      </c>
      <c r="I181" s="2">
        <v>12</v>
      </c>
      <c r="J181" s="2">
        <v>12</v>
      </c>
      <c r="K181" s="8">
        <f t="shared" si="27"/>
        <v>2.4010733688</v>
      </c>
      <c r="L181" s="104">
        <f>SUM($K$20:K181)</f>
        <v>878.096725906521</v>
      </c>
      <c r="M181" s="104">
        <f t="shared" si="3"/>
        <v>121.903274093479</v>
      </c>
    </row>
    <row r="182" ht="12" spans="7:13">
      <c r="G182" s="2" t="s">
        <v>151</v>
      </c>
      <c r="K182" s="8"/>
      <c r="M182" s="104">
        <f t="shared" si="3"/>
        <v>121.903274093479</v>
      </c>
    </row>
    <row r="183" ht="12" spans="3:13">
      <c r="C183" s="2" t="s">
        <v>223</v>
      </c>
      <c r="G183" s="2" t="s">
        <v>14</v>
      </c>
      <c r="H183" s="2">
        <v>1</v>
      </c>
      <c r="I183" s="2">
        <v>50</v>
      </c>
      <c r="J183" s="2">
        <v>50</v>
      </c>
      <c r="K183" s="8">
        <f t="shared" ref="K183:K185" si="28">J183*$M$4</f>
        <v>10.00447237</v>
      </c>
      <c r="L183" s="104">
        <f>SUM($K$20:K183)</f>
        <v>888.101198276521</v>
      </c>
      <c r="M183" s="104">
        <f t="shared" si="3"/>
        <v>111.898801723479</v>
      </c>
    </row>
    <row r="184" ht="12" spans="3:13">
      <c r="C184" s="2" t="s">
        <v>224</v>
      </c>
      <c r="G184" s="2" t="s">
        <v>13</v>
      </c>
      <c r="H184" s="2">
        <v>1</v>
      </c>
      <c r="I184" s="2">
        <v>18</v>
      </c>
      <c r="J184" s="2">
        <v>18</v>
      </c>
      <c r="K184" s="8">
        <f t="shared" si="28"/>
        <v>3.6016100532</v>
      </c>
      <c r="L184" s="104">
        <f>SUM($K$20:K184)</f>
        <v>891.702808329721</v>
      </c>
      <c r="M184" s="104">
        <f t="shared" si="3"/>
        <v>108.297191670279</v>
      </c>
    </row>
    <row r="185" ht="12" spans="3:13">
      <c r="C185" s="2" t="s">
        <v>225</v>
      </c>
      <c r="G185" s="2" t="s">
        <v>10</v>
      </c>
      <c r="H185" s="2">
        <v>1</v>
      </c>
      <c r="I185" s="2">
        <v>15</v>
      </c>
      <c r="J185" s="2">
        <v>15</v>
      </c>
      <c r="K185" s="8">
        <f t="shared" si="28"/>
        <v>3.001341711</v>
      </c>
      <c r="L185" s="104">
        <f>SUM($K$20:K185)</f>
        <v>894.704150040721</v>
      </c>
      <c r="M185" s="104">
        <f t="shared" si="3"/>
        <v>105.295849959279</v>
      </c>
    </row>
    <row r="186" ht="12" spans="7:13">
      <c r="G186" s="2" t="s">
        <v>151</v>
      </c>
      <c r="K186" s="8"/>
      <c r="M186" s="104">
        <f t="shared" si="3"/>
        <v>105.295849959279</v>
      </c>
    </row>
    <row r="187" ht="12" spans="2:13">
      <c r="B187" s="2" t="s">
        <v>226</v>
      </c>
      <c r="G187" s="2" t="s">
        <v>151</v>
      </c>
      <c r="K187" s="8"/>
      <c r="M187" s="104">
        <f t="shared" si="3"/>
        <v>105.295849959279</v>
      </c>
    </row>
    <row r="188" ht="12" spans="2:13">
      <c r="B188" s="2" t="s">
        <v>227</v>
      </c>
      <c r="C188" s="2" t="s">
        <v>228</v>
      </c>
      <c r="G188" s="2" t="s">
        <v>5</v>
      </c>
      <c r="H188" s="2">
        <v>1</v>
      </c>
      <c r="I188" s="2">
        <v>67</v>
      </c>
      <c r="J188" s="2">
        <v>67</v>
      </c>
      <c r="K188" s="8">
        <f t="shared" ref="K188:K193" si="29">J188*$M$4</f>
        <v>13.4059929758</v>
      </c>
      <c r="L188" s="104">
        <f>SUM($K$20:K188)</f>
        <v>908.110143016521</v>
      </c>
      <c r="M188" s="104">
        <f t="shared" si="3"/>
        <v>91.8898569834793</v>
      </c>
    </row>
    <row r="189" ht="12" spans="3:13">
      <c r="C189" s="2" t="s">
        <v>10</v>
      </c>
      <c r="G189" s="2" t="s">
        <v>10</v>
      </c>
      <c r="H189" s="2">
        <v>1</v>
      </c>
      <c r="I189" s="2">
        <v>25</v>
      </c>
      <c r="J189" s="2">
        <v>25</v>
      </c>
      <c r="K189" s="8">
        <f t="shared" si="29"/>
        <v>5.002236185</v>
      </c>
      <c r="L189" s="104">
        <f>SUM($K$20:K189)</f>
        <v>913.112379201521</v>
      </c>
      <c r="M189" s="104">
        <f t="shared" si="3"/>
        <v>86.8876207984793</v>
      </c>
    </row>
    <row r="190" ht="12" spans="3:13">
      <c r="C190" s="2" t="s">
        <v>229</v>
      </c>
      <c r="G190" s="2" t="s">
        <v>5</v>
      </c>
      <c r="H190" s="2">
        <v>1</v>
      </c>
      <c r="I190" s="2">
        <v>75</v>
      </c>
      <c r="J190" s="2">
        <v>75</v>
      </c>
      <c r="K190" s="8">
        <f t="shared" si="29"/>
        <v>15.006708555</v>
      </c>
      <c r="L190" s="104">
        <f>SUM($K$20:K190)</f>
        <v>928.119087756521</v>
      </c>
      <c r="M190" s="104">
        <f t="shared" si="3"/>
        <v>71.8809122434793</v>
      </c>
    </row>
    <row r="191" ht="12" spans="3:13">
      <c r="C191" s="2" t="s">
        <v>10</v>
      </c>
      <c r="G191" s="2" t="s">
        <v>10</v>
      </c>
      <c r="H191" s="2">
        <v>1</v>
      </c>
      <c r="I191" s="2">
        <v>34.5</v>
      </c>
      <c r="J191" s="2">
        <v>34.5</v>
      </c>
      <c r="K191" s="8">
        <f t="shared" si="29"/>
        <v>6.9030859353</v>
      </c>
      <c r="L191" s="104">
        <f>SUM($K$20:K191)</f>
        <v>935.022173691821</v>
      </c>
      <c r="M191" s="104">
        <f t="shared" si="3"/>
        <v>64.9778263081793</v>
      </c>
    </row>
    <row r="192" ht="12" spans="3:13">
      <c r="C192" s="2" t="s">
        <v>42</v>
      </c>
      <c r="G192" s="2" t="s">
        <v>15</v>
      </c>
      <c r="H192" s="2">
        <v>1</v>
      </c>
      <c r="I192" s="2">
        <v>5</v>
      </c>
      <c r="J192" s="2">
        <v>5</v>
      </c>
      <c r="K192" s="8">
        <f t="shared" si="29"/>
        <v>1.000447237</v>
      </c>
      <c r="L192" s="104">
        <f>SUM($K$20:K192)</f>
        <v>936.022620928821</v>
      </c>
      <c r="M192" s="104">
        <f t="shared" si="3"/>
        <v>63.9773790711793</v>
      </c>
    </row>
    <row r="193" ht="12" spans="3:13">
      <c r="C193" s="2" t="s">
        <v>230</v>
      </c>
      <c r="G193" s="2" t="s">
        <v>5</v>
      </c>
      <c r="H193" s="2">
        <v>1</v>
      </c>
      <c r="I193" s="2">
        <v>100</v>
      </c>
      <c r="J193" s="2">
        <v>100</v>
      </c>
      <c r="K193" s="8">
        <f t="shared" si="29"/>
        <v>20.00894474</v>
      </c>
      <c r="L193" s="104">
        <f>SUM($K$20:K193)</f>
        <v>956.031565668821</v>
      </c>
      <c r="M193" s="104">
        <f t="shared" si="3"/>
        <v>43.9684343311793</v>
      </c>
    </row>
    <row r="194" ht="12" spans="7:13">
      <c r="G194" s="2" t="s">
        <v>151</v>
      </c>
      <c r="K194" s="8"/>
      <c r="M194" s="104">
        <f t="shared" si="3"/>
        <v>43.9684343311793</v>
      </c>
    </row>
    <row r="195" ht="12" spans="2:13">
      <c r="B195" s="2" t="s">
        <v>231</v>
      </c>
      <c r="C195" s="2" t="s">
        <v>232</v>
      </c>
      <c r="G195" s="2" t="s">
        <v>8</v>
      </c>
      <c r="H195" s="2">
        <v>1</v>
      </c>
      <c r="I195" s="2">
        <v>20</v>
      </c>
      <c r="J195" s="2">
        <v>20</v>
      </c>
      <c r="K195" s="8">
        <f t="shared" ref="K195:K199" si="30">J195*$M$4</f>
        <v>4.001788948</v>
      </c>
      <c r="L195" s="104">
        <f>SUM($K$20:K195)</f>
        <v>960.033354616821</v>
      </c>
      <c r="M195" s="104">
        <f t="shared" si="3"/>
        <v>39.9666453831793</v>
      </c>
    </row>
    <row r="196" ht="12" spans="2:13">
      <c r="B196" s="113" t="s">
        <v>233</v>
      </c>
      <c r="C196" s="2" t="s">
        <v>13</v>
      </c>
      <c r="G196" s="2" t="s">
        <v>13</v>
      </c>
      <c r="H196" s="2">
        <v>1</v>
      </c>
      <c r="I196" s="2">
        <v>10</v>
      </c>
      <c r="J196" s="2">
        <v>10</v>
      </c>
      <c r="K196" s="8">
        <f t="shared" si="30"/>
        <v>2.000894474</v>
      </c>
      <c r="L196" s="104">
        <f>SUM($K$20:K196)</f>
        <v>962.034249090821</v>
      </c>
      <c r="M196" s="104">
        <f t="shared" si="3"/>
        <v>37.9657509091793</v>
      </c>
    </row>
    <row r="197" ht="12" spans="3:13">
      <c r="C197" s="2" t="s">
        <v>109</v>
      </c>
      <c r="G197" s="2" t="s">
        <v>10</v>
      </c>
      <c r="H197" s="2">
        <v>2</v>
      </c>
      <c r="I197" s="2">
        <v>35</v>
      </c>
      <c r="J197" s="2">
        <v>35</v>
      </c>
      <c r="K197" s="8">
        <f t="shared" si="30"/>
        <v>7.003130659</v>
      </c>
      <c r="L197" s="104">
        <f>SUM($K$20:K197)</f>
        <v>969.037379749821</v>
      </c>
      <c r="M197" s="104">
        <f t="shared" si="3"/>
        <v>30.9626202501793</v>
      </c>
    </row>
    <row r="198" ht="12" spans="3:13">
      <c r="C198" s="2" t="s">
        <v>136</v>
      </c>
      <c r="G198" s="2" t="s">
        <v>10</v>
      </c>
      <c r="H198" s="2">
        <v>2</v>
      </c>
      <c r="I198" s="2">
        <v>19</v>
      </c>
      <c r="J198" s="2">
        <v>19</v>
      </c>
      <c r="K198" s="8">
        <f t="shared" si="30"/>
        <v>3.8016995006</v>
      </c>
      <c r="L198" s="104">
        <f>SUM($K$20:K198)</f>
        <v>972.839079250421</v>
      </c>
      <c r="M198" s="104">
        <f t="shared" si="3"/>
        <v>27.1609207495793</v>
      </c>
    </row>
    <row r="199" ht="12" spans="3:13">
      <c r="C199" s="2" t="s">
        <v>110</v>
      </c>
      <c r="G199" s="2" t="s">
        <v>149</v>
      </c>
      <c r="H199" s="2">
        <v>1</v>
      </c>
      <c r="I199" s="2">
        <v>50</v>
      </c>
      <c r="J199" s="2">
        <v>50</v>
      </c>
      <c r="K199" s="8">
        <f t="shared" si="30"/>
        <v>10.00447237</v>
      </c>
      <c r="L199" s="104">
        <f>SUM($K$20:K199)</f>
        <v>982.843551620421</v>
      </c>
      <c r="M199" s="104">
        <f t="shared" si="3"/>
        <v>17.1564483795793</v>
      </c>
    </row>
    <row r="200" ht="12" spans="7:7">
      <c r="G200" s="2" t="s">
        <v>151</v>
      </c>
    </row>
    <row r="201" ht="27" customHeight="1" spans="1:15">
      <c r="A201" s="58"/>
      <c r="B201" s="59" t="s">
        <v>145</v>
      </c>
      <c r="C201" s="60" t="s">
        <v>234</v>
      </c>
      <c r="D201" s="61"/>
      <c r="E201" s="61"/>
      <c r="F201" s="61"/>
      <c r="G201" s="63"/>
      <c r="H201" s="63"/>
      <c r="I201" s="64"/>
      <c r="J201" s="65"/>
      <c r="K201" s="66"/>
      <c r="L201" s="64">
        <v>1037.31</v>
      </c>
      <c r="M201" s="63"/>
      <c r="N201" s="58"/>
      <c r="O201" s="58"/>
    </row>
    <row r="202" ht="27" customHeight="1" spans="1:15">
      <c r="A202" s="58"/>
      <c r="B202" s="62" t="s">
        <v>147</v>
      </c>
      <c r="C202" s="58"/>
      <c r="G202" s="58"/>
      <c r="H202" s="58"/>
      <c r="I202" s="62"/>
      <c r="J202" s="67">
        <f>L201/40</f>
        <v>25.93275</v>
      </c>
      <c r="K202" s="68"/>
      <c r="L202" s="58"/>
      <c r="M202" s="58"/>
      <c r="N202" s="58"/>
      <c r="O202" s="58"/>
    </row>
  </sheetData>
  <mergeCells count="280">
    <mergeCell ref="A1:J1"/>
    <mergeCell ref="A2:C2"/>
    <mergeCell ref="D2:J2"/>
    <mergeCell ref="D3:F3"/>
    <mergeCell ref="A17:C17"/>
    <mergeCell ref="D17:L17"/>
    <mergeCell ref="C18:F18"/>
    <mergeCell ref="C19:F19"/>
    <mergeCell ref="C20:F20"/>
    <mergeCell ref="C21:F21"/>
    <mergeCell ref="C22:F22"/>
    <mergeCell ref="C23:F23"/>
    <mergeCell ref="C24:F24"/>
    <mergeCell ref="C25:F25"/>
    <mergeCell ref="C26:F26"/>
    <mergeCell ref="C27:F27"/>
    <mergeCell ref="C28:F28"/>
    <mergeCell ref="C29:F29"/>
    <mergeCell ref="C30:F30"/>
    <mergeCell ref="C31:F31"/>
    <mergeCell ref="C32:F32"/>
    <mergeCell ref="C33:F33"/>
    <mergeCell ref="C34:F34"/>
    <mergeCell ref="C35:F35"/>
    <mergeCell ref="C36:F36"/>
    <mergeCell ref="C37:F37"/>
    <mergeCell ref="C38:F38"/>
    <mergeCell ref="C39:F39"/>
    <mergeCell ref="C40:F40"/>
    <mergeCell ref="C41:F41"/>
    <mergeCell ref="C42:F42"/>
    <mergeCell ref="C43:F43"/>
    <mergeCell ref="C44:F44"/>
    <mergeCell ref="C45:F45"/>
    <mergeCell ref="C46:F46"/>
    <mergeCell ref="C47:F47"/>
    <mergeCell ref="C48:F48"/>
    <mergeCell ref="C49:F49"/>
    <mergeCell ref="C50:F50"/>
    <mergeCell ref="C51:F51"/>
    <mergeCell ref="C52:F52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64:F64"/>
    <mergeCell ref="C65:F65"/>
    <mergeCell ref="C66:F66"/>
    <mergeCell ref="C67:F67"/>
    <mergeCell ref="C68:F68"/>
    <mergeCell ref="C69:F69"/>
    <mergeCell ref="C70:F70"/>
    <mergeCell ref="C71:F71"/>
    <mergeCell ref="C72:F72"/>
    <mergeCell ref="C73:F73"/>
    <mergeCell ref="C74:F74"/>
    <mergeCell ref="C75:F75"/>
    <mergeCell ref="C76:F76"/>
    <mergeCell ref="C77:F77"/>
    <mergeCell ref="C78:F78"/>
    <mergeCell ref="C79:F79"/>
    <mergeCell ref="C80:F80"/>
    <mergeCell ref="C81:F81"/>
    <mergeCell ref="C82:F82"/>
    <mergeCell ref="C83:F83"/>
    <mergeCell ref="C84:F84"/>
    <mergeCell ref="C85:F85"/>
    <mergeCell ref="C86:F86"/>
    <mergeCell ref="C87:F87"/>
    <mergeCell ref="C88:F88"/>
    <mergeCell ref="C89:F89"/>
    <mergeCell ref="C90:F90"/>
    <mergeCell ref="C91:F91"/>
    <mergeCell ref="C92:F92"/>
    <mergeCell ref="C93:F93"/>
    <mergeCell ref="C94:F94"/>
    <mergeCell ref="C95:F95"/>
    <mergeCell ref="C96:F96"/>
    <mergeCell ref="C97:F97"/>
    <mergeCell ref="C98:F98"/>
    <mergeCell ref="C99:F99"/>
    <mergeCell ref="C100:F100"/>
    <mergeCell ref="C101:F101"/>
    <mergeCell ref="C102:F102"/>
    <mergeCell ref="C103:F103"/>
    <mergeCell ref="C104:F104"/>
    <mergeCell ref="C105:F105"/>
    <mergeCell ref="C106:F106"/>
    <mergeCell ref="C107:F107"/>
    <mergeCell ref="C108:F108"/>
    <mergeCell ref="C109:F109"/>
    <mergeCell ref="C110:F110"/>
    <mergeCell ref="C111:F111"/>
    <mergeCell ref="C112:F112"/>
    <mergeCell ref="C113:F113"/>
    <mergeCell ref="C114:F114"/>
    <mergeCell ref="C115:F115"/>
    <mergeCell ref="C116:F116"/>
    <mergeCell ref="C117:F117"/>
    <mergeCell ref="C118:F118"/>
    <mergeCell ref="C119:F119"/>
    <mergeCell ref="C120:F120"/>
    <mergeCell ref="C121:F121"/>
    <mergeCell ref="C122:F122"/>
    <mergeCell ref="C123:F123"/>
    <mergeCell ref="C124:F124"/>
    <mergeCell ref="C125:F125"/>
    <mergeCell ref="C126:F126"/>
    <mergeCell ref="C127:F127"/>
    <mergeCell ref="C128:F128"/>
    <mergeCell ref="C129:F129"/>
    <mergeCell ref="C130:F130"/>
    <mergeCell ref="C131:F131"/>
    <mergeCell ref="C132:F132"/>
    <mergeCell ref="C133:F133"/>
    <mergeCell ref="C134:F134"/>
    <mergeCell ref="C135:F135"/>
    <mergeCell ref="C136:F136"/>
    <mergeCell ref="C137:F137"/>
    <mergeCell ref="C138:F138"/>
    <mergeCell ref="C139:F139"/>
    <mergeCell ref="C140:F140"/>
    <mergeCell ref="C141:F141"/>
    <mergeCell ref="C142:F142"/>
    <mergeCell ref="C143:F143"/>
    <mergeCell ref="C144:F144"/>
    <mergeCell ref="C145:F145"/>
    <mergeCell ref="C146:F146"/>
    <mergeCell ref="C147:F147"/>
    <mergeCell ref="C148:F148"/>
    <mergeCell ref="C149:F149"/>
    <mergeCell ref="C150:F150"/>
    <mergeCell ref="C151:F151"/>
    <mergeCell ref="C152:F152"/>
    <mergeCell ref="C153:F153"/>
    <mergeCell ref="C154:F154"/>
    <mergeCell ref="C155:F155"/>
    <mergeCell ref="C156:F156"/>
    <mergeCell ref="C157:F157"/>
    <mergeCell ref="C158:F158"/>
    <mergeCell ref="C159:F159"/>
    <mergeCell ref="C160:F160"/>
    <mergeCell ref="C161:F161"/>
    <mergeCell ref="C162:F162"/>
    <mergeCell ref="C163:F163"/>
    <mergeCell ref="C164:F164"/>
    <mergeCell ref="C165:F165"/>
    <mergeCell ref="C166:F166"/>
    <mergeCell ref="C167:F167"/>
    <mergeCell ref="C168:F168"/>
    <mergeCell ref="C169:F169"/>
    <mergeCell ref="C170:F170"/>
    <mergeCell ref="C171:F171"/>
    <mergeCell ref="C172:F172"/>
    <mergeCell ref="C173:F173"/>
    <mergeCell ref="C174:F174"/>
    <mergeCell ref="C175:F175"/>
    <mergeCell ref="C176:F176"/>
    <mergeCell ref="C177:F177"/>
    <mergeCell ref="C178:F178"/>
    <mergeCell ref="C179:F179"/>
    <mergeCell ref="C180:F180"/>
    <mergeCell ref="C181:F181"/>
    <mergeCell ref="C182:F182"/>
    <mergeCell ref="C183:F183"/>
    <mergeCell ref="C184:F184"/>
    <mergeCell ref="C185:F185"/>
    <mergeCell ref="C186:F186"/>
    <mergeCell ref="C187:F187"/>
    <mergeCell ref="C188:F188"/>
    <mergeCell ref="C189:F189"/>
    <mergeCell ref="C190:F190"/>
    <mergeCell ref="C191:F191"/>
    <mergeCell ref="C192:F192"/>
    <mergeCell ref="C193:F193"/>
    <mergeCell ref="C194:F194"/>
    <mergeCell ref="C195:F195"/>
    <mergeCell ref="C196:F196"/>
    <mergeCell ref="C197:F197"/>
    <mergeCell ref="C198:F198"/>
    <mergeCell ref="C199:F199"/>
    <mergeCell ref="C200:F200"/>
    <mergeCell ref="C201:F201"/>
    <mergeCell ref="C202:F202"/>
    <mergeCell ref="C203:F203"/>
    <mergeCell ref="C204:F204"/>
    <mergeCell ref="C205:F205"/>
    <mergeCell ref="C206:F206"/>
    <mergeCell ref="C207:F207"/>
    <mergeCell ref="C208:F208"/>
    <mergeCell ref="C209:F209"/>
    <mergeCell ref="C210:F210"/>
    <mergeCell ref="C211:F211"/>
    <mergeCell ref="C212:F212"/>
    <mergeCell ref="C213:F213"/>
    <mergeCell ref="C214:F214"/>
    <mergeCell ref="C215:F215"/>
    <mergeCell ref="C216:F216"/>
    <mergeCell ref="C217:F217"/>
    <mergeCell ref="C218:F218"/>
    <mergeCell ref="C219:F219"/>
    <mergeCell ref="C220:F220"/>
    <mergeCell ref="C221:F221"/>
    <mergeCell ref="C222:F222"/>
    <mergeCell ref="C223:F223"/>
    <mergeCell ref="C224:F224"/>
    <mergeCell ref="C225:F225"/>
    <mergeCell ref="C226:F226"/>
    <mergeCell ref="C227:F227"/>
    <mergeCell ref="C228:F228"/>
    <mergeCell ref="C229:F229"/>
    <mergeCell ref="C230:F230"/>
    <mergeCell ref="C231:F231"/>
    <mergeCell ref="C232:F232"/>
    <mergeCell ref="C233:F233"/>
    <mergeCell ref="C234:F234"/>
    <mergeCell ref="C235:F235"/>
    <mergeCell ref="C236:F236"/>
    <mergeCell ref="C237:F237"/>
    <mergeCell ref="C238:F238"/>
    <mergeCell ref="C239:F239"/>
    <mergeCell ref="C240:F240"/>
    <mergeCell ref="C241:F241"/>
    <mergeCell ref="C242:F242"/>
    <mergeCell ref="C243:F243"/>
    <mergeCell ref="C244:F244"/>
    <mergeCell ref="C245:F245"/>
    <mergeCell ref="C246:F246"/>
    <mergeCell ref="C247:F247"/>
    <mergeCell ref="C248:F248"/>
    <mergeCell ref="C249:F249"/>
    <mergeCell ref="C250:F250"/>
    <mergeCell ref="C251:F251"/>
    <mergeCell ref="C252:F252"/>
    <mergeCell ref="C253:F253"/>
    <mergeCell ref="C254:F254"/>
    <mergeCell ref="C255:F255"/>
    <mergeCell ref="C256:F256"/>
    <mergeCell ref="C257:F257"/>
    <mergeCell ref="C258:F258"/>
    <mergeCell ref="C259:F259"/>
    <mergeCell ref="C260:F260"/>
    <mergeCell ref="C261:F261"/>
    <mergeCell ref="C262:F262"/>
    <mergeCell ref="C263:F263"/>
    <mergeCell ref="C264:F264"/>
    <mergeCell ref="C265:F265"/>
    <mergeCell ref="C266:F266"/>
    <mergeCell ref="C267:F267"/>
    <mergeCell ref="C268:F268"/>
    <mergeCell ref="C269:F269"/>
    <mergeCell ref="C270:F270"/>
    <mergeCell ref="C271:F271"/>
    <mergeCell ref="C272:F272"/>
    <mergeCell ref="C273:F273"/>
    <mergeCell ref="C274:F274"/>
    <mergeCell ref="C275:F275"/>
    <mergeCell ref="C276:F276"/>
    <mergeCell ref="C277:F277"/>
    <mergeCell ref="C278:F278"/>
    <mergeCell ref="C279:F279"/>
    <mergeCell ref="C280:F280"/>
    <mergeCell ref="C281:F281"/>
    <mergeCell ref="C282:F282"/>
    <mergeCell ref="C283:F283"/>
    <mergeCell ref="C284:F284"/>
    <mergeCell ref="C285:F285"/>
    <mergeCell ref="C286:F286"/>
    <mergeCell ref="C287:F287"/>
    <mergeCell ref="C288:F288"/>
    <mergeCell ref="C289:F289"/>
    <mergeCell ref="H5:J6"/>
    <mergeCell ref="A15:N16"/>
  </mergeCells>
  <conditionalFormatting sqref="L18">
    <cfRule type="cellIs" dxfId="1" priority="1" operator="lessThan">
      <formula>0</formula>
    </cfRule>
  </conditionalFormatting>
  <dataValidations count="1">
    <dataValidation type="list" allowBlank="1" showErrorMessage="1" sqref="G19:G200">
      <formula1>"Transportation,Lodging,Food,Gym,Activities,Grocerries,Others,."</formula1>
    </dataValidation>
  </dataValidations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O1041"/>
  <sheetViews>
    <sheetView topLeftCell="A152" workbookViewId="0">
      <selection activeCell="A1" sqref="A1:J1"/>
    </sheetView>
  </sheetViews>
  <sheetFormatPr defaultColWidth="12.6339285714286" defaultRowHeight="15.75" customHeight="1"/>
  <cols>
    <col min="2" max="2" width="26.5" customWidth="1"/>
    <col min="6" max="6" width="10.1339285714286" customWidth="1"/>
    <col min="7" max="7" width="16" customWidth="1"/>
    <col min="10" max="10" width="16.5" customWidth="1"/>
  </cols>
  <sheetData>
    <row r="1" ht="27.6" spans="1:15">
      <c r="A1" s="12" t="s">
        <v>0</v>
      </c>
      <c r="K1" s="41"/>
      <c r="L1" s="4"/>
      <c r="M1" s="41"/>
      <c r="N1" s="41"/>
      <c r="O1" s="41"/>
    </row>
    <row r="2" ht="13.95" spans="1:15">
      <c r="A2" s="13" t="s">
        <v>1</v>
      </c>
      <c r="D2" s="14" t="s">
        <v>2</v>
      </c>
      <c r="K2" s="41"/>
      <c r="L2" s="42"/>
      <c r="M2" s="42"/>
      <c r="N2" s="4"/>
      <c r="O2" s="4"/>
    </row>
    <row r="3" ht="13.95" spans="1:15">
      <c r="A3" s="15"/>
      <c r="B3" s="16" t="s">
        <v>3</v>
      </c>
      <c r="C3" s="15"/>
      <c r="G3" s="19"/>
      <c r="H3" s="19"/>
      <c r="I3" s="19"/>
      <c r="J3" s="19"/>
      <c r="K3" s="43"/>
      <c r="L3" s="44" t="s">
        <v>4</v>
      </c>
      <c r="M3" s="46"/>
      <c r="N3" s="4"/>
      <c r="O3" s="4"/>
    </row>
    <row r="4" ht="14" spans="1:15">
      <c r="A4" s="17"/>
      <c r="B4" s="18">
        <v>4386.26</v>
      </c>
      <c r="C4" s="15"/>
      <c r="D4" s="19"/>
      <c r="E4" s="35" t="s">
        <v>5</v>
      </c>
      <c r="F4" s="36">
        <f t="shared" ref="F4:F10" si="0">G4/$B$6</f>
        <v>0.394608259568304</v>
      </c>
      <c r="G4" s="37">
        <f t="shared" ref="G4:G10" si="1">SUMIF($G$19:$G$242,"="&amp;E4,$K$19:$K$242)</f>
        <v>465.81926609</v>
      </c>
      <c r="H4" s="19"/>
      <c r="I4" s="19"/>
      <c r="J4" s="19"/>
      <c r="K4" s="43"/>
      <c r="L4" s="45" t="s">
        <v>148</v>
      </c>
      <c r="M4" s="52">
        <f>IFERROR(__xludf.DUMMYFUNCTION("GOOGLEFINANCE(""Currency:PENGBP"")"),0.2000894474)</f>
        <v>0.2000894474</v>
      </c>
      <c r="N4" s="4"/>
      <c r="O4" s="4"/>
    </row>
    <row r="5" ht="13.2" spans="1:15">
      <c r="A5" s="15"/>
      <c r="B5" s="20" t="s">
        <v>7</v>
      </c>
      <c r="C5" s="15"/>
      <c r="D5" s="19"/>
      <c r="E5" s="35" t="s">
        <v>8</v>
      </c>
      <c r="F5" s="36">
        <f t="shared" si="0"/>
        <v>0.107405148840283</v>
      </c>
      <c r="G5" s="37">
        <f t="shared" si="1"/>
        <v>126.787482</v>
      </c>
      <c r="H5" s="19"/>
      <c r="I5" s="19"/>
      <c r="J5" s="19"/>
      <c r="K5" s="43"/>
      <c r="L5" s="45" t="s">
        <v>9</v>
      </c>
      <c r="M5" s="52">
        <f>IFERROR(__xludf.DUMMYFUNCTION("GOOGLEFINANCE(""Currency:eurgbp"")"),0.8328716151)</f>
        <v>0.8328716151</v>
      </c>
      <c r="N5" s="4"/>
      <c r="O5" s="4"/>
    </row>
    <row r="6" ht="14.75" spans="1:15">
      <c r="A6" s="15"/>
      <c r="B6" s="69">
        <f>L242</f>
        <v>1180.46</v>
      </c>
      <c r="C6" s="15"/>
      <c r="D6" s="19"/>
      <c r="E6" s="35" t="s">
        <v>10</v>
      </c>
      <c r="F6" s="36">
        <f t="shared" si="0"/>
        <v>0.098407111104993</v>
      </c>
      <c r="G6" s="37">
        <f t="shared" si="1"/>
        <v>116.165658375</v>
      </c>
      <c r="H6" s="19"/>
      <c r="I6" s="19"/>
      <c r="J6" s="19"/>
      <c r="K6" s="43"/>
      <c r="L6" s="46" t="s">
        <v>11</v>
      </c>
      <c r="M6" s="53">
        <f>IFERROR(__xludf.DUMMYFUNCTION("GOOGLEFINANCE(""Currency:USDGBP"")"),0.749335)</f>
        <v>0.749335</v>
      </c>
      <c r="N6" s="4"/>
      <c r="O6" s="4"/>
    </row>
    <row r="7" ht="13.2" spans="1:15">
      <c r="A7" s="15"/>
      <c r="B7" s="20" t="s">
        <v>12</v>
      </c>
      <c r="C7" s="15"/>
      <c r="D7" s="19"/>
      <c r="E7" s="35" t="s">
        <v>13</v>
      </c>
      <c r="F7" s="36">
        <f t="shared" si="0"/>
        <v>0.0396738877217356</v>
      </c>
      <c r="G7" s="37">
        <f t="shared" si="1"/>
        <v>46.8334375</v>
      </c>
      <c r="H7" s="19"/>
      <c r="I7" s="19"/>
      <c r="J7" s="19"/>
      <c r="K7" s="41"/>
      <c r="L7" s="41"/>
      <c r="M7" s="41"/>
      <c r="N7" s="41"/>
      <c r="O7" s="41"/>
    </row>
    <row r="8" ht="14" spans="1:15">
      <c r="A8" s="15"/>
      <c r="B8" s="22">
        <f>B4-B6</f>
        <v>3205.8</v>
      </c>
      <c r="C8" s="15"/>
      <c r="D8" s="19"/>
      <c r="E8" s="35" t="s">
        <v>14</v>
      </c>
      <c r="F8" s="36">
        <f t="shared" si="0"/>
        <v>0.150062512918693</v>
      </c>
      <c r="G8" s="37">
        <f t="shared" si="1"/>
        <v>177.142794</v>
      </c>
      <c r="H8" s="19"/>
      <c r="I8" s="19"/>
      <c r="J8" s="19"/>
      <c r="K8" s="41"/>
      <c r="L8" s="41"/>
      <c r="M8" s="41"/>
      <c r="N8" s="41"/>
      <c r="O8" s="41"/>
    </row>
    <row r="9" ht="13.2" spans="1:15">
      <c r="A9" s="15"/>
      <c r="B9" s="23"/>
      <c r="C9" s="15"/>
      <c r="D9" s="19"/>
      <c r="E9" s="35" t="s">
        <v>15</v>
      </c>
      <c r="F9" s="36">
        <f t="shared" si="0"/>
        <v>0.0901263772597123</v>
      </c>
      <c r="G9" s="37">
        <f t="shared" si="1"/>
        <v>106.3905833</v>
      </c>
      <c r="H9" s="19"/>
      <c r="I9" s="19"/>
      <c r="J9" s="19"/>
      <c r="K9" s="41"/>
      <c r="L9" s="41"/>
      <c r="M9" s="41"/>
      <c r="N9" s="41"/>
      <c r="O9" s="41"/>
    </row>
    <row r="10" ht="13.2" spans="1:15">
      <c r="A10" s="15"/>
      <c r="B10" s="23"/>
      <c r="C10" s="15"/>
      <c r="D10" s="19"/>
      <c r="E10" s="35" t="s">
        <v>149</v>
      </c>
      <c r="F10" s="36">
        <f t="shared" si="0"/>
        <v>0.0740790831540247</v>
      </c>
      <c r="G10" s="37">
        <f t="shared" si="1"/>
        <v>87.4473945</v>
      </c>
      <c r="H10" s="19"/>
      <c r="I10" s="19"/>
      <c r="J10" s="19"/>
      <c r="K10" s="41"/>
      <c r="L10" s="41"/>
      <c r="M10" s="41"/>
      <c r="N10" s="41"/>
      <c r="O10" s="41"/>
    </row>
    <row r="11" ht="12" spans="1:15">
      <c r="A11" s="15"/>
      <c r="B11" s="23"/>
      <c r="C11" s="15"/>
      <c r="D11" s="19"/>
      <c r="E11" s="19"/>
      <c r="F11" s="19"/>
      <c r="G11" s="19"/>
      <c r="H11" s="19"/>
      <c r="I11" s="19"/>
      <c r="J11" s="19"/>
      <c r="K11" s="41"/>
      <c r="L11" s="41"/>
      <c r="M11" s="41"/>
      <c r="N11" s="41"/>
      <c r="O11" s="41"/>
    </row>
    <row r="12" ht="12" spans="1:15">
      <c r="A12" s="24"/>
      <c r="B12" s="25"/>
      <c r="C12" s="24"/>
      <c r="D12" s="24"/>
      <c r="E12" s="24"/>
      <c r="F12" s="24"/>
      <c r="G12" s="24"/>
      <c r="H12" s="24"/>
      <c r="I12" s="24"/>
      <c r="J12" s="24"/>
      <c r="K12" s="41"/>
      <c r="L12" s="41"/>
      <c r="M12" s="41"/>
      <c r="N12" s="41"/>
      <c r="O12" s="41"/>
    </row>
    <row r="13" ht="12" spans="1:15">
      <c r="A13" s="4"/>
      <c r="B13" s="26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ht="12" spans="1:15">
      <c r="A14" s="24"/>
      <c r="B14" s="25"/>
      <c r="C14" s="24"/>
      <c r="D14" s="24"/>
      <c r="E14" s="24"/>
      <c r="F14" s="24"/>
      <c r="G14" s="24"/>
      <c r="H14" s="24"/>
      <c r="I14" s="24"/>
      <c r="J14" s="24"/>
      <c r="K14" s="41"/>
      <c r="L14" s="41"/>
      <c r="M14" s="41"/>
      <c r="N14" s="41"/>
      <c r="O14" s="41"/>
    </row>
    <row r="15" ht="12" spans="1:15">
      <c r="A15" s="27" t="s">
        <v>235</v>
      </c>
      <c r="O15" s="24"/>
    </row>
    <row r="16" ht="12" spans="15:15">
      <c r="O16" s="24"/>
    </row>
    <row r="17" ht="12" spans="1:15">
      <c r="A17" s="28"/>
      <c r="B17" s="29"/>
      <c r="C17" s="30"/>
      <c r="D17" s="28"/>
      <c r="E17" s="29"/>
      <c r="F17" s="29"/>
      <c r="G17" s="29"/>
      <c r="H17" s="29"/>
      <c r="I17" s="29"/>
      <c r="J17" s="29"/>
      <c r="K17" s="29"/>
      <c r="L17" s="29"/>
      <c r="M17" s="54"/>
      <c r="N17" s="54"/>
      <c r="O17" s="55"/>
    </row>
    <row r="18" ht="27" spans="1:15">
      <c r="A18" s="19"/>
      <c r="B18" s="31" t="s">
        <v>19</v>
      </c>
      <c r="C18" s="32" t="s">
        <v>20</v>
      </c>
      <c r="D18" s="33"/>
      <c r="E18" s="33"/>
      <c r="F18" s="38"/>
      <c r="G18" s="39" t="s">
        <v>21</v>
      </c>
      <c r="H18" s="39" t="s">
        <v>22</v>
      </c>
      <c r="I18" s="39" t="s">
        <v>23</v>
      </c>
      <c r="J18" s="39" t="s">
        <v>24</v>
      </c>
      <c r="K18" s="47" t="s">
        <v>25</v>
      </c>
      <c r="L18" s="48" t="s">
        <v>26</v>
      </c>
      <c r="M18" s="39" t="s">
        <v>27</v>
      </c>
      <c r="N18" s="56"/>
      <c r="O18" s="19"/>
    </row>
    <row r="19" ht="12" spans="1:15">
      <c r="A19" s="4"/>
      <c r="B19" s="26"/>
      <c r="G19" s="4" t="s">
        <v>151</v>
      </c>
      <c r="H19" s="4"/>
      <c r="I19" s="4"/>
      <c r="J19" s="4"/>
      <c r="K19" s="49"/>
      <c r="L19" s="4"/>
      <c r="M19" s="40">
        <v>1000</v>
      </c>
      <c r="N19" s="4"/>
      <c r="O19" s="4"/>
    </row>
    <row r="20" ht="12" spans="1:15">
      <c r="A20" s="4"/>
      <c r="B20" s="26" t="s">
        <v>236</v>
      </c>
      <c r="C20" s="4" t="s">
        <v>237</v>
      </c>
      <c r="G20" s="4" t="s">
        <v>8</v>
      </c>
      <c r="H20" s="40">
        <v>1</v>
      </c>
      <c r="I20" s="40">
        <v>15.15</v>
      </c>
      <c r="J20" s="40">
        <v>15.15</v>
      </c>
      <c r="K20" s="51">
        <f t="shared" ref="K20:K21" si="2">J20*$M$6</f>
        <v>11.35242525</v>
      </c>
      <c r="L20" s="51">
        <f>SUM($K$20:K20)</f>
        <v>11.35242525</v>
      </c>
      <c r="M20" s="51">
        <f t="shared" ref="M20:M240" si="3">M19-K20</f>
        <v>988.64757475</v>
      </c>
      <c r="N20" s="4"/>
      <c r="O20" s="4"/>
    </row>
    <row r="21" ht="12" spans="1:15">
      <c r="A21" s="4"/>
      <c r="B21" s="26" t="s">
        <v>238</v>
      </c>
      <c r="C21" s="4" t="s">
        <v>15</v>
      </c>
      <c r="G21" s="4" t="s">
        <v>15</v>
      </c>
      <c r="H21" s="40">
        <v>1</v>
      </c>
      <c r="I21" s="40">
        <v>7.9</v>
      </c>
      <c r="J21" s="40">
        <v>7.9</v>
      </c>
      <c r="K21" s="51">
        <f t="shared" si="2"/>
        <v>5.9197465</v>
      </c>
      <c r="L21" s="51">
        <f>SUM($K$20:K21)</f>
        <v>17.27217175</v>
      </c>
      <c r="M21" s="51">
        <f t="shared" si="3"/>
        <v>982.72782825</v>
      </c>
      <c r="N21" s="4"/>
      <c r="O21" s="4"/>
    </row>
    <row r="22" ht="12" spans="1:15">
      <c r="A22" s="4"/>
      <c r="B22" s="26"/>
      <c r="C22" s="4" t="s">
        <v>239</v>
      </c>
      <c r="G22" s="4" t="s">
        <v>5</v>
      </c>
      <c r="H22" s="40">
        <v>1</v>
      </c>
      <c r="I22" s="40">
        <v>100</v>
      </c>
      <c r="J22" s="40">
        <v>100</v>
      </c>
      <c r="K22" s="51">
        <f>J22*$M$4</f>
        <v>20.00894474</v>
      </c>
      <c r="L22" s="51">
        <f>SUM($K$20:K22)</f>
        <v>37.28111649</v>
      </c>
      <c r="M22" s="51">
        <f t="shared" si="3"/>
        <v>962.71888351</v>
      </c>
      <c r="N22" s="4"/>
      <c r="O22" s="4"/>
    </row>
    <row r="23" ht="12" spans="1:15">
      <c r="A23" s="4"/>
      <c r="B23" s="26"/>
      <c r="C23" s="4" t="s">
        <v>240</v>
      </c>
      <c r="G23" s="4" t="s">
        <v>5</v>
      </c>
      <c r="H23" s="40">
        <v>1</v>
      </c>
      <c r="I23" s="40">
        <v>4</v>
      </c>
      <c r="J23" s="40">
        <v>4</v>
      </c>
      <c r="K23" s="51">
        <f t="shared" ref="K23:K30" si="4">J23*$M$6</f>
        <v>2.99734</v>
      </c>
      <c r="L23" s="51">
        <f>SUM($K$20:K23)</f>
        <v>40.27845649</v>
      </c>
      <c r="M23" s="51">
        <f t="shared" si="3"/>
        <v>959.72154351</v>
      </c>
      <c r="N23" s="4"/>
      <c r="O23" s="4"/>
    </row>
    <row r="24" ht="12" spans="1:15">
      <c r="A24" s="4"/>
      <c r="B24" s="26"/>
      <c r="C24" s="4" t="s">
        <v>241</v>
      </c>
      <c r="G24" s="4" t="s">
        <v>149</v>
      </c>
      <c r="H24" s="40">
        <v>1</v>
      </c>
      <c r="I24" s="40">
        <v>5</v>
      </c>
      <c r="J24" s="40">
        <v>5</v>
      </c>
      <c r="K24" s="51">
        <f t="shared" si="4"/>
        <v>3.746675</v>
      </c>
      <c r="L24" s="51">
        <f>SUM($K$20:K24)</f>
        <v>44.02513149</v>
      </c>
      <c r="M24" s="51">
        <f t="shared" si="3"/>
        <v>955.97486851</v>
      </c>
      <c r="N24" s="4"/>
      <c r="O24" s="4"/>
    </row>
    <row r="25" ht="12" spans="1:15">
      <c r="A25" s="4"/>
      <c r="B25" s="26"/>
      <c r="C25" s="4" t="s">
        <v>242</v>
      </c>
      <c r="G25" s="4" t="s">
        <v>149</v>
      </c>
      <c r="H25" s="40">
        <v>1</v>
      </c>
      <c r="I25" s="40">
        <v>1.5</v>
      </c>
      <c r="J25" s="40">
        <v>1.5</v>
      </c>
      <c r="K25" s="51">
        <f t="shared" si="4"/>
        <v>1.1240025</v>
      </c>
      <c r="L25" s="51">
        <f>SUM($K$20:K25)</f>
        <v>45.14913399</v>
      </c>
      <c r="M25" s="51">
        <f t="shared" si="3"/>
        <v>954.85086601</v>
      </c>
      <c r="N25" s="4"/>
      <c r="O25" s="4"/>
    </row>
    <row r="26" ht="12" spans="1:15">
      <c r="A26" s="4"/>
      <c r="B26" s="26"/>
      <c r="C26" s="4" t="s">
        <v>243</v>
      </c>
      <c r="G26" s="4" t="s">
        <v>14</v>
      </c>
      <c r="H26" s="40">
        <v>1</v>
      </c>
      <c r="I26" s="40">
        <v>120</v>
      </c>
      <c r="J26" s="40">
        <v>120</v>
      </c>
      <c r="K26" s="51">
        <f t="shared" si="4"/>
        <v>89.9202</v>
      </c>
      <c r="L26" s="51">
        <f>SUM($K$20:K26)</f>
        <v>135.06933399</v>
      </c>
      <c r="M26" s="51">
        <f t="shared" si="3"/>
        <v>864.93066601</v>
      </c>
      <c r="N26" s="4"/>
      <c r="O26" s="4"/>
    </row>
    <row r="27" ht="12" spans="1:15">
      <c r="A27" s="4"/>
      <c r="B27" s="26"/>
      <c r="C27" s="4" t="s">
        <v>244</v>
      </c>
      <c r="G27" s="4" t="s">
        <v>5</v>
      </c>
      <c r="H27" s="40">
        <v>1</v>
      </c>
      <c r="I27" s="40">
        <v>7</v>
      </c>
      <c r="J27" s="40">
        <v>7</v>
      </c>
      <c r="K27" s="51">
        <f t="shared" si="4"/>
        <v>5.245345</v>
      </c>
      <c r="L27" s="51">
        <f>SUM($K$20:K27)</f>
        <v>140.31467899</v>
      </c>
      <c r="M27" s="51">
        <f t="shared" si="3"/>
        <v>859.68532101</v>
      </c>
      <c r="N27" s="4"/>
      <c r="O27" s="4"/>
    </row>
    <row r="28" ht="12" spans="1:15">
      <c r="A28" s="4"/>
      <c r="B28" s="26"/>
      <c r="C28" s="4" t="s">
        <v>245</v>
      </c>
      <c r="G28" s="4" t="s">
        <v>10</v>
      </c>
      <c r="H28" s="40">
        <v>1</v>
      </c>
      <c r="I28" s="40">
        <v>5</v>
      </c>
      <c r="J28" s="40">
        <v>5</v>
      </c>
      <c r="K28" s="51">
        <f t="shared" si="4"/>
        <v>3.746675</v>
      </c>
      <c r="L28" s="51">
        <f>SUM($K$20:K28)</f>
        <v>144.06135399</v>
      </c>
      <c r="M28" s="51">
        <f t="shared" si="3"/>
        <v>855.93864601</v>
      </c>
      <c r="N28" s="4"/>
      <c r="O28" s="4"/>
    </row>
    <row r="29" ht="12" spans="1:15">
      <c r="A29" s="4"/>
      <c r="B29" s="26"/>
      <c r="C29" s="4" t="s">
        <v>109</v>
      </c>
      <c r="G29" s="4" t="s">
        <v>10</v>
      </c>
      <c r="H29" s="40">
        <v>1</v>
      </c>
      <c r="I29" s="40">
        <v>10.5</v>
      </c>
      <c r="J29" s="40">
        <v>10.5</v>
      </c>
      <c r="K29" s="51">
        <f t="shared" si="4"/>
        <v>7.8680175</v>
      </c>
      <c r="L29" s="51">
        <f>SUM($K$20:K29)</f>
        <v>151.92937149</v>
      </c>
      <c r="M29" s="51">
        <f t="shared" si="3"/>
        <v>848.07062851</v>
      </c>
      <c r="N29" s="4"/>
      <c r="O29" s="4"/>
    </row>
    <row r="30" ht="12" spans="1:15">
      <c r="A30" s="4"/>
      <c r="B30" s="26"/>
      <c r="C30" s="4" t="s">
        <v>246</v>
      </c>
      <c r="G30" s="4" t="s">
        <v>5</v>
      </c>
      <c r="H30" s="40">
        <v>1</v>
      </c>
      <c r="I30" s="40">
        <v>105.75</v>
      </c>
      <c r="J30" s="40">
        <v>105.75</v>
      </c>
      <c r="K30" s="51">
        <f t="shared" si="4"/>
        <v>79.24217625</v>
      </c>
      <c r="L30" s="51">
        <f>SUM($K$20:K30)</f>
        <v>231.17154774</v>
      </c>
      <c r="M30" s="51">
        <f t="shared" si="3"/>
        <v>768.82845226</v>
      </c>
      <c r="N30" s="4"/>
      <c r="O30" s="4"/>
    </row>
    <row r="31" ht="12" spans="1:15">
      <c r="A31" s="4"/>
      <c r="B31" s="26"/>
      <c r="C31" s="4"/>
      <c r="G31" s="4" t="s">
        <v>151</v>
      </c>
      <c r="H31" s="40"/>
      <c r="I31" s="40"/>
      <c r="J31" s="40"/>
      <c r="K31" s="51"/>
      <c r="L31" s="51"/>
      <c r="M31" s="51">
        <f t="shared" si="3"/>
        <v>768.82845226</v>
      </c>
      <c r="N31" s="4"/>
      <c r="O31" s="4"/>
    </row>
    <row r="32" ht="12" spans="1:15">
      <c r="A32" s="4"/>
      <c r="B32" s="26"/>
      <c r="C32" s="2" t="s">
        <v>247</v>
      </c>
      <c r="G32" s="4" t="s">
        <v>5</v>
      </c>
      <c r="H32" s="4">
        <v>1</v>
      </c>
      <c r="I32" s="4">
        <v>30</v>
      </c>
      <c r="J32" s="4">
        <v>30</v>
      </c>
      <c r="K32" s="51">
        <f t="shared" ref="K32:K35" si="5">J32*$M$6</f>
        <v>22.48005</v>
      </c>
      <c r="L32" s="51">
        <f>SUM($K$20:K32)</f>
        <v>253.65159774</v>
      </c>
      <c r="M32" s="51">
        <f t="shared" si="3"/>
        <v>746.34840226</v>
      </c>
      <c r="N32" s="4"/>
      <c r="O32" s="4"/>
    </row>
    <row r="33" ht="12" spans="1:15">
      <c r="A33" s="4"/>
      <c r="B33" s="26"/>
      <c r="C33" s="4" t="s">
        <v>248</v>
      </c>
      <c r="G33" s="4" t="s">
        <v>5</v>
      </c>
      <c r="H33" s="40">
        <v>1</v>
      </c>
      <c r="I33" s="40">
        <v>10</v>
      </c>
      <c r="J33" s="40">
        <v>10</v>
      </c>
      <c r="K33" s="51">
        <f t="shared" si="5"/>
        <v>7.49335</v>
      </c>
      <c r="L33" s="51">
        <f>SUM($K$20:K33)</f>
        <v>261.14494774</v>
      </c>
      <c r="M33" s="51">
        <f t="shared" si="3"/>
        <v>738.85505226</v>
      </c>
      <c r="N33" s="4"/>
      <c r="O33" s="4"/>
    </row>
    <row r="34" ht="12" spans="1:15">
      <c r="A34" s="4"/>
      <c r="B34" s="26"/>
      <c r="C34" s="4" t="s">
        <v>249</v>
      </c>
      <c r="G34" s="4" t="s">
        <v>15</v>
      </c>
      <c r="H34" s="40">
        <v>1</v>
      </c>
      <c r="I34" s="40">
        <v>10</v>
      </c>
      <c r="J34" s="40">
        <v>10</v>
      </c>
      <c r="K34" s="51">
        <f t="shared" si="5"/>
        <v>7.49335</v>
      </c>
      <c r="L34" s="51">
        <f>SUM($K$20:K34)</f>
        <v>268.63829774</v>
      </c>
      <c r="M34" s="51">
        <f t="shared" si="3"/>
        <v>731.36170226</v>
      </c>
      <c r="N34" s="4"/>
      <c r="O34" s="4"/>
    </row>
    <row r="35" ht="12" spans="1:15">
      <c r="A35" s="4"/>
      <c r="B35" s="26"/>
      <c r="C35" s="4" t="s">
        <v>62</v>
      </c>
      <c r="G35" s="4" t="s">
        <v>5</v>
      </c>
      <c r="H35" s="40">
        <v>1</v>
      </c>
      <c r="I35" s="40">
        <v>5</v>
      </c>
      <c r="J35" s="40">
        <v>5</v>
      </c>
      <c r="K35" s="51">
        <f t="shared" si="5"/>
        <v>3.746675</v>
      </c>
      <c r="L35" s="51">
        <f>SUM($K$20:K35)</f>
        <v>272.38497274</v>
      </c>
      <c r="M35" s="51">
        <f t="shared" si="3"/>
        <v>727.61502726</v>
      </c>
      <c r="N35" s="4"/>
      <c r="O35" s="4"/>
    </row>
    <row r="36" ht="12" spans="1:15">
      <c r="A36" s="4"/>
      <c r="B36" s="26"/>
      <c r="C36" s="4"/>
      <c r="G36" s="4" t="s">
        <v>151</v>
      </c>
      <c r="H36" s="40"/>
      <c r="I36" s="40"/>
      <c r="J36" s="40"/>
      <c r="K36" s="51"/>
      <c r="L36" s="51"/>
      <c r="M36" s="51">
        <f t="shared" si="3"/>
        <v>727.61502726</v>
      </c>
      <c r="N36" s="4"/>
      <c r="O36" s="4"/>
    </row>
    <row r="37" ht="12" spans="1:15">
      <c r="A37" s="4"/>
      <c r="B37" s="26"/>
      <c r="C37" s="4" t="s">
        <v>250</v>
      </c>
      <c r="G37" s="4" t="s">
        <v>5</v>
      </c>
      <c r="H37" s="40">
        <v>1</v>
      </c>
      <c r="I37" s="40"/>
      <c r="J37" s="40"/>
      <c r="K37" s="51">
        <v>133.48</v>
      </c>
      <c r="L37" s="51">
        <f>SUM($K$20:K37)</f>
        <v>405.86497274</v>
      </c>
      <c r="M37" s="51">
        <f t="shared" si="3"/>
        <v>594.13502726</v>
      </c>
      <c r="N37" s="4"/>
      <c r="O37" s="4"/>
    </row>
    <row r="38" ht="12" spans="1:15">
      <c r="A38" s="4"/>
      <c r="B38" s="26"/>
      <c r="C38" s="4" t="s">
        <v>251</v>
      </c>
      <c r="G38" s="4" t="s">
        <v>5</v>
      </c>
      <c r="H38" s="40">
        <v>1</v>
      </c>
      <c r="I38" s="40">
        <v>30</v>
      </c>
      <c r="J38" s="40">
        <v>30</v>
      </c>
      <c r="K38" s="51">
        <f t="shared" ref="K38:K39" si="6">J38*$M$6</f>
        <v>22.48005</v>
      </c>
      <c r="L38" s="51">
        <f>SUM($K$20:K38)</f>
        <v>428.34502274</v>
      </c>
      <c r="M38" s="51">
        <f t="shared" si="3"/>
        <v>571.65497726</v>
      </c>
      <c r="N38" s="4"/>
      <c r="O38" s="4"/>
    </row>
    <row r="39" ht="12" spans="1:15">
      <c r="A39" s="4"/>
      <c r="B39" s="26"/>
      <c r="C39" s="2" t="s">
        <v>252</v>
      </c>
      <c r="G39" s="4" t="s">
        <v>5</v>
      </c>
      <c r="H39" s="4">
        <v>1</v>
      </c>
      <c r="I39" s="4">
        <v>5</v>
      </c>
      <c r="J39" s="4">
        <v>5</v>
      </c>
      <c r="K39" s="51">
        <f t="shared" si="6"/>
        <v>3.746675</v>
      </c>
      <c r="L39" s="51">
        <f>SUM($K$20:K39)</f>
        <v>432.09169774</v>
      </c>
      <c r="M39" s="51">
        <f t="shared" si="3"/>
        <v>567.90830226</v>
      </c>
      <c r="N39" s="4"/>
      <c r="O39" s="4"/>
    </row>
    <row r="40" ht="12" spans="1:15">
      <c r="A40" s="4"/>
      <c r="B40" s="26"/>
      <c r="C40" s="4"/>
      <c r="G40" s="4" t="s">
        <v>151</v>
      </c>
      <c r="H40" s="40"/>
      <c r="I40" s="40"/>
      <c r="J40" s="40"/>
      <c r="K40" s="51"/>
      <c r="L40" s="51"/>
      <c r="M40" s="51">
        <f t="shared" si="3"/>
        <v>567.90830226</v>
      </c>
      <c r="N40" s="4"/>
      <c r="O40" s="4"/>
    </row>
    <row r="41" ht="12" spans="1:15">
      <c r="A41" s="4"/>
      <c r="B41" s="26"/>
      <c r="C41" s="4" t="s">
        <v>10</v>
      </c>
      <c r="G41" s="4" t="s">
        <v>10</v>
      </c>
      <c r="H41" s="40">
        <v>1</v>
      </c>
      <c r="I41" s="40">
        <v>5</v>
      </c>
      <c r="J41" s="40">
        <v>5</v>
      </c>
      <c r="K41" s="51">
        <f>J41*$M$6</f>
        <v>3.746675</v>
      </c>
      <c r="L41" s="51">
        <f>SUM($K$20:K41)</f>
        <v>435.83837274</v>
      </c>
      <c r="M41" s="51">
        <f t="shared" si="3"/>
        <v>564.16162726</v>
      </c>
      <c r="N41" s="4"/>
      <c r="O41" s="4"/>
    </row>
    <row r="42" ht="12" spans="1:15">
      <c r="A42" s="4"/>
      <c r="B42" s="26"/>
      <c r="C42" s="4"/>
      <c r="G42" s="4" t="s">
        <v>151</v>
      </c>
      <c r="H42" s="40"/>
      <c r="I42" s="40"/>
      <c r="J42" s="40"/>
      <c r="K42" s="51"/>
      <c r="L42" s="51"/>
      <c r="M42" s="51">
        <f t="shared" si="3"/>
        <v>564.16162726</v>
      </c>
      <c r="N42" s="4"/>
      <c r="O42" s="4"/>
    </row>
    <row r="43" ht="12" spans="1:15">
      <c r="A43" s="4"/>
      <c r="B43" s="26"/>
      <c r="C43" s="4" t="s">
        <v>253</v>
      </c>
      <c r="G43" s="4" t="s">
        <v>149</v>
      </c>
      <c r="H43" s="40">
        <v>1</v>
      </c>
      <c r="I43" s="40">
        <v>2.5</v>
      </c>
      <c r="J43" s="40">
        <v>2.5</v>
      </c>
      <c r="K43" s="51">
        <f t="shared" ref="K43:K45" si="7">J43*$M$6</f>
        <v>1.8733375</v>
      </c>
      <c r="L43" s="51">
        <f>SUM($K$20:K43)</f>
        <v>437.71171024</v>
      </c>
      <c r="M43" s="51">
        <f t="shared" si="3"/>
        <v>562.28828976</v>
      </c>
      <c r="N43" s="4"/>
      <c r="O43" s="4"/>
    </row>
    <row r="44" ht="12" spans="1:15">
      <c r="A44" s="4"/>
      <c r="B44" s="26"/>
      <c r="C44" s="4" t="s">
        <v>254</v>
      </c>
      <c r="G44" s="4" t="s">
        <v>149</v>
      </c>
      <c r="H44" s="40">
        <v>1</v>
      </c>
      <c r="I44" s="40">
        <v>3.5</v>
      </c>
      <c r="J44" s="40">
        <v>3.5</v>
      </c>
      <c r="K44" s="51">
        <f t="shared" si="7"/>
        <v>2.6226725</v>
      </c>
      <c r="L44" s="51">
        <f>SUM($K$20:K44)</f>
        <v>440.33438274</v>
      </c>
      <c r="M44" s="51">
        <f t="shared" si="3"/>
        <v>559.66561726</v>
      </c>
      <c r="N44" s="4"/>
      <c r="O44" s="4"/>
    </row>
    <row r="45" ht="12" spans="1:15">
      <c r="A45" s="4"/>
      <c r="B45" s="26"/>
      <c r="C45" s="4" t="s">
        <v>255</v>
      </c>
      <c r="G45" s="4" t="s">
        <v>15</v>
      </c>
      <c r="H45" s="40">
        <v>1</v>
      </c>
      <c r="I45" s="40">
        <v>4</v>
      </c>
      <c r="J45" s="40">
        <v>4</v>
      </c>
      <c r="K45" s="51">
        <f t="shared" si="7"/>
        <v>2.99734</v>
      </c>
      <c r="L45" s="51">
        <f>SUM($K$20:K45)</f>
        <v>443.33172274</v>
      </c>
      <c r="M45" s="51">
        <f t="shared" si="3"/>
        <v>556.66827726</v>
      </c>
      <c r="N45" s="4"/>
      <c r="O45" s="4"/>
    </row>
    <row r="46" ht="12" spans="1:15">
      <c r="A46" s="4"/>
      <c r="B46" s="26"/>
      <c r="C46" s="4"/>
      <c r="G46" s="4" t="s">
        <v>151</v>
      </c>
      <c r="H46" s="40"/>
      <c r="I46" s="40"/>
      <c r="J46" s="40"/>
      <c r="K46" s="51"/>
      <c r="L46" s="51"/>
      <c r="M46" s="51">
        <f t="shared" si="3"/>
        <v>556.66827726</v>
      </c>
      <c r="N46" s="4"/>
      <c r="O46" s="4"/>
    </row>
    <row r="47" ht="12" spans="1:15">
      <c r="A47" s="4"/>
      <c r="B47" s="26"/>
      <c r="C47" s="4" t="s">
        <v>255</v>
      </c>
      <c r="G47" s="4" t="s">
        <v>15</v>
      </c>
      <c r="H47" s="40">
        <v>1</v>
      </c>
      <c r="I47" s="40">
        <v>1.75</v>
      </c>
      <c r="J47" s="40">
        <v>1.75</v>
      </c>
      <c r="K47" s="51">
        <f t="shared" ref="K47:K48" si="8">J47*$M$6</f>
        <v>1.31133625</v>
      </c>
      <c r="L47" s="51">
        <f>SUM($K$20:K47)</f>
        <v>444.64305899</v>
      </c>
      <c r="M47" s="51">
        <f t="shared" si="3"/>
        <v>555.35694101</v>
      </c>
      <c r="N47" s="4"/>
      <c r="O47" s="4"/>
    </row>
    <row r="48" ht="12" spans="1:15">
      <c r="A48" s="4"/>
      <c r="B48" s="26"/>
      <c r="C48" s="2" t="s">
        <v>256</v>
      </c>
      <c r="G48" s="4" t="s">
        <v>149</v>
      </c>
      <c r="H48" s="40">
        <v>1</v>
      </c>
      <c r="I48" s="4">
        <v>3.25</v>
      </c>
      <c r="J48" s="4">
        <v>3.25</v>
      </c>
      <c r="K48" s="51">
        <f t="shared" si="8"/>
        <v>2.43533875</v>
      </c>
      <c r="L48" s="51">
        <f>SUM($K$20:K48)</f>
        <v>447.07839774</v>
      </c>
      <c r="M48" s="51">
        <f t="shared" si="3"/>
        <v>552.92160226</v>
      </c>
      <c r="N48" s="4"/>
      <c r="O48" s="4"/>
    </row>
    <row r="49" ht="12" spans="1:15">
      <c r="A49" s="4"/>
      <c r="B49" s="26"/>
      <c r="C49" s="4"/>
      <c r="G49" s="4" t="s">
        <v>151</v>
      </c>
      <c r="H49" s="40"/>
      <c r="I49" s="40"/>
      <c r="J49" s="40"/>
      <c r="K49" s="51"/>
      <c r="L49" s="51"/>
      <c r="M49" s="51">
        <f t="shared" si="3"/>
        <v>552.92160226</v>
      </c>
      <c r="N49" s="4"/>
      <c r="O49" s="4"/>
    </row>
    <row r="50" ht="12" spans="1:15">
      <c r="A50" s="4"/>
      <c r="B50" s="26"/>
      <c r="C50" s="4" t="s">
        <v>257</v>
      </c>
      <c r="G50" s="4" t="s">
        <v>14</v>
      </c>
      <c r="H50" s="40">
        <v>1</v>
      </c>
      <c r="I50" s="40">
        <v>21</v>
      </c>
      <c r="J50" s="40">
        <v>21</v>
      </c>
      <c r="K50" s="51">
        <f t="shared" ref="K50:K51" si="9">J50*$M$6</f>
        <v>15.736035</v>
      </c>
      <c r="L50" s="51">
        <f>SUM($K$20:K50)</f>
        <v>462.81443274</v>
      </c>
      <c r="M50" s="51">
        <f t="shared" si="3"/>
        <v>537.18556726</v>
      </c>
      <c r="N50" s="4"/>
      <c r="O50" s="4"/>
    </row>
    <row r="51" ht="12" spans="1:15">
      <c r="A51" s="4"/>
      <c r="B51" s="26"/>
      <c r="C51" s="4" t="s">
        <v>13</v>
      </c>
      <c r="G51" s="4" t="s">
        <v>13</v>
      </c>
      <c r="H51" s="40">
        <v>1</v>
      </c>
      <c r="I51" s="40">
        <v>2</v>
      </c>
      <c r="J51" s="40">
        <v>2</v>
      </c>
      <c r="K51" s="51">
        <f t="shared" si="9"/>
        <v>1.49867</v>
      </c>
      <c r="L51" s="51">
        <f>SUM($K$20:K51)</f>
        <v>464.31310274</v>
      </c>
      <c r="M51" s="51">
        <f t="shared" si="3"/>
        <v>535.68689726</v>
      </c>
      <c r="N51" s="4"/>
      <c r="O51" s="4"/>
    </row>
    <row r="52" ht="12" spans="1:15">
      <c r="A52" s="4"/>
      <c r="B52" s="26"/>
      <c r="C52" s="4"/>
      <c r="G52" s="4" t="s">
        <v>151</v>
      </c>
      <c r="H52" s="40"/>
      <c r="I52" s="40"/>
      <c r="J52" s="40"/>
      <c r="K52" s="51"/>
      <c r="L52" s="51"/>
      <c r="M52" s="51">
        <f t="shared" si="3"/>
        <v>535.68689726</v>
      </c>
      <c r="N52" s="4"/>
      <c r="O52" s="4"/>
    </row>
    <row r="53" ht="12" spans="1:15">
      <c r="A53" s="4"/>
      <c r="B53" s="26"/>
      <c r="C53" s="4" t="s">
        <v>13</v>
      </c>
      <c r="G53" s="4" t="s">
        <v>13</v>
      </c>
      <c r="H53" s="40">
        <v>1</v>
      </c>
      <c r="I53" s="40">
        <v>2</v>
      </c>
      <c r="J53" s="40">
        <v>2</v>
      </c>
      <c r="K53" s="51">
        <f t="shared" ref="K53:K55" si="10">J53*$M$6</f>
        <v>1.49867</v>
      </c>
      <c r="L53" s="51">
        <f>SUM($K$20:K53)</f>
        <v>465.81177274</v>
      </c>
      <c r="M53" s="51">
        <f t="shared" si="3"/>
        <v>534.18822726</v>
      </c>
      <c r="N53" s="4"/>
      <c r="O53" s="4"/>
    </row>
    <row r="54" ht="12" spans="1:15">
      <c r="A54" s="4"/>
      <c r="B54" s="26"/>
      <c r="C54" s="4" t="s">
        <v>87</v>
      </c>
      <c r="G54" s="4" t="s">
        <v>10</v>
      </c>
      <c r="H54" s="40">
        <v>1</v>
      </c>
      <c r="I54" s="40">
        <v>3</v>
      </c>
      <c r="J54" s="40">
        <v>3</v>
      </c>
      <c r="K54" s="51">
        <f t="shared" si="10"/>
        <v>2.248005</v>
      </c>
      <c r="L54" s="51">
        <f>SUM($K$20:K54)</f>
        <v>468.05977774</v>
      </c>
      <c r="M54" s="51">
        <f t="shared" si="3"/>
        <v>531.94022226</v>
      </c>
      <c r="N54" s="4"/>
      <c r="O54" s="4"/>
    </row>
    <row r="55" ht="12" spans="1:15">
      <c r="A55" s="4"/>
      <c r="B55" s="26"/>
      <c r="C55" s="4" t="s">
        <v>253</v>
      </c>
      <c r="G55" s="4" t="s">
        <v>149</v>
      </c>
      <c r="H55" s="40">
        <v>1</v>
      </c>
      <c r="I55" s="40">
        <v>5</v>
      </c>
      <c r="J55" s="40">
        <v>5</v>
      </c>
      <c r="K55" s="51">
        <f t="shared" si="10"/>
        <v>3.746675</v>
      </c>
      <c r="L55" s="51">
        <f>SUM($K$20:K55)</f>
        <v>471.80645274</v>
      </c>
      <c r="M55" s="51">
        <f t="shared" si="3"/>
        <v>528.19354726</v>
      </c>
      <c r="N55" s="4"/>
      <c r="O55" s="4"/>
    </row>
    <row r="56" ht="12" spans="1:15">
      <c r="A56" s="4"/>
      <c r="B56" s="26"/>
      <c r="G56" s="4" t="s">
        <v>151</v>
      </c>
      <c r="H56" s="4"/>
      <c r="I56" s="4"/>
      <c r="J56" s="4"/>
      <c r="K56" s="51"/>
      <c r="L56" s="51"/>
      <c r="M56" s="51">
        <f t="shared" si="3"/>
        <v>528.19354726</v>
      </c>
      <c r="N56" s="4"/>
      <c r="O56" s="4"/>
    </row>
    <row r="57" ht="12" spans="1:15">
      <c r="A57" s="4"/>
      <c r="B57" s="26"/>
      <c r="C57" s="4" t="s">
        <v>255</v>
      </c>
      <c r="G57" s="4" t="s">
        <v>15</v>
      </c>
      <c r="H57" s="40">
        <v>1</v>
      </c>
      <c r="I57" s="40">
        <v>6.5</v>
      </c>
      <c r="J57" s="40">
        <v>6.5</v>
      </c>
      <c r="K57" s="51">
        <f t="shared" ref="K57:K58" si="11">J57*$M$6</f>
        <v>4.8706775</v>
      </c>
      <c r="L57" s="51">
        <f>SUM($K$20:K57)</f>
        <v>476.67713024</v>
      </c>
      <c r="M57" s="51">
        <f t="shared" si="3"/>
        <v>523.32286976</v>
      </c>
      <c r="N57" s="4"/>
      <c r="O57" s="4"/>
    </row>
    <row r="58" ht="12" spans="1:15">
      <c r="A58" s="4"/>
      <c r="B58" s="26"/>
      <c r="C58" s="4" t="s">
        <v>13</v>
      </c>
      <c r="G58" s="4" t="s">
        <v>13</v>
      </c>
      <c r="H58" s="40">
        <v>1</v>
      </c>
      <c r="I58" s="40">
        <v>2</v>
      </c>
      <c r="J58" s="40">
        <v>2</v>
      </c>
      <c r="K58" s="51">
        <f t="shared" si="11"/>
        <v>1.49867</v>
      </c>
      <c r="L58" s="51">
        <f>SUM($K$20:K58)</f>
        <v>478.17580024</v>
      </c>
      <c r="M58" s="51">
        <f t="shared" si="3"/>
        <v>521.82419976</v>
      </c>
      <c r="N58" s="4"/>
      <c r="O58" s="4"/>
    </row>
    <row r="59" ht="12" spans="1:15">
      <c r="A59" s="4"/>
      <c r="B59" s="26"/>
      <c r="C59" s="4"/>
      <c r="G59" s="4" t="s">
        <v>151</v>
      </c>
      <c r="H59" s="40"/>
      <c r="I59" s="40"/>
      <c r="J59" s="40"/>
      <c r="K59" s="51"/>
      <c r="L59" s="51"/>
      <c r="M59" s="51">
        <f t="shared" si="3"/>
        <v>521.82419976</v>
      </c>
      <c r="N59" s="4"/>
      <c r="O59" s="4"/>
    </row>
    <row r="60" ht="12" spans="1:15">
      <c r="A60" s="4"/>
      <c r="B60" s="26"/>
      <c r="C60" s="4" t="s">
        <v>13</v>
      </c>
      <c r="G60" s="4" t="s">
        <v>13</v>
      </c>
      <c r="H60" s="40">
        <v>1</v>
      </c>
      <c r="I60" s="40">
        <v>2</v>
      </c>
      <c r="J60" s="40">
        <v>2</v>
      </c>
      <c r="K60" s="51">
        <f t="shared" ref="K60:K62" si="12">J60*$M$6</f>
        <v>1.49867</v>
      </c>
      <c r="L60" s="51">
        <f>SUM($K$20:K60)</f>
        <v>479.67447024</v>
      </c>
      <c r="M60" s="51">
        <f t="shared" si="3"/>
        <v>520.32552976</v>
      </c>
      <c r="N60" s="4"/>
      <c r="O60" s="4"/>
    </row>
    <row r="61" ht="12" spans="1:15">
      <c r="A61" s="4"/>
      <c r="B61" s="26"/>
      <c r="C61" s="4" t="s">
        <v>110</v>
      </c>
      <c r="G61" s="4" t="s">
        <v>149</v>
      </c>
      <c r="H61" s="40">
        <v>1</v>
      </c>
      <c r="I61" s="40">
        <v>3.75</v>
      </c>
      <c r="J61" s="40">
        <v>3.75</v>
      </c>
      <c r="K61" s="51">
        <f t="shared" si="12"/>
        <v>2.81000625</v>
      </c>
      <c r="L61" s="51">
        <f>SUM($K$20:K61)</f>
        <v>482.48447649</v>
      </c>
      <c r="M61" s="51">
        <f t="shared" si="3"/>
        <v>517.51552351</v>
      </c>
      <c r="N61" s="4"/>
      <c r="O61" s="4"/>
    </row>
    <row r="62" ht="12" spans="1:15">
      <c r="A62" s="4"/>
      <c r="B62" s="26"/>
      <c r="C62" s="2" t="s">
        <v>258</v>
      </c>
      <c r="G62" s="4" t="s">
        <v>15</v>
      </c>
      <c r="H62" s="40">
        <v>1</v>
      </c>
      <c r="I62" s="4">
        <v>1</v>
      </c>
      <c r="J62" s="4">
        <v>1</v>
      </c>
      <c r="K62" s="51">
        <f t="shared" si="12"/>
        <v>0.749335</v>
      </c>
      <c r="L62" s="51">
        <f>SUM($K$20:K62)</f>
        <v>483.23381149</v>
      </c>
      <c r="M62" s="51">
        <f t="shared" si="3"/>
        <v>516.76618851</v>
      </c>
      <c r="N62" s="4"/>
      <c r="O62" s="4"/>
    </row>
    <row r="63" ht="12" spans="1:15">
      <c r="A63" s="4"/>
      <c r="B63" s="26"/>
      <c r="C63" s="4"/>
      <c r="G63" s="4" t="s">
        <v>151</v>
      </c>
      <c r="H63" s="40"/>
      <c r="I63" s="40"/>
      <c r="J63" s="40"/>
      <c r="K63" s="51"/>
      <c r="L63" s="51"/>
      <c r="M63" s="51">
        <f t="shared" si="3"/>
        <v>516.76618851</v>
      </c>
      <c r="N63" s="4"/>
      <c r="O63" s="4"/>
    </row>
    <row r="64" ht="12" spans="1:15">
      <c r="A64" s="4"/>
      <c r="B64" s="26"/>
      <c r="C64" s="4" t="s">
        <v>110</v>
      </c>
      <c r="G64" s="4" t="s">
        <v>149</v>
      </c>
      <c r="H64" s="40">
        <v>1</v>
      </c>
      <c r="I64" s="40">
        <v>3.25</v>
      </c>
      <c r="J64" s="40">
        <v>3.25</v>
      </c>
      <c r="K64" s="51">
        <f t="shared" ref="K64:K65" si="13">J64*$M$6</f>
        <v>2.43533875</v>
      </c>
      <c r="L64" s="51">
        <f>SUM($K$20:K64)</f>
        <v>485.66915024</v>
      </c>
      <c r="M64" s="51">
        <f t="shared" si="3"/>
        <v>514.33084976</v>
      </c>
      <c r="N64" s="4"/>
      <c r="O64" s="4"/>
    </row>
    <row r="65" ht="12" spans="1:15">
      <c r="A65" s="4"/>
      <c r="B65" s="26"/>
      <c r="C65" s="4" t="s">
        <v>160</v>
      </c>
      <c r="G65" s="4" t="s">
        <v>15</v>
      </c>
      <c r="H65" s="40">
        <v>1</v>
      </c>
      <c r="I65" s="40">
        <v>1</v>
      </c>
      <c r="J65" s="40">
        <v>1</v>
      </c>
      <c r="K65" s="51">
        <f t="shared" si="13"/>
        <v>0.749335</v>
      </c>
      <c r="L65" s="51">
        <f>SUM($K$20:K65)</f>
        <v>486.41848524</v>
      </c>
      <c r="M65" s="51">
        <f t="shared" si="3"/>
        <v>513.58151476</v>
      </c>
      <c r="N65" s="4"/>
      <c r="O65" s="4"/>
    </row>
    <row r="66" ht="12" spans="1:15">
      <c r="A66" s="4"/>
      <c r="B66" s="26"/>
      <c r="C66" s="4"/>
      <c r="G66" s="4" t="s">
        <v>151</v>
      </c>
      <c r="H66" s="40"/>
      <c r="I66" s="40"/>
      <c r="J66" s="40"/>
      <c r="K66" s="51"/>
      <c r="L66" s="51"/>
      <c r="M66" s="51">
        <f t="shared" si="3"/>
        <v>513.58151476</v>
      </c>
      <c r="N66" s="4"/>
      <c r="O66" s="4"/>
    </row>
    <row r="67" ht="12" spans="1:15">
      <c r="A67" s="4"/>
      <c r="B67" s="26"/>
      <c r="C67" s="4" t="s">
        <v>259</v>
      </c>
      <c r="G67" s="4" t="s">
        <v>14</v>
      </c>
      <c r="H67" s="40">
        <v>1</v>
      </c>
      <c r="I67" s="40">
        <v>10</v>
      </c>
      <c r="J67" s="40">
        <v>10</v>
      </c>
      <c r="K67" s="51">
        <f t="shared" ref="K67:K68" si="14">J67*$M$6</f>
        <v>7.49335</v>
      </c>
      <c r="L67" s="51">
        <f>SUM($K$20:K67)</f>
        <v>493.91183524</v>
      </c>
      <c r="M67" s="51">
        <f t="shared" si="3"/>
        <v>506.08816476</v>
      </c>
      <c r="N67" s="4"/>
      <c r="O67" s="4"/>
    </row>
    <row r="68" ht="12" spans="1:15">
      <c r="A68" s="4"/>
      <c r="B68" s="26"/>
      <c r="C68" s="2" t="s">
        <v>260</v>
      </c>
      <c r="G68" s="4" t="s">
        <v>14</v>
      </c>
      <c r="H68" s="40">
        <v>1</v>
      </c>
      <c r="I68" s="4">
        <v>5</v>
      </c>
      <c r="J68" s="4">
        <v>5</v>
      </c>
      <c r="K68" s="51">
        <f t="shared" si="14"/>
        <v>3.746675</v>
      </c>
      <c r="L68" s="51">
        <f>SUM($K$20:K68)</f>
        <v>497.65851024</v>
      </c>
      <c r="M68" s="51">
        <f t="shared" si="3"/>
        <v>502.34148976</v>
      </c>
      <c r="N68" s="4"/>
      <c r="O68" s="4"/>
    </row>
    <row r="69" ht="12" spans="1:15">
      <c r="A69" s="4"/>
      <c r="B69" s="26"/>
      <c r="C69" s="4"/>
      <c r="G69" s="4" t="s">
        <v>151</v>
      </c>
      <c r="H69" s="40"/>
      <c r="I69" s="40"/>
      <c r="J69" s="40"/>
      <c r="K69" s="51"/>
      <c r="L69" s="51"/>
      <c r="M69" s="51">
        <f t="shared" si="3"/>
        <v>502.34148976</v>
      </c>
      <c r="N69" s="4"/>
      <c r="O69" s="4"/>
    </row>
    <row r="70" ht="12" spans="1:15">
      <c r="A70" s="4"/>
      <c r="B70" s="26"/>
      <c r="C70" s="4" t="s">
        <v>255</v>
      </c>
      <c r="G70" s="4" t="s">
        <v>15</v>
      </c>
      <c r="H70" s="40">
        <v>1</v>
      </c>
      <c r="I70" s="40">
        <v>2.25</v>
      </c>
      <c r="J70" s="40">
        <v>2.25</v>
      </c>
      <c r="K70" s="51">
        <f>J70*$M$6</f>
        <v>1.68600375</v>
      </c>
      <c r="L70" s="51">
        <f>SUM($K$20:K70)</f>
        <v>499.34451399</v>
      </c>
      <c r="M70" s="51">
        <f t="shared" si="3"/>
        <v>500.65548601</v>
      </c>
      <c r="N70" s="4"/>
      <c r="O70" s="4"/>
    </row>
    <row r="71" ht="12" spans="1:15">
      <c r="A71" s="4"/>
      <c r="B71" s="26"/>
      <c r="C71" s="72"/>
      <c r="G71" s="4" t="s">
        <v>151</v>
      </c>
      <c r="H71" s="40"/>
      <c r="I71" s="40"/>
      <c r="J71" s="40"/>
      <c r="K71" s="51"/>
      <c r="L71" s="51"/>
      <c r="M71" s="51">
        <f t="shared" si="3"/>
        <v>500.65548601</v>
      </c>
      <c r="N71" s="4"/>
      <c r="O71" s="4"/>
    </row>
    <row r="72" ht="12" spans="1:15">
      <c r="A72" s="4"/>
      <c r="B72" s="26"/>
      <c r="C72" s="4" t="s">
        <v>261</v>
      </c>
      <c r="G72" s="4" t="s">
        <v>10</v>
      </c>
      <c r="H72" s="40">
        <v>1</v>
      </c>
      <c r="I72" s="40">
        <v>3</v>
      </c>
      <c r="J72" s="40">
        <v>3</v>
      </c>
      <c r="K72" s="51">
        <f t="shared" ref="K72:K75" si="15">J72*$M$6</f>
        <v>2.248005</v>
      </c>
      <c r="L72" s="51">
        <f>SUM($K$20:K72)</f>
        <v>501.59251899</v>
      </c>
      <c r="M72" s="51">
        <f t="shared" si="3"/>
        <v>498.40748101</v>
      </c>
      <c r="N72" s="4"/>
      <c r="O72" s="4"/>
    </row>
    <row r="73" ht="12" spans="1:15">
      <c r="A73" s="4"/>
      <c r="B73" s="26"/>
      <c r="C73" s="2" t="s">
        <v>255</v>
      </c>
      <c r="G73" s="4" t="s">
        <v>15</v>
      </c>
      <c r="H73" s="40">
        <v>1</v>
      </c>
      <c r="I73" s="4">
        <v>2.25</v>
      </c>
      <c r="J73" s="4">
        <v>2.25</v>
      </c>
      <c r="K73" s="51">
        <f t="shared" si="15"/>
        <v>1.68600375</v>
      </c>
      <c r="L73" s="51">
        <f>SUM($K$20:K73)</f>
        <v>503.27852274</v>
      </c>
      <c r="M73" s="51">
        <f t="shared" si="3"/>
        <v>496.72147726</v>
      </c>
      <c r="N73" s="4"/>
      <c r="O73" s="4"/>
    </row>
    <row r="74" ht="12" spans="1:15">
      <c r="A74" s="4"/>
      <c r="B74" s="26"/>
      <c r="C74" s="4" t="s">
        <v>13</v>
      </c>
      <c r="G74" s="4" t="s">
        <v>13</v>
      </c>
      <c r="H74" s="40">
        <v>1</v>
      </c>
      <c r="I74" s="40">
        <v>2</v>
      </c>
      <c r="J74" s="40">
        <v>2</v>
      </c>
      <c r="K74" s="51">
        <f t="shared" si="15"/>
        <v>1.49867</v>
      </c>
      <c r="L74" s="51">
        <f>SUM($K$20:K74)</f>
        <v>504.77719274</v>
      </c>
      <c r="M74" s="51">
        <f t="shared" si="3"/>
        <v>495.22280726</v>
      </c>
      <c r="N74" s="4"/>
      <c r="O74" s="4"/>
    </row>
    <row r="75" ht="12" spans="1:15">
      <c r="A75" s="4"/>
      <c r="B75" s="26"/>
      <c r="C75" s="4" t="s">
        <v>262</v>
      </c>
      <c r="G75" s="4" t="s">
        <v>149</v>
      </c>
      <c r="H75" s="40">
        <v>1</v>
      </c>
      <c r="I75" s="40">
        <v>3.25</v>
      </c>
      <c r="J75" s="40">
        <v>3.25</v>
      </c>
      <c r="K75" s="51">
        <f t="shared" si="15"/>
        <v>2.43533875</v>
      </c>
      <c r="L75" s="51">
        <f>SUM($K$20:K75)</f>
        <v>507.21253149</v>
      </c>
      <c r="M75" s="51">
        <f t="shared" si="3"/>
        <v>492.78746851</v>
      </c>
      <c r="N75" s="4"/>
      <c r="O75" s="4"/>
    </row>
    <row r="76" ht="12" spans="1:15">
      <c r="A76" s="4"/>
      <c r="B76" s="26"/>
      <c r="C76" s="4"/>
      <c r="G76" s="4" t="s">
        <v>151</v>
      </c>
      <c r="H76" s="40"/>
      <c r="I76" s="40"/>
      <c r="J76" s="40"/>
      <c r="K76" s="51"/>
      <c r="L76" s="51"/>
      <c r="M76" s="51">
        <f t="shared" si="3"/>
        <v>492.78746851</v>
      </c>
      <c r="N76" s="4"/>
      <c r="O76" s="4"/>
    </row>
    <row r="77" ht="12" spans="1:15">
      <c r="A77" s="4"/>
      <c r="B77" s="26"/>
      <c r="C77" s="4" t="s">
        <v>263</v>
      </c>
      <c r="G77" s="4" t="s">
        <v>14</v>
      </c>
      <c r="H77" s="40">
        <v>1</v>
      </c>
      <c r="I77" s="40">
        <v>10</v>
      </c>
      <c r="J77" s="40">
        <v>10</v>
      </c>
      <c r="K77" s="51">
        <f t="shared" ref="K77:K80" si="16">J77*$M$6</f>
        <v>7.49335</v>
      </c>
      <c r="L77" s="51">
        <f>SUM($K$20:K77)</f>
        <v>514.70588149</v>
      </c>
      <c r="M77" s="51">
        <f t="shared" si="3"/>
        <v>485.29411851</v>
      </c>
      <c r="N77" s="4"/>
      <c r="O77" s="4"/>
    </row>
    <row r="78" ht="12" spans="1:15">
      <c r="A78" s="4"/>
      <c r="B78" s="26"/>
      <c r="C78" s="4" t="s">
        <v>13</v>
      </c>
      <c r="G78" s="4" t="s">
        <v>13</v>
      </c>
      <c r="H78" s="40">
        <v>1</v>
      </c>
      <c r="I78" s="40">
        <v>2</v>
      </c>
      <c r="J78" s="40">
        <v>2</v>
      </c>
      <c r="K78" s="51">
        <f t="shared" si="16"/>
        <v>1.49867</v>
      </c>
      <c r="L78" s="51">
        <f>SUM($K$20:K78)</f>
        <v>516.20455149</v>
      </c>
      <c r="M78" s="51">
        <f t="shared" si="3"/>
        <v>483.79544851</v>
      </c>
      <c r="N78" s="4"/>
      <c r="O78" s="4"/>
    </row>
    <row r="79" ht="12" spans="1:15">
      <c r="A79" s="4"/>
      <c r="B79" s="26"/>
      <c r="C79" s="4" t="s">
        <v>10</v>
      </c>
      <c r="G79" s="4" t="s">
        <v>10</v>
      </c>
      <c r="H79" s="40">
        <v>1</v>
      </c>
      <c r="I79" s="40">
        <v>7.65</v>
      </c>
      <c r="J79" s="40">
        <v>7.65</v>
      </c>
      <c r="K79" s="51">
        <f t="shared" si="16"/>
        <v>5.73241275</v>
      </c>
      <c r="L79" s="51">
        <f>SUM($K$20:K79)</f>
        <v>521.93696424</v>
      </c>
      <c r="M79" s="51">
        <f t="shared" si="3"/>
        <v>478.06303576</v>
      </c>
      <c r="N79" s="4"/>
      <c r="O79" s="4"/>
    </row>
    <row r="80" ht="12" spans="1:15">
      <c r="A80" s="4"/>
      <c r="B80" s="26"/>
      <c r="C80" s="4" t="s">
        <v>264</v>
      </c>
      <c r="G80" s="4" t="s">
        <v>5</v>
      </c>
      <c r="H80" s="40">
        <v>1</v>
      </c>
      <c r="I80" s="40">
        <v>40</v>
      </c>
      <c r="J80" s="40">
        <v>40</v>
      </c>
      <c r="K80" s="51">
        <f t="shared" si="16"/>
        <v>29.9734</v>
      </c>
      <c r="L80" s="51">
        <f>SUM($K$20:K80)</f>
        <v>551.91036424</v>
      </c>
      <c r="M80" s="51">
        <f t="shared" si="3"/>
        <v>448.08963576</v>
      </c>
      <c r="N80" s="4"/>
      <c r="O80" s="4"/>
    </row>
    <row r="81" ht="12" spans="1:15">
      <c r="A81" s="4"/>
      <c r="B81" s="26"/>
      <c r="G81" s="4" t="s">
        <v>151</v>
      </c>
      <c r="H81" s="40"/>
      <c r="I81" s="4"/>
      <c r="J81" s="4"/>
      <c r="K81" s="51"/>
      <c r="L81" s="51"/>
      <c r="M81" s="51">
        <f t="shared" si="3"/>
        <v>448.08963576</v>
      </c>
      <c r="N81" s="4"/>
      <c r="O81" s="4"/>
    </row>
    <row r="82" ht="12" spans="1:15">
      <c r="A82" s="4"/>
      <c r="B82" s="26"/>
      <c r="C82" s="4" t="s">
        <v>255</v>
      </c>
      <c r="G82" s="4" t="s">
        <v>15</v>
      </c>
      <c r="H82" s="40">
        <v>1</v>
      </c>
      <c r="I82" s="40">
        <v>7.5</v>
      </c>
      <c r="J82" s="40">
        <v>7.5</v>
      </c>
      <c r="K82" s="51">
        <f t="shared" ref="K82:K85" si="17">J82*$M$6</f>
        <v>5.6200125</v>
      </c>
      <c r="L82" s="51">
        <f>SUM($K$20:K82)</f>
        <v>557.53037674</v>
      </c>
      <c r="M82" s="51">
        <f t="shared" si="3"/>
        <v>442.46962326</v>
      </c>
      <c r="N82" s="4"/>
      <c r="O82" s="4"/>
    </row>
    <row r="83" ht="12" spans="1:15">
      <c r="A83" s="4"/>
      <c r="B83" s="26"/>
      <c r="C83" s="4"/>
      <c r="G83" s="4" t="s">
        <v>151</v>
      </c>
      <c r="H83" s="40"/>
      <c r="I83" s="40"/>
      <c r="J83" s="40"/>
      <c r="K83" s="51">
        <f t="shared" si="17"/>
        <v>0</v>
      </c>
      <c r="L83" s="51">
        <f>SUM($K$20:K83)</f>
        <v>557.53037674</v>
      </c>
      <c r="M83" s="51">
        <f t="shared" si="3"/>
        <v>442.46962326</v>
      </c>
      <c r="N83" s="4"/>
      <c r="O83" s="4"/>
    </row>
    <row r="84" ht="12" spans="1:15">
      <c r="A84" s="4"/>
      <c r="B84" s="26"/>
      <c r="C84" s="4" t="s">
        <v>121</v>
      </c>
      <c r="G84" s="4" t="s">
        <v>149</v>
      </c>
      <c r="H84" s="40">
        <v>1</v>
      </c>
      <c r="I84" s="40">
        <v>5</v>
      </c>
      <c r="J84" s="40">
        <v>5</v>
      </c>
      <c r="K84" s="51">
        <f t="shared" si="17"/>
        <v>3.746675</v>
      </c>
      <c r="L84" s="51">
        <f>SUM($K$20:K84)</f>
        <v>561.27705174</v>
      </c>
      <c r="M84" s="51">
        <f t="shared" si="3"/>
        <v>438.72294826</v>
      </c>
      <c r="N84" s="4"/>
      <c r="O84" s="4"/>
    </row>
    <row r="85" ht="12" spans="1:15">
      <c r="A85" s="4"/>
      <c r="B85" s="26"/>
      <c r="C85" s="2" t="s">
        <v>255</v>
      </c>
      <c r="G85" s="4" t="s">
        <v>15</v>
      </c>
      <c r="H85" s="40">
        <v>1</v>
      </c>
      <c r="I85" s="4">
        <v>2</v>
      </c>
      <c r="J85" s="4">
        <v>2</v>
      </c>
      <c r="K85" s="51">
        <f t="shared" si="17"/>
        <v>1.49867</v>
      </c>
      <c r="L85" s="51">
        <f>SUM($K$20:K85)</f>
        <v>562.77572174</v>
      </c>
      <c r="M85" s="51">
        <f t="shared" si="3"/>
        <v>437.22427826</v>
      </c>
      <c r="N85" s="4"/>
      <c r="O85" s="4"/>
    </row>
    <row r="86" ht="12" spans="1:15">
      <c r="A86" s="4"/>
      <c r="B86" s="26"/>
      <c r="C86" s="4"/>
      <c r="G86" s="4" t="s">
        <v>151</v>
      </c>
      <c r="H86" s="40"/>
      <c r="I86" s="40"/>
      <c r="J86" s="40"/>
      <c r="K86" s="51"/>
      <c r="L86" s="51"/>
      <c r="M86" s="51">
        <f t="shared" si="3"/>
        <v>437.22427826</v>
      </c>
      <c r="N86" s="4"/>
      <c r="O86" s="4"/>
    </row>
    <row r="87" ht="12" spans="1:15">
      <c r="A87" s="4"/>
      <c r="B87" s="26"/>
      <c r="C87" s="4" t="s">
        <v>10</v>
      </c>
      <c r="G87" s="4" t="s">
        <v>10</v>
      </c>
      <c r="H87" s="40">
        <v>1</v>
      </c>
      <c r="I87" s="40">
        <v>3.75</v>
      </c>
      <c r="J87" s="40">
        <v>3.75</v>
      </c>
      <c r="K87" s="51">
        <f t="shared" ref="K87:K90" si="18">J87*$M$6</f>
        <v>2.81000625</v>
      </c>
      <c r="L87" s="51">
        <f>SUM($K$20:K87)</f>
        <v>565.58572799</v>
      </c>
      <c r="M87" s="51">
        <f t="shared" si="3"/>
        <v>434.41427201</v>
      </c>
      <c r="N87" s="4"/>
      <c r="O87" s="4"/>
    </row>
    <row r="88" ht="12" spans="1:15">
      <c r="A88" s="4"/>
      <c r="B88" s="26"/>
      <c r="C88" s="4" t="s">
        <v>262</v>
      </c>
      <c r="G88" s="4" t="s">
        <v>149</v>
      </c>
      <c r="H88" s="40">
        <v>1</v>
      </c>
      <c r="I88" s="40">
        <v>3</v>
      </c>
      <c r="J88" s="40">
        <v>3</v>
      </c>
      <c r="K88" s="51">
        <f t="shared" si="18"/>
        <v>2.248005</v>
      </c>
      <c r="L88" s="51">
        <f>SUM($K$20:K88)</f>
        <v>567.83373299</v>
      </c>
      <c r="M88" s="51">
        <f t="shared" si="3"/>
        <v>432.16626701</v>
      </c>
      <c r="N88" s="4"/>
      <c r="O88" s="4"/>
    </row>
    <row r="89" ht="12" spans="1:15">
      <c r="A89" s="4"/>
      <c r="B89" s="26"/>
      <c r="C89" s="4" t="s">
        <v>62</v>
      </c>
      <c r="G89" s="4" t="s">
        <v>5</v>
      </c>
      <c r="H89" s="40">
        <v>1</v>
      </c>
      <c r="I89" s="40">
        <v>3</v>
      </c>
      <c r="J89" s="40">
        <v>3</v>
      </c>
      <c r="K89" s="51">
        <f t="shared" si="18"/>
        <v>2.248005</v>
      </c>
      <c r="L89" s="51">
        <f>SUM($K$20:K89)</f>
        <v>570.08173799</v>
      </c>
      <c r="M89" s="51">
        <f t="shared" si="3"/>
        <v>429.91826201</v>
      </c>
      <c r="N89" s="4"/>
      <c r="O89" s="4"/>
    </row>
    <row r="90" ht="12" spans="1:15">
      <c r="A90" s="4"/>
      <c r="B90" s="26"/>
      <c r="C90" s="2" t="s">
        <v>265</v>
      </c>
      <c r="G90" s="4" t="s">
        <v>5</v>
      </c>
      <c r="H90" s="40">
        <v>1</v>
      </c>
      <c r="I90" s="4">
        <v>10</v>
      </c>
      <c r="J90" s="4">
        <v>10</v>
      </c>
      <c r="K90" s="51">
        <f t="shared" si="18"/>
        <v>7.49335</v>
      </c>
      <c r="L90" s="51">
        <f>SUM($K$20:K90)</f>
        <v>577.57508799</v>
      </c>
      <c r="M90" s="51">
        <f t="shared" si="3"/>
        <v>422.42491201</v>
      </c>
      <c r="N90" s="4"/>
      <c r="O90" s="4"/>
    </row>
    <row r="91" ht="12" spans="1:15">
      <c r="A91" s="4"/>
      <c r="B91" s="26"/>
      <c r="C91" s="4"/>
      <c r="G91" s="4" t="s">
        <v>151</v>
      </c>
      <c r="H91" s="40"/>
      <c r="I91" s="40"/>
      <c r="J91" s="40"/>
      <c r="K91" s="51"/>
      <c r="L91" s="51"/>
      <c r="M91" s="51">
        <f t="shared" si="3"/>
        <v>422.42491201</v>
      </c>
      <c r="N91" s="4"/>
      <c r="O91" s="4"/>
    </row>
    <row r="92" ht="12" spans="1:15">
      <c r="A92" s="4"/>
      <c r="B92" s="26" t="s">
        <v>266</v>
      </c>
      <c r="C92" s="2" t="s">
        <v>267</v>
      </c>
      <c r="G92" s="4" t="s">
        <v>5</v>
      </c>
      <c r="H92" s="40">
        <v>1</v>
      </c>
      <c r="I92" s="4">
        <v>13.5</v>
      </c>
      <c r="J92" s="4">
        <v>13.5</v>
      </c>
      <c r="K92" s="51">
        <f t="shared" ref="K92:K95" si="19">J92*$M$6</f>
        <v>10.1160225</v>
      </c>
      <c r="L92" s="51">
        <f>SUM($K$20:K92)</f>
        <v>587.69111049</v>
      </c>
      <c r="M92" s="51">
        <f t="shared" si="3"/>
        <v>412.30888951</v>
      </c>
      <c r="N92" s="4"/>
      <c r="O92" s="4"/>
    </row>
    <row r="93" ht="12" spans="1:15">
      <c r="A93" s="4"/>
      <c r="B93" s="26" t="s">
        <v>268</v>
      </c>
      <c r="C93" s="4" t="s">
        <v>255</v>
      </c>
      <c r="G93" s="4" t="s">
        <v>15</v>
      </c>
      <c r="H93" s="40">
        <v>1</v>
      </c>
      <c r="I93" s="40">
        <v>5.75</v>
      </c>
      <c r="J93" s="40">
        <v>5.75</v>
      </c>
      <c r="K93" s="51">
        <f t="shared" si="19"/>
        <v>4.30867625</v>
      </c>
      <c r="L93" s="51">
        <f>SUM($K$20:K93)</f>
        <v>591.99978674</v>
      </c>
      <c r="M93" s="51">
        <f t="shared" si="3"/>
        <v>408.00021326</v>
      </c>
      <c r="N93" s="4"/>
      <c r="O93" s="4"/>
    </row>
    <row r="94" ht="12" spans="1:15">
      <c r="A94" s="4"/>
      <c r="B94" s="26"/>
      <c r="C94" s="4" t="s">
        <v>10</v>
      </c>
      <c r="G94" s="4" t="s">
        <v>10</v>
      </c>
      <c r="H94" s="40">
        <v>1</v>
      </c>
      <c r="I94" s="40">
        <v>3</v>
      </c>
      <c r="J94" s="40">
        <v>3</v>
      </c>
      <c r="K94" s="51">
        <f t="shared" si="19"/>
        <v>2.248005</v>
      </c>
      <c r="L94" s="51">
        <f>SUM($K$20:K94)</f>
        <v>594.24779174</v>
      </c>
      <c r="M94" s="51">
        <f t="shared" si="3"/>
        <v>405.75220826</v>
      </c>
      <c r="N94" s="4"/>
      <c r="O94" s="4"/>
    </row>
    <row r="95" ht="12" spans="1:15">
      <c r="A95" s="4"/>
      <c r="B95" s="26"/>
      <c r="C95" s="2" t="s">
        <v>269</v>
      </c>
      <c r="G95" s="4" t="s">
        <v>8</v>
      </c>
      <c r="H95" s="40">
        <v>1</v>
      </c>
      <c r="I95" s="4">
        <v>8.55</v>
      </c>
      <c r="J95" s="4">
        <v>8.55</v>
      </c>
      <c r="K95" s="51">
        <f t="shared" si="19"/>
        <v>6.40681425</v>
      </c>
      <c r="L95" s="51">
        <f>SUM($K$20:K95)</f>
        <v>600.65460599</v>
      </c>
      <c r="M95" s="51">
        <f t="shared" si="3"/>
        <v>399.34539401</v>
      </c>
      <c r="N95" s="4"/>
      <c r="O95" s="4"/>
    </row>
    <row r="96" ht="12" spans="1:15">
      <c r="A96" s="4"/>
      <c r="B96" s="26"/>
      <c r="C96" s="4"/>
      <c r="G96" s="4" t="s">
        <v>151</v>
      </c>
      <c r="H96" s="40"/>
      <c r="I96" s="40"/>
      <c r="J96" s="40"/>
      <c r="K96" s="51"/>
      <c r="L96" s="51"/>
      <c r="M96" s="51">
        <f t="shared" si="3"/>
        <v>399.34539401</v>
      </c>
      <c r="N96" s="4"/>
      <c r="O96" s="4"/>
    </row>
    <row r="97" ht="12" spans="1:15">
      <c r="A97" s="4"/>
      <c r="B97" s="26"/>
      <c r="C97" s="4" t="s">
        <v>255</v>
      </c>
      <c r="G97" s="4" t="s">
        <v>15</v>
      </c>
      <c r="H97" s="40">
        <v>1</v>
      </c>
      <c r="I97" s="40">
        <v>4.5</v>
      </c>
      <c r="J97" s="40">
        <v>4.5</v>
      </c>
      <c r="K97" s="51">
        <f t="shared" ref="K97:K100" si="20">J97*$M$6</f>
        <v>3.3720075</v>
      </c>
      <c r="L97" s="51">
        <f>SUM($K$20:K97)</f>
        <v>604.02661349</v>
      </c>
      <c r="M97" s="51">
        <f t="shared" si="3"/>
        <v>395.97338651</v>
      </c>
      <c r="N97" s="4"/>
      <c r="O97" s="4"/>
    </row>
    <row r="98" ht="12" spans="1:15">
      <c r="A98" s="4"/>
      <c r="B98" s="26"/>
      <c r="C98" s="4" t="s">
        <v>109</v>
      </c>
      <c r="G98" s="4" t="s">
        <v>10</v>
      </c>
      <c r="H98" s="40">
        <v>1</v>
      </c>
      <c r="I98" s="40">
        <v>5</v>
      </c>
      <c r="J98" s="40">
        <v>5</v>
      </c>
      <c r="K98" s="51">
        <f t="shared" si="20"/>
        <v>3.746675</v>
      </c>
      <c r="L98" s="51">
        <f>SUM($K$20:K98)</f>
        <v>607.77328849</v>
      </c>
      <c r="M98" s="51">
        <f t="shared" si="3"/>
        <v>392.22671151</v>
      </c>
      <c r="N98" s="4"/>
      <c r="O98" s="4"/>
    </row>
    <row r="99" ht="12" spans="1:15">
      <c r="A99" s="4"/>
      <c r="B99" s="26"/>
      <c r="C99" s="2" t="s">
        <v>110</v>
      </c>
      <c r="G99" s="4" t="s">
        <v>149</v>
      </c>
      <c r="H99" s="40">
        <v>1</v>
      </c>
      <c r="I99" s="4">
        <v>6.5</v>
      </c>
      <c r="J99" s="4">
        <v>6.5</v>
      </c>
      <c r="K99" s="51">
        <f t="shared" si="20"/>
        <v>4.8706775</v>
      </c>
      <c r="L99" s="51">
        <f>SUM($K$20:K99)</f>
        <v>612.64396599</v>
      </c>
      <c r="M99" s="51">
        <f t="shared" si="3"/>
        <v>387.35603401</v>
      </c>
      <c r="N99" s="4"/>
      <c r="O99" s="4"/>
    </row>
    <row r="100" ht="12" spans="1:15">
      <c r="A100" s="4"/>
      <c r="B100" s="26"/>
      <c r="C100" s="4" t="s">
        <v>270</v>
      </c>
      <c r="G100" s="4" t="s">
        <v>8</v>
      </c>
      <c r="H100" s="40">
        <v>1</v>
      </c>
      <c r="I100" s="40">
        <v>8.55</v>
      </c>
      <c r="J100" s="40">
        <v>8.55</v>
      </c>
      <c r="K100" s="51">
        <f t="shared" si="20"/>
        <v>6.40681425</v>
      </c>
      <c r="L100" s="51">
        <f>SUM($K$20:K100)</f>
        <v>619.05078024</v>
      </c>
      <c r="M100" s="51">
        <f t="shared" si="3"/>
        <v>380.94921976</v>
      </c>
      <c r="N100" s="4"/>
      <c r="O100" s="4"/>
    </row>
    <row r="101" ht="12" spans="1:15">
      <c r="A101" s="4"/>
      <c r="B101" s="26"/>
      <c r="C101" s="4"/>
      <c r="G101" s="4" t="s">
        <v>151</v>
      </c>
      <c r="H101" s="40"/>
      <c r="I101" s="40"/>
      <c r="J101" s="40"/>
      <c r="K101" s="51"/>
      <c r="L101" s="51"/>
      <c r="M101" s="51">
        <f t="shared" si="3"/>
        <v>380.94921976</v>
      </c>
      <c r="N101" s="4"/>
      <c r="O101" s="4"/>
    </row>
    <row r="102" ht="12" spans="1:15">
      <c r="A102" s="4"/>
      <c r="B102" s="26"/>
      <c r="C102" s="4" t="s">
        <v>270</v>
      </c>
      <c r="G102" s="4" t="s">
        <v>8</v>
      </c>
      <c r="H102" s="40">
        <v>1</v>
      </c>
      <c r="I102" s="40">
        <v>10.45</v>
      </c>
      <c r="J102" s="40">
        <v>10.45</v>
      </c>
      <c r="K102" s="51">
        <f t="shared" ref="K102:K107" si="21">J102*$M$6</f>
        <v>7.83055075</v>
      </c>
      <c r="L102" s="51">
        <f>SUM($K$20:K102)</f>
        <v>626.88133099</v>
      </c>
      <c r="M102" s="51">
        <f t="shared" si="3"/>
        <v>373.11866901</v>
      </c>
      <c r="N102" s="4"/>
      <c r="O102" s="4"/>
    </row>
    <row r="103" ht="12" spans="1:15">
      <c r="A103" s="4"/>
      <c r="B103" s="26"/>
      <c r="C103" s="4" t="s">
        <v>13</v>
      </c>
      <c r="G103" s="4" t="s">
        <v>13</v>
      </c>
      <c r="H103" s="40">
        <v>1</v>
      </c>
      <c r="I103" s="40">
        <v>2.5</v>
      </c>
      <c r="J103" s="40">
        <v>2.5</v>
      </c>
      <c r="K103" s="51">
        <f t="shared" si="21"/>
        <v>1.8733375</v>
      </c>
      <c r="L103" s="51">
        <f>SUM($K$20:K103)</f>
        <v>628.75466849</v>
      </c>
      <c r="M103" s="51">
        <f t="shared" si="3"/>
        <v>371.24533151</v>
      </c>
      <c r="N103" s="4"/>
      <c r="O103" s="4"/>
    </row>
    <row r="104" ht="12" spans="1:15">
      <c r="A104" s="4"/>
      <c r="B104" s="26"/>
      <c r="C104" s="4" t="s">
        <v>271</v>
      </c>
      <c r="G104" s="4" t="s">
        <v>13</v>
      </c>
      <c r="H104" s="40">
        <v>1</v>
      </c>
      <c r="I104" s="40">
        <v>1.5</v>
      </c>
      <c r="J104" s="40">
        <v>1.5</v>
      </c>
      <c r="K104" s="51">
        <f t="shared" si="21"/>
        <v>1.1240025</v>
      </c>
      <c r="L104" s="51">
        <f>SUM($K$20:K104)</f>
        <v>629.87867099</v>
      </c>
      <c r="M104" s="51">
        <f t="shared" si="3"/>
        <v>370.12132901</v>
      </c>
      <c r="N104" s="4"/>
      <c r="O104" s="4"/>
    </row>
    <row r="105" ht="12" spans="1:15">
      <c r="A105" s="4"/>
      <c r="B105" s="26"/>
      <c r="C105" s="4" t="s">
        <v>255</v>
      </c>
      <c r="G105" s="4" t="s">
        <v>15</v>
      </c>
      <c r="H105" s="40">
        <v>1</v>
      </c>
      <c r="I105" s="40">
        <v>3</v>
      </c>
      <c r="J105" s="40">
        <v>3</v>
      </c>
      <c r="K105" s="51">
        <f t="shared" si="21"/>
        <v>2.248005</v>
      </c>
      <c r="L105" s="51">
        <f>SUM($K$20:K105)</f>
        <v>632.12667599</v>
      </c>
      <c r="M105" s="51">
        <f t="shared" si="3"/>
        <v>367.87332401</v>
      </c>
      <c r="N105" s="4"/>
      <c r="O105" s="4"/>
    </row>
    <row r="106" ht="12" spans="1:15">
      <c r="A106" s="4"/>
      <c r="B106" s="26"/>
      <c r="C106" s="4" t="s">
        <v>272</v>
      </c>
      <c r="G106" s="4" t="s">
        <v>149</v>
      </c>
      <c r="H106" s="40">
        <v>1</v>
      </c>
      <c r="I106" s="2">
        <v>3</v>
      </c>
      <c r="J106" s="2">
        <v>3</v>
      </c>
      <c r="K106" s="51">
        <f t="shared" si="21"/>
        <v>2.248005</v>
      </c>
      <c r="L106" s="51">
        <f>SUM($K$20:K106)</f>
        <v>634.37468099</v>
      </c>
      <c r="M106" s="51">
        <f t="shared" si="3"/>
        <v>365.62531901</v>
      </c>
      <c r="N106" s="4"/>
      <c r="O106" s="4"/>
    </row>
    <row r="107" ht="12" spans="1:15">
      <c r="A107" s="4"/>
      <c r="B107" s="26"/>
      <c r="C107" s="2" t="s">
        <v>273</v>
      </c>
      <c r="G107" s="4" t="s">
        <v>13</v>
      </c>
      <c r="H107" s="4">
        <v>10</v>
      </c>
      <c r="I107" s="4">
        <v>10</v>
      </c>
      <c r="J107" s="4">
        <v>10</v>
      </c>
      <c r="K107" s="51">
        <f t="shared" si="21"/>
        <v>7.49335</v>
      </c>
      <c r="L107" s="51">
        <f>SUM($K$20:K107)</f>
        <v>641.86803099</v>
      </c>
      <c r="M107" s="51">
        <f t="shared" si="3"/>
        <v>358.13196901</v>
      </c>
      <c r="N107" s="4"/>
      <c r="O107" s="4"/>
    </row>
    <row r="108" ht="12" spans="1:15">
      <c r="A108" s="4"/>
      <c r="B108" s="26"/>
      <c r="C108" s="4"/>
      <c r="G108" s="4" t="s">
        <v>151</v>
      </c>
      <c r="H108" s="40"/>
      <c r="I108" s="40"/>
      <c r="J108" s="40"/>
      <c r="K108" s="51"/>
      <c r="L108" s="51"/>
      <c r="M108" s="51">
        <f t="shared" si="3"/>
        <v>358.13196901</v>
      </c>
      <c r="N108" s="4"/>
      <c r="O108" s="4"/>
    </row>
    <row r="109" ht="12" spans="1:15">
      <c r="A109" s="4"/>
      <c r="B109" s="26"/>
      <c r="C109" s="4" t="s">
        <v>39</v>
      </c>
      <c r="G109" s="4" t="s">
        <v>8</v>
      </c>
      <c r="H109" s="40">
        <v>1</v>
      </c>
      <c r="I109" s="40">
        <v>8</v>
      </c>
      <c r="J109" s="40">
        <v>8</v>
      </c>
      <c r="K109" s="51">
        <f t="shared" ref="K109:K115" si="22">J109*$M$6</f>
        <v>5.99468</v>
      </c>
      <c r="L109" s="51">
        <f>SUM($K$20:K109)</f>
        <v>647.86271099</v>
      </c>
      <c r="M109" s="51">
        <f t="shared" si="3"/>
        <v>352.13728901</v>
      </c>
      <c r="N109" s="4"/>
      <c r="O109" s="4"/>
    </row>
    <row r="110" ht="12" spans="1:15">
      <c r="A110" s="4"/>
      <c r="B110" s="6"/>
      <c r="C110" s="4" t="s">
        <v>258</v>
      </c>
      <c r="G110" s="4" t="s">
        <v>15</v>
      </c>
      <c r="H110" s="40">
        <v>4</v>
      </c>
      <c r="I110" s="40">
        <v>0.5</v>
      </c>
      <c r="J110" s="40">
        <v>0.5</v>
      </c>
      <c r="K110" s="51">
        <f t="shared" si="22"/>
        <v>0.3746675</v>
      </c>
      <c r="L110" s="51">
        <f>SUM($K$20:K110)</f>
        <v>648.23737849</v>
      </c>
      <c r="M110" s="51">
        <f t="shared" si="3"/>
        <v>351.76262151</v>
      </c>
      <c r="N110" s="4"/>
      <c r="O110" s="4"/>
    </row>
    <row r="111" ht="12" spans="1:15">
      <c r="A111" s="4"/>
      <c r="B111" s="26"/>
      <c r="C111" s="4" t="s">
        <v>13</v>
      </c>
      <c r="G111" s="4" t="s">
        <v>13</v>
      </c>
      <c r="H111" s="40">
        <v>1</v>
      </c>
      <c r="I111" s="40">
        <v>2.5</v>
      </c>
      <c r="J111" s="40">
        <v>2.5</v>
      </c>
      <c r="K111" s="51">
        <f t="shared" si="22"/>
        <v>1.8733375</v>
      </c>
      <c r="L111" s="51">
        <f>SUM($K$20:K111)</f>
        <v>650.11071599</v>
      </c>
      <c r="M111" s="51">
        <f t="shared" si="3"/>
        <v>349.88928401</v>
      </c>
      <c r="N111" s="4"/>
      <c r="O111" s="4"/>
    </row>
    <row r="112" ht="12" spans="1:15">
      <c r="A112" s="4"/>
      <c r="B112" s="26"/>
      <c r="C112" s="4" t="s">
        <v>10</v>
      </c>
      <c r="G112" s="4" t="s">
        <v>10</v>
      </c>
      <c r="H112" s="40">
        <v>1</v>
      </c>
      <c r="I112" s="40">
        <v>1</v>
      </c>
      <c r="J112" s="40">
        <v>1</v>
      </c>
      <c r="K112" s="51">
        <f t="shared" si="22"/>
        <v>0.749335</v>
      </c>
      <c r="L112" s="51">
        <f>SUM($K$20:K112)</f>
        <v>650.86005099</v>
      </c>
      <c r="M112" s="51">
        <f t="shared" si="3"/>
        <v>349.13994901</v>
      </c>
      <c r="N112" s="4"/>
      <c r="O112" s="4"/>
    </row>
    <row r="113" ht="12" spans="1:15">
      <c r="A113" s="4"/>
      <c r="B113" s="26"/>
      <c r="C113" s="2" t="s">
        <v>240</v>
      </c>
      <c r="G113" s="4" t="s">
        <v>5</v>
      </c>
      <c r="H113" s="2">
        <v>1</v>
      </c>
      <c r="I113" s="2">
        <v>2.35</v>
      </c>
      <c r="J113" s="2">
        <v>2.35</v>
      </c>
      <c r="K113" s="51">
        <f t="shared" si="22"/>
        <v>1.76093725</v>
      </c>
      <c r="L113" s="51">
        <f>SUM($K$20:K113)</f>
        <v>652.62098824</v>
      </c>
      <c r="M113" s="51">
        <f t="shared" si="3"/>
        <v>347.37901176</v>
      </c>
      <c r="N113" s="4"/>
      <c r="O113" s="4"/>
    </row>
    <row r="114" ht="12" spans="1:15">
      <c r="A114" s="4"/>
      <c r="B114" s="26"/>
      <c r="C114" s="2" t="s">
        <v>274</v>
      </c>
      <c r="G114" s="4" t="s">
        <v>149</v>
      </c>
      <c r="H114" s="4">
        <v>2</v>
      </c>
      <c r="I114" s="4">
        <v>6.1</v>
      </c>
      <c r="J114" s="4">
        <v>6.1</v>
      </c>
      <c r="K114" s="51">
        <f t="shared" si="22"/>
        <v>4.5709435</v>
      </c>
      <c r="L114" s="51">
        <f>SUM($K$20:K114)</f>
        <v>657.19193174</v>
      </c>
      <c r="M114" s="51">
        <f t="shared" si="3"/>
        <v>342.80806826</v>
      </c>
      <c r="N114" s="4"/>
      <c r="O114" s="4"/>
    </row>
    <row r="115" ht="12" spans="1:15">
      <c r="A115" s="4"/>
      <c r="B115" s="26"/>
      <c r="C115" s="2" t="s">
        <v>262</v>
      </c>
      <c r="G115" s="4" t="s">
        <v>149</v>
      </c>
      <c r="H115" s="40">
        <v>1</v>
      </c>
      <c r="I115" s="40">
        <v>3</v>
      </c>
      <c r="J115" s="40">
        <v>3</v>
      </c>
      <c r="K115" s="51">
        <f t="shared" si="22"/>
        <v>2.248005</v>
      </c>
      <c r="L115" s="51">
        <f>SUM($K$20:K115)</f>
        <v>659.43993674</v>
      </c>
      <c r="M115" s="51">
        <f t="shared" si="3"/>
        <v>340.56006326</v>
      </c>
      <c r="N115" s="4"/>
      <c r="O115" s="4"/>
    </row>
    <row r="116" ht="12" spans="1:15">
      <c r="A116" s="4"/>
      <c r="B116" s="26"/>
      <c r="C116" s="4"/>
      <c r="G116" s="4" t="s">
        <v>151</v>
      </c>
      <c r="H116" s="40"/>
      <c r="I116" s="40"/>
      <c r="J116" s="40"/>
      <c r="K116" s="51"/>
      <c r="L116" s="51"/>
      <c r="M116" s="51">
        <f t="shared" si="3"/>
        <v>340.56006326</v>
      </c>
      <c r="N116" s="4"/>
      <c r="O116" s="4"/>
    </row>
    <row r="117" ht="12" spans="1:15">
      <c r="A117" s="4"/>
      <c r="B117" s="26" t="s">
        <v>275</v>
      </c>
      <c r="C117" s="4" t="s">
        <v>123</v>
      </c>
      <c r="G117" s="4" t="s">
        <v>10</v>
      </c>
      <c r="H117" s="40">
        <v>1</v>
      </c>
      <c r="I117" s="40">
        <v>3</v>
      </c>
      <c r="J117" s="40">
        <v>3</v>
      </c>
      <c r="K117" s="51">
        <f t="shared" ref="K117:K120" si="23">J117*$M$6</f>
        <v>2.248005</v>
      </c>
      <c r="L117" s="51">
        <f>SUM($K$20:K117)</f>
        <v>661.68794174</v>
      </c>
      <c r="M117" s="51">
        <f t="shared" si="3"/>
        <v>338.31205826</v>
      </c>
      <c r="N117" s="4"/>
      <c r="O117" s="4"/>
    </row>
    <row r="118" ht="12" spans="1:15">
      <c r="A118" s="4"/>
      <c r="B118" s="26" t="s">
        <v>276</v>
      </c>
      <c r="C118" s="4" t="s">
        <v>170</v>
      </c>
      <c r="G118" s="4" t="s">
        <v>15</v>
      </c>
      <c r="H118" s="40">
        <v>1</v>
      </c>
      <c r="I118" s="40">
        <v>16.1</v>
      </c>
      <c r="J118" s="40">
        <v>15.1</v>
      </c>
      <c r="K118" s="51">
        <f t="shared" si="23"/>
        <v>11.3149585</v>
      </c>
      <c r="L118" s="51">
        <f>SUM($K$20:K118)</f>
        <v>673.00290024</v>
      </c>
      <c r="M118" s="51">
        <f t="shared" si="3"/>
        <v>326.99709976</v>
      </c>
      <c r="N118" s="4"/>
      <c r="O118" s="4"/>
    </row>
    <row r="119" ht="12" spans="1:15">
      <c r="A119" s="4"/>
      <c r="B119" s="26"/>
      <c r="C119" s="4" t="s">
        <v>277</v>
      </c>
      <c r="G119" s="4" t="s">
        <v>149</v>
      </c>
      <c r="H119" s="40">
        <v>1</v>
      </c>
      <c r="I119" s="40">
        <v>3.5</v>
      </c>
      <c r="J119" s="40">
        <v>3.5</v>
      </c>
      <c r="K119" s="51">
        <f t="shared" si="23"/>
        <v>2.6226725</v>
      </c>
      <c r="L119" s="51">
        <f>SUM($K$20:K119)</f>
        <v>675.62557274</v>
      </c>
      <c r="M119" s="51">
        <f t="shared" si="3"/>
        <v>324.37442726</v>
      </c>
      <c r="N119" s="4"/>
      <c r="O119" s="4"/>
    </row>
    <row r="120" ht="12" spans="1:15">
      <c r="A120" s="4"/>
      <c r="B120" s="26"/>
      <c r="C120" s="2" t="s">
        <v>278</v>
      </c>
      <c r="G120" s="4" t="s">
        <v>8</v>
      </c>
      <c r="H120" s="40">
        <v>1</v>
      </c>
      <c r="I120" s="4">
        <v>8</v>
      </c>
      <c r="J120" s="4">
        <v>8</v>
      </c>
      <c r="K120" s="51">
        <f t="shared" si="23"/>
        <v>5.99468</v>
      </c>
      <c r="L120" s="51">
        <f>SUM($K$20:K120)</f>
        <v>681.62025274</v>
      </c>
      <c r="M120" s="51">
        <f t="shared" si="3"/>
        <v>318.37974726</v>
      </c>
      <c r="N120" s="4"/>
      <c r="O120" s="4"/>
    </row>
    <row r="121" ht="12" spans="1:15">
      <c r="A121" s="4"/>
      <c r="B121" s="26"/>
      <c r="C121" s="4"/>
      <c r="G121" s="4" t="s">
        <v>151</v>
      </c>
      <c r="H121" s="40"/>
      <c r="I121" s="40"/>
      <c r="J121" s="40"/>
      <c r="K121" s="51"/>
      <c r="L121" s="51"/>
      <c r="M121" s="51">
        <f t="shared" si="3"/>
        <v>318.37974726</v>
      </c>
      <c r="N121" s="4"/>
      <c r="O121" s="4"/>
    </row>
    <row r="122" ht="12" spans="1:15">
      <c r="A122" s="4"/>
      <c r="B122" s="26"/>
      <c r="C122" s="4" t="s">
        <v>279</v>
      </c>
      <c r="G122" s="4" t="s">
        <v>14</v>
      </c>
      <c r="H122" s="40">
        <v>1</v>
      </c>
      <c r="I122" s="40">
        <v>10</v>
      </c>
      <c r="J122" s="40">
        <v>10</v>
      </c>
      <c r="K122" s="51">
        <f t="shared" ref="K122:K127" si="24">J122*$M$6</f>
        <v>7.49335</v>
      </c>
      <c r="L122" s="51">
        <f>SUM($K$20:K122)</f>
        <v>689.11360274</v>
      </c>
      <c r="M122" s="51">
        <f t="shared" si="3"/>
        <v>310.88639726</v>
      </c>
      <c r="N122" s="4"/>
      <c r="O122" s="4"/>
    </row>
    <row r="123" ht="12" spans="1:15">
      <c r="A123" s="4"/>
      <c r="B123" s="26"/>
      <c r="C123" s="4" t="s">
        <v>39</v>
      </c>
      <c r="G123" s="4" t="s">
        <v>8</v>
      </c>
      <c r="H123" s="40">
        <v>1</v>
      </c>
      <c r="I123" s="40">
        <v>8</v>
      </c>
      <c r="J123" s="40">
        <v>8</v>
      </c>
      <c r="K123" s="51">
        <f t="shared" si="24"/>
        <v>5.99468</v>
      </c>
      <c r="L123" s="51">
        <f>SUM($K$20:K123)</f>
        <v>695.10828274</v>
      </c>
      <c r="M123" s="51">
        <f t="shared" si="3"/>
        <v>304.89171726</v>
      </c>
      <c r="N123" s="4"/>
      <c r="O123" s="4"/>
    </row>
    <row r="124" ht="12" spans="1:15">
      <c r="A124" s="4"/>
      <c r="B124" s="26"/>
      <c r="C124" s="4" t="s">
        <v>280</v>
      </c>
      <c r="G124" s="4" t="s">
        <v>5</v>
      </c>
      <c r="H124" s="40">
        <v>1</v>
      </c>
      <c r="I124" s="40">
        <v>3.6</v>
      </c>
      <c r="J124" s="40">
        <v>3.6</v>
      </c>
      <c r="K124" s="51">
        <f t="shared" si="24"/>
        <v>2.697606</v>
      </c>
      <c r="L124" s="51">
        <f>SUM($K$20:K124)</f>
        <v>697.80588874</v>
      </c>
      <c r="M124" s="51">
        <f t="shared" si="3"/>
        <v>302.19411126</v>
      </c>
      <c r="N124" s="4"/>
      <c r="O124" s="4"/>
    </row>
    <row r="125" ht="12" spans="1:15">
      <c r="A125" s="4"/>
      <c r="B125" s="26"/>
      <c r="C125" s="4" t="s">
        <v>281</v>
      </c>
      <c r="G125" s="4" t="s">
        <v>5</v>
      </c>
      <c r="H125" s="40">
        <v>1</v>
      </c>
      <c r="I125" s="40">
        <v>2.5</v>
      </c>
      <c r="J125" s="40">
        <v>2.5</v>
      </c>
      <c r="K125" s="51">
        <f t="shared" si="24"/>
        <v>1.8733375</v>
      </c>
      <c r="L125" s="51">
        <f>SUM($K$20:K125)</f>
        <v>699.67922624</v>
      </c>
      <c r="M125" s="51">
        <f t="shared" si="3"/>
        <v>300.32077376</v>
      </c>
      <c r="N125" s="4"/>
      <c r="O125" s="4"/>
    </row>
    <row r="126" ht="12" spans="1:15">
      <c r="A126" s="4"/>
      <c r="B126" s="26"/>
      <c r="C126" s="4" t="s">
        <v>13</v>
      </c>
      <c r="G126" s="4" t="s">
        <v>13</v>
      </c>
      <c r="H126" s="40">
        <v>1</v>
      </c>
      <c r="I126" s="40">
        <v>3</v>
      </c>
      <c r="J126" s="40">
        <v>3</v>
      </c>
      <c r="K126" s="51">
        <f t="shared" si="24"/>
        <v>2.248005</v>
      </c>
      <c r="L126" s="51">
        <f>SUM($K$20:K126)</f>
        <v>701.92723124</v>
      </c>
      <c r="M126" s="51">
        <f t="shared" si="3"/>
        <v>298.07276876</v>
      </c>
      <c r="N126" s="4"/>
      <c r="O126" s="4"/>
    </row>
    <row r="127" ht="12" spans="1:15">
      <c r="A127" s="4"/>
      <c r="B127" s="26"/>
      <c r="C127" s="4" t="s">
        <v>170</v>
      </c>
      <c r="G127" s="4" t="s">
        <v>15</v>
      </c>
      <c r="H127" s="40">
        <v>1</v>
      </c>
      <c r="I127" s="40">
        <v>3</v>
      </c>
      <c r="J127" s="40">
        <v>3</v>
      </c>
      <c r="K127" s="51">
        <f t="shared" si="24"/>
        <v>2.248005</v>
      </c>
      <c r="L127" s="51">
        <f>SUM($K$20:K127)</f>
        <v>704.17523624</v>
      </c>
      <c r="M127" s="51">
        <f t="shared" si="3"/>
        <v>295.82476376</v>
      </c>
      <c r="N127" s="4"/>
      <c r="O127" s="4"/>
    </row>
    <row r="128" ht="12" spans="1:15">
      <c r="A128" s="4"/>
      <c r="B128" s="26"/>
      <c r="C128" s="4"/>
      <c r="G128" s="4" t="s">
        <v>151</v>
      </c>
      <c r="H128" s="40"/>
      <c r="I128" s="40"/>
      <c r="J128" s="40"/>
      <c r="K128" s="51">
        <f>J128*K135</f>
        <v>0</v>
      </c>
      <c r="L128" s="51">
        <f>SUM($K$20:K128)</f>
        <v>704.17523624</v>
      </c>
      <c r="M128" s="51">
        <f t="shared" si="3"/>
        <v>295.82476376</v>
      </c>
      <c r="N128" s="4"/>
      <c r="O128" s="4"/>
    </row>
    <row r="129" ht="12" spans="1:15">
      <c r="A129" s="4"/>
      <c r="B129" s="26"/>
      <c r="C129" s="2" t="s">
        <v>39</v>
      </c>
      <c r="G129" s="4" t="s">
        <v>8</v>
      </c>
      <c r="H129" s="4">
        <v>1</v>
      </c>
      <c r="I129" s="4">
        <v>8</v>
      </c>
      <c r="J129" s="4">
        <v>8</v>
      </c>
      <c r="K129" s="51">
        <f>J129*$M$6</f>
        <v>5.99468</v>
      </c>
      <c r="L129" s="51">
        <f>SUM($K$20:K129)</f>
        <v>710.16991624</v>
      </c>
      <c r="M129" s="51">
        <f t="shared" si="3"/>
        <v>289.83008376</v>
      </c>
      <c r="N129" s="4"/>
      <c r="O129" s="4"/>
    </row>
    <row r="130" ht="12" spans="1:15">
      <c r="A130" s="4"/>
      <c r="B130" s="26"/>
      <c r="C130" s="4" t="s">
        <v>282</v>
      </c>
      <c r="G130" s="4" t="s">
        <v>14</v>
      </c>
      <c r="H130" s="4">
        <v>1</v>
      </c>
      <c r="I130" s="40"/>
      <c r="J130" s="40"/>
      <c r="K130" s="51">
        <f>J130*K137</f>
        <v>0</v>
      </c>
      <c r="L130" s="51">
        <f>SUM($K$20:K130)</f>
        <v>710.16991624</v>
      </c>
      <c r="M130" s="51">
        <f t="shared" si="3"/>
        <v>289.83008376</v>
      </c>
      <c r="N130" s="4"/>
      <c r="O130" s="4"/>
    </row>
    <row r="131" ht="12" spans="1:15">
      <c r="A131" s="4"/>
      <c r="B131" s="26"/>
      <c r="C131" s="4" t="s">
        <v>10</v>
      </c>
      <c r="G131" s="4" t="s">
        <v>10</v>
      </c>
      <c r="H131" s="4">
        <v>1</v>
      </c>
      <c r="I131" s="40">
        <v>5</v>
      </c>
      <c r="J131" s="40">
        <v>5</v>
      </c>
      <c r="K131" s="51">
        <f>J131*$M$6</f>
        <v>3.746675</v>
      </c>
      <c r="L131" s="51">
        <f>SUM($K$20:K131)</f>
        <v>713.91659124</v>
      </c>
      <c r="M131" s="51">
        <f t="shared" si="3"/>
        <v>286.08340876</v>
      </c>
      <c r="N131" s="4"/>
      <c r="O131" s="4"/>
    </row>
    <row r="132" ht="12" spans="1:15">
      <c r="A132" s="4"/>
      <c r="B132" s="26"/>
      <c r="C132" s="4" t="s">
        <v>283</v>
      </c>
      <c r="G132" s="4" t="s">
        <v>149</v>
      </c>
      <c r="H132" s="4">
        <v>1</v>
      </c>
      <c r="I132" s="40">
        <v>3</v>
      </c>
      <c r="J132" s="40">
        <v>3</v>
      </c>
      <c r="K132" s="51">
        <f>J132*K139</f>
        <v>6.744015</v>
      </c>
      <c r="L132" s="51">
        <f>SUM($K$20:K132)</f>
        <v>720.66060624</v>
      </c>
      <c r="M132" s="51">
        <f t="shared" si="3"/>
        <v>279.33939376</v>
      </c>
      <c r="N132" s="4"/>
      <c r="O132" s="4"/>
    </row>
    <row r="133" ht="12" spans="1:15">
      <c r="A133" s="4"/>
      <c r="B133" s="26"/>
      <c r="C133" s="4"/>
      <c r="G133" s="4" t="s">
        <v>151</v>
      </c>
      <c r="H133" s="4"/>
      <c r="I133" s="40"/>
      <c r="J133" s="40"/>
      <c r="K133" s="51"/>
      <c r="L133" s="51">
        <f>SUM($K$20:K133)</f>
        <v>720.66060624</v>
      </c>
      <c r="M133" s="51">
        <f t="shared" si="3"/>
        <v>279.33939376</v>
      </c>
      <c r="N133" s="4"/>
      <c r="O133" s="4"/>
    </row>
    <row r="134" ht="12" spans="1:15">
      <c r="A134" s="4"/>
      <c r="B134" s="26" t="s">
        <v>284</v>
      </c>
      <c r="C134" s="4" t="s">
        <v>285</v>
      </c>
      <c r="G134" s="4" t="s">
        <v>5</v>
      </c>
      <c r="H134" s="4">
        <v>1</v>
      </c>
      <c r="I134" s="40">
        <v>3.6</v>
      </c>
      <c r="J134" s="40">
        <v>3.6</v>
      </c>
      <c r="K134" s="51">
        <f>J134*K141</f>
        <v>16.185636</v>
      </c>
      <c r="L134" s="51">
        <f>SUM($K$20:K134)</f>
        <v>736.84624224</v>
      </c>
      <c r="M134" s="51">
        <f t="shared" si="3"/>
        <v>263.15375776</v>
      </c>
      <c r="N134" s="4"/>
      <c r="O134" s="4"/>
    </row>
    <row r="135" ht="12" spans="1:15">
      <c r="A135" s="4"/>
      <c r="B135" s="26" t="s">
        <v>286</v>
      </c>
      <c r="C135" s="4" t="s">
        <v>287</v>
      </c>
      <c r="G135" s="4" t="s">
        <v>5</v>
      </c>
      <c r="H135" s="4">
        <v>1</v>
      </c>
      <c r="I135" s="40">
        <v>2.5</v>
      </c>
      <c r="J135" s="40">
        <v>2.5</v>
      </c>
      <c r="K135" s="51">
        <f>J135*$M$6</f>
        <v>1.8733375</v>
      </c>
      <c r="L135" s="51">
        <f>SUM($K$20:K135)</f>
        <v>738.71957974</v>
      </c>
      <c r="M135" s="51">
        <f t="shared" si="3"/>
        <v>261.28042026</v>
      </c>
      <c r="N135" s="4"/>
      <c r="O135" s="4"/>
    </row>
    <row r="136" ht="12" spans="1:15">
      <c r="A136" s="4"/>
      <c r="C136" s="4" t="s">
        <v>83</v>
      </c>
      <c r="G136" s="4" t="s">
        <v>5</v>
      </c>
      <c r="H136" s="4">
        <v>1</v>
      </c>
      <c r="I136" s="40">
        <v>10.5</v>
      </c>
      <c r="J136" s="40">
        <v>10.5</v>
      </c>
      <c r="K136" s="51">
        <f>J136*K143</f>
        <v>33.83247525</v>
      </c>
      <c r="L136" s="51">
        <f>SUM($K$20:K136)</f>
        <v>772.55205499</v>
      </c>
      <c r="M136" s="51">
        <f t="shared" si="3"/>
        <v>227.44794501</v>
      </c>
      <c r="N136" s="4"/>
      <c r="O136" s="4"/>
    </row>
    <row r="137" ht="12" spans="1:15">
      <c r="A137" s="4"/>
      <c r="B137" s="26"/>
      <c r="C137" s="4" t="s">
        <v>39</v>
      </c>
      <c r="G137" s="4" t="s">
        <v>8</v>
      </c>
      <c r="H137" s="4">
        <v>1</v>
      </c>
      <c r="I137" s="40">
        <v>6</v>
      </c>
      <c r="J137" s="40">
        <v>6</v>
      </c>
      <c r="K137" s="51">
        <f>J137*$M$6</f>
        <v>4.49601</v>
      </c>
      <c r="L137" s="51">
        <f>SUM($K$20:K137)</f>
        <v>777.04806499</v>
      </c>
      <c r="M137" s="51">
        <f t="shared" si="3"/>
        <v>222.95193501</v>
      </c>
      <c r="N137" s="4"/>
      <c r="O137" s="4"/>
    </row>
    <row r="138" ht="12" spans="1:15">
      <c r="A138" s="4"/>
      <c r="B138" s="26"/>
      <c r="C138" s="4" t="s">
        <v>10</v>
      </c>
      <c r="G138" s="4" t="s">
        <v>10</v>
      </c>
      <c r="H138" s="4">
        <v>1</v>
      </c>
      <c r="I138" s="40">
        <v>5.05</v>
      </c>
      <c r="J138" s="40">
        <v>5.05</v>
      </c>
      <c r="K138" s="51">
        <f>J138*K145</f>
        <v>28.381063125</v>
      </c>
      <c r="L138" s="51">
        <f>SUM($K$20:K138)</f>
        <v>805.429128115</v>
      </c>
      <c r="M138" s="51">
        <f t="shared" si="3"/>
        <v>194.570871885</v>
      </c>
      <c r="N138" s="4"/>
      <c r="O138" s="4"/>
    </row>
    <row r="139" ht="12" spans="1:15">
      <c r="A139" s="4"/>
      <c r="B139" s="26"/>
      <c r="C139" s="2" t="s">
        <v>13</v>
      </c>
      <c r="G139" s="4" t="s">
        <v>13</v>
      </c>
      <c r="H139" s="4">
        <v>1</v>
      </c>
      <c r="I139" s="4">
        <v>3</v>
      </c>
      <c r="J139" s="4">
        <v>3</v>
      </c>
      <c r="K139" s="51">
        <f>J139*$M$6</f>
        <v>2.248005</v>
      </c>
      <c r="L139" s="51">
        <f>SUM($K$20:K139)</f>
        <v>807.677133115</v>
      </c>
      <c r="M139" s="51">
        <f t="shared" si="3"/>
        <v>192.322866885</v>
      </c>
      <c r="N139" s="4"/>
      <c r="O139" s="4"/>
    </row>
    <row r="140" ht="12" spans="1:15">
      <c r="A140" s="4"/>
      <c r="B140" s="26"/>
      <c r="C140" s="4"/>
      <c r="G140" s="4" t="s">
        <v>151</v>
      </c>
      <c r="H140" s="40"/>
      <c r="I140" s="40"/>
      <c r="J140" s="40"/>
      <c r="K140" s="51"/>
      <c r="L140" s="51">
        <f>SUM($K$20:K140)</f>
        <v>807.677133115</v>
      </c>
      <c r="M140" s="51">
        <f t="shared" si="3"/>
        <v>192.322866885</v>
      </c>
      <c r="N140" s="4"/>
      <c r="O140" s="4"/>
    </row>
    <row r="141" ht="12" spans="1:15">
      <c r="A141" s="4"/>
      <c r="B141" s="26"/>
      <c r="C141" s="2" t="s">
        <v>39</v>
      </c>
      <c r="G141" s="4" t="s">
        <v>8</v>
      </c>
      <c r="H141" s="4">
        <v>1</v>
      </c>
      <c r="I141" s="4">
        <v>6</v>
      </c>
      <c r="J141" s="4">
        <v>6</v>
      </c>
      <c r="K141" s="51">
        <f t="shared" ref="K141:K147" si="25">J141*$M$6</f>
        <v>4.49601</v>
      </c>
      <c r="L141" s="51">
        <f>SUM($K$20:K141)</f>
        <v>812.173143115</v>
      </c>
      <c r="M141" s="51">
        <f t="shared" si="3"/>
        <v>187.826856885</v>
      </c>
      <c r="N141" s="4"/>
      <c r="O141" s="4"/>
    </row>
    <row r="142" ht="12" spans="1:15">
      <c r="A142" s="4"/>
      <c r="B142" s="26"/>
      <c r="C142" s="4" t="s">
        <v>288</v>
      </c>
      <c r="G142" s="4" t="s">
        <v>5</v>
      </c>
      <c r="H142" s="4">
        <v>1</v>
      </c>
      <c r="I142" s="40">
        <v>1</v>
      </c>
      <c r="J142" s="40">
        <v>1</v>
      </c>
      <c r="K142" s="51">
        <f t="shared" si="25"/>
        <v>0.749335</v>
      </c>
      <c r="L142" s="51">
        <f>SUM($K$20:K142)</f>
        <v>812.922478115</v>
      </c>
      <c r="M142" s="51">
        <f t="shared" si="3"/>
        <v>187.077521885</v>
      </c>
      <c r="N142" s="4"/>
      <c r="O142" s="4"/>
    </row>
    <row r="143" ht="12" spans="1:15">
      <c r="A143" s="4"/>
      <c r="B143" s="26"/>
      <c r="C143" s="4" t="s">
        <v>10</v>
      </c>
      <c r="G143" s="4" t="s">
        <v>10</v>
      </c>
      <c r="H143" s="4">
        <v>1</v>
      </c>
      <c r="I143" s="40">
        <v>4.3</v>
      </c>
      <c r="J143" s="40">
        <v>4.3</v>
      </c>
      <c r="K143" s="51">
        <f t="shared" si="25"/>
        <v>3.2221405</v>
      </c>
      <c r="L143" s="51">
        <f>SUM($K$20:K143)</f>
        <v>816.144618615</v>
      </c>
      <c r="M143" s="51">
        <f t="shared" si="3"/>
        <v>183.855381385</v>
      </c>
      <c r="N143" s="4"/>
      <c r="O143" s="4"/>
    </row>
    <row r="144" ht="12" spans="1:15">
      <c r="A144" s="4"/>
      <c r="B144" s="26"/>
      <c r="C144" s="4" t="s">
        <v>101</v>
      </c>
      <c r="G144" s="4" t="s">
        <v>15</v>
      </c>
      <c r="H144" s="4">
        <v>1</v>
      </c>
      <c r="I144" s="40">
        <v>1</v>
      </c>
      <c r="J144" s="40">
        <v>1</v>
      </c>
      <c r="K144" s="51">
        <f t="shared" si="25"/>
        <v>0.749335</v>
      </c>
      <c r="L144" s="51">
        <f>SUM($K$20:K144)</f>
        <v>816.893953615</v>
      </c>
      <c r="M144" s="51">
        <f t="shared" si="3"/>
        <v>183.106046385</v>
      </c>
      <c r="N144" s="4"/>
      <c r="O144" s="4"/>
    </row>
    <row r="145" ht="12" spans="1:15">
      <c r="A145" s="4"/>
      <c r="B145" s="26"/>
      <c r="C145" s="2" t="s">
        <v>170</v>
      </c>
      <c r="G145" s="4" t="s">
        <v>15</v>
      </c>
      <c r="H145" s="4">
        <v>1</v>
      </c>
      <c r="I145" s="4">
        <v>7.5</v>
      </c>
      <c r="J145" s="4">
        <v>7.5</v>
      </c>
      <c r="K145" s="51">
        <f t="shared" si="25"/>
        <v>5.6200125</v>
      </c>
      <c r="L145" s="51">
        <f>SUM($K$20:K145)</f>
        <v>822.513966115</v>
      </c>
      <c r="M145" s="51">
        <f t="shared" si="3"/>
        <v>177.486033885</v>
      </c>
      <c r="N145" s="4"/>
      <c r="O145" s="4"/>
    </row>
    <row r="146" ht="12" spans="1:15">
      <c r="A146" s="4"/>
      <c r="B146" s="26"/>
      <c r="C146" s="2" t="s">
        <v>174</v>
      </c>
      <c r="G146" s="4" t="s">
        <v>15</v>
      </c>
      <c r="H146" s="4">
        <v>1</v>
      </c>
      <c r="I146" s="4">
        <v>6.5</v>
      </c>
      <c r="J146" s="4">
        <v>6.5</v>
      </c>
      <c r="K146" s="51">
        <f t="shared" si="25"/>
        <v>4.8706775</v>
      </c>
      <c r="L146" s="51">
        <f>SUM($K$20:K146)</f>
        <v>827.384643615</v>
      </c>
      <c r="M146" s="51">
        <f t="shared" si="3"/>
        <v>172.615356385</v>
      </c>
      <c r="N146" s="4"/>
      <c r="O146" s="4"/>
    </row>
    <row r="147" ht="12" spans="1:15">
      <c r="A147" s="4"/>
      <c r="B147" s="26"/>
      <c r="C147" s="2" t="s">
        <v>274</v>
      </c>
      <c r="G147" s="4" t="s">
        <v>149</v>
      </c>
      <c r="H147" s="4"/>
      <c r="I147" s="4">
        <v>22.5</v>
      </c>
      <c r="J147" s="4">
        <v>22.5</v>
      </c>
      <c r="K147" s="51">
        <f t="shared" si="25"/>
        <v>16.8600375</v>
      </c>
      <c r="L147" s="51">
        <f>SUM($K$20:K147)</f>
        <v>844.244681115</v>
      </c>
      <c r="M147" s="51">
        <f t="shared" si="3"/>
        <v>155.755318885</v>
      </c>
      <c r="N147" s="4"/>
      <c r="O147" s="4"/>
    </row>
    <row r="148" ht="12" spans="1:15">
      <c r="A148" s="4"/>
      <c r="B148" s="26"/>
      <c r="G148" s="4" t="s">
        <v>151</v>
      </c>
      <c r="H148" s="4"/>
      <c r="I148" s="4"/>
      <c r="J148" s="4"/>
      <c r="K148" s="51"/>
      <c r="L148" s="51">
        <f>SUM($K$20:K148)</f>
        <v>844.244681115</v>
      </c>
      <c r="M148" s="51">
        <f t="shared" si="3"/>
        <v>155.755318885</v>
      </c>
      <c r="N148" s="4"/>
      <c r="O148" s="4"/>
    </row>
    <row r="149" ht="12" spans="1:15">
      <c r="A149" s="4"/>
      <c r="B149" s="26"/>
      <c r="C149" s="4" t="s">
        <v>289</v>
      </c>
      <c r="G149" s="4" t="s">
        <v>8</v>
      </c>
      <c r="H149" s="4">
        <v>1</v>
      </c>
      <c r="I149" s="40">
        <v>15</v>
      </c>
      <c r="J149" s="40">
        <v>15</v>
      </c>
      <c r="K149" s="51">
        <f t="shared" ref="K149:K151" si="26">J149*$M$6</f>
        <v>11.240025</v>
      </c>
      <c r="L149" s="51">
        <f>SUM($K$20:K149)</f>
        <v>855.484706115</v>
      </c>
      <c r="M149" s="51">
        <f t="shared" si="3"/>
        <v>144.515293885</v>
      </c>
      <c r="N149" s="4"/>
      <c r="O149" s="4"/>
    </row>
    <row r="150" ht="12" spans="1:15">
      <c r="A150" s="4"/>
      <c r="B150" s="26"/>
      <c r="C150" s="4" t="s">
        <v>10</v>
      </c>
      <c r="G150" s="4" t="s">
        <v>10</v>
      </c>
      <c r="H150" s="4">
        <v>1</v>
      </c>
      <c r="I150" s="40">
        <v>2.25</v>
      </c>
      <c r="J150" s="40">
        <v>2.25</v>
      </c>
      <c r="K150" s="51">
        <f t="shared" si="26"/>
        <v>1.68600375</v>
      </c>
      <c r="L150" s="51">
        <f>SUM($K$20:K150)</f>
        <v>857.170709865</v>
      </c>
      <c r="M150" s="51">
        <f t="shared" si="3"/>
        <v>142.829290135</v>
      </c>
      <c r="N150" s="4"/>
      <c r="O150" s="4"/>
    </row>
    <row r="151" ht="12" spans="1:15">
      <c r="A151" s="4"/>
      <c r="B151" s="26"/>
      <c r="C151" s="4" t="s">
        <v>290</v>
      </c>
      <c r="G151" s="4" t="s">
        <v>5</v>
      </c>
      <c r="H151" s="4">
        <v>1</v>
      </c>
      <c r="I151" s="40">
        <v>2.6</v>
      </c>
      <c r="J151" s="40">
        <v>2.6</v>
      </c>
      <c r="K151" s="51">
        <f t="shared" si="26"/>
        <v>1.948271</v>
      </c>
      <c r="L151" s="51">
        <f>SUM($K$20:K151)</f>
        <v>859.118980865</v>
      </c>
      <c r="M151" s="51">
        <f t="shared" si="3"/>
        <v>140.881019135</v>
      </c>
      <c r="N151" s="4"/>
      <c r="O151" s="4"/>
    </row>
    <row r="152" ht="12" spans="1:15">
      <c r="A152" s="4"/>
      <c r="B152" s="26"/>
      <c r="C152" s="4"/>
      <c r="G152" s="4" t="s">
        <v>151</v>
      </c>
      <c r="H152" s="4"/>
      <c r="I152" s="40"/>
      <c r="J152" s="40"/>
      <c r="K152" s="51"/>
      <c r="L152" s="51">
        <f>SUM($K$20:K152)</f>
        <v>859.118980865</v>
      </c>
      <c r="M152" s="51">
        <f t="shared" si="3"/>
        <v>140.881019135</v>
      </c>
      <c r="N152" s="4"/>
      <c r="O152" s="4"/>
    </row>
    <row r="153" ht="12" spans="1:15">
      <c r="A153" s="4"/>
      <c r="B153" s="26"/>
      <c r="C153" s="4" t="s">
        <v>291</v>
      </c>
      <c r="G153" s="4" t="s">
        <v>8</v>
      </c>
      <c r="H153" s="4">
        <v>1</v>
      </c>
      <c r="I153" s="40">
        <v>6</v>
      </c>
      <c r="J153" s="40">
        <v>6</v>
      </c>
      <c r="K153" s="51">
        <f t="shared" ref="K153:K156" si="27">J153*$M$6</f>
        <v>4.49601</v>
      </c>
      <c r="L153" s="51">
        <f>SUM($K$20:K153)</f>
        <v>863.614990865</v>
      </c>
      <c r="M153" s="51">
        <f t="shared" si="3"/>
        <v>136.385009135</v>
      </c>
      <c r="N153" s="4"/>
      <c r="O153" s="4"/>
    </row>
    <row r="154" ht="12" spans="1:15">
      <c r="A154" s="4"/>
      <c r="B154" s="26"/>
      <c r="C154" s="4" t="s">
        <v>87</v>
      </c>
      <c r="G154" s="4" t="s">
        <v>10</v>
      </c>
      <c r="H154" s="4">
        <v>1</v>
      </c>
      <c r="I154" s="40">
        <v>3</v>
      </c>
      <c r="J154" s="40">
        <v>3</v>
      </c>
      <c r="K154" s="51">
        <f t="shared" si="27"/>
        <v>2.248005</v>
      </c>
      <c r="L154" s="51">
        <f>SUM($K$20:K154)</f>
        <v>865.862995865</v>
      </c>
      <c r="M154" s="51">
        <f t="shared" si="3"/>
        <v>134.137004135</v>
      </c>
      <c r="N154" s="4"/>
      <c r="O154" s="4"/>
    </row>
    <row r="155" ht="12" spans="1:15">
      <c r="A155" s="4"/>
      <c r="B155" s="26"/>
      <c r="C155" s="4" t="s">
        <v>292</v>
      </c>
      <c r="G155" s="4" t="s">
        <v>5</v>
      </c>
      <c r="H155" s="4">
        <v>1</v>
      </c>
      <c r="I155" s="40">
        <v>2.5</v>
      </c>
      <c r="J155" s="40">
        <v>2.5</v>
      </c>
      <c r="K155" s="51">
        <f t="shared" si="27"/>
        <v>1.8733375</v>
      </c>
      <c r="L155" s="51">
        <f>SUM($K$20:K155)</f>
        <v>867.736333365</v>
      </c>
      <c r="M155" s="51">
        <f t="shared" si="3"/>
        <v>132.263666635</v>
      </c>
      <c r="N155" s="4"/>
      <c r="O155" s="4"/>
    </row>
    <row r="156" ht="12" spans="1:15">
      <c r="A156" s="4"/>
      <c r="B156" s="26"/>
      <c r="C156" s="4" t="s">
        <v>293</v>
      </c>
      <c r="G156" s="4" t="s">
        <v>149</v>
      </c>
      <c r="H156" s="4">
        <v>1</v>
      </c>
      <c r="I156" s="40">
        <v>4</v>
      </c>
      <c r="J156" s="40">
        <v>4</v>
      </c>
      <c r="K156" s="51">
        <f t="shared" si="27"/>
        <v>2.99734</v>
      </c>
      <c r="L156" s="51">
        <f>SUM($K$20:K156)</f>
        <v>870.733673365</v>
      </c>
      <c r="M156" s="51">
        <f t="shared" si="3"/>
        <v>129.266326635</v>
      </c>
      <c r="N156" s="4"/>
      <c r="O156" s="4"/>
    </row>
    <row r="157" ht="12" spans="1:15">
      <c r="A157" s="4"/>
      <c r="B157" s="26"/>
      <c r="C157" s="4"/>
      <c r="G157" s="4" t="s">
        <v>151</v>
      </c>
      <c r="H157" s="4"/>
      <c r="I157" s="40"/>
      <c r="J157" s="40"/>
      <c r="K157" s="51"/>
      <c r="L157" s="51">
        <f>SUM($K$20:K157)</f>
        <v>870.733673365</v>
      </c>
      <c r="M157" s="51">
        <f t="shared" si="3"/>
        <v>129.266326635</v>
      </c>
      <c r="N157" s="4"/>
      <c r="O157" s="4"/>
    </row>
    <row r="158" ht="12" spans="1:15">
      <c r="A158" s="4"/>
      <c r="B158" s="2" t="s">
        <v>294</v>
      </c>
      <c r="C158" s="4" t="s">
        <v>295</v>
      </c>
      <c r="G158" s="4" t="s">
        <v>8</v>
      </c>
      <c r="H158" s="4">
        <v>5</v>
      </c>
      <c r="I158" s="40">
        <v>6.5</v>
      </c>
      <c r="J158" s="40">
        <v>32.5</v>
      </c>
      <c r="K158" s="51">
        <f t="shared" ref="K158:K163" si="28">J158*$M$6</f>
        <v>24.3533875</v>
      </c>
      <c r="L158" s="51">
        <f>SUM($K$20:K158)</f>
        <v>895.087060865</v>
      </c>
      <c r="M158" s="51">
        <f t="shared" si="3"/>
        <v>104.912939135</v>
      </c>
      <c r="N158" s="4"/>
      <c r="O158" s="4"/>
    </row>
    <row r="159" ht="12" spans="1:15">
      <c r="A159" s="4"/>
      <c r="B159" s="26" t="s">
        <v>296</v>
      </c>
      <c r="C159" s="2" t="s">
        <v>297</v>
      </c>
      <c r="G159" s="4" t="s">
        <v>5</v>
      </c>
      <c r="H159" s="4">
        <v>2</v>
      </c>
      <c r="I159" s="4">
        <v>2.55</v>
      </c>
      <c r="J159" s="4">
        <v>2.55</v>
      </c>
      <c r="K159" s="51">
        <f t="shared" si="28"/>
        <v>1.91080425</v>
      </c>
      <c r="L159" s="51">
        <f>SUM($K$20:K159)</f>
        <v>896.997865115</v>
      </c>
      <c r="M159" s="51">
        <f t="shared" si="3"/>
        <v>103.002134885</v>
      </c>
      <c r="N159" s="4"/>
      <c r="O159" s="4"/>
    </row>
    <row r="160" ht="12" spans="1:15">
      <c r="A160" s="4"/>
      <c r="B160" s="26"/>
      <c r="C160" s="4" t="s">
        <v>83</v>
      </c>
      <c r="G160" s="4" t="s">
        <v>5</v>
      </c>
      <c r="H160" s="40">
        <v>1</v>
      </c>
      <c r="I160" s="4">
        <v>2.36</v>
      </c>
      <c r="J160" s="4">
        <v>2.36</v>
      </c>
      <c r="K160" s="51">
        <f t="shared" si="28"/>
        <v>1.7684306</v>
      </c>
      <c r="L160" s="51">
        <f>SUM($K$20:K160)</f>
        <v>898.766295715</v>
      </c>
      <c r="M160" s="51">
        <f t="shared" si="3"/>
        <v>101.233704285</v>
      </c>
      <c r="N160" s="4"/>
      <c r="O160" s="4"/>
    </row>
    <row r="161" ht="12" spans="1:15">
      <c r="A161" s="4"/>
      <c r="B161" s="26"/>
      <c r="C161" s="4" t="s">
        <v>13</v>
      </c>
      <c r="G161" s="4" t="s">
        <v>13</v>
      </c>
      <c r="H161" s="40">
        <v>1</v>
      </c>
      <c r="I161" s="40">
        <v>3</v>
      </c>
      <c r="J161" s="40">
        <v>3</v>
      </c>
      <c r="K161" s="51">
        <f t="shared" si="28"/>
        <v>2.248005</v>
      </c>
      <c r="L161" s="51">
        <f>SUM($K$20:K161)</f>
        <v>901.014300715</v>
      </c>
      <c r="M161" s="51">
        <f t="shared" si="3"/>
        <v>98.9856992850004</v>
      </c>
      <c r="N161" s="4"/>
      <c r="O161" s="4"/>
    </row>
    <row r="162" ht="12" spans="1:15">
      <c r="A162" s="4"/>
      <c r="B162" s="26"/>
      <c r="C162" s="4" t="s">
        <v>10</v>
      </c>
      <c r="G162" s="4" t="s">
        <v>10</v>
      </c>
      <c r="H162" s="40">
        <v>1</v>
      </c>
      <c r="I162" s="40">
        <v>4.5</v>
      </c>
      <c r="J162" s="40">
        <v>4.5</v>
      </c>
      <c r="K162" s="51">
        <f t="shared" si="28"/>
        <v>3.3720075</v>
      </c>
      <c r="L162" s="51">
        <f>SUM($K$20:K162)</f>
        <v>904.386308215</v>
      </c>
      <c r="M162" s="51">
        <f t="shared" si="3"/>
        <v>95.6136917850004</v>
      </c>
      <c r="N162" s="4"/>
      <c r="O162" s="4"/>
    </row>
    <row r="163" ht="12" spans="1:15">
      <c r="A163" s="4"/>
      <c r="B163" s="26"/>
      <c r="C163" s="4" t="s">
        <v>255</v>
      </c>
      <c r="G163" s="4" t="s">
        <v>15</v>
      </c>
      <c r="H163" s="40">
        <v>1</v>
      </c>
      <c r="I163" s="40">
        <v>7.6</v>
      </c>
      <c r="J163" s="40">
        <v>7.6</v>
      </c>
      <c r="K163" s="51">
        <f t="shared" si="28"/>
        <v>5.694946</v>
      </c>
      <c r="L163" s="51">
        <f>SUM($K$20:K163)</f>
        <v>910.081254215</v>
      </c>
      <c r="M163" s="51">
        <f t="shared" si="3"/>
        <v>89.9187457850004</v>
      </c>
      <c r="N163" s="4"/>
      <c r="O163" s="4"/>
    </row>
    <row r="164" ht="12" spans="1:15">
      <c r="A164" s="4"/>
      <c r="B164" s="26"/>
      <c r="C164" s="4"/>
      <c r="G164" s="4" t="s">
        <v>151</v>
      </c>
      <c r="H164" s="40"/>
      <c r="I164" s="40"/>
      <c r="J164" s="40"/>
      <c r="K164" s="51"/>
      <c r="L164" s="51">
        <f>SUM($K$20:K164)</f>
        <v>910.081254215</v>
      </c>
      <c r="M164" s="51">
        <f t="shared" si="3"/>
        <v>89.9187457850004</v>
      </c>
      <c r="N164" s="4"/>
      <c r="O164" s="4"/>
    </row>
    <row r="165" ht="12" spans="1:15">
      <c r="A165" s="4"/>
      <c r="B165" s="26"/>
      <c r="C165" s="2" t="s">
        <v>298</v>
      </c>
      <c r="G165" s="4" t="s">
        <v>149</v>
      </c>
      <c r="H165" s="4">
        <v>1</v>
      </c>
      <c r="I165" s="4">
        <v>5</v>
      </c>
      <c r="J165" s="4">
        <v>5</v>
      </c>
      <c r="K165" s="51">
        <f t="shared" ref="K165:K168" si="29">J165*$M$6</f>
        <v>3.746675</v>
      </c>
      <c r="L165" s="51">
        <f>SUM($K$20:K165)</f>
        <v>913.827929215</v>
      </c>
      <c r="M165" s="51">
        <f t="shared" si="3"/>
        <v>86.1720707850004</v>
      </c>
      <c r="N165" s="4"/>
      <c r="O165" s="4"/>
    </row>
    <row r="166" ht="12" spans="1:15">
      <c r="A166" s="4"/>
      <c r="B166" s="26"/>
      <c r="C166" s="2" t="s">
        <v>109</v>
      </c>
      <c r="G166" s="4" t="s">
        <v>10</v>
      </c>
      <c r="H166" s="4">
        <v>1</v>
      </c>
      <c r="I166" s="4">
        <v>2.5</v>
      </c>
      <c r="J166" s="4">
        <v>2.5</v>
      </c>
      <c r="K166" s="51">
        <f t="shared" si="29"/>
        <v>1.8733375</v>
      </c>
      <c r="L166" s="51">
        <f>SUM($K$20:K166)</f>
        <v>915.701266715</v>
      </c>
      <c r="M166" s="51">
        <f t="shared" si="3"/>
        <v>84.2987332850004</v>
      </c>
      <c r="N166" s="4"/>
      <c r="O166" s="4"/>
    </row>
    <row r="167" ht="12" spans="1:15">
      <c r="A167" s="4"/>
      <c r="B167" s="26"/>
      <c r="C167" s="4" t="s">
        <v>203</v>
      </c>
      <c r="G167" s="4" t="s">
        <v>5</v>
      </c>
      <c r="H167" s="4">
        <v>1</v>
      </c>
      <c r="I167" s="40">
        <v>1</v>
      </c>
      <c r="J167" s="40">
        <v>1</v>
      </c>
      <c r="K167" s="51">
        <f t="shared" si="29"/>
        <v>0.749335</v>
      </c>
      <c r="L167" s="51">
        <f>SUM($K$20:K167)</f>
        <v>916.450601715</v>
      </c>
      <c r="M167" s="51">
        <f t="shared" si="3"/>
        <v>83.5493982850004</v>
      </c>
      <c r="N167" s="4"/>
      <c r="O167" s="4"/>
    </row>
    <row r="168" ht="12" spans="1:15">
      <c r="A168" s="4"/>
      <c r="B168" s="25"/>
      <c r="C168" s="4" t="s">
        <v>299</v>
      </c>
      <c r="G168" s="4" t="s">
        <v>14</v>
      </c>
      <c r="H168" s="4">
        <v>1</v>
      </c>
      <c r="I168" s="40">
        <v>1</v>
      </c>
      <c r="J168" s="40">
        <v>1</v>
      </c>
      <c r="K168" s="51">
        <f t="shared" si="29"/>
        <v>0.749335</v>
      </c>
      <c r="L168" s="51">
        <f>SUM($K$20:K168)</f>
        <v>917.199936715</v>
      </c>
      <c r="M168" s="51">
        <f t="shared" si="3"/>
        <v>82.8000632850004</v>
      </c>
      <c r="N168" s="4"/>
      <c r="O168" s="4"/>
    </row>
    <row r="169" ht="12" spans="1:15">
      <c r="A169" s="4"/>
      <c r="B169" s="26"/>
      <c r="C169" s="4"/>
      <c r="G169" s="4" t="s">
        <v>151</v>
      </c>
      <c r="H169" s="40"/>
      <c r="I169" s="40"/>
      <c r="J169" s="40"/>
      <c r="K169" s="51"/>
      <c r="L169" s="51">
        <f>SUM($K$20:K169)</f>
        <v>917.199936715</v>
      </c>
      <c r="M169" s="51">
        <f t="shared" si="3"/>
        <v>82.8000632850004</v>
      </c>
      <c r="N169" s="4"/>
      <c r="O169" s="4"/>
    </row>
    <row r="170" ht="12" spans="1:15">
      <c r="A170" s="4"/>
      <c r="B170" s="26"/>
      <c r="C170" s="4" t="s">
        <v>87</v>
      </c>
      <c r="G170" s="4" t="s">
        <v>10</v>
      </c>
      <c r="H170" s="40">
        <v>1</v>
      </c>
      <c r="I170" s="40">
        <v>2.5</v>
      </c>
      <c r="J170" s="40">
        <v>2.5</v>
      </c>
      <c r="K170" s="51">
        <f t="shared" ref="K170:K173" si="30">J170*$M$6</f>
        <v>1.8733375</v>
      </c>
      <c r="L170" s="51">
        <f>SUM($K$20:K170)</f>
        <v>919.073274215</v>
      </c>
      <c r="M170" s="51">
        <f t="shared" si="3"/>
        <v>80.9267257850004</v>
      </c>
      <c r="N170" s="4"/>
      <c r="O170" s="4"/>
    </row>
    <row r="171" ht="12" spans="1:15">
      <c r="A171" s="4"/>
      <c r="B171" s="26"/>
      <c r="C171" s="2" t="s">
        <v>255</v>
      </c>
      <c r="G171" s="4" t="s">
        <v>15</v>
      </c>
      <c r="H171" s="40">
        <v>1</v>
      </c>
      <c r="I171" s="4">
        <v>4.08</v>
      </c>
      <c r="J171" s="4">
        <v>4.08</v>
      </c>
      <c r="K171" s="51">
        <f t="shared" si="30"/>
        <v>3.0572868</v>
      </c>
      <c r="L171" s="51">
        <f>SUM($K$20:K171)</f>
        <v>922.130561015</v>
      </c>
      <c r="M171" s="51">
        <f t="shared" si="3"/>
        <v>77.8694389850004</v>
      </c>
      <c r="N171" s="4"/>
      <c r="O171" s="4"/>
    </row>
    <row r="172" ht="12" spans="1:15">
      <c r="A172" s="4"/>
      <c r="B172" s="26"/>
      <c r="C172" s="4" t="s">
        <v>300</v>
      </c>
      <c r="G172" s="4" t="s">
        <v>14</v>
      </c>
      <c r="H172" s="40">
        <v>1</v>
      </c>
      <c r="I172" s="40">
        <v>10</v>
      </c>
      <c r="J172" s="40">
        <v>10</v>
      </c>
      <c r="K172" s="51">
        <f t="shared" si="30"/>
        <v>7.49335</v>
      </c>
      <c r="L172" s="51">
        <f>SUM($K$20:K172)</f>
        <v>929.623911015</v>
      </c>
      <c r="M172" s="51">
        <f t="shared" si="3"/>
        <v>70.3760889850004</v>
      </c>
      <c r="N172" s="4"/>
      <c r="O172" s="4"/>
    </row>
    <row r="173" ht="12" spans="1:15">
      <c r="A173" s="4"/>
      <c r="B173" s="26"/>
      <c r="C173" s="4" t="s">
        <v>13</v>
      </c>
      <c r="G173" s="4" t="s">
        <v>13</v>
      </c>
      <c r="H173" s="40">
        <v>1</v>
      </c>
      <c r="I173" s="40">
        <v>3</v>
      </c>
      <c r="J173" s="40">
        <v>3</v>
      </c>
      <c r="K173" s="51">
        <f t="shared" si="30"/>
        <v>2.248005</v>
      </c>
      <c r="L173" s="51">
        <f>SUM($K$20:K173)</f>
        <v>931.871916015</v>
      </c>
      <c r="M173" s="51">
        <f t="shared" si="3"/>
        <v>68.1280839850004</v>
      </c>
      <c r="N173" s="4"/>
      <c r="O173" s="4"/>
    </row>
    <row r="174" ht="12" spans="1:15">
      <c r="A174" s="4"/>
      <c r="B174" s="26"/>
      <c r="C174" s="4"/>
      <c r="G174" s="4" t="s">
        <v>151</v>
      </c>
      <c r="H174" s="40"/>
      <c r="I174" s="40"/>
      <c r="J174" s="40"/>
      <c r="K174" s="51"/>
      <c r="L174" s="51">
        <f>SUM($K$20:K174)</f>
        <v>931.871916015</v>
      </c>
      <c r="M174" s="51">
        <f t="shared" si="3"/>
        <v>68.1280839850004</v>
      </c>
      <c r="N174" s="4"/>
      <c r="O174" s="4"/>
    </row>
    <row r="175" ht="12" spans="1:15">
      <c r="A175" s="4"/>
      <c r="B175" s="26"/>
      <c r="C175" s="4" t="s">
        <v>13</v>
      </c>
      <c r="G175" s="4" t="s">
        <v>13</v>
      </c>
      <c r="H175" s="40">
        <v>1</v>
      </c>
      <c r="I175" s="40">
        <v>3</v>
      </c>
      <c r="J175" s="40">
        <v>3</v>
      </c>
      <c r="K175" s="51">
        <f t="shared" ref="K175:K184" si="31">J175*$M$6</f>
        <v>2.248005</v>
      </c>
      <c r="L175" s="51">
        <f>SUM($K$20:K175)</f>
        <v>934.119921015</v>
      </c>
      <c r="M175" s="51">
        <f t="shared" si="3"/>
        <v>65.8800789850004</v>
      </c>
      <c r="N175" s="4"/>
      <c r="O175" s="4"/>
    </row>
    <row r="176" ht="12" spans="1:15">
      <c r="A176" s="4"/>
      <c r="B176" s="26"/>
      <c r="C176" s="2" t="s">
        <v>301</v>
      </c>
      <c r="G176" s="4" t="s">
        <v>14</v>
      </c>
      <c r="H176" s="4">
        <v>1</v>
      </c>
      <c r="I176" s="4">
        <v>5</v>
      </c>
      <c r="J176" s="4">
        <v>5</v>
      </c>
      <c r="K176" s="51">
        <f t="shared" si="31"/>
        <v>3.746675</v>
      </c>
      <c r="L176" s="51">
        <f>SUM($K$20:K176)</f>
        <v>937.866596015</v>
      </c>
      <c r="M176" s="51">
        <f t="shared" si="3"/>
        <v>62.1334039850004</v>
      </c>
      <c r="N176" s="4"/>
      <c r="O176" s="4"/>
    </row>
    <row r="177" ht="12" spans="1:15">
      <c r="A177" s="4"/>
      <c r="B177" s="26"/>
      <c r="C177" s="4" t="s">
        <v>302</v>
      </c>
      <c r="G177" s="4" t="s">
        <v>14</v>
      </c>
      <c r="H177" s="4">
        <v>1</v>
      </c>
      <c r="I177" s="40">
        <v>4</v>
      </c>
      <c r="J177" s="40">
        <v>4</v>
      </c>
      <c r="K177" s="51">
        <f t="shared" si="31"/>
        <v>2.99734</v>
      </c>
      <c r="L177" s="51">
        <f>SUM($K$20:K177)</f>
        <v>940.863936015</v>
      </c>
      <c r="M177" s="51">
        <f t="shared" si="3"/>
        <v>59.1360639850004</v>
      </c>
      <c r="N177" s="4"/>
      <c r="O177" s="4"/>
    </row>
    <row r="178" ht="12" spans="1:15">
      <c r="A178" s="4"/>
      <c r="B178" s="26"/>
      <c r="C178" s="4" t="s">
        <v>113</v>
      </c>
      <c r="G178" s="4" t="s">
        <v>10</v>
      </c>
      <c r="H178" s="4">
        <v>1</v>
      </c>
      <c r="I178" s="40">
        <v>3</v>
      </c>
      <c r="J178" s="40">
        <v>3</v>
      </c>
      <c r="K178" s="51">
        <f t="shared" si="31"/>
        <v>2.248005</v>
      </c>
      <c r="L178" s="51">
        <f>SUM($K$20:K178)</f>
        <v>943.111941015</v>
      </c>
      <c r="M178" s="51">
        <f t="shared" si="3"/>
        <v>56.8880589850004</v>
      </c>
      <c r="N178" s="4"/>
      <c r="O178" s="4"/>
    </row>
    <row r="179" ht="12" spans="1:15">
      <c r="A179" s="4"/>
      <c r="B179" s="26"/>
      <c r="C179" s="4" t="s">
        <v>303</v>
      </c>
      <c r="G179" s="4" t="s">
        <v>5</v>
      </c>
      <c r="H179" s="4">
        <v>1</v>
      </c>
      <c r="I179" s="40">
        <v>1.5</v>
      </c>
      <c r="J179" s="40">
        <v>1.5</v>
      </c>
      <c r="K179" s="51">
        <f t="shared" si="31"/>
        <v>1.1240025</v>
      </c>
      <c r="L179" s="51">
        <f>SUM($K$20:K179)</f>
        <v>944.235943515</v>
      </c>
      <c r="M179" s="51">
        <f t="shared" si="3"/>
        <v>55.7640564850004</v>
      </c>
      <c r="N179" s="4"/>
      <c r="O179" s="4"/>
    </row>
    <row r="180" ht="12" spans="1:15">
      <c r="A180" s="4"/>
      <c r="B180" s="26"/>
      <c r="C180" s="4"/>
      <c r="G180" s="4" t="s">
        <v>151</v>
      </c>
      <c r="H180" s="4"/>
      <c r="I180" s="40"/>
      <c r="J180" s="40"/>
      <c r="K180" s="51">
        <f t="shared" si="31"/>
        <v>0</v>
      </c>
      <c r="L180" s="51">
        <f>SUM($K$20:K180)</f>
        <v>944.235943515</v>
      </c>
      <c r="M180" s="51">
        <f t="shared" si="3"/>
        <v>55.7640564850004</v>
      </c>
      <c r="N180" s="4"/>
      <c r="O180" s="4"/>
    </row>
    <row r="181" ht="12" spans="1:15">
      <c r="A181" s="4"/>
      <c r="B181" s="26" t="s">
        <v>304</v>
      </c>
      <c r="C181" s="2" t="s">
        <v>305</v>
      </c>
      <c r="G181" s="4" t="s">
        <v>5</v>
      </c>
      <c r="H181" s="4">
        <v>1</v>
      </c>
      <c r="I181" s="4">
        <v>11.5</v>
      </c>
      <c r="J181" s="4">
        <v>11.5</v>
      </c>
      <c r="K181" s="51">
        <f t="shared" si="31"/>
        <v>8.6173525</v>
      </c>
      <c r="L181" s="51">
        <f>SUM($K$20:K181)</f>
        <v>952.853296015</v>
      </c>
      <c r="M181" s="51">
        <f t="shared" si="3"/>
        <v>47.1467039850004</v>
      </c>
      <c r="N181" s="4"/>
      <c r="O181" s="4"/>
    </row>
    <row r="182" ht="12" spans="1:15">
      <c r="A182" s="4"/>
      <c r="B182" s="26" t="s">
        <v>306</v>
      </c>
      <c r="C182" s="4" t="s">
        <v>105</v>
      </c>
      <c r="G182" s="4" t="s">
        <v>8</v>
      </c>
      <c r="H182" s="4">
        <v>1</v>
      </c>
      <c r="I182" s="40">
        <v>4</v>
      </c>
      <c r="J182" s="40">
        <v>4</v>
      </c>
      <c r="K182" s="51">
        <f t="shared" si="31"/>
        <v>2.99734</v>
      </c>
      <c r="L182" s="51">
        <f>SUM($K$20:K182)</f>
        <v>955.850636015</v>
      </c>
      <c r="M182" s="51">
        <f t="shared" si="3"/>
        <v>44.1493639850004</v>
      </c>
      <c r="N182" s="4"/>
      <c r="O182" s="4"/>
    </row>
    <row r="183" ht="12" spans="1:15">
      <c r="A183" s="4"/>
      <c r="B183" s="26"/>
      <c r="C183" s="4" t="s">
        <v>87</v>
      </c>
      <c r="G183" s="4" t="s">
        <v>10</v>
      </c>
      <c r="H183" s="4">
        <v>1</v>
      </c>
      <c r="I183" s="40">
        <v>2</v>
      </c>
      <c r="J183" s="40">
        <v>2</v>
      </c>
      <c r="K183" s="51">
        <f t="shared" si="31"/>
        <v>1.49867</v>
      </c>
      <c r="L183" s="51">
        <f>SUM($K$20:K183)</f>
        <v>957.349306015</v>
      </c>
      <c r="M183" s="51">
        <f t="shared" si="3"/>
        <v>42.6506939850004</v>
      </c>
      <c r="N183" s="4"/>
      <c r="O183" s="4"/>
    </row>
    <row r="184" ht="12" spans="1:15">
      <c r="A184" s="4"/>
      <c r="B184" s="26"/>
      <c r="C184" s="2" t="s">
        <v>170</v>
      </c>
      <c r="G184" s="4" t="s">
        <v>14</v>
      </c>
      <c r="H184" s="4">
        <v>1</v>
      </c>
      <c r="I184" s="4">
        <v>1.4</v>
      </c>
      <c r="J184" s="4">
        <v>1.4</v>
      </c>
      <c r="K184" s="51">
        <f t="shared" si="31"/>
        <v>1.049069</v>
      </c>
      <c r="L184" s="51">
        <f>SUM($K$20:K184)</f>
        <v>958.398375015</v>
      </c>
      <c r="M184" s="51">
        <f t="shared" si="3"/>
        <v>41.6016249850004</v>
      </c>
      <c r="N184" s="4"/>
      <c r="O184" s="4"/>
    </row>
    <row r="185" ht="12" spans="1:15">
      <c r="A185" s="4"/>
      <c r="B185" s="26"/>
      <c r="C185" s="4"/>
      <c r="G185" s="4" t="s">
        <v>151</v>
      </c>
      <c r="H185" s="40"/>
      <c r="I185" s="40"/>
      <c r="J185" s="40"/>
      <c r="K185" s="51"/>
      <c r="L185" s="51">
        <f>SUM($K$20:K185)</f>
        <v>958.398375015</v>
      </c>
      <c r="M185" s="51">
        <f t="shared" si="3"/>
        <v>41.6016249850004</v>
      </c>
      <c r="N185" s="4"/>
      <c r="O185" s="4"/>
    </row>
    <row r="186" ht="12" spans="1:15">
      <c r="A186" s="4"/>
      <c r="B186" s="26"/>
      <c r="C186" s="4" t="s">
        <v>105</v>
      </c>
      <c r="G186" s="4" t="s">
        <v>8</v>
      </c>
      <c r="H186" s="40">
        <v>1</v>
      </c>
      <c r="I186" s="40">
        <v>5</v>
      </c>
      <c r="J186" s="40">
        <v>5</v>
      </c>
      <c r="K186" s="51">
        <f t="shared" ref="K186:K189" si="32">J186*$M$6</f>
        <v>3.746675</v>
      </c>
      <c r="L186" s="51">
        <f>SUM($K$20:K186)</f>
        <v>962.145050015</v>
      </c>
      <c r="M186" s="51">
        <f t="shared" si="3"/>
        <v>37.8549499850004</v>
      </c>
      <c r="N186" s="4"/>
      <c r="O186" s="4"/>
    </row>
    <row r="187" ht="12" spans="1:15">
      <c r="A187" s="4"/>
      <c r="B187" s="26"/>
      <c r="C187" s="4" t="s">
        <v>255</v>
      </c>
      <c r="G187" s="4" t="s">
        <v>15</v>
      </c>
      <c r="H187" s="40">
        <v>1</v>
      </c>
      <c r="I187" s="40">
        <v>7.4</v>
      </c>
      <c r="J187" s="40">
        <v>7.4</v>
      </c>
      <c r="K187" s="51">
        <f t="shared" si="32"/>
        <v>5.545079</v>
      </c>
      <c r="L187" s="51">
        <f>SUM($K$20:K187)</f>
        <v>967.690129015</v>
      </c>
      <c r="M187" s="51">
        <f t="shared" si="3"/>
        <v>32.3098709850004</v>
      </c>
      <c r="N187" s="4"/>
      <c r="O187" s="4"/>
    </row>
    <row r="188" ht="12" spans="1:15">
      <c r="A188" s="4"/>
      <c r="B188" s="26"/>
      <c r="C188" s="2" t="s">
        <v>10</v>
      </c>
      <c r="G188" s="4" t="s">
        <v>10</v>
      </c>
      <c r="H188" s="4">
        <v>1</v>
      </c>
      <c r="I188" s="4">
        <v>5.3</v>
      </c>
      <c r="J188" s="4">
        <v>5.3</v>
      </c>
      <c r="K188" s="51">
        <f t="shared" si="32"/>
        <v>3.9714755</v>
      </c>
      <c r="L188" s="51">
        <f>SUM($K$20:K188)</f>
        <v>971.661604515</v>
      </c>
      <c r="M188" s="51">
        <f t="shared" si="3"/>
        <v>28.3383954850004</v>
      </c>
      <c r="N188" s="4"/>
      <c r="O188" s="4"/>
    </row>
    <row r="189" ht="12" spans="1:15">
      <c r="A189" s="4"/>
      <c r="B189" s="26"/>
      <c r="C189" s="2" t="s">
        <v>13</v>
      </c>
      <c r="G189" s="4" t="s">
        <v>13</v>
      </c>
      <c r="H189" s="4">
        <v>1</v>
      </c>
      <c r="I189" s="4">
        <v>2.5</v>
      </c>
      <c r="J189" s="4">
        <v>2.5</v>
      </c>
      <c r="K189" s="51">
        <f t="shared" si="32"/>
        <v>1.8733375</v>
      </c>
      <c r="L189" s="51">
        <f>SUM($K$20:K189)</f>
        <v>973.534942015</v>
      </c>
      <c r="M189" s="51">
        <f t="shared" si="3"/>
        <v>26.4650579850004</v>
      </c>
      <c r="N189" s="4"/>
      <c r="O189" s="4"/>
    </row>
    <row r="190" ht="12" spans="1:15">
      <c r="A190" s="4"/>
      <c r="B190" s="26"/>
      <c r="C190" s="4"/>
      <c r="G190" s="4" t="s">
        <v>151</v>
      </c>
      <c r="H190" s="40"/>
      <c r="I190" s="40"/>
      <c r="J190" s="40"/>
      <c r="K190" s="51"/>
      <c r="L190" s="51">
        <f>SUM($K$20:K190)</f>
        <v>973.534942015</v>
      </c>
      <c r="M190" s="51">
        <f t="shared" si="3"/>
        <v>26.4650579850004</v>
      </c>
      <c r="N190" s="4"/>
      <c r="O190" s="4"/>
    </row>
    <row r="191" ht="12" spans="1:15">
      <c r="A191" s="4"/>
      <c r="B191" s="26"/>
      <c r="C191" s="4" t="s">
        <v>105</v>
      </c>
      <c r="G191" s="4" t="s">
        <v>8</v>
      </c>
      <c r="H191" s="40">
        <v>1</v>
      </c>
      <c r="I191" s="40">
        <v>5</v>
      </c>
      <c r="J191" s="40">
        <v>5</v>
      </c>
      <c r="K191" s="51">
        <f t="shared" ref="K191:K193" si="33">J191*$M$6</f>
        <v>3.746675</v>
      </c>
      <c r="L191" s="51">
        <f>SUM($K$20:K191)</f>
        <v>977.281617015</v>
      </c>
      <c r="M191" s="51">
        <f t="shared" si="3"/>
        <v>22.7183829850004</v>
      </c>
      <c r="N191" s="4"/>
      <c r="O191" s="4"/>
    </row>
    <row r="192" ht="12" spans="1:15">
      <c r="A192" s="4"/>
      <c r="B192" s="26"/>
      <c r="C192" s="4" t="s">
        <v>13</v>
      </c>
      <c r="G192" s="4" t="s">
        <v>13</v>
      </c>
      <c r="H192" s="40">
        <v>1</v>
      </c>
      <c r="I192" s="40">
        <v>3</v>
      </c>
      <c r="J192" s="40">
        <v>3</v>
      </c>
      <c r="K192" s="51">
        <f t="shared" si="33"/>
        <v>2.248005</v>
      </c>
      <c r="L192" s="51">
        <f>SUM($K$20:K192)</f>
        <v>979.529622015</v>
      </c>
      <c r="M192" s="51">
        <f t="shared" si="3"/>
        <v>20.4703779850004</v>
      </c>
      <c r="N192" s="4"/>
      <c r="O192" s="4"/>
    </row>
    <row r="193" ht="12" spans="1:15">
      <c r="A193" s="4"/>
      <c r="B193" s="26"/>
      <c r="C193" s="4" t="s">
        <v>10</v>
      </c>
      <c r="G193" s="4" t="s">
        <v>10</v>
      </c>
      <c r="H193" s="40">
        <v>1</v>
      </c>
      <c r="I193" s="40">
        <v>7.6</v>
      </c>
      <c r="J193" s="40">
        <v>7.6</v>
      </c>
      <c r="K193" s="51">
        <f t="shared" si="33"/>
        <v>5.694946</v>
      </c>
      <c r="L193" s="51">
        <f>SUM($K$20:K193)</f>
        <v>985.224568015</v>
      </c>
      <c r="M193" s="51">
        <f t="shared" si="3"/>
        <v>14.7754319850004</v>
      </c>
      <c r="N193" s="4"/>
      <c r="O193" s="4"/>
    </row>
    <row r="194" ht="12" spans="1:15">
      <c r="A194" s="4"/>
      <c r="B194" s="26"/>
      <c r="C194" s="4"/>
      <c r="G194" s="4" t="s">
        <v>151</v>
      </c>
      <c r="H194" s="40"/>
      <c r="I194" s="40"/>
      <c r="J194" s="40"/>
      <c r="K194" s="51"/>
      <c r="L194" s="51">
        <f>SUM($K$20:K194)</f>
        <v>985.224568015</v>
      </c>
      <c r="M194" s="51">
        <f t="shared" si="3"/>
        <v>14.7754319850004</v>
      </c>
      <c r="N194" s="4"/>
      <c r="O194" s="4"/>
    </row>
    <row r="195" ht="12" spans="1:15">
      <c r="A195" s="4"/>
      <c r="B195" s="26"/>
      <c r="C195" s="4" t="s">
        <v>307</v>
      </c>
      <c r="G195" s="4" t="s">
        <v>5</v>
      </c>
      <c r="H195" s="40">
        <v>2</v>
      </c>
      <c r="I195" s="40">
        <v>3</v>
      </c>
      <c r="J195" s="40">
        <v>6</v>
      </c>
      <c r="K195" s="51">
        <f t="shared" ref="K195:K199" si="34">J195*$M$6</f>
        <v>4.49601</v>
      </c>
      <c r="L195" s="51">
        <f>SUM($K$20:K195)</f>
        <v>989.720578015</v>
      </c>
      <c r="M195" s="51">
        <f t="shared" si="3"/>
        <v>10.2794219850004</v>
      </c>
      <c r="N195" s="4"/>
      <c r="O195" s="4"/>
    </row>
    <row r="196" ht="12" spans="1:15">
      <c r="A196" s="4"/>
      <c r="B196" s="26"/>
      <c r="C196" s="2" t="s">
        <v>308</v>
      </c>
      <c r="G196" s="4" t="s">
        <v>5</v>
      </c>
      <c r="H196" s="40">
        <v>2</v>
      </c>
      <c r="I196" s="40">
        <v>6</v>
      </c>
      <c r="J196" s="40">
        <v>6</v>
      </c>
      <c r="K196" s="51">
        <f t="shared" si="34"/>
        <v>4.49601</v>
      </c>
      <c r="L196" s="51">
        <f>SUM($K$20:K196)</f>
        <v>994.216588015</v>
      </c>
      <c r="M196" s="51">
        <f t="shared" si="3"/>
        <v>5.78341198500041</v>
      </c>
      <c r="N196" s="4"/>
      <c r="O196" s="4"/>
    </row>
    <row r="197" ht="12" spans="1:15">
      <c r="A197" s="4"/>
      <c r="B197" s="26"/>
      <c r="C197" s="4" t="s">
        <v>309</v>
      </c>
      <c r="G197" s="4" t="s">
        <v>5</v>
      </c>
      <c r="H197" s="40">
        <v>1</v>
      </c>
      <c r="I197" s="40">
        <v>11.5</v>
      </c>
      <c r="J197" s="40">
        <v>11.5</v>
      </c>
      <c r="K197" s="51">
        <f t="shared" si="34"/>
        <v>8.6173525</v>
      </c>
      <c r="L197" s="51">
        <f>SUM($K$20:K197)</f>
        <v>1002.833940515</v>
      </c>
      <c r="M197" s="51">
        <f t="shared" si="3"/>
        <v>-2.83394051499958</v>
      </c>
      <c r="N197" s="4"/>
      <c r="O197" s="4"/>
    </row>
    <row r="198" ht="12" spans="1:15">
      <c r="A198" s="4"/>
      <c r="B198" s="25"/>
      <c r="C198" s="4" t="s">
        <v>160</v>
      </c>
      <c r="G198" s="4" t="s">
        <v>10</v>
      </c>
      <c r="H198" s="40">
        <v>1</v>
      </c>
      <c r="I198" s="40">
        <v>1</v>
      </c>
      <c r="J198" s="40">
        <v>1</v>
      </c>
      <c r="K198" s="51">
        <f t="shared" si="34"/>
        <v>0.749335</v>
      </c>
      <c r="L198" s="51">
        <f>SUM($K$20:K198)</f>
        <v>1003.583275515</v>
      </c>
      <c r="M198" s="51">
        <f t="shared" si="3"/>
        <v>-3.58327551499958</v>
      </c>
      <c r="N198" s="4"/>
      <c r="O198" s="4"/>
    </row>
    <row r="199" ht="12" spans="1:15">
      <c r="A199" s="4"/>
      <c r="B199" s="25"/>
      <c r="C199" s="4" t="s">
        <v>10</v>
      </c>
      <c r="G199" s="4" t="s">
        <v>10</v>
      </c>
      <c r="H199" s="40">
        <v>1</v>
      </c>
      <c r="I199" s="40">
        <v>5.1</v>
      </c>
      <c r="J199" s="40">
        <v>5.1</v>
      </c>
      <c r="K199" s="51">
        <f t="shared" si="34"/>
        <v>3.8216085</v>
      </c>
      <c r="L199" s="51">
        <f>SUM($K$20:K199)</f>
        <v>1007.404884015</v>
      </c>
      <c r="M199" s="51">
        <f t="shared" si="3"/>
        <v>-7.40488401499958</v>
      </c>
      <c r="N199" s="4"/>
      <c r="O199" s="4"/>
    </row>
    <row r="200" ht="12" spans="1:15">
      <c r="A200" s="4"/>
      <c r="B200" s="25"/>
      <c r="C200" s="4"/>
      <c r="G200" s="4" t="s">
        <v>151</v>
      </c>
      <c r="H200" s="40"/>
      <c r="I200" s="40"/>
      <c r="J200" s="40"/>
      <c r="K200" s="51"/>
      <c r="L200" s="51">
        <f>SUM($K$20:K200)</f>
        <v>1007.404884015</v>
      </c>
      <c r="M200" s="51">
        <f t="shared" si="3"/>
        <v>-7.40488401499958</v>
      </c>
      <c r="N200" s="4"/>
      <c r="O200" s="4"/>
    </row>
    <row r="201" ht="12" spans="1:15">
      <c r="A201" s="4"/>
      <c r="B201" s="2" t="s">
        <v>310</v>
      </c>
      <c r="C201" s="4" t="s">
        <v>86</v>
      </c>
      <c r="G201" s="4" t="s">
        <v>15</v>
      </c>
      <c r="H201" s="40">
        <v>1</v>
      </c>
      <c r="I201" s="40">
        <v>4.75</v>
      </c>
      <c r="J201" s="40">
        <v>4.75</v>
      </c>
      <c r="K201" s="51">
        <f t="shared" ref="K201:K204" si="35">J201*$M$6</f>
        <v>3.55934125</v>
      </c>
      <c r="L201" s="51">
        <f>SUM($K$20:K201)</f>
        <v>1010.964225265</v>
      </c>
      <c r="M201" s="51">
        <f t="shared" si="3"/>
        <v>-10.9642252649996</v>
      </c>
      <c r="N201" s="4"/>
      <c r="O201" s="4"/>
    </row>
    <row r="202" ht="12" spans="1:15">
      <c r="A202" s="4"/>
      <c r="B202" s="25" t="s">
        <v>311</v>
      </c>
      <c r="C202" s="4" t="s">
        <v>255</v>
      </c>
      <c r="G202" s="73" t="s">
        <v>15</v>
      </c>
      <c r="H202" s="40">
        <v>2</v>
      </c>
      <c r="I202" s="40">
        <v>7.35</v>
      </c>
      <c r="J202" s="40">
        <v>7.35</v>
      </c>
      <c r="K202" s="51">
        <f t="shared" si="35"/>
        <v>5.50761225</v>
      </c>
      <c r="L202" s="51">
        <f>SUM($K$20:K202)</f>
        <v>1016.471837515</v>
      </c>
      <c r="M202" s="51">
        <f t="shared" si="3"/>
        <v>-16.4718375149996</v>
      </c>
      <c r="N202" s="4"/>
      <c r="O202" s="4"/>
    </row>
    <row r="203" ht="12" spans="1:15">
      <c r="A203" s="4"/>
      <c r="B203" s="25"/>
      <c r="C203" s="4" t="s">
        <v>39</v>
      </c>
      <c r="G203" s="4" t="s">
        <v>8</v>
      </c>
      <c r="H203" s="40">
        <v>1</v>
      </c>
      <c r="I203" s="40">
        <v>5.5</v>
      </c>
      <c r="J203" s="40">
        <v>4.5</v>
      </c>
      <c r="K203" s="51">
        <f t="shared" si="35"/>
        <v>3.3720075</v>
      </c>
      <c r="L203" s="51">
        <f>SUM($K$20:K203)</f>
        <v>1019.843845015</v>
      </c>
      <c r="M203" s="51">
        <f t="shared" si="3"/>
        <v>-19.8438450149996</v>
      </c>
      <c r="N203" s="4"/>
      <c r="O203" s="4"/>
    </row>
    <row r="204" ht="12" spans="1:15">
      <c r="A204" s="4"/>
      <c r="B204" s="25"/>
      <c r="C204" s="4" t="s">
        <v>13</v>
      </c>
      <c r="G204" s="4" t="s">
        <v>13</v>
      </c>
      <c r="H204" s="40">
        <v>1</v>
      </c>
      <c r="I204" s="40">
        <v>3</v>
      </c>
      <c r="J204" s="40">
        <v>3</v>
      </c>
      <c r="K204" s="51">
        <f t="shared" si="35"/>
        <v>2.248005</v>
      </c>
      <c r="L204" s="51">
        <f>SUM($K$20:K204)</f>
        <v>1022.091850015</v>
      </c>
      <c r="M204" s="51">
        <f t="shared" si="3"/>
        <v>-22.0918500149996</v>
      </c>
      <c r="N204" s="4"/>
      <c r="O204" s="4"/>
    </row>
    <row r="205" ht="12" spans="1:15">
      <c r="A205" s="4"/>
      <c r="B205" s="25"/>
      <c r="C205" s="4"/>
      <c r="G205" s="4" t="s">
        <v>151</v>
      </c>
      <c r="H205" s="40"/>
      <c r="I205" s="40"/>
      <c r="J205" s="40"/>
      <c r="K205" s="51"/>
      <c r="L205" s="51">
        <f>SUM($K$20:K205)</f>
        <v>1022.091850015</v>
      </c>
      <c r="M205" s="51">
        <f t="shared" si="3"/>
        <v>-22.0918500149996</v>
      </c>
      <c r="N205" s="4"/>
      <c r="O205" s="4"/>
    </row>
    <row r="206" ht="12" spans="1:15">
      <c r="A206" s="4"/>
      <c r="B206" s="25"/>
      <c r="C206" s="4" t="s">
        <v>39</v>
      </c>
      <c r="G206" s="4" t="s">
        <v>8</v>
      </c>
      <c r="H206" s="40">
        <v>1</v>
      </c>
      <c r="I206" s="40">
        <v>5.5</v>
      </c>
      <c r="J206" s="40">
        <v>4.5</v>
      </c>
      <c r="K206" s="51">
        <f t="shared" ref="K206:K209" si="36">J206*$M$6</f>
        <v>3.3720075</v>
      </c>
      <c r="L206" s="51">
        <f>SUM($K$20:K206)</f>
        <v>1025.463857515</v>
      </c>
      <c r="M206" s="51">
        <f t="shared" si="3"/>
        <v>-25.4638575149996</v>
      </c>
      <c r="N206" s="4"/>
      <c r="O206" s="4"/>
    </row>
    <row r="207" ht="12" spans="1:15">
      <c r="A207" s="4"/>
      <c r="B207" s="25"/>
      <c r="C207" s="4" t="s">
        <v>312</v>
      </c>
      <c r="G207" s="4" t="s">
        <v>14</v>
      </c>
      <c r="H207" s="40">
        <v>1</v>
      </c>
      <c r="I207" s="40">
        <v>25</v>
      </c>
      <c r="J207" s="40">
        <v>25</v>
      </c>
      <c r="K207" s="51">
        <f t="shared" si="36"/>
        <v>18.733375</v>
      </c>
      <c r="L207" s="51">
        <f>SUM($K$20:K207)</f>
        <v>1044.197232515</v>
      </c>
      <c r="M207" s="51">
        <f t="shared" si="3"/>
        <v>-44.1972325149996</v>
      </c>
      <c r="N207" s="4"/>
      <c r="O207" s="4"/>
    </row>
    <row r="208" ht="12" spans="1:15">
      <c r="A208" s="4"/>
      <c r="B208" s="25"/>
      <c r="C208" s="4" t="s">
        <v>313</v>
      </c>
      <c r="G208" s="4" t="s">
        <v>10</v>
      </c>
      <c r="H208" s="40">
        <v>2</v>
      </c>
      <c r="I208" s="40">
        <v>6</v>
      </c>
      <c r="J208" s="40">
        <v>6</v>
      </c>
      <c r="K208" s="51">
        <f t="shared" si="36"/>
        <v>4.49601</v>
      </c>
      <c r="L208" s="51">
        <f>SUM($K$20:K208)</f>
        <v>1048.693242515</v>
      </c>
      <c r="M208" s="51">
        <f t="shared" si="3"/>
        <v>-48.6932425149996</v>
      </c>
      <c r="N208" s="4"/>
      <c r="O208" s="4"/>
    </row>
    <row r="209" ht="12" spans="1:15">
      <c r="A209" s="4"/>
      <c r="B209" s="25"/>
      <c r="C209" s="4" t="s">
        <v>60</v>
      </c>
      <c r="G209" s="4" t="s">
        <v>149</v>
      </c>
      <c r="H209" s="40">
        <v>1</v>
      </c>
      <c r="I209" s="40">
        <v>1</v>
      </c>
      <c r="J209" s="40">
        <v>1</v>
      </c>
      <c r="K209" s="51">
        <f t="shared" si="36"/>
        <v>0.749335</v>
      </c>
      <c r="L209" s="51">
        <f>SUM($K$20:K209)</f>
        <v>1049.442577515</v>
      </c>
      <c r="M209" s="51">
        <f t="shared" si="3"/>
        <v>-49.4425775149996</v>
      </c>
      <c r="N209" s="4"/>
      <c r="O209" s="4"/>
    </row>
    <row r="210" ht="12" spans="1:15">
      <c r="A210" s="4"/>
      <c r="B210" s="25"/>
      <c r="C210" s="4"/>
      <c r="G210" s="4" t="s">
        <v>151</v>
      </c>
      <c r="H210" s="40"/>
      <c r="I210" s="40"/>
      <c r="J210" s="40"/>
      <c r="K210" s="51"/>
      <c r="L210" s="51">
        <f>SUM($K$20:K210)</f>
        <v>1049.442577515</v>
      </c>
      <c r="M210" s="51">
        <f t="shared" si="3"/>
        <v>-49.4425775149996</v>
      </c>
      <c r="N210" s="4"/>
      <c r="O210" s="4"/>
    </row>
    <row r="211" ht="12" spans="1:15">
      <c r="A211" s="4"/>
      <c r="B211" s="25"/>
      <c r="C211" s="4" t="s">
        <v>39</v>
      </c>
      <c r="G211" s="4" t="s">
        <v>8</v>
      </c>
      <c r="H211" s="40">
        <v>1</v>
      </c>
      <c r="I211" s="40">
        <v>6</v>
      </c>
      <c r="J211" s="40">
        <v>6</v>
      </c>
      <c r="K211" s="51">
        <f t="shared" ref="K211:K214" si="37">J211*$M$6</f>
        <v>4.49601</v>
      </c>
      <c r="L211" s="51">
        <f>SUM($K$20:K211)</f>
        <v>1053.938587515</v>
      </c>
      <c r="M211" s="51">
        <f t="shared" si="3"/>
        <v>-53.9385875149996</v>
      </c>
      <c r="N211" s="4"/>
      <c r="O211" s="4"/>
    </row>
    <row r="212" ht="12" spans="1:15">
      <c r="A212" s="4"/>
      <c r="B212" s="25"/>
      <c r="C212" s="4" t="s">
        <v>10</v>
      </c>
      <c r="G212" s="4" t="s">
        <v>10</v>
      </c>
      <c r="H212" s="40">
        <v>1</v>
      </c>
      <c r="I212" s="40">
        <v>5.5</v>
      </c>
      <c r="J212" s="40">
        <v>5.5</v>
      </c>
      <c r="K212" s="51">
        <f t="shared" si="37"/>
        <v>4.1213425</v>
      </c>
      <c r="L212" s="51">
        <f>SUM($K$20:K212)</f>
        <v>1058.059930015</v>
      </c>
      <c r="M212" s="51">
        <f t="shared" si="3"/>
        <v>-58.0599300149996</v>
      </c>
      <c r="N212" s="4"/>
      <c r="O212" s="4"/>
    </row>
    <row r="213" ht="12" spans="1:15">
      <c r="A213" s="4"/>
      <c r="B213" s="25"/>
      <c r="C213" s="4" t="s">
        <v>258</v>
      </c>
      <c r="G213" s="4" t="s">
        <v>15</v>
      </c>
      <c r="H213" s="40">
        <v>1</v>
      </c>
      <c r="I213" s="40">
        <v>1</v>
      </c>
      <c r="J213" s="40">
        <v>1</v>
      </c>
      <c r="K213" s="51">
        <f t="shared" si="37"/>
        <v>0.749335</v>
      </c>
      <c r="L213" s="51">
        <f>SUM($K$20:K213)</f>
        <v>1058.809265015</v>
      </c>
      <c r="M213" s="51">
        <f t="shared" si="3"/>
        <v>-58.8092650149996</v>
      </c>
      <c r="N213" s="4"/>
      <c r="O213" s="4"/>
    </row>
    <row r="214" ht="12" spans="1:15">
      <c r="A214" s="4"/>
      <c r="B214" s="25"/>
      <c r="C214" s="4" t="s">
        <v>203</v>
      </c>
      <c r="G214" s="4" t="s">
        <v>5</v>
      </c>
      <c r="H214" s="40">
        <v>2</v>
      </c>
      <c r="I214" s="40">
        <v>3.8</v>
      </c>
      <c r="J214" s="40">
        <v>3.8</v>
      </c>
      <c r="K214" s="51">
        <f t="shared" si="37"/>
        <v>2.847473</v>
      </c>
      <c r="L214" s="51">
        <f>SUM($K$20:K214)</f>
        <v>1061.656738015</v>
      </c>
      <c r="M214" s="51">
        <f t="shared" si="3"/>
        <v>-61.6567380149996</v>
      </c>
      <c r="N214" s="4"/>
      <c r="O214" s="4"/>
    </row>
    <row r="215" ht="12" spans="1:15">
      <c r="A215" s="4"/>
      <c r="B215" s="25"/>
      <c r="C215" s="4"/>
      <c r="G215" s="4" t="s">
        <v>151</v>
      </c>
      <c r="H215" s="40"/>
      <c r="I215" s="40"/>
      <c r="J215" s="40"/>
      <c r="K215" s="51"/>
      <c r="L215" s="51">
        <f>SUM($K$20:K215)</f>
        <v>1061.656738015</v>
      </c>
      <c r="M215" s="51">
        <f t="shared" si="3"/>
        <v>-61.6567380149996</v>
      </c>
      <c r="N215" s="4"/>
      <c r="O215" s="4"/>
    </row>
    <row r="216" ht="12" spans="1:15">
      <c r="A216" s="4"/>
      <c r="B216" s="25" t="s">
        <v>266</v>
      </c>
      <c r="C216" s="4" t="s">
        <v>314</v>
      </c>
      <c r="G216" s="4" t="s">
        <v>5</v>
      </c>
      <c r="H216" s="40">
        <v>1</v>
      </c>
      <c r="I216" s="40">
        <v>2.5</v>
      </c>
      <c r="J216" s="40">
        <v>2.5</v>
      </c>
      <c r="K216" s="51">
        <f>J216*$M$6</f>
        <v>1.8733375</v>
      </c>
      <c r="L216" s="51">
        <f>SUM($K$20:K216)</f>
        <v>1063.530075515</v>
      </c>
      <c r="M216" s="51">
        <f t="shared" si="3"/>
        <v>-63.5300755149996</v>
      </c>
      <c r="N216" s="4"/>
      <c r="O216" s="4"/>
    </row>
    <row r="217" ht="12" spans="1:15">
      <c r="A217" s="4"/>
      <c r="B217" s="25" t="s">
        <v>315</v>
      </c>
      <c r="C217" s="4"/>
      <c r="G217" s="4" t="s">
        <v>151</v>
      </c>
      <c r="H217" s="40"/>
      <c r="I217" s="40"/>
      <c r="J217" s="40"/>
      <c r="K217" s="51"/>
      <c r="L217" s="51">
        <f>SUM($K$20:K217)</f>
        <v>1063.530075515</v>
      </c>
      <c r="M217" s="51">
        <f t="shared" si="3"/>
        <v>-63.5300755149996</v>
      </c>
      <c r="N217" s="4"/>
      <c r="O217" s="4"/>
    </row>
    <row r="218" ht="12" spans="1:15">
      <c r="A218" s="4"/>
      <c r="B218" s="25"/>
      <c r="C218" s="4" t="s">
        <v>316</v>
      </c>
      <c r="G218" s="4" t="s">
        <v>5</v>
      </c>
      <c r="H218" s="40">
        <v>5</v>
      </c>
      <c r="I218" s="40">
        <v>0.35</v>
      </c>
      <c r="J218" s="40">
        <v>1.75</v>
      </c>
      <c r="K218" s="51">
        <f t="shared" ref="K218:K223" si="38">J218*$M$6</f>
        <v>1.31133625</v>
      </c>
      <c r="L218" s="51">
        <f>SUM($K$20:K218)</f>
        <v>1064.841411765</v>
      </c>
      <c r="M218" s="51">
        <f t="shared" si="3"/>
        <v>-64.8414117649996</v>
      </c>
      <c r="N218" s="4"/>
      <c r="O218" s="4"/>
    </row>
    <row r="219" ht="12" spans="1:15">
      <c r="A219" s="4"/>
      <c r="B219" s="25"/>
      <c r="C219" s="4" t="s">
        <v>317</v>
      </c>
      <c r="G219" s="4" t="s">
        <v>14</v>
      </c>
      <c r="H219" s="40">
        <v>1</v>
      </c>
      <c r="I219" s="40">
        <v>9</v>
      </c>
      <c r="J219" s="40">
        <v>9</v>
      </c>
      <c r="K219" s="51">
        <f t="shared" si="38"/>
        <v>6.744015</v>
      </c>
      <c r="L219" s="51">
        <f>SUM($K$20:K219)</f>
        <v>1071.585426765</v>
      </c>
      <c r="M219" s="51">
        <f t="shared" si="3"/>
        <v>-71.5854267649996</v>
      </c>
      <c r="N219" s="4"/>
      <c r="O219" s="4"/>
    </row>
    <row r="220" ht="12" spans="1:15">
      <c r="A220" s="4"/>
      <c r="B220" s="25"/>
      <c r="C220" s="4" t="s">
        <v>262</v>
      </c>
      <c r="G220" s="4" t="s">
        <v>149</v>
      </c>
      <c r="H220" s="40">
        <v>1</v>
      </c>
      <c r="I220" s="40">
        <v>1.1</v>
      </c>
      <c r="J220" s="40">
        <v>1.1</v>
      </c>
      <c r="K220" s="51">
        <f t="shared" si="38"/>
        <v>0.8242685</v>
      </c>
      <c r="L220" s="51">
        <f>SUM($K$20:K220)</f>
        <v>1072.409695265</v>
      </c>
      <c r="M220" s="51">
        <f t="shared" si="3"/>
        <v>-72.4096952649996</v>
      </c>
      <c r="N220" s="4"/>
      <c r="O220" s="4"/>
    </row>
    <row r="221" ht="12" spans="1:15">
      <c r="A221" s="4"/>
      <c r="B221" s="25"/>
      <c r="C221" s="4" t="s">
        <v>33</v>
      </c>
      <c r="G221" s="4" t="s">
        <v>5</v>
      </c>
      <c r="H221" s="40">
        <v>1</v>
      </c>
      <c r="I221" s="40">
        <v>0.45</v>
      </c>
      <c r="J221" s="40">
        <v>0.45</v>
      </c>
      <c r="K221" s="51">
        <f t="shared" si="38"/>
        <v>0.33720075</v>
      </c>
      <c r="L221" s="51">
        <f>SUM($K$20:K221)</f>
        <v>1072.746896015</v>
      </c>
      <c r="M221" s="51">
        <f t="shared" si="3"/>
        <v>-72.7468960149996</v>
      </c>
      <c r="N221" s="4"/>
      <c r="O221" s="4"/>
    </row>
    <row r="222" ht="12" spans="1:15">
      <c r="A222" s="4"/>
      <c r="B222" s="25"/>
      <c r="C222" s="4" t="s">
        <v>136</v>
      </c>
      <c r="G222" s="4" t="s">
        <v>10</v>
      </c>
      <c r="H222" s="40">
        <v>1</v>
      </c>
      <c r="I222" s="40">
        <v>3.5</v>
      </c>
      <c r="J222" s="40">
        <v>3.5</v>
      </c>
      <c r="K222" s="51">
        <f t="shared" si="38"/>
        <v>2.6226725</v>
      </c>
      <c r="L222" s="51">
        <f>SUM($K$20:K222)</f>
        <v>1075.369568515</v>
      </c>
      <c r="M222" s="51">
        <f t="shared" si="3"/>
        <v>-75.3695685149996</v>
      </c>
      <c r="N222" s="4"/>
      <c r="O222" s="4"/>
    </row>
    <row r="223" ht="12" spans="1:15">
      <c r="A223" s="4"/>
      <c r="B223" s="25"/>
      <c r="C223" s="4" t="s">
        <v>87</v>
      </c>
      <c r="G223" s="4" t="s">
        <v>10</v>
      </c>
      <c r="H223" s="40">
        <v>1</v>
      </c>
      <c r="I223" s="40">
        <v>1.2</v>
      </c>
      <c r="J223" s="40">
        <v>1.2</v>
      </c>
      <c r="K223" s="51">
        <f t="shared" si="38"/>
        <v>0.899202</v>
      </c>
      <c r="L223" s="51">
        <f>SUM($K$20:K223)</f>
        <v>1076.268770515</v>
      </c>
      <c r="M223" s="51">
        <f t="shared" si="3"/>
        <v>-76.2687705149996</v>
      </c>
      <c r="N223" s="4"/>
      <c r="O223" s="4"/>
    </row>
    <row r="224" ht="12" spans="1:15">
      <c r="A224" s="4"/>
      <c r="B224" s="25"/>
      <c r="C224" s="4"/>
      <c r="G224" s="4" t="s">
        <v>151</v>
      </c>
      <c r="H224" s="40"/>
      <c r="I224" s="40"/>
      <c r="J224" s="40"/>
      <c r="K224" s="51"/>
      <c r="L224" s="51">
        <f>SUM($K$20:K224)</f>
        <v>1076.268770515</v>
      </c>
      <c r="M224" s="51">
        <f t="shared" si="3"/>
        <v>-76.2687705149996</v>
      </c>
      <c r="N224" s="4"/>
      <c r="O224" s="4"/>
    </row>
    <row r="225" ht="12" spans="1:15">
      <c r="A225" s="4"/>
      <c r="B225" s="25"/>
      <c r="C225" s="4" t="s">
        <v>203</v>
      </c>
      <c r="G225" s="4" t="s">
        <v>5</v>
      </c>
      <c r="H225" s="40">
        <v>2</v>
      </c>
      <c r="I225" s="40">
        <v>0.35</v>
      </c>
      <c r="J225" s="40">
        <v>7</v>
      </c>
      <c r="K225" s="51">
        <f t="shared" ref="K225:K227" si="39">J225*$M$6</f>
        <v>5.245345</v>
      </c>
      <c r="L225" s="51">
        <f>SUM($K$20:K225)</f>
        <v>1081.514115515</v>
      </c>
      <c r="M225" s="51">
        <f t="shared" si="3"/>
        <v>-81.5141155149996</v>
      </c>
      <c r="N225" s="4"/>
      <c r="O225" s="4"/>
    </row>
    <row r="226" ht="12" spans="1:15">
      <c r="A226" s="4"/>
      <c r="B226" s="25"/>
      <c r="C226" s="4" t="s">
        <v>86</v>
      </c>
      <c r="G226" s="4" t="s">
        <v>15</v>
      </c>
      <c r="H226" s="40">
        <v>1</v>
      </c>
      <c r="I226" s="40">
        <v>9.5</v>
      </c>
      <c r="J226" s="40">
        <v>9.5</v>
      </c>
      <c r="K226" s="51">
        <f t="shared" si="39"/>
        <v>7.1186825</v>
      </c>
      <c r="L226" s="51">
        <f>SUM($K$20:K226)</f>
        <v>1088.632798015</v>
      </c>
      <c r="M226" s="51">
        <f t="shared" si="3"/>
        <v>-88.6327980149996</v>
      </c>
      <c r="N226" s="4"/>
      <c r="O226" s="4"/>
    </row>
    <row r="227" ht="12" spans="1:15">
      <c r="A227" s="4"/>
      <c r="B227" s="25"/>
      <c r="C227" s="4" t="s">
        <v>13</v>
      </c>
      <c r="G227" s="4" t="s">
        <v>13</v>
      </c>
      <c r="H227" s="40">
        <v>1</v>
      </c>
      <c r="I227" s="40">
        <v>2.5</v>
      </c>
      <c r="J227" s="40">
        <v>2.5</v>
      </c>
      <c r="K227" s="51">
        <f t="shared" si="39"/>
        <v>1.8733375</v>
      </c>
      <c r="L227" s="51">
        <f>SUM($K$20:K227)</f>
        <v>1090.506135515</v>
      </c>
      <c r="M227" s="51">
        <f t="shared" si="3"/>
        <v>-90.5061355149996</v>
      </c>
      <c r="N227" s="4"/>
      <c r="O227" s="4"/>
    </row>
    <row r="228" ht="12" spans="1:15">
      <c r="A228" s="4"/>
      <c r="B228" s="25"/>
      <c r="C228" s="4"/>
      <c r="G228" s="4" t="s">
        <v>151</v>
      </c>
      <c r="H228" s="40"/>
      <c r="I228" s="40"/>
      <c r="J228" s="40"/>
      <c r="K228" s="51"/>
      <c r="L228" s="51">
        <f>SUM($K$20:K228)</f>
        <v>1090.506135515</v>
      </c>
      <c r="M228" s="51">
        <f t="shared" si="3"/>
        <v>-90.5061355149996</v>
      </c>
      <c r="N228" s="4"/>
      <c r="O228" s="4"/>
    </row>
    <row r="229" ht="12" spans="1:15">
      <c r="A229" s="4"/>
      <c r="B229" s="25"/>
      <c r="C229" s="4" t="s">
        <v>255</v>
      </c>
      <c r="G229" s="4" t="s">
        <v>15</v>
      </c>
      <c r="H229" s="40">
        <v>1</v>
      </c>
      <c r="I229" s="40">
        <v>7.3</v>
      </c>
      <c r="J229" s="40">
        <v>7.3</v>
      </c>
      <c r="K229" s="51">
        <f t="shared" ref="K229:K234" si="40">J229*$M$6</f>
        <v>5.4701455</v>
      </c>
      <c r="L229" s="51">
        <f>SUM($K$20:K229)</f>
        <v>1095.976281015</v>
      </c>
      <c r="M229" s="51">
        <f t="shared" si="3"/>
        <v>-95.9762810149996</v>
      </c>
      <c r="N229" s="4"/>
      <c r="O229" s="4"/>
    </row>
    <row r="230" ht="12" spans="1:15">
      <c r="A230" s="4"/>
      <c r="B230" s="25"/>
      <c r="C230" s="4" t="s">
        <v>240</v>
      </c>
      <c r="G230" s="4" t="s">
        <v>5</v>
      </c>
      <c r="H230" s="40">
        <v>1</v>
      </c>
      <c r="I230" s="40">
        <v>6.5</v>
      </c>
      <c r="J230" s="40">
        <v>6.5</v>
      </c>
      <c r="K230" s="51">
        <f t="shared" si="40"/>
        <v>4.8706775</v>
      </c>
      <c r="L230" s="51">
        <f>SUM($K$20:K230)</f>
        <v>1100.846958515</v>
      </c>
      <c r="M230" s="51">
        <f t="shared" si="3"/>
        <v>-100.846958515</v>
      </c>
      <c r="N230" s="4"/>
      <c r="O230" s="4"/>
    </row>
    <row r="231" ht="12" spans="1:15">
      <c r="A231" s="4"/>
      <c r="B231" s="25"/>
      <c r="C231" s="4" t="s">
        <v>10</v>
      </c>
      <c r="G231" s="4" t="s">
        <v>13</v>
      </c>
      <c r="H231" s="40">
        <v>1</v>
      </c>
      <c r="I231" s="40">
        <v>5</v>
      </c>
      <c r="J231" s="40">
        <v>5</v>
      </c>
      <c r="K231" s="51">
        <f t="shared" si="40"/>
        <v>3.746675</v>
      </c>
      <c r="L231" s="51">
        <f>SUM($K$20:K231)</f>
        <v>1104.593633515</v>
      </c>
      <c r="M231" s="51">
        <f t="shared" si="3"/>
        <v>-104.593633515</v>
      </c>
      <c r="N231" s="4"/>
      <c r="O231" s="4"/>
    </row>
    <row r="232" ht="12" spans="1:15">
      <c r="A232" s="4"/>
      <c r="B232" s="25"/>
      <c r="C232" s="4" t="s">
        <v>203</v>
      </c>
      <c r="G232" s="4" t="s">
        <v>5</v>
      </c>
      <c r="H232" s="40">
        <v>1</v>
      </c>
      <c r="I232" s="40">
        <v>0.35</v>
      </c>
      <c r="J232" s="40">
        <v>0.35</v>
      </c>
      <c r="K232" s="51">
        <f t="shared" si="40"/>
        <v>0.26226725</v>
      </c>
      <c r="L232" s="51">
        <f>SUM($K$20:K232)</f>
        <v>1104.855900765</v>
      </c>
      <c r="M232" s="51">
        <f t="shared" si="3"/>
        <v>-104.855900765</v>
      </c>
      <c r="N232" s="4"/>
      <c r="O232" s="4"/>
    </row>
    <row r="233" ht="12" spans="1:15">
      <c r="A233" s="4"/>
      <c r="B233" s="25"/>
      <c r="C233" s="4" t="s">
        <v>318</v>
      </c>
      <c r="G233" s="4" t="s">
        <v>14</v>
      </c>
      <c r="H233" s="40">
        <v>1</v>
      </c>
      <c r="I233" s="40">
        <v>5</v>
      </c>
      <c r="J233" s="40">
        <v>5</v>
      </c>
      <c r="K233" s="51">
        <f t="shared" si="40"/>
        <v>3.746675</v>
      </c>
      <c r="L233" s="51">
        <f>SUM($K$20:K233)</f>
        <v>1108.602575765</v>
      </c>
      <c r="M233" s="51">
        <f t="shared" si="3"/>
        <v>-108.602575765</v>
      </c>
      <c r="N233" s="4"/>
      <c r="O233" s="4"/>
    </row>
    <row r="234" ht="12" spans="1:15">
      <c r="A234" s="4"/>
      <c r="B234" s="25"/>
      <c r="C234" s="4" t="s">
        <v>319</v>
      </c>
      <c r="G234" s="4" t="s">
        <v>149</v>
      </c>
      <c r="H234" s="40">
        <v>1</v>
      </c>
      <c r="I234" s="40">
        <v>7</v>
      </c>
      <c r="J234" s="40">
        <v>7</v>
      </c>
      <c r="K234" s="51">
        <f t="shared" si="40"/>
        <v>5.245345</v>
      </c>
      <c r="L234" s="51">
        <f>SUM($K$20:K234)</f>
        <v>1113.847920765</v>
      </c>
      <c r="M234" s="51">
        <f t="shared" si="3"/>
        <v>-113.847920765</v>
      </c>
      <c r="N234" s="4"/>
      <c r="O234" s="4"/>
    </row>
    <row r="235" ht="12" spans="1:15">
      <c r="A235" s="4"/>
      <c r="B235" s="25"/>
      <c r="C235" s="4"/>
      <c r="G235" s="4" t="s">
        <v>151</v>
      </c>
      <c r="H235" s="40"/>
      <c r="I235" s="40"/>
      <c r="J235" s="40"/>
      <c r="K235" s="51"/>
      <c r="L235" s="51">
        <f>SUM($K$20:K235)</f>
        <v>1113.847920765</v>
      </c>
      <c r="M235" s="51">
        <f t="shared" si="3"/>
        <v>-113.847920765</v>
      </c>
      <c r="N235" s="4"/>
      <c r="O235" s="4"/>
    </row>
    <row r="236" ht="12" spans="1:15">
      <c r="A236" s="4"/>
      <c r="B236" s="25"/>
      <c r="C236" s="4" t="s">
        <v>13</v>
      </c>
      <c r="G236" s="4" t="s">
        <v>13</v>
      </c>
      <c r="H236" s="40">
        <v>1</v>
      </c>
      <c r="I236" s="40">
        <v>2.5</v>
      </c>
      <c r="J236" s="40">
        <v>3</v>
      </c>
      <c r="K236" s="51">
        <f t="shared" ref="K236:K240" si="41">J236*$M$6</f>
        <v>2.248005</v>
      </c>
      <c r="L236" s="51">
        <f>SUM($K$20:K236)</f>
        <v>1116.095925765</v>
      </c>
      <c r="M236" s="51">
        <f t="shared" si="3"/>
        <v>-116.095925765</v>
      </c>
      <c r="N236" s="4"/>
      <c r="O236" s="4"/>
    </row>
    <row r="237" ht="12" spans="1:15">
      <c r="A237" s="4"/>
      <c r="B237" s="25"/>
      <c r="C237" s="4" t="s">
        <v>10</v>
      </c>
      <c r="G237" s="4" t="s">
        <v>10</v>
      </c>
      <c r="H237" s="40">
        <v>1</v>
      </c>
      <c r="I237" s="40">
        <v>3</v>
      </c>
      <c r="J237" s="40">
        <v>3</v>
      </c>
      <c r="K237" s="51">
        <f t="shared" si="41"/>
        <v>2.248005</v>
      </c>
      <c r="L237" s="51">
        <f>SUM($K$20:K237)</f>
        <v>1118.343930765</v>
      </c>
      <c r="M237" s="51">
        <f t="shared" si="3"/>
        <v>-118.343930765</v>
      </c>
      <c r="N237" s="4"/>
      <c r="O237" s="4"/>
    </row>
    <row r="238" ht="12" spans="1:15">
      <c r="A238" s="4"/>
      <c r="B238" s="25"/>
      <c r="C238" s="4" t="s">
        <v>157</v>
      </c>
      <c r="G238" s="4" t="s">
        <v>149</v>
      </c>
      <c r="H238" s="40">
        <v>1</v>
      </c>
      <c r="I238" s="40">
        <v>6</v>
      </c>
      <c r="J238" s="40">
        <v>6</v>
      </c>
      <c r="K238" s="51">
        <f t="shared" si="41"/>
        <v>4.49601</v>
      </c>
      <c r="L238" s="51">
        <f>SUM($K$20:K238)</f>
        <v>1122.839940765</v>
      </c>
      <c r="M238" s="51">
        <f t="shared" si="3"/>
        <v>-122.839940765</v>
      </c>
      <c r="N238" s="4"/>
      <c r="O238" s="4"/>
    </row>
    <row r="239" ht="12" spans="1:15">
      <c r="A239" s="4"/>
      <c r="B239" s="25"/>
      <c r="C239" s="4" t="s">
        <v>314</v>
      </c>
      <c r="G239" s="4" t="s">
        <v>5</v>
      </c>
      <c r="H239" s="40">
        <v>1</v>
      </c>
      <c r="I239" s="40">
        <v>3</v>
      </c>
      <c r="J239" s="40">
        <v>3</v>
      </c>
      <c r="K239" s="51">
        <f t="shared" si="41"/>
        <v>2.248005</v>
      </c>
      <c r="L239" s="51">
        <f>SUM($K$20:K239)</f>
        <v>1125.087945765</v>
      </c>
      <c r="M239" s="51">
        <f t="shared" si="3"/>
        <v>-125.087945765</v>
      </c>
      <c r="N239" s="4"/>
      <c r="O239" s="4"/>
    </row>
    <row r="240" ht="12" spans="1:15">
      <c r="A240" s="4"/>
      <c r="B240" s="25"/>
      <c r="C240" s="4" t="s">
        <v>320</v>
      </c>
      <c r="G240" s="4" t="s">
        <v>5</v>
      </c>
      <c r="H240" s="40">
        <v>1</v>
      </c>
      <c r="I240" s="40">
        <v>2</v>
      </c>
      <c r="J240" s="40">
        <v>2</v>
      </c>
      <c r="K240" s="51">
        <f t="shared" si="41"/>
        <v>1.49867</v>
      </c>
      <c r="L240" s="51">
        <f>SUM($K$20:K240)</f>
        <v>1126.586615765</v>
      </c>
      <c r="M240" s="51">
        <f t="shared" si="3"/>
        <v>-126.586615765</v>
      </c>
      <c r="N240" s="4"/>
      <c r="O240" s="4"/>
    </row>
    <row r="241" ht="12" spans="1:15">
      <c r="A241" s="4"/>
      <c r="B241" s="25"/>
      <c r="C241" s="4"/>
      <c r="G241" s="4"/>
      <c r="H241" s="40"/>
      <c r="I241" s="40"/>
      <c r="J241" s="40"/>
      <c r="K241" s="50"/>
      <c r="L241" s="51"/>
      <c r="M241" s="4"/>
      <c r="N241" s="4"/>
      <c r="O241" s="4"/>
    </row>
    <row r="242" ht="27" customHeight="1" spans="1:15">
      <c r="A242" s="58"/>
      <c r="B242" s="59" t="s">
        <v>145</v>
      </c>
      <c r="C242" s="60" t="s">
        <v>321</v>
      </c>
      <c r="D242" s="61"/>
      <c r="E242" s="61"/>
      <c r="F242" s="61"/>
      <c r="G242" s="63"/>
      <c r="H242" s="63"/>
      <c r="I242" s="64"/>
      <c r="J242" s="65"/>
      <c r="K242" s="66"/>
      <c r="L242" s="64">
        <v>1180.46</v>
      </c>
      <c r="M242" s="63"/>
      <c r="N242" s="58"/>
      <c r="O242" s="58"/>
    </row>
    <row r="243" ht="27" customHeight="1" spans="1:15">
      <c r="A243" s="58"/>
      <c r="B243" s="62" t="s">
        <v>147</v>
      </c>
      <c r="C243" s="58"/>
      <c r="G243" s="58"/>
      <c r="H243" s="58"/>
      <c r="I243" s="62"/>
      <c r="J243" s="67">
        <f>L242/45</f>
        <v>26.2324444444444</v>
      </c>
      <c r="K243" s="68"/>
      <c r="L243" s="58"/>
      <c r="M243" s="58"/>
      <c r="N243" s="58"/>
      <c r="O243" s="58"/>
    </row>
    <row r="244" ht="12" spans="1:15">
      <c r="A244" s="4"/>
      <c r="B244" s="26"/>
      <c r="G244" s="4"/>
      <c r="H244" s="4"/>
      <c r="I244" s="4"/>
      <c r="J244" s="4"/>
      <c r="K244" s="4"/>
      <c r="L244" s="4"/>
      <c r="M244" s="4"/>
      <c r="N244" s="4"/>
      <c r="O244" s="4"/>
    </row>
    <row r="245" ht="12" spans="1:15">
      <c r="A245" s="4"/>
      <c r="B245" s="26"/>
      <c r="G245" s="4"/>
      <c r="H245" s="4"/>
      <c r="I245" s="4"/>
      <c r="J245" s="4"/>
      <c r="K245" s="4"/>
      <c r="L245" s="4"/>
      <c r="M245" s="4"/>
      <c r="N245" s="4"/>
      <c r="O245" s="4"/>
    </row>
    <row r="246" ht="12" spans="1:15">
      <c r="A246" s="4"/>
      <c r="B246" s="26"/>
      <c r="G246" s="4"/>
      <c r="H246" s="4"/>
      <c r="I246" s="4"/>
      <c r="J246" s="4"/>
      <c r="K246" s="4"/>
      <c r="L246" s="4"/>
      <c r="M246" s="4"/>
      <c r="N246" s="4"/>
      <c r="O246" s="4"/>
    </row>
    <row r="247" ht="12" spans="1:15">
      <c r="A247" s="4"/>
      <c r="B247" s="26"/>
      <c r="G247" s="4"/>
      <c r="H247" s="4"/>
      <c r="I247" s="4"/>
      <c r="J247" s="4"/>
      <c r="K247" s="4"/>
      <c r="L247" s="4"/>
      <c r="M247" s="4"/>
      <c r="N247" s="4"/>
      <c r="O247" s="4"/>
    </row>
    <row r="248" ht="12" spans="1:15">
      <c r="A248" s="4"/>
      <c r="B248" s="26"/>
      <c r="G248" s="4"/>
      <c r="H248" s="4"/>
      <c r="I248" s="4"/>
      <c r="J248" s="4"/>
      <c r="K248" s="4"/>
      <c r="L248" s="4"/>
      <c r="M248" s="4"/>
      <c r="N248" s="4"/>
      <c r="O248" s="4"/>
    </row>
    <row r="249" ht="12" spans="1:15">
      <c r="A249" s="4"/>
      <c r="B249" s="26"/>
      <c r="G249" s="4"/>
      <c r="H249" s="4"/>
      <c r="I249" s="4"/>
      <c r="J249" s="4"/>
      <c r="K249" s="4"/>
      <c r="L249" s="4"/>
      <c r="M249" s="4"/>
      <c r="N249" s="4"/>
      <c r="O249" s="4"/>
    </row>
    <row r="250" ht="12" spans="1:15">
      <c r="A250" s="4"/>
      <c r="B250" s="26"/>
      <c r="G250" s="4"/>
      <c r="H250" s="4"/>
      <c r="I250" s="4"/>
      <c r="J250" s="4"/>
      <c r="K250" s="4"/>
      <c r="L250" s="4"/>
      <c r="M250" s="4"/>
      <c r="N250" s="4"/>
      <c r="O250" s="4"/>
    </row>
    <row r="251" ht="12" spans="1:15">
      <c r="A251" s="4"/>
      <c r="B251" s="26"/>
      <c r="G251" s="4"/>
      <c r="H251" s="4"/>
      <c r="I251" s="4"/>
      <c r="J251" s="4"/>
      <c r="K251" s="4"/>
      <c r="L251" s="4"/>
      <c r="M251" s="4"/>
      <c r="N251" s="4"/>
      <c r="O251" s="4"/>
    </row>
    <row r="252" ht="12" spans="1:15">
      <c r="A252" s="4"/>
      <c r="B252" s="26"/>
      <c r="G252" s="4"/>
      <c r="H252" s="4"/>
      <c r="I252" s="4"/>
      <c r="J252" s="4"/>
      <c r="K252" s="4"/>
      <c r="L252" s="4"/>
      <c r="M252" s="4"/>
      <c r="N252" s="4"/>
      <c r="O252" s="4"/>
    </row>
    <row r="253" ht="12" spans="1:15">
      <c r="A253" s="4"/>
      <c r="B253" s="26"/>
      <c r="G253" s="4"/>
      <c r="H253" s="4"/>
      <c r="I253" s="4"/>
      <c r="J253" s="4"/>
      <c r="K253" s="4"/>
      <c r="L253" s="4"/>
      <c r="M253" s="4"/>
      <c r="N253" s="4"/>
      <c r="O253" s="4"/>
    </row>
    <row r="254" ht="12" spans="1:15">
      <c r="A254" s="4"/>
      <c r="B254" s="26"/>
      <c r="G254" s="4"/>
      <c r="H254" s="4"/>
      <c r="I254" s="4"/>
      <c r="J254" s="4"/>
      <c r="K254" s="4"/>
      <c r="L254" s="4"/>
      <c r="M254" s="4"/>
      <c r="N254" s="4"/>
      <c r="O254" s="4"/>
    </row>
    <row r="255" ht="12" spans="1:15">
      <c r="A255" s="4"/>
      <c r="B255" s="26"/>
      <c r="G255" s="4"/>
      <c r="H255" s="4"/>
      <c r="I255" s="4"/>
      <c r="J255" s="4"/>
      <c r="K255" s="4"/>
      <c r="L255" s="4"/>
      <c r="M255" s="4"/>
      <c r="N255" s="4"/>
      <c r="O255" s="4"/>
    </row>
    <row r="256" ht="12" spans="1:15">
      <c r="A256" s="4"/>
      <c r="B256" s="26"/>
      <c r="G256" s="4"/>
      <c r="H256" s="4"/>
      <c r="I256" s="4"/>
      <c r="J256" s="4"/>
      <c r="K256" s="4"/>
      <c r="L256" s="4"/>
      <c r="M256" s="4"/>
      <c r="N256" s="4"/>
      <c r="O256" s="4"/>
    </row>
    <row r="257" ht="12" spans="1:15">
      <c r="A257" s="4"/>
      <c r="B257" s="26"/>
      <c r="G257" s="4"/>
      <c r="H257" s="4"/>
      <c r="I257" s="4"/>
      <c r="J257" s="4"/>
      <c r="K257" s="4"/>
      <c r="L257" s="4"/>
      <c r="M257" s="4"/>
      <c r="N257" s="4"/>
      <c r="O257" s="4"/>
    </row>
    <row r="258" ht="12" spans="1:15">
      <c r="A258" s="4"/>
      <c r="B258" s="26"/>
      <c r="G258" s="4"/>
      <c r="H258" s="4"/>
      <c r="I258" s="4"/>
      <c r="J258" s="4"/>
      <c r="K258" s="4"/>
      <c r="L258" s="4"/>
      <c r="M258" s="4"/>
      <c r="N258" s="4"/>
      <c r="O258" s="4"/>
    </row>
    <row r="259" ht="12" spans="1:15">
      <c r="A259" s="4"/>
      <c r="B259" s="26"/>
      <c r="G259" s="4"/>
      <c r="H259" s="4"/>
      <c r="I259" s="4"/>
      <c r="J259" s="4"/>
      <c r="K259" s="4"/>
      <c r="L259" s="4"/>
      <c r="M259" s="4"/>
      <c r="N259" s="4"/>
      <c r="O259" s="4"/>
    </row>
    <row r="260" ht="12" spans="1:15">
      <c r="A260" s="4"/>
      <c r="B260" s="26"/>
      <c r="G260" s="4"/>
      <c r="H260" s="4"/>
      <c r="I260" s="4"/>
      <c r="J260" s="4"/>
      <c r="K260" s="4"/>
      <c r="L260" s="4"/>
      <c r="M260" s="4"/>
      <c r="N260" s="4"/>
      <c r="O260" s="4"/>
    </row>
    <row r="261" ht="12" spans="1:15">
      <c r="A261" s="4"/>
      <c r="B261" s="26"/>
      <c r="G261" s="4"/>
      <c r="H261" s="4"/>
      <c r="I261" s="4"/>
      <c r="J261" s="4"/>
      <c r="K261" s="4"/>
      <c r="L261" s="4"/>
      <c r="M261" s="4"/>
      <c r="N261" s="4"/>
      <c r="O261" s="4"/>
    </row>
    <row r="262" ht="12" spans="1:15">
      <c r="A262" s="4"/>
      <c r="B262" s="26"/>
      <c r="G262" s="4"/>
      <c r="H262" s="4"/>
      <c r="I262" s="4"/>
      <c r="J262" s="4"/>
      <c r="K262" s="4"/>
      <c r="L262" s="4"/>
      <c r="M262" s="4"/>
      <c r="N262" s="4"/>
      <c r="O262" s="4"/>
    </row>
    <row r="263" ht="12" spans="1:15">
      <c r="A263" s="4"/>
      <c r="B263" s="26"/>
      <c r="G263" s="4"/>
      <c r="H263" s="4"/>
      <c r="I263" s="4"/>
      <c r="J263" s="4"/>
      <c r="K263" s="4"/>
      <c r="L263" s="4"/>
      <c r="M263" s="4"/>
      <c r="N263" s="4"/>
      <c r="O263" s="4"/>
    </row>
    <row r="264" ht="12" spans="1:15">
      <c r="A264" s="4"/>
      <c r="B264" s="26"/>
      <c r="G264" s="4"/>
      <c r="H264" s="4"/>
      <c r="I264" s="4"/>
      <c r="J264" s="4"/>
      <c r="K264" s="4"/>
      <c r="L264" s="4"/>
      <c r="M264" s="4"/>
      <c r="N264" s="4"/>
      <c r="O264" s="4"/>
    </row>
    <row r="265" ht="12" spans="1:15">
      <c r="A265" s="4"/>
      <c r="B265" s="26"/>
      <c r="G265" s="4"/>
      <c r="H265" s="4"/>
      <c r="I265" s="4"/>
      <c r="J265" s="4"/>
      <c r="K265" s="4"/>
      <c r="L265" s="4"/>
      <c r="M265" s="4"/>
      <c r="N265" s="4"/>
      <c r="O265" s="4"/>
    </row>
    <row r="266" ht="12" spans="1:15">
      <c r="A266" s="4"/>
      <c r="B266" s="26"/>
      <c r="G266" s="4"/>
      <c r="H266" s="4"/>
      <c r="I266" s="4"/>
      <c r="J266" s="4"/>
      <c r="K266" s="4"/>
      <c r="L266" s="4"/>
      <c r="M266" s="4"/>
      <c r="N266" s="4"/>
      <c r="O266" s="4"/>
    </row>
    <row r="267" ht="12" spans="1:15">
      <c r="A267" s="4"/>
      <c r="B267" s="26"/>
      <c r="G267" s="4"/>
      <c r="H267" s="4"/>
      <c r="I267" s="4"/>
      <c r="J267" s="4"/>
      <c r="K267" s="4"/>
      <c r="L267" s="4"/>
      <c r="M267" s="4"/>
      <c r="N267" s="4"/>
      <c r="O267" s="4"/>
    </row>
    <row r="268" ht="12" spans="1:15">
      <c r="A268" s="4"/>
      <c r="B268" s="26"/>
      <c r="G268" s="4"/>
      <c r="H268" s="4"/>
      <c r="I268" s="4"/>
      <c r="J268" s="4"/>
      <c r="K268" s="4"/>
      <c r="L268" s="4"/>
      <c r="M268" s="4"/>
      <c r="N268" s="4"/>
      <c r="O268" s="4"/>
    </row>
    <row r="269" ht="12" spans="1:15">
      <c r="A269" s="4"/>
      <c r="B269" s="26"/>
      <c r="G269" s="4"/>
      <c r="H269" s="4"/>
      <c r="I269" s="4"/>
      <c r="J269" s="4"/>
      <c r="K269" s="4"/>
      <c r="L269" s="4"/>
      <c r="M269" s="4"/>
      <c r="N269" s="4"/>
      <c r="O269" s="4"/>
    </row>
    <row r="270" ht="12" spans="1:15">
      <c r="A270" s="4"/>
      <c r="B270" s="26"/>
      <c r="G270" s="4"/>
      <c r="H270" s="4"/>
      <c r="I270" s="4"/>
      <c r="J270" s="4"/>
      <c r="K270" s="4"/>
      <c r="L270" s="4"/>
      <c r="M270" s="4"/>
      <c r="N270" s="4"/>
      <c r="O270" s="4"/>
    </row>
    <row r="271" ht="12" spans="1:15">
      <c r="A271" s="4"/>
      <c r="B271" s="26"/>
      <c r="G271" s="4"/>
      <c r="H271" s="4"/>
      <c r="I271" s="4"/>
      <c r="J271" s="4"/>
      <c r="K271" s="4"/>
      <c r="L271" s="4"/>
      <c r="M271" s="4"/>
      <c r="N271" s="4"/>
      <c r="O271" s="4"/>
    </row>
    <row r="272" ht="12" spans="1:15">
      <c r="A272" s="4"/>
      <c r="B272" s="26"/>
      <c r="G272" s="4"/>
      <c r="H272" s="4"/>
      <c r="I272" s="4"/>
      <c r="J272" s="4"/>
      <c r="K272" s="4"/>
      <c r="L272" s="4"/>
      <c r="M272" s="4"/>
      <c r="N272" s="4"/>
      <c r="O272" s="4"/>
    </row>
    <row r="273" ht="12" spans="1:15">
      <c r="A273" s="4"/>
      <c r="B273" s="26"/>
      <c r="G273" s="4"/>
      <c r="H273" s="4"/>
      <c r="I273" s="4"/>
      <c r="J273" s="4"/>
      <c r="K273" s="4"/>
      <c r="L273" s="4"/>
      <c r="M273" s="4"/>
      <c r="N273" s="4"/>
      <c r="O273" s="4"/>
    </row>
    <row r="274" ht="12" spans="1:15">
      <c r="A274" s="4"/>
      <c r="B274" s="26"/>
      <c r="G274" s="4"/>
      <c r="H274" s="4"/>
      <c r="I274" s="4"/>
      <c r="J274" s="4"/>
      <c r="K274" s="4"/>
      <c r="L274" s="4"/>
      <c r="M274" s="4"/>
      <c r="N274" s="4"/>
      <c r="O274" s="4"/>
    </row>
    <row r="275" ht="12" spans="1:15">
      <c r="A275" s="4"/>
      <c r="B275" s="26"/>
      <c r="G275" s="4"/>
      <c r="H275" s="4"/>
      <c r="I275" s="4"/>
      <c r="J275" s="4"/>
      <c r="K275" s="4"/>
      <c r="L275" s="4"/>
      <c r="M275" s="4"/>
      <c r="N275" s="4"/>
      <c r="O275" s="4"/>
    </row>
    <row r="276" ht="12" spans="1:15">
      <c r="A276" s="4"/>
      <c r="B276" s="26"/>
      <c r="G276" s="4"/>
      <c r="H276" s="4"/>
      <c r="I276" s="4"/>
      <c r="J276" s="4"/>
      <c r="K276" s="4"/>
      <c r="L276" s="4"/>
      <c r="M276" s="4"/>
      <c r="N276" s="4"/>
      <c r="O276" s="4"/>
    </row>
    <row r="277" ht="12" spans="1:15">
      <c r="A277" s="4"/>
      <c r="B277" s="26"/>
      <c r="G277" s="4"/>
      <c r="H277" s="4"/>
      <c r="I277" s="4"/>
      <c r="J277" s="4"/>
      <c r="K277" s="4"/>
      <c r="L277" s="4"/>
      <c r="M277" s="4"/>
      <c r="N277" s="4"/>
      <c r="O277" s="4"/>
    </row>
    <row r="278" ht="12" spans="1:15">
      <c r="A278" s="4"/>
      <c r="B278" s="26"/>
      <c r="G278" s="4"/>
      <c r="H278" s="4"/>
      <c r="I278" s="4"/>
      <c r="J278" s="4"/>
      <c r="K278" s="4"/>
      <c r="L278" s="4"/>
      <c r="M278" s="4"/>
      <c r="N278" s="4"/>
      <c r="O278" s="4"/>
    </row>
    <row r="279" ht="12" spans="1:15">
      <c r="A279" s="4"/>
      <c r="B279" s="26"/>
      <c r="G279" s="4"/>
      <c r="H279" s="4"/>
      <c r="I279" s="4"/>
      <c r="J279" s="4"/>
      <c r="K279" s="4"/>
      <c r="L279" s="4"/>
      <c r="M279" s="4"/>
      <c r="N279" s="4"/>
      <c r="O279" s="4"/>
    </row>
    <row r="280" ht="12" spans="1:15">
      <c r="A280" s="4"/>
      <c r="B280" s="26"/>
      <c r="G280" s="4"/>
      <c r="H280" s="4"/>
      <c r="I280" s="4"/>
      <c r="J280" s="4"/>
      <c r="K280" s="4"/>
      <c r="L280" s="4"/>
      <c r="M280" s="4"/>
      <c r="N280" s="4"/>
      <c r="O280" s="4"/>
    </row>
    <row r="281" ht="12" spans="1:15">
      <c r="A281" s="4"/>
      <c r="B281" s="26"/>
      <c r="G281" s="4"/>
      <c r="H281" s="4"/>
      <c r="I281" s="4"/>
      <c r="J281" s="4"/>
      <c r="K281" s="4"/>
      <c r="L281" s="4"/>
      <c r="M281" s="4"/>
      <c r="N281" s="4"/>
      <c r="O281" s="4"/>
    </row>
    <row r="282" ht="12" spans="1:15">
      <c r="A282" s="4"/>
      <c r="B282" s="26"/>
      <c r="G282" s="4"/>
      <c r="H282" s="4"/>
      <c r="I282" s="4"/>
      <c r="J282" s="4"/>
      <c r="K282" s="4"/>
      <c r="L282" s="4"/>
      <c r="M282" s="4"/>
      <c r="N282" s="4"/>
      <c r="O282" s="4"/>
    </row>
    <row r="283" ht="12" spans="1:15">
      <c r="A283" s="4"/>
      <c r="B283" s="26"/>
      <c r="G283" s="4"/>
      <c r="H283" s="4"/>
      <c r="I283" s="4"/>
      <c r="J283" s="4"/>
      <c r="K283" s="4"/>
      <c r="L283" s="4"/>
      <c r="M283" s="4"/>
      <c r="N283" s="4"/>
      <c r="O283" s="4"/>
    </row>
    <row r="284" ht="12" spans="1:15">
      <c r="A284" s="4"/>
      <c r="B284" s="26"/>
      <c r="G284" s="4"/>
      <c r="H284" s="4"/>
      <c r="I284" s="4"/>
      <c r="J284" s="4"/>
      <c r="K284" s="4"/>
      <c r="L284" s="4"/>
      <c r="M284" s="4"/>
      <c r="N284" s="4"/>
      <c r="O284" s="4"/>
    </row>
    <row r="285" ht="12" spans="1:15">
      <c r="A285" s="4"/>
      <c r="B285" s="26"/>
      <c r="G285" s="4"/>
      <c r="H285" s="4"/>
      <c r="I285" s="4"/>
      <c r="J285" s="4"/>
      <c r="K285" s="4"/>
      <c r="L285" s="4"/>
      <c r="M285" s="4"/>
      <c r="N285" s="4"/>
      <c r="O285" s="4"/>
    </row>
    <row r="286" ht="12" spans="1:15">
      <c r="A286" s="4"/>
      <c r="B286" s="26"/>
      <c r="G286" s="4"/>
      <c r="H286" s="4"/>
      <c r="I286" s="4"/>
      <c r="J286" s="4"/>
      <c r="K286" s="4"/>
      <c r="L286" s="4"/>
      <c r="M286" s="4"/>
      <c r="N286" s="4"/>
      <c r="O286" s="4"/>
    </row>
    <row r="287" ht="12" spans="1:15">
      <c r="A287" s="4"/>
      <c r="B287" s="26"/>
      <c r="G287" s="4"/>
      <c r="H287" s="4"/>
      <c r="I287" s="4"/>
      <c r="J287" s="4"/>
      <c r="K287" s="4"/>
      <c r="L287" s="4"/>
      <c r="M287" s="4"/>
      <c r="N287" s="4"/>
      <c r="O287" s="4"/>
    </row>
    <row r="288" ht="12" spans="1:15">
      <c r="A288" s="4"/>
      <c r="B288" s="26"/>
      <c r="G288" s="4"/>
      <c r="H288" s="4"/>
      <c r="I288" s="4"/>
      <c r="J288" s="4"/>
      <c r="K288" s="4"/>
      <c r="L288" s="4"/>
      <c r="M288" s="4"/>
      <c r="N288" s="4"/>
      <c r="O288" s="4"/>
    </row>
    <row r="289" ht="12" spans="1:15">
      <c r="A289" s="4"/>
      <c r="B289" s="26"/>
      <c r="G289" s="4"/>
      <c r="H289" s="4"/>
      <c r="I289" s="4"/>
      <c r="J289" s="4"/>
      <c r="K289" s="4"/>
      <c r="L289" s="4"/>
      <c r="M289" s="4"/>
      <c r="N289" s="4"/>
      <c r="O289" s="4"/>
    </row>
    <row r="290" ht="12" spans="1:15">
      <c r="A290" s="4"/>
      <c r="B290" s="26"/>
      <c r="G290" s="4"/>
      <c r="H290" s="4"/>
      <c r="I290" s="4"/>
      <c r="J290" s="4"/>
      <c r="K290" s="4"/>
      <c r="L290" s="4"/>
      <c r="M290" s="4"/>
      <c r="N290" s="4"/>
      <c r="O290" s="4"/>
    </row>
    <row r="291" ht="12" spans="1:15">
      <c r="A291" s="4"/>
      <c r="B291" s="26"/>
      <c r="G291" s="4"/>
      <c r="H291" s="4"/>
      <c r="I291" s="4"/>
      <c r="J291" s="4"/>
      <c r="K291" s="4"/>
      <c r="L291" s="4"/>
      <c r="M291" s="4"/>
      <c r="N291" s="4"/>
      <c r="O291" s="4"/>
    </row>
    <row r="292" ht="12" spans="1:15">
      <c r="A292" s="4"/>
      <c r="B292" s="26"/>
      <c r="G292" s="4"/>
      <c r="H292" s="4"/>
      <c r="I292" s="4"/>
      <c r="J292" s="4"/>
      <c r="K292" s="4"/>
      <c r="L292" s="4"/>
      <c r="M292" s="4"/>
      <c r="N292" s="4"/>
      <c r="O292" s="4"/>
    </row>
    <row r="293" ht="12" spans="1:15">
      <c r="A293" s="4"/>
      <c r="B293" s="26"/>
      <c r="G293" s="4"/>
      <c r="H293" s="4"/>
      <c r="I293" s="4"/>
      <c r="J293" s="4"/>
      <c r="K293" s="4"/>
      <c r="L293" s="4"/>
      <c r="M293" s="4"/>
      <c r="N293" s="4"/>
      <c r="O293" s="4"/>
    </row>
    <row r="294" ht="12" spans="1:15">
      <c r="A294" s="4"/>
      <c r="B294" s="26"/>
      <c r="G294" s="4"/>
      <c r="H294" s="4"/>
      <c r="I294" s="4"/>
      <c r="J294" s="4"/>
      <c r="K294" s="4"/>
      <c r="L294" s="4"/>
      <c r="M294" s="4"/>
      <c r="N294" s="4"/>
      <c r="O294" s="4"/>
    </row>
    <row r="295" ht="12" spans="1:15">
      <c r="A295" s="4"/>
      <c r="B295" s="26"/>
      <c r="G295" s="4"/>
      <c r="H295" s="4"/>
      <c r="I295" s="4"/>
      <c r="J295" s="4"/>
      <c r="K295" s="4"/>
      <c r="L295" s="4"/>
      <c r="M295" s="4"/>
      <c r="N295" s="4"/>
      <c r="O295" s="4"/>
    </row>
    <row r="296" ht="12" spans="1:15">
      <c r="A296" s="4"/>
      <c r="B296" s="26"/>
      <c r="G296" s="4"/>
      <c r="H296" s="4"/>
      <c r="I296" s="4"/>
      <c r="J296" s="4"/>
      <c r="K296" s="4"/>
      <c r="L296" s="4"/>
      <c r="M296" s="4"/>
      <c r="N296" s="4"/>
      <c r="O296" s="4"/>
    </row>
    <row r="297" ht="12" spans="1:15">
      <c r="A297" s="4"/>
      <c r="B297" s="26"/>
      <c r="G297" s="4"/>
      <c r="H297" s="4"/>
      <c r="I297" s="4"/>
      <c r="J297" s="4"/>
      <c r="K297" s="4"/>
      <c r="L297" s="4"/>
      <c r="M297" s="4"/>
      <c r="N297" s="4"/>
      <c r="O297" s="4"/>
    </row>
    <row r="298" ht="12" spans="1:15">
      <c r="A298" s="4"/>
      <c r="B298" s="26"/>
      <c r="G298" s="4"/>
      <c r="H298" s="4"/>
      <c r="I298" s="4"/>
      <c r="J298" s="4"/>
      <c r="K298" s="4"/>
      <c r="L298" s="4"/>
      <c r="M298" s="4"/>
      <c r="N298" s="4"/>
      <c r="O298" s="4"/>
    </row>
    <row r="299" ht="12" spans="1:15">
      <c r="A299" s="4"/>
      <c r="B299" s="26"/>
      <c r="G299" s="4"/>
      <c r="H299" s="4"/>
      <c r="I299" s="4"/>
      <c r="J299" s="4"/>
      <c r="K299" s="4"/>
      <c r="L299" s="4"/>
      <c r="M299" s="4"/>
      <c r="N299" s="4"/>
      <c r="O299" s="4"/>
    </row>
    <row r="300" ht="12" spans="1:15">
      <c r="A300" s="4"/>
      <c r="B300" s="26"/>
      <c r="G300" s="4"/>
      <c r="H300" s="4"/>
      <c r="I300" s="4"/>
      <c r="J300" s="4"/>
      <c r="K300" s="4"/>
      <c r="L300" s="4"/>
      <c r="M300" s="4"/>
      <c r="N300" s="4"/>
      <c r="O300" s="4"/>
    </row>
    <row r="301" ht="12" spans="1:15">
      <c r="A301" s="4"/>
      <c r="B301" s="26"/>
      <c r="G301" s="4"/>
      <c r="H301" s="4"/>
      <c r="I301" s="4"/>
      <c r="J301" s="4"/>
      <c r="K301" s="4"/>
      <c r="L301" s="4"/>
      <c r="M301" s="4"/>
      <c r="N301" s="4"/>
      <c r="O301" s="4"/>
    </row>
    <row r="302" ht="12" spans="1:15">
      <c r="A302" s="4"/>
      <c r="B302" s="26"/>
      <c r="G302" s="4"/>
      <c r="H302" s="4"/>
      <c r="I302" s="4"/>
      <c r="J302" s="4"/>
      <c r="K302" s="4"/>
      <c r="L302" s="4"/>
      <c r="M302" s="4"/>
      <c r="N302" s="4"/>
      <c r="O302" s="4"/>
    </row>
    <row r="303" ht="12" spans="1:15">
      <c r="A303" s="4"/>
      <c r="B303" s="26"/>
      <c r="G303" s="4"/>
      <c r="H303" s="4"/>
      <c r="I303" s="4"/>
      <c r="J303" s="4"/>
      <c r="K303" s="4"/>
      <c r="L303" s="4"/>
      <c r="M303" s="4"/>
      <c r="N303" s="4"/>
      <c r="O303" s="4"/>
    </row>
    <row r="304" ht="12" spans="1:15">
      <c r="A304" s="4"/>
      <c r="B304" s="26"/>
      <c r="G304" s="4"/>
      <c r="H304" s="4"/>
      <c r="I304" s="4"/>
      <c r="J304" s="4"/>
      <c r="K304" s="4"/>
      <c r="L304" s="4"/>
      <c r="M304" s="4"/>
      <c r="N304" s="4"/>
      <c r="O304" s="4"/>
    </row>
    <row r="305" ht="12" spans="1:15">
      <c r="A305" s="4"/>
      <c r="B305" s="26"/>
      <c r="G305" s="4"/>
      <c r="H305" s="4"/>
      <c r="I305" s="4"/>
      <c r="J305" s="4"/>
      <c r="K305" s="4"/>
      <c r="L305" s="4"/>
      <c r="M305" s="4"/>
      <c r="N305" s="4"/>
      <c r="O305" s="4"/>
    </row>
    <row r="306" ht="12" spans="1:15">
      <c r="A306" s="4"/>
      <c r="B306" s="26"/>
      <c r="G306" s="4"/>
      <c r="H306" s="4"/>
      <c r="I306" s="4"/>
      <c r="J306" s="4"/>
      <c r="K306" s="4"/>
      <c r="L306" s="4"/>
      <c r="M306" s="4"/>
      <c r="N306" s="4"/>
      <c r="O306" s="4"/>
    </row>
    <row r="307" ht="12" spans="1:15">
      <c r="A307" s="4"/>
      <c r="B307" s="26"/>
      <c r="G307" s="4"/>
      <c r="H307" s="4"/>
      <c r="I307" s="4"/>
      <c r="J307" s="4"/>
      <c r="K307" s="4"/>
      <c r="L307" s="4"/>
      <c r="M307" s="4"/>
      <c r="N307" s="4"/>
      <c r="O307" s="4"/>
    </row>
    <row r="308" ht="12" spans="1:15">
      <c r="A308" s="4"/>
      <c r="B308" s="26"/>
      <c r="G308" s="4"/>
      <c r="H308" s="4"/>
      <c r="I308" s="4"/>
      <c r="J308" s="4"/>
      <c r="K308" s="4"/>
      <c r="L308" s="4"/>
      <c r="M308" s="4"/>
      <c r="N308" s="4"/>
      <c r="O308" s="4"/>
    </row>
    <row r="309" ht="12" spans="1:15">
      <c r="A309" s="4"/>
      <c r="B309" s="26"/>
      <c r="G309" s="4"/>
      <c r="H309" s="4"/>
      <c r="I309" s="4"/>
      <c r="J309" s="4"/>
      <c r="K309" s="4"/>
      <c r="L309" s="4"/>
      <c r="M309" s="4"/>
      <c r="N309" s="4"/>
      <c r="O309" s="4"/>
    </row>
    <row r="310" ht="12" spans="1:15">
      <c r="A310" s="4"/>
      <c r="B310" s="26"/>
      <c r="G310" s="4"/>
      <c r="H310" s="4"/>
      <c r="I310" s="4"/>
      <c r="J310" s="4"/>
      <c r="K310" s="4"/>
      <c r="L310" s="4"/>
      <c r="M310" s="4"/>
      <c r="N310" s="4"/>
      <c r="O310" s="4"/>
    </row>
    <row r="311" ht="12" spans="1:15">
      <c r="A311" s="4"/>
      <c r="B311" s="26"/>
      <c r="G311" s="4"/>
      <c r="H311" s="4"/>
      <c r="I311" s="4"/>
      <c r="J311" s="4"/>
      <c r="K311" s="4"/>
      <c r="L311" s="4"/>
      <c r="M311" s="4"/>
      <c r="N311" s="4"/>
      <c r="O311" s="4"/>
    </row>
    <row r="312" ht="12" spans="1:15">
      <c r="A312" s="4"/>
      <c r="B312" s="26"/>
      <c r="G312" s="4"/>
      <c r="H312" s="4"/>
      <c r="I312" s="4"/>
      <c r="J312" s="4"/>
      <c r="K312" s="4"/>
      <c r="L312" s="4"/>
      <c r="M312" s="4"/>
      <c r="N312" s="4"/>
      <c r="O312" s="4"/>
    </row>
    <row r="313" ht="12" spans="1:15">
      <c r="A313" s="4"/>
      <c r="B313" s="26"/>
      <c r="G313" s="4"/>
      <c r="H313" s="4"/>
      <c r="I313" s="4"/>
      <c r="J313" s="4"/>
      <c r="K313" s="4"/>
      <c r="L313" s="4"/>
      <c r="M313" s="4"/>
      <c r="N313" s="4"/>
      <c r="O313" s="4"/>
    </row>
    <row r="314" ht="12" spans="1:15">
      <c r="A314" s="4"/>
      <c r="B314" s="26"/>
      <c r="G314" s="4"/>
      <c r="H314" s="4"/>
      <c r="I314" s="4"/>
      <c r="J314" s="4"/>
      <c r="K314" s="4"/>
      <c r="L314" s="4"/>
      <c r="M314" s="4"/>
      <c r="N314" s="4"/>
      <c r="O314" s="4"/>
    </row>
    <row r="315" ht="12" spans="1:15">
      <c r="A315" s="4"/>
      <c r="B315" s="26"/>
      <c r="G315" s="4"/>
      <c r="H315" s="4"/>
      <c r="I315" s="4"/>
      <c r="J315" s="4"/>
      <c r="K315" s="4"/>
      <c r="L315" s="4"/>
      <c r="M315" s="4"/>
      <c r="N315" s="4"/>
      <c r="O315" s="4"/>
    </row>
    <row r="316" ht="12" spans="1:15">
      <c r="A316" s="4"/>
      <c r="B316" s="26"/>
      <c r="G316" s="4"/>
      <c r="H316" s="4"/>
      <c r="I316" s="4"/>
      <c r="J316" s="4"/>
      <c r="K316" s="4"/>
      <c r="L316" s="4"/>
      <c r="M316" s="4"/>
      <c r="N316" s="4"/>
      <c r="O316" s="4"/>
    </row>
    <row r="317" ht="12" spans="1:15">
      <c r="A317" s="4"/>
      <c r="B317" s="26"/>
      <c r="G317" s="4"/>
      <c r="H317" s="4"/>
      <c r="I317" s="4"/>
      <c r="J317" s="4"/>
      <c r="K317" s="4"/>
      <c r="L317" s="4"/>
      <c r="M317" s="4"/>
      <c r="N317" s="4"/>
      <c r="O317" s="4"/>
    </row>
    <row r="318" ht="12" spans="1:15">
      <c r="A318" s="4"/>
      <c r="B318" s="26"/>
      <c r="G318" s="4"/>
      <c r="H318" s="4"/>
      <c r="I318" s="4"/>
      <c r="J318" s="4"/>
      <c r="K318" s="4"/>
      <c r="L318" s="4"/>
      <c r="M318" s="4"/>
      <c r="N318" s="4"/>
      <c r="O318" s="4"/>
    </row>
    <row r="319" ht="12" spans="1:15">
      <c r="A319" s="4"/>
      <c r="B319" s="26"/>
      <c r="G319" s="4"/>
      <c r="H319" s="4"/>
      <c r="I319" s="4"/>
      <c r="J319" s="4"/>
      <c r="K319" s="4"/>
      <c r="L319" s="4"/>
      <c r="M319" s="4"/>
      <c r="N319" s="4"/>
      <c r="O319" s="4"/>
    </row>
    <row r="320" ht="12" spans="1:15">
      <c r="A320" s="4"/>
      <c r="B320" s="26"/>
      <c r="G320" s="4"/>
      <c r="H320" s="4"/>
      <c r="I320" s="4"/>
      <c r="J320" s="4"/>
      <c r="K320" s="4"/>
      <c r="L320" s="4"/>
      <c r="M320" s="4"/>
      <c r="N320" s="4"/>
      <c r="O320" s="4"/>
    </row>
    <row r="321" ht="12" spans="1:15">
      <c r="A321" s="4"/>
      <c r="B321" s="26"/>
      <c r="G321" s="4"/>
      <c r="H321" s="4"/>
      <c r="I321" s="4"/>
      <c r="J321" s="4"/>
      <c r="K321" s="4"/>
      <c r="L321" s="4"/>
      <c r="M321" s="4"/>
      <c r="N321" s="4"/>
      <c r="O321" s="4"/>
    </row>
    <row r="322" ht="12" spans="1:15">
      <c r="A322" s="4"/>
      <c r="B322" s="26"/>
      <c r="G322" s="4"/>
      <c r="H322" s="4"/>
      <c r="I322" s="4"/>
      <c r="J322" s="4"/>
      <c r="K322" s="4"/>
      <c r="L322" s="4"/>
      <c r="M322" s="4"/>
      <c r="N322" s="4"/>
      <c r="O322" s="4"/>
    </row>
    <row r="323" ht="12" spans="1:15">
      <c r="A323" s="4"/>
      <c r="B323" s="26"/>
      <c r="G323" s="4"/>
      <c r="H323" s="4"/>
      <c r="I323" s="4"/>
      <c r="J323" s="4"/>
      <c r="K323" s="4"/>
      <c r="L323" s="4"/>
      <c r="M323" s="4"/>
      <c r="N323" s="4"/>
      <c r="O323" s="4"/>
    </row>
    <row r="324" ht="12" spans="1:15">
      <c r="A324" s="4"/>
      <c r="B324" s="26"/>
      <c r="G324" s="4"/>
      <c r="H324" s="4"/>
      <c r="I324" s="4"/>
      <c r="J324" s="4"/>
      <c r="K324" s="4"/>
      <c r="L324" s="4"/>
      <c r="M324" s="4"/>
      <c r="N324" s="4"/>
      <c r="O324" s="4"/>
    </row>
    <row r="325" ht="12" spans="1:15">
      <c r="A325" s="4"/>
      <c r="B325" s="26"/>
      <c r="G325" s="4"/>
      <c r="H325" s="4"/>
      <c r="I325" s="4"/>
      <c r="J325" s="4"/>
      <c r="K325" s="4"/>
      <c r="L325" s="4"/>
      <c r="M325" s="4"/>
      <c r="N325" s="4"/>
      <c r="O325" s="4"/>
    </row>
    <row r="326" ht="12" spans="1:15">
      <c r="A326" s="4"/>
      <c r="B326" s="26"/>
      <c r="G326" s="4"/>
      <c r="H326" s="4"/>
      <c r="I326" s="4"/>
      <c r="J326" s="4"/>
      <c r="K326" s="4"/>
      <c r="L326" s="4"/>
      <c r="M326" s="4"/>
      <c r="N326" s="4"/>
      <c r="O326" s="4"/>
    </row>
    <row r="327" ht="12" spans="1:15">
      <c r="A327" s="4"/>
      <c r="B327" s="26"/>
      <c r="G327" s="4"/>
      <c r="H327" s="4"/>
      <c r="I327" s="4"/>
      <c r="J327" s="4"/>
      <c r="K327" s="4"/>
      <c r="L327" s="4"/>
      <c r="M327" s="4"/>
      <c r="N327" s="4"/>
      <c r="O327" s="4"/>
    </row>
    <row r="328" ht="12" spans="1:15">
      <c r="A328" s="4"/>
      <c r="B328" s="26"/>
      <c r="G328" s="4"/>
      <c r="H328" s="4"/>
      <c r="I328" s="4"/>
      <c r="J328" s="4"/>
      <c r="K328" s="4"/>
      <c r="L328" s="4"/>
      <c r="M328" s="4"/>
      <c r="N328" s="4"/>
      <c r="O328" s="4"/>
    </row>
    <row r="329" ht="12" spans="1:15">
      <c r="A329" s="4"/>
      <c r="B329" s="26"/>
      <c r="G329" s="4"/>
      <c r="H329" s="4"/>
      <c r="I329" s="4"/>
      <c r="J329" s="4"/>
      <c r="K329" s="4"/>
      <c r="L329" s="4"/>
      <c r="M329" s="4"/>
      <c r="N329" s="4"/>
      <c r="O329" s="4"/>
    </row>
    <row r="330" ht="12" spans="1:15">
      <c r="A330" s="4"/>
      <c r="B330" s="26"/>
      <c r="G330" s="4"/>
      <c r="H330" s="4"/>
      <c r="I330" s="4"/>
      <c r="J330" s="4"/>
      <c r="K330" s="4"/>
      <c r="L330" s="4"/>
      <c r="M330" s="4"/>
      <c r="N330" s="4"/>
      <c r="O330" s="4"/>
    </row>
    <row r="331" ht="12" spans="1:15">
      <c r="A331" s="4"/>
      <c r="B331" s="26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  <row r="332" ht="12" spans="1:15">
      <c r="A332" s="4"/>
      <c r="B332" s="26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</row>
    <row r="333" ht="12" spans="1:15">
      <c r="A333" s="4"/>
      <c r="B333" s="26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</row>
    <row r="334" ht="12" spans="1:15">
      <c r="A334" s="4"/>
      <c r="B334" s="26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</row>
    <row r="335" ht="12" spans="1:15">
      <c r="A335" s="4"/>
      <c r="B335" s="26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</row>
    <row r="336" ht="12" spans="1:15">
      <c r="A336" s="4"/>
      <c r="B336" s="26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</row>
    <row r="337" ht="12" spans="1:15">
      <c r="A337" s="4"/>
      <c r="B337" s="26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</row>
    <row r="338" ht="12" spans="1:15">
      <c r="A338" s="4"/>
      <c r="B338" s="26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</row>
    <row r="339" ht="12" spans="1:15">
      <c r="A339" s="4"/>
      <c r="B339" s="26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</row>
    <row r="340" ht="12" spans="1:15">
      <c r="A340" s="4"/>
      <c r="B340" s="26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</row>
    <row r="341" ht="12" spans="1:15">
      <c r="A341" s="4"/>
      <c r="B341" s="26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</row>
    <row r="342" ht="12" spans="1:15">
      <c r="A342" s="4"/>
      <c r="B342" s="26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</row>
    <row r="343" ht="12" spans="1:15">
      <c r="A343" s="4"/>
      <c r="B343" s="26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</row>
    <row r="344" ht="12" spans="1:15">
      <c r="A344" s="4"/>
      <c r="B344" s="26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</row>
    <row r="345" ht="12" spans="1:15">
      <c r="A345" s="4"/>
      <c r="B345" s="26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</row>
    <row r="346" ht="12" spans="1:15">
      <c r="A346" s="4"/>
      <c r="B346" s="26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</row>
    <row r="347" ht="12" spans="1:15">
      <c r="A347" s="4"/>
      <c r="B347" s="26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</row>
    <row r="348" ht="12" spans="1:15">
      <c r="A348" s="4"/>
      <c r="B348" s="26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</row>
    <row r="349" ht="12" spans="1:15">
      <c r="A349" s="4"/>
      <c r="B349" s="26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</row>
    <row r="350" ht="12" spans="1:15">
      <c r="A350" s="4"/>
      <c r="B350" s="26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</row>
    <row r="351" ht="12" spans="1:15">
      <c r="A351" s="4"/>
      <c r="B351" s="26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</row>
    <row r="352" ht="12" spans="1:15">
      <c r="A352" s="4"/>
      <c r="B352" s="26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</row>
    <row r="353" ht="12" spans="1:15">
      <c r="A353" s="4"/>
      <c r="B353" s="26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</row>
    <row r="354" ht="12" spans="1:15">
      <c r="A354" s="4"/>
      <c r="B354" s="26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</row>
    <row r="355" ht="12" spans="1:15">
      <c r="A355" s="4"/>
      <c r="B355" s="26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</row>
    <row r="356" ht="12" spans="1:15">
      <c r="A356" s="4"/>
      <c r="B356" s="26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</row>
    <row r="357" ht="12" spans="1:15">
      <c r="A357" s="4"/>
      <c r="B357" s="26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</row>
    <row r="358" ht="12" spans="1:15">
      <c r="A358" s="4"/>
      <c r="B358" s="26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</row>
    <row r="359" ht="12" spans="1:15">
      <c r="A359" s="4"/>
      <c r="B359" s="26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</row>
    <row r="360" ht="12" spans="1:15">
      <c r="A360" s="4"/>
      <c r="B360" s="26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</row>
    <row r="361" ht="12" spans="1:15">
      <c r="A361" s="4"/>
      <c r="B361" s="26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</row>
    <row r="362" ht="12" spans="1:15">
      <c r="A362" s="4"/>
      <c r="B362" s="26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</row>
    <row r="363" ht="12" spans="1:15">
      <c r="A363" s="4"/>
      <c r="B363" s="26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</row>
    <row r="364" ht="12" spans="1:15">
      <c r="A364" s="4"/>
      <c r="B364" s="26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</row>
    <row r="365" ht="12" spans="1:15">
      <c r="A365" s="4"/>
      <c r="B365" s="26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</row>
    <row r="366" ht="12" spans="1:15">
      <c r="A366" s="4"/>
      <c r="B366" s="26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</row>
    <row r="367" ht="12" spans="1:15">
      <c r="A367" s="4"/>
      <c r="B367" s="26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</row>
    <row r="368" ht="12" spans="1:15">
      <c r="A368" s="4"/>
      <c r="B368" s="26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</row>
    <row r="369" ht="12" spans="1:15">
      <c r="A369" s="4"/>
      <c r="B369" s="26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</row>
    <row r="370" ht="12" spans="1:15">
      <c r="A370" s="4"/>
      <c r="B370" s="26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</row>
    <row r="371" ht="12" spans="1:15">
      <c r="A371" s="4"/>
      <c r="B371" s="26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</row>
    <row r="372" ht="12" spans="1:15">
      <c r="A372" s="4"/>
      <c r="B372" s="26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</row>
    <row r="373" ht="12" spans="1:15">
      <c r="A373" s="4"/>
      <c r="B373" s="26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</row>
    <row r="374" ht="12" spans="1:15">
      <c r="A374" s="4"/>
      <c r="B374" s="26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</row>
    <row r="375" ht="12" spans="1:15">
      <c r="A375" s="4"/>
      <c r="B375" s="26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</row>
    <row r="376" ht="12" spans="1:15">
      <c r="A376" s="4"/>
      <c r="B376" s="26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</row>
    <row r="377" ht="12" spans="1:15">
      <c r="A377" s="4"/>
      <c r="B377" s="26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</row>
    <row r="378" ht="12" spans="1:15">
      <c r="A378" s="4"/>
      <c r="B378" s="26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</row>
    <row r="379" ht="12" spans="1:15">
      <c r="A379" s="4"/>
      <c r="B379" s="26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</row>
    <row r="380" ht="12" spans="1:15">
      <c r="A380" s="4"/>
      <c r="B380" s="26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</row>
    <row r="381" ht="12" spans="1:15">
      <c r="A381" s="4"/>
      <c r="B381" s="26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</row>
    <row r="382" ht="12" spans="1:15">
      <c r="A382" s="4"/>
      <c r="B382" s="26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</row>
    <row r="383" ht="12" spans="1:15">
      <c r="A383" s="4"/>
      <c r="B383" s="26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</row>
    <row r="384" ht="12" spans="1:15">
      <c r="A384" s="4"/>
      <c r="B384" s="26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</row>
    <row r="385" ht="12" spans="1:15">
      <c r="A385" s="4"/>
      <c r="B385" s="26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</row>
    <row r="386" ht="12" spans="1:15">
      <c r="A386" s="4"/>
      <c r="B386" s="26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</row>
    <row r="387" ht="12" spans="1:15">
      <c r="A387" s="4"/>
      <c r="B387" s="26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</row>
    <row r="388" ht="12" spans="1:15">
      <c r="A388" s="4"/>
      <c r="B388" s="26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</row>
    <row r="389" ht="12" spans="1:15">
      <c r="A389" s="4"/>
      <c r="B389" s="26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</row>
    <row r="390" ht="12" spans="1:15">
      <c r="A390" s="4"/>
      <c r="B390" s="26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</row>
    <row r="391" ht="12" spans="1:15">
      <c r="A391" s="4"/>
      <c r="B391" s="26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</row>
    <row r="392" ht="12" spans="1:15">
      <c r="A392" s="4"/>
      <c r="B392" s="26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</row>
    <row r="393" ht="12" spans="1:15">
      <c r="A393" s="4"/>
      <c r="B393" s="26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</row>
    <row r="394" ht="12" spans="1:15">
      <c r="A394" s="4"/>
      <c r="B394" s="26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</row>
    <row r="395" ht="12" spans="1:15">
      <c r="A395" s="4"/>
      <c r="B395" s="26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</row>
    <row r="396" ht="12" spans="1:15">
      <c r="A396" s="4"/>
      <c r="B396" s="26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</row>
    <row r="397" ht="12" spans="1:15">
      <c r="A397" s="4"/>
      <c r="B397" s="26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</row>
    <row r="398" ht="12" spans="1:15">
      <c r="A398" s="4"/>
      <c r="B398" s="26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</row>
    <row r="399" ht="12" spans="1:15">
      <c r="A399" s="4"/>
      <c r="B399" s="26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</row>
    <row r="400" ht="12" spans="1:15">
      <c r="A400" s="4"/>
      <c r="B400" s="26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</row>
    <row r="401" ht="12" spans="1:15">
      <c r="A401" s="4"/>
      <c r="B401" s="26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</row>
    <row r="402" ht="12" spans="1:15">
      <c r="A402" s="4"/>
      <c r="B402" s="26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</row>
    <row r="403" ht="12" spans="1:15">
      <c r="A403" s="4"/>
      <c r="B403" s="26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</row>
    <row r="404" ht="12" spans="1:15">
      <c r="A404" s="4"/>
      <c r="B404" s="26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</row>
    <row r="405" ht="12" spans="1:15">
      <c r="A405" s="4"/>
      <c r="B405" s="26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</row>
    <row r="406" ht="12" spans="1:15">
      <c r="A406" s="4"/>
      <c r="B406" s="26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</row>
    <row r="407" ht="12" spans="1:15">
      <c r="A407" s="4"/>
      <c r="B407" s="26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</row>
    <row r="408" ht="12" spans="1:15">
      <c r="A408" s="4"/>
      <c r="B408" s="26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</row>
    <row r="409" ht="12" spans="1:15">
      <c r="A409" s="4"/>
      <c r="B409" s="26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</row>
    <row r="410" ht="12" spans="1:15">
      <c r="A410" s="4"/>
      <c r="B410" s="26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</row>
    <row r="411" ht="12" spans="1:15">
      <c r="A411" s="4"/>
      <c r="B411" s="26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</row>
    <row r="412" ht="12" spans="1:15">
      <c r="A412" s="4"/>
      <c r="B412" s="26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</row>
    <row r="413" ht="12" spans="1:15">
      <c r="A413" s="4"/>
      <c r="B413" s="26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</row>
    <row r="414" ht="12" spans="1:15">
      <c r="A414" s="4"/>
      <c r="B414" s="26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</row>
    <row r="415" ht="12" spans="1:15">
      <c r="A415" s="4"/>
      <c r="B415" s="26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</row>
    <row r="416" ht="12" spans="1:15">
      <c r="A416" s="4"/>
      <c r="B416" s="26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</row>
    <row r="417" ht="12" spans="1:15">
      <c r="A417" s="4"/>
      <c r="B417" s="26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</row>
    <row r="418" ht="12" spans="1:15">
      <c r="A418" s="4"/>
      <c r="B418" s="26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</row>
    <row r="419" ht="12" spans="1:15">
      <c r="A419" s="4"/>
      <c r="B419" s="26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</row>
    <row r="420" ht="12" spans="1:15">
      <c r="A420" s="4"/>
      <c r="B420" s="26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</row>
    <row r="421" ht="12" spans="1:15">
      <c r="A421" s="4"/>
      <c r="B421" s="26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</row>
    <row r="422" ht="12" spans="1:15">
      <c r="A422" s="4"/>
      <c r="B422" s="26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</row>
    <row r="423" ht="12" spans="1:15">
      <c r="A423" s="4"/>
      <c r="B423" s="26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</row>
    <row r="424" ht="12" spans="1:15">
      <c r="A424" s="4"/>
      <c r="B424" s="26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</row>
    <row r="425" ht="12" spans="1:15">
      <c r="A425" s="4"/>
      <c r="B425" s="26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</row>
    <row r="426" ht="12" spans="1:15">
      <c r="A426" s="4"/>
      <c r="B426" s="26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</row>
    <row r="427" ht="12" spans="1:15">
      <c r="A427" s="4"/>
      <c r="B427" s="26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</row>
    <row r="428" ht="12" spans="1:15">
      <c r="A428" s="4"/>
      <c r="B428" s="26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</row>
    <row r="429" ht="12" spans="1:15">
      <c r="A429" s="4"/>
      <c r="B429" s="26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</row>
    <row r="430" ht="12" spans="1:15">
      <c r="A430" s="4"/>
      <c r="B430" s="26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</row>
    <row r="431" ht="12" spans="1:15">
      <c r="A431" s="4"/>
      <c r="B431" s="26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</row>
    <row r="432" ht="12" spans="1:15">
      <c r="A432" s="4"/>
      <c r="B432" s="26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</row>
    <row r="433" ht="12" spans="1:15">
      <c r="A433" s="4"/>
      <c r="B433" s="26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</row>
    <row r="434" ht="12" spans="1:15">
      <c r="A434" s="4"/>
      <c r="B434" s="26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</row>
    <row r="435" ht="12" spans="1:15">
      <c r="A435" s="4"/>
      <c r="B435" s="26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</row>
    <row r="436" ht="12" spans="1:15">
      <c r="A436" s="4"/>
      <c r="B436" s="26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</row>
    <row r="437" ht="12" spans="1:15">
      <c r="A437" s="4"/>
      <c r="B437" s="26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</row>
    <row r="438" ht="12" spans="1:15">
      <c r="A438" s="4"/>
      <c r="B438" s="26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</row>
    <row r="439" ht="12" spans="1:15">
      <c r="A439" s="4"/>
      <c r="B439" s="26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</row>
    <row r="440" ht="12" spans="1:15">
      <c r="A440" s="4"/>
      <c r="B440" s="26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</row>
    <row r="441" ht="12" spans="1:15">
      <c r="A441" s="4"/>
      <c r="B441" s="26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</row>
    <row r="442" ht="12" spans="1:15">
      <c r="A442" s="4"/>
      <c r="B442" s="26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</row>
    <row r="443" ht="12" spans="1:15">
      <c r="A443" s="4"/>
      <c r="B443" s="26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</row>
    <row r="444" ht="12" spans="1:15">
      <c r="A444" s="4"/>
      <c r="B444" s="26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</row>
    <row r="445" ht="12" spans="1:15">
      <c r="A445" s="4"/>
      <c r="B445" s="26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</row>
    <row r="446" ht="12" spans="1:15">
      <c r="A446" s="4"/>
      <c r="B446" s="26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</row>
    <row r="447" ht="12" spans="1:15">
      <c r="A447" s="4"/>
      <c r="B447" s="26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</row>
    <row r="448" ht="12" spans="1:15">
      <c r="A448" s="4"/>
      <c r="B448" s="26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</row>
    <row r="449" ht="12" spans="1:15">
      <c r="A449" s="4"/>
      <c r="B449" s="26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</row>
    <row r="450" ht="12" spans="1:15">
      <c r="A450" s="4"/>
      <c r="B450" s="26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</row>
    <row r="451" ht="12" spans="1:15">
      <c r="A451" s="4"/>
      <c r="B451" s="26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</row>
    <row r="452" ht="12" spans="1:15">
      <c r="A452" s="4"/>
      <c r="B452" s="26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</row>
    <row r="453" ht="12" spans="1:15">
      <c r="A453" s="4"/>
      <c r="B453" s="26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</row>
    <row r="454" ht="12" spans="1:15">
      <c r="A454" s="4"/>
      <c r="B454" s="26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</row>
    <row r="455" ht="12" spans="1:15">
      <c r="A455" s="4"/>
      <c r="B455" s="26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</row>
    <row r="456" ht="12" spans="1:15">
      <c r="A456" s="4"/>
      <c r="B456" s="26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</row>
    <row r="457" ht="12" spans="1:15">
      <c r="A457" s="4"/>
      <c r="B457" s="26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</row>
    <row r="458" ht="12" spans="1:15">
      <c r="A458" s="4"/>
      <c r="B458" s="26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</row>
    <row r="459" ht="12" spans="1:15">
      <c r="A459" s="4"/>
      <c r="B459" s="26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</row>
    <row r="460" ht="12" spans="1:15">
      <c r="A460" s="4"/>
      <c r="B460" s="26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</row>
    <row r="461" ht="12" spans="1:15">
      <c r="A461" s="4"/>
      <c r="B461" s="26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</row>
    <row r="462" ht="12" spans="1:15">
      <c r="A462" s="4"/>
      <c r="B462" s="26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</row>
    <row r="463" ht="12" spans="1:15">
      <c r="A463" s="4"/>
      <c r="B463" s="26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</row>
    <row r="464" ht="12" spans="1:15">
      <c r="A464" s="4"/>
      <c r="B464" s="26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</row>
    <row r="465" ht="12" spans="1:15">
      <c r="A465" s="4"/>
      <c r="B465" s="26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</row>
    <row r="466" ht="12" spans="1:15">
      <c r="A466" s="4"/>
      <c r="B466" s="26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</row>
    <row r="467" ht="12" spans="1:15">
      <c r="A467" s="4"/>
      <c r="B467" s="26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</row>
    <row r="468" ht="12" spans="1:15">
      <c r="A468" s="4"/>
      <c r="B468" s="26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</row>
    <row r="469" ht="12" spans="1:15">
      <c r="A469" s="4"/>
      <c r="B469" s="26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</row>
    <row r="470" ht="12" spans="1:15">
      <c r="A470" s="4"/>
      <c r="B470" s="26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</row>
    <row r="471" ht="12" spans="1:15">
      <c r="A471" s="4"/>
      <c r="B471" s="26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</row>
    <row r="472" ht="12" spans="1:15">
      <c r="A472" s="4"/>
      <c r="B472" s="26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</row>
    <row r="473" ht="12" spans="1:15">
      <c r="A473" s="4"/>
      <c r="B473" s="26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</row>
    <row r="474" ht="12" spans="1:15">
      <c r="A474" s="4"/>
      <c r="B474" s="26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</row>
    <row r="475" ht="12" spans="1:15">
      <c r="A475" s="4"/>
      <c r="B475" s="26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</row>
    <row r="476" ht="12" spans="1:15">
      <c r="A476" s="4"/>
      <c r="B476" s="26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</row>
    <row r="477" ht="12" spans="1:15">
      <c r="A477" s="4"/>
      <c r="B477" s="26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</row>
    <row r="478" ht="12" spans="1:15">
      <c r="A478" s="4"/>
      <c r="B478" s="26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</row>
    <row r="479" ht="12" spans="1:15">
      <c r="A479" s="4"/>
      <c r="B479" s="26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</row>
    <row r="480" ht="12" spans="1:15">
      <c r="A480" s="4"/>
      <c r="B480" s="26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</row>
    <row r="481" ht="12" spans="1:15">
      <c r="A481" s="4"/>
      <c r="B481" s="26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</row>
    <row r="482" ht="12" spans="1:15">
      <c r="A482" s="4"/>
      <c r="B482" s="26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</row>
    <row r="483" ht="12" spans="1:15">
      <c r="A483" s="4"/>
      <c r="B483" s="26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</row>
    <row r="484" ht="12" spans="1:15">
      <c r="A484" s="4"/>
      <c r="B484" s="26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</row>
    <row r="485" ht="12" spans="1:15">
      <c r="A485" s="4"/>
      <c r="B485" s="26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</row>
    <row r="486" ht="12" spans="1:15">
      <c r="A486" s="4"/>
      <c r="B486" s="26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</row>
    <row r="487" ht="12" spans="1:15">
      <c r="A487" s="4"/>
      <c r="B487" s="26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</row>
    <row r="488" ht="12" spans="1:15">
      <c r="A488" s="4"/>
      <c r="B488" s="26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</row>
    <row r="489" ht="12" spans="1:15">
      <c r="A489" s="4"/>
      <c r="B489" s="26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</row>
    <row r="490" ht="12" spans="1:15">
      <c r="A490" s="4"/>
      <c r="B490" s="26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</row>
    <row r="491" ht="12" spans="1:15">
      <c r="A491" s="4"/>
      <c r="B491" s="26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</row>
    <row r="492" ht="12" spans="1:15">
      <c r="A492" s="4"/>
      <c r="B492" s="26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</row>
    <row r="493" ht="12" spans="1:15">
      <c r="A493" s="4"/>
      <c r="B493" s="26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</row>
    <row r="494" ht="12" spans="1:15">
      <c r="A494" s="4"/>
      <c r="B494" s="26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</row>
    <row r="495" ht="12" spans="1:15">
      <c r="A495" s="4"/>
      <c r="B495" s="26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</row>
    <row r="496" ht="12" spans="1:15">
      <c r="A496" s="4"/>
      <c r="B496" s="26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</row>
    <row r="497" ht="12" spans="1:15">
      <c r="A497" s="4"/>
      <c r="B497" s="26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</row>
    <row r="498" ht="12" spans="1:15">
      <c r="A498" s="4"/>
      <c r="B498" s="26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</row>
    <row r="499" ht="12" spans="1:15">
      <c r="A499" s="4"/>
      <c r="B499" s="26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</row>
    <row r="500" ht="12" spans="1:15">
      <c r="A500" s="4"/>
      <c r="B500" s="26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</row>
    <row r="501" ht="12" spans="1:15">
      <c r="A501" s="4"/>
      <c r="B501" s="26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</row>
    <row r="502" ht="12" spans="1:15">
      <c r="A502" s="4"/>
      <c r="B502" s="26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</row>
    <row r="503" ht="12" spans="1:15">
      <c r="A503" s="4"/>
      <c r="B503" s="26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</row>
    <row r="504" ht="12" spans="1:15">
      <c r="A504" s="4"/>
      <c r="B504" s="26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</row>
    <row r="505" ht="12" spans="1:15">
      <c r="A505" s="4"/>
      <c r="B505" s="26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</row>
    <row r="506" ht="12" spans="1:15">
      <c r="A506" s="4"/>
      <c r="B506" s="26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</row>
    <row r="507" ht="12" spans="1:15">
      <c r="A507" s="4"/>
      <c r="B507" s="26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</row>
    <row r="508" ht="12" spans="1:15">
      <c r="A508" s="4"/>
      <c r="B508" s="26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</row>
    <row r="509" ht="12" spans="1:15">
      <c r="A509" s="4"/>
      <c r="B509" s="26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</row>
    <row r="510" ht="12" spans="1:15">
      <c r="A510" s="4"/>
      <c r="B510" s="26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</row>
    <row r="511" ht="12" spans="1:15">
      <c r="A511" s="4"/>
      <c r="B511" s="26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</row>
    <row r="512" ht="12" spans="1:15">
      <c r="A512" s="4"/>
      <c r="B512" s="26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</row>
    <row r="513" ht="12" spans="1:15">
      <c r="A513" s="4"/>
      <c r="B513" s="26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</row>
    <row r="514" ht="12" spans="1:15">
      <c r="A514" s="4"/>
      <c r="B514" s="26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</row>
    <row r="515" ht="12" spans="1:15">
      <c r="A515" s="4"/>
      <c r="B515" s="26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</row>
    <row r="516" ht="12" spans="1:15">
      <c r="A516" s="4"/>
      <c r="B516" s="26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</row>
    <row r="517" ht="12" spans="1:15">
      <c r="A517" s="4"/>
      <c r="B517" s="26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</row>
    <row r="518" ht="12" spans="1:15">
      <c r="A518" s="4"/>
      <c r="B518" s="26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</row>
    <row r="519" ht="12" spans="1:15">
      <c r="A519" s="4"/>
      <c r="B519" s="26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</row>
    <row r="520" ht="12" spans="1:15">
      <c r="A520" s="4"/>
      <c r="B520" s="26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</row>
    <row r="521" ht="12" spans="1:15">
      <c r="A521" s="4"/>
      <c r="B521" s="26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</row>
    <row r="522" ht="12" spans="1:15">
      <c r="A522" s="4"/>
      <c r="B522" s="26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</row>
    <row r="523" ht="12" spans="1:15">
      <c r="A523" s="4"/>
      <c r="B523" s="26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</row>
    <row r="524" ht="12" spans="1:15">
      <c r="A524" s="4"/>
      <c r="B524" s="26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</row>
    <row r="525" ht="12" spans="1:15">
      <c r="A525" s="4"/>
      <c r="B525" s="26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</row>
    <row r="526" ht="12" spans="1:15">
      <c r="A526" s="4"/>
      <c r="B526" s="26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</row>
    <row r="527" ht="12" spans="1:15">
      <c r="A527" s="4"/>
      <c r="B527" s="26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</row>
    <row r="528" ht="12" spans="1:15">
      <c r="A528" s="4"/>
      <c r="B528" s="26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</row>
    <row r="529" ht="12" spans="1:15">
      <c r="A529" s="4"/>
      <c r="B529" s="26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</row>
    <row r="530" ht="12" spans="1:15">
      <c r="A530" s="4"/>
      <c r="B530" s="26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</row>
    <row r="531" ht="12" spans="1:15">
      <c r="A531" s="4"/>
      <c r="B531" s="26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</row>
    <row r="532" ht="12" spans="1:15">
      <c r="A532" s="4"/>
      <c r="B532" s="26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</row>
    <row r="533" ht="12" spans="1:15">
      <c r="A533" s="4"/>
      <c r="B533" s="26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 ht="12" spans="1:15">
      <c r="A534" s="4"/>
      <c r="B534" s="26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</row>
    <row r="535" ht="12" spans="1:15">
      <c r="A535" s="4"/>
      <c r="B535" s="26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</row>
    <row r="536" ht="12" spans="1:15">
      <c r="A536" s="4"/>
      <c r="B536" s="26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</row>
    <row r="537" ht="12" spans="1:15">
      <c r="A537" s="4"/>
      <c r="B537" s="26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</row>
    <row r="538" ht="12" spans="1:15">
      <c r="A538" s="4"/>
      <c r="B538" s="26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</row>
    <row r="539" ht="12" spans="1:15">
      <c r="A539" s="4"/>
      <c r="B539" s="26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</row>
    <row r="540" ht="12" spans="1:15">
      <c r="A540" s="4"/>
      <c r="B540" s="26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</row>
    <row r="541" ht="12" spans="1:15">
      <c r="A541" s="4"/>
      <c r="B541" s="26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</row>
    <row r="542" ht="12" spans="1:15">
      <c r="A542" s="4"/>
      <c r="B542" s="26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</row>
    <row r="543" ht="12" spans="1:15">
      <c r="A543" s="4"/>
      <c r="B543" s="26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</row>
    <row r="544" ht="12" spans="1:15">
      <c r="A544" s="4"/>
      <c r="B544" s="26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</row>
    <row r="545" ht="12" spans="1:15">
      <c r="A545" s="4"/>
      <c r="B545" s="26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</row>
    <row r="546" ht="12" spans="1:15">
      <c r="A546" s="4"/>
      <c r="B546" s="26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</row>
    <row r="547" ht="12" spans="1:15">
      <c r="A547" s="4"/>
      <c r="B547" s="26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</row>
    <row r="548" ht="12" spans="1:15">
      <c r="A548" s="4"/>
      <c r="B548" s="26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</row>
    <row r="549" ht="12" spans="1:15">
      <c r="A549" s="4"/>
      <c r="B549" s="26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</row>
    <row r="550" ht="12" spans="1:15">
      <c r="A550" s="4"/>
      <c r="B550" s="26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</row>
    <row r="551" ht="12" spans="1:15">
      <c r="A551" s="4"/>
      <c r="B551" s="26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</row>
    <row r="552" ht="12" spans="1:15">
      <c r="A552" s="4"/>
      <c r="B552" s="26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</row>
    <row r="553" ht="12" spans="1:15">
      <c r="A553" s="4"/>
      <c r="B553" s="26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</row>
    <row r="554" ht="12" spans="1:15">
      <c r="A554" s="4"/>
      <c r="B554" s="26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</row>
    <row r="555" ht="12" spans="1:15">
      <c r="A555" s="4"/>
      <c r="B555" s="26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</row>
    <row r="556" ht="12" spans="1:15">
      <c r="A556" s="4"/>
      <c r="B556" s="26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</row>
    <row r="557" ht="12" spans="1:15">
      <c r="A557" s="4"/>
      <c r="B557" s="26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</row>
    <row r="558" ht="12" spans="1:15">
      <c r="A558" s="4"/>
      <c r="B558" s="26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</row>
    <row r="559" ht="12" spans="1:15">
      <c r="A559" s="4"/>
      <c r="B559" s="26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</row>
    <row r="560" ht="12" spans="1:15">
      <c r="A560" s="4"/>
      <c r="B560" s="26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r="561" ht="12" spans="1:15">
      <c r="A561" s="4"/>
      <c r="B561" s="26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</row>
    <row r="562" ht="12" spans="1:15">
      <c r="A562" s="4"/>
      <c r="B562" s="26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</row>
    <row r="563" ht="12" spans="1:15">
      <c r="A563" s="4"/>
      <c r="B563" s="26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</row>
    <row r="564" ht="12" spans="1:15">
      <c r="A564" s="4"/>
      <c r="B564" s="26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</row>
    <row r="565" ht="12" spans="1:15">
      <c r="A565" s="4"/>
      <c r="B565" s="26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</row>
    <row r="566" ht="12" spans="1:15">
      <c r="A566" s="4"/>
      <c r="B566" s="26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</row>
    <row r="567" ht="12" spans="1:15">
      <c r="A567" s="4"/>
      <c r="B567" s="26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</row>
    <row r="568" ht="12" spans="1:15">
      <c r="A568" s="4"/>
      <c r="B568" s="26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</row>
    <row r="569" ht="12" spans="1:15">
      <c r="A569" s="4"/>
      <c r="B569" s="26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</row>
    <row r="570" ht="12" spans="1:15">
      <c r="A570" s="4"/>
      <c r="B570" s="26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</row>
    <row r="571" ht="12" spans="1:15">
      <c r="A571" s="4"/>
      <c r="B571" s="26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</row>
    <row r="572" ht="12" spans="1:15">
      <c r="A572" s="4"/>
      <c r="B572" s="26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</row>
    <row r="573" ht="12" spans="1:15">
      <c r="A573" s="4"/>
      <c r="B573" s="26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</row>
    <row r="574" ht="12" spans="1:15">
      <c r="A574" s="4"/>
      <c r="B574" s="26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</row>
    <row r="575" ht="12" spans="1:15">
      <c r="A575" s="4"/>
      <c r="B575" s="26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</row>
    <row r="576" ht="12" spans="1:15">
      <c r="A576" s="4"/>
      <c r="B576" s="26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</row>
    <row r="577" ht="12" spans="1:15">
      <c r="A577" s="4"/>
      <c r="B577" s="26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</row>
    <row r="578" ht="12" spans="1:15">
      <c r="A578" s="4"/>
      <c r="B578" s="26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</row>
    <row r="579" ht="12" spans="1:15">
      <c r="A579" s="4"/>
      <c r="B579" s="26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</row>
    <row r="580" ht="12" spans="1:15">
      <c r="A580" s="4"/>
      <c r="B580" s="26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</row>
    <row r="581" ht="12" spans="1:15">
      <c r="A581" s="4"/>
      <c r="B581" s="26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</row>
    <row r="582" ht="12" spans="1:15">
      <c r="A582" s="4"/>
      <c r="B582" s="26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</row>
    <row r="583" ht="12" spans="1:15">
      <c r="A583" s="4"/>
      <c r="B583" s="26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</row>
    <row r="584" ht="12" spans="1:15">
      <c r="A584" s="4"/>
      <c r="B584" s="26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</row>
    <row r="585" ht="12" spans="1:15">
      <c r="A585" s="4"/>
      <c r="B585" s="26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</row>
    <row r="586" ht="12" spans="1:15">
      <c r="A586" s="4"/>
      <c r="B586" s="26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</row>
    <row r="587" ht="12" spans="1:15">
      <c r="A587" s="4"/>
      <c r="B587" s="26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</row>
    <row r="588" ht="12" spans="1:15">
      <c r="A588" s="4"/>
      <c r="B588" s="26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</row>
    <row r="589" ht="12" spans="1:15">
      <c r="A589" s="4"/>
      <c r="B589" s="26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</row>
    <row r="590" ht="12" spans="1:15">
      <c r="A590" s="4"/>
      <c r="B590" s="26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</row>
    <row r="591" ht="12" spans="1:15">
      <c r="A591" s="4"/>
      <c r="B591" s="26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</row>
    <row r="592" ht="12" spans="1:15">
      <c r="A592" s="4"/>
      <c r="B592" s="26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</row>
    <row r="593" ht="12" spans="1:15">
      <c r="A593" s="4"/>
      <c r="B593" s="26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</row>
    <row r="594" ht="12" spans="1:15">
      <c r="A594" s="4"/>
      <c r="B594" s="26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</row>
    <row r="595" ht="12" spans="1:15">
      <c r="A595" s="4"/>
      <c r="B595" s="26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</row>
    <row r="596" ht="12" spans="1:15">
      <c r="A596" s="4"/>
      <c r="B596" s="26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</row>
    <row r="597" ht="12" spans="1:15">
      <c r="A597" s="4"/>
      <c r="B597" s="26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</row>
    <row r="598" ht="12" spans="1:15">
      <c r="A598" s="4"/>
      <c r="B598" s="26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</row>
    <row r="599" ht="12" spans="1:15">
      <c r="A599" s="4"/>
      <c r="B599" s="26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</row>
    <row r="600" ht="12" spans="1:15">
      <c r="A600" s="4"/>
      <c r="B600" s="26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</row>
    <row r="601" ht="12" spans="1:15">
      <c r="A601" s="4"/>
      <c r="B601" s="26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</row>
    <row r="602" ht="12" spans="1:15">
      <c r="A602" s="4"/>
      <c r="B602" s="26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</row>
    <row r="603" ht="12" spans="1:15">
      <c r="A603" s="4"/>
      <c r="B603" s="26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</row>
    <row r="604" ht="12" spans="1:15">
      <c r="A604" s="4"/>
      <c r="B604" s="26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</row>
    <row r="605" ht="12" spans="1:15">
      <c r="A605" s="4"/>
      <c r="B605" s="26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</row>
    <row r="606" ht="12" spans="1:15">
      <c r="A606" s="4"/>
      <c r="B606" s="26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</row>
    <row r="607" ht="12" spans="1:15">
      <c r="A607" s="4"/>
      <c r="B607" s="26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</row>
    <row r="608" ht="12" spans="1:15">
      <c r="A608" s="4"/>
      <c r="B608" s="26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</row>
    <row r="609" ht="12" spans="1:15">
      <c r="A609" s="4"/>
      <c r="B609" s="26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</row>
    <row r="610" ht="12" spans="1:15">
      <c r="A610" s="4"/>
      <c r="B610" s="26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</row>
    <row r="611" ht="12" spans="1:15">
      <c r="A611" s="4"/>
      <c r="B611" s="26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</row>
    <row r="612" ht="12" spans="1:15">
      <c r="A612" s="4"/>
      <c r="B612" s="26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</row>
    <row r="613" ht="12" spans="1:15">
      <c r="A613" s="4"/>
      <c r="B613" s="26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</row>
    <row r="614" ht="12" spans="1:15">
      <c r="A614" s="4"/>
      <c r="B614" s="26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</row>
    <row r="615" ht="12" spans="1:15">
      <c r="A615" s="4"/>
      <c r="B615" s="26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</row>
    <row r="616" ht="12" spans="1:15">
      <c r="A616" s="4"/>
      <c r="B616" s="26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</row>
    <row r="617" ht="12" spans="1:15">
      <c r="A617" s="4"/>
      <c r="B617" s="26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</row>
    <row r="618" ht="12" spans="1:15">
      <c r="A618" s="4"/>
      <c r="B618" s="26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</row>
    <row r="619" ht="12" spans="1:15">
      <c r="A619" s="4"/>
      <c r="B619" s="26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</row>
    <row r="620" ht="12" spans="1:15">
      <c r="A620" s="4"/>
      <c r="B620" s="26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</row>
    <row r="621" ht="12" spans="1:15">
      <c r="A621" s="4"/>
      <c r="B621" s="26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</row>
    <row r="622" ht="12" spans="1:15">
      <c r="A622" s="4"/>
      <c r="B622" s="26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</row>
    <row r="623" ht="12" spans="1:15">
      <c r="A623" s="4"/>
      <c r="B623" s="26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</row>
    <row r="624" ht="12" spans="1:15">
      <c r="A624" s="4"/>
      <c r="B624" s="26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</row>
    <row r="625" ht="12" spans="1:15">
      <c r="A625" s="4"/>
      <c r="B625" s="26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</row>
    <row r="626" ht="12" spans="1:15">
      <c r="A626" s="4"/>
      <c r="B626" s="26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</row>
    <row r="627" ht="12" spans="1:15">
      <c r="A627" s="4"/>
      <c r="B627" s="26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</row>
    <row r="628" ht="12" spans="1:15">
      <c r="A628" s="4"/>
      <c r="B628" s="26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</row>
    <row r="629" ht="12" spans="1:15">
      <c r="A629" s="4"/>
      <c r="B629" s="26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</row>
    <row r="630" ht="12" spans="1:15">
      <c r="A630" s="4"/>
      <c r="B630" s="26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</row>
    <row r="631" ht="12" spans="1:15">
      <c r="A631" s="4"/>
      <c r="B631" s="26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</row>
    <row r="632" ht="12" spans="1:15">
      <c r="A632" s="4"/>
      <c r="B632" s="26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</row>
    <row r="633" ht="12" spans="1:15">
      <c r="A633" s="4"/>
      <c r="B633" s="26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</row>
    <row r="634" ht="12" spans="1:15">
      <c r="A634" s="4"/>
      <c r="B634" s="26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</row>
    <row r="635" ht="12" spans="1:15">
      <c r="A635" s="4"/>
      <c r="B635" s="26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</row>
    <row r="636" ht="12" spans="1:15">
      <c r="A636" s="4"/>
      <c r="B636" s="26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</row>
    <row r="637" ht="12" spans="1:15">
      <c r="A637" s="4"/>
      <c r="B637" s="26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</row>
    <row r="638" ht="12" spans="1:15">
      <c r="A638" s="4"/>
      <c r="B638" s="26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</row>
    <row r="639" ht="12" spans="1:15">
      <c r="A639" s="4"/>
      <c r="B639" s="26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</row>
    <row r="640" ht="12" spans="1:15">
      <c r="A640" s="4"/>
      <c r="B640" s="26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</row>
    <row r="641" ht="12" spans="1:15">
      <c r="A641" s="4"/>
      <c r="B641" s="26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</row>
    <row r="642" ht="12" spans="1:15">
      <c r="A642" s="4"/>
      <c r="B642" s="26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</row>
    <row r="643" ht="12" spans="1:15">
      <c r="A643" s="4"/>
      <c r="B643" s="26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</row>
    <row r="644" ht="12" spans="1:15">
      <c r="A644" s="4"/>
      <c r="B644" s="26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</row>
    <row r="645" ht="12" spans="1:15">
      <c r="A645" s="4"/>
      <c r="B645" s="26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</row>
    <row r="646" ht="12" spans="1:15">
      <c r="A646" s="4"/>
      <c r="B646" s="26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</row>
    <row r="647" ht="12" spans="1:15">
      <c r="A647" s="4"/>
      <c r="B647" s="26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</row>
    <row r="648" ht="12" spans="1:15">
      <c r="A648" s="4"/>
      <c r="B648" s="26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</row>
    <row r="649" ht="12" spans="1:15">
      <c r="A649" s="4"/>
      <c r="B649" s="26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</row>
    <row r="650" ht="12" spans="1:15">
      <c r="A650" s="4"/>
      <c r="B650" s="26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</row>
    <row r="651" ht="12" spans="1:15">
      <c r="A651" s="4"/>
      <c r="B651" s="26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</row>
    <row r="652" ht="12" spans="1:15">
      <c r="A652" s="4"/>
      <c r="B652" s="26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</row>
    <row r="653" ht="12" spans="1:15">
      <c r="A653" s="4"/>
      <c r="B653" s="26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</row>
    <row r="654" ht="12" spans="1:15">
      <c r="A654" s="4"/>
      <c r="B654" s="26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</row>
    <row r="655" ht="12" spans="1:15">
      <c r="A655" s="4"/>
      <c r="B655" s="26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</row>
    <row r="656" ht="12" spans="1:15">
      <c r="A656" s="4"/>
      <c r="B656" s="26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</row>
    <row r="657" ht="12" spans="1:15">
      <c r="A657" s="4"/>
      <c r="B657" s="26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</row>
    <row r="658" ht="12" spans="1:15">
      <c r="A658" s="4"/>
      <c r="B658" s="26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</row>
    <row r="659" ht="12" spans="1:15">
      <c r="A659" s="4"/>
      <c r="B659" s="26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</row>
    <row r="660" ht="12" spans="1:15">
      <c r="A660" s="4"/>
      <c r="B660" s="26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</row>
    <row r="661" ht="12" spans="1:15">
      <c r="A661" s="4"/>
      <c r="B661" s="26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</row>
    <row r="662" ht="12" spans="1:15">
      <c r="A662" s="4"/>
      <c r="B662" s="26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</row>
    <row r="663" ht="12" spans="1:15">
      <c r="A663" s="4"/>
      <c r="B663" s="26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</row>
    <row r="664" ht="12" spans="1:15">
      <c r="A664" s="4"/>
      <c r="B664" s="26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</row>
    <row r="665" ht="12" spans="1:15">
      <c r="A665" s="4"/>
      <c r="B665" s="26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</row>
    <row r="666" ht="12" spans="1:15">
      <c r="A666" s="4"/>
      <c r="B666" s="26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</row>
    <row r="667" ht="12" spans="1:15">
      <c r="A667" s="4"/>
      <c r="B667" s="26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</row>
    <row r="668" ht="12" spans="1:15">
      <c r="A668" s="4"/>
      <c r="B668" s="26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</row>
    <row r="669" ht="12" spans="1:15">
      <c r="A669" s="4"/>
      <c r="B669" s="26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</row>
    <row r="670" ht="12" spans="1:15">
      <c r="A670" s="4"/>
      <c r="B670" s="26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</row>
    <row r="671" ht="12" spans="1:15">
      <c r="A671" s="4"/>
      <c r="B671" s="26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</row>
    <row r="672" ht="12" spans="1:15">
      <c r="A672" s="4"/>
      <c r="B672" s="26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</row>
    <row r="673" ht="12" spans="1:15">
      <c r="A673" s="4"/>
      <c r="B673" s="26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</row>
    <row r="674" ht="12" spans="1:15">
      <c r="A674" s="4"/>
      <c r="B674" s="26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</row>
    <row r="675" ht="12" spans="1:15">
      <c r="A675" s="4"/>
      <c r="B675" s="26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</row>
    <row r="676" ht="12" spans="1:15">
      <c r="A676" s="4"/>
      <c r="B676" s="26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</row>
    <row r="677" ht="12" spans="1:15">
      <c r="A677" s="4"/>
      <c r="B677" s="26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</row>
    <row r="678" ht="12" spans="1:15">
      <c r="A678" s="4"/>
      <c r="B678" s="26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</row>
    <row r="679" ht="12" spans="1:15">
      <c r="A679" s="4"/>
      <c r="B679" s="26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</row>
    <row r="680" ht="12" spans="1:15">
      <c r="A680" s="4"/>
      <c r="B680" s="26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</row>
    <row r="681" ht="12" spans="1:15">
      <c r="A681" s="4"/>
      <c r="B681" s="26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</row>
    <row r="682" ht="12" spans="1:15">
      <c r="A682" s="4"/>
      <c r="B682" s="26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</row>
    <row r="683" ht="12" spans="1:15">
      <c r="A683" s="4"/>
      <c r="B683" s="26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</row>
    <row r="684" ht="12" spans="1:15">
      <c r="A684" s="4"/>
      <c r="B684" s="26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</row>
    <row r="685" ht="12" spans="1:15">
      <c r="A685" s="4"/>
      <c r="B685" s="26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</row>
    <row r="686" ht="12" spans="1:15">
      <c r="A686" s="4"/>
      <c r="B686" s="26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</row>
    <row r="687" ht="12" spans="1:15">
      <c r="A687" s="4"/>
      <c r="B687" s="26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</row>
    <row r="688" ht="12" spans="1:15">
      <c r="A688" s="4"/>
      <c r="B688" s="26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</row>
    <row r="689" ht="12" spans="1:15">
      <c r="A689" s="4"/>
      <c r="B689" s="26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</row>
    <row r="690" ht="12" spans="1:15">
      <c r="A690" s="4"/>
      <c r="B690" s="26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</row>
    <row r="691" ht="12" spans="1:15">
      <c r="A691" s="4"/>
      <c r="B691" s="26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</row>
    <row r="692" ht="12" spans="1:15">
      <c r="A692" s="4"/>
      <c r="B692" s="26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</row>
    <row r="693" ht="12" spans="1:15">
      <c r="A693" s="4"/>
      <c r="B693" s="26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</row>
    <row r="694" ht="12" spans="1:15">
      <c r="A694" s="4"/>
      <c r="B694" s="26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</row>
    <row r="695" ht="12" spans="1:15">
      <c r="A695" s="4"/>
      <c r="B695" s="26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</row>
    <row r="696" ht="12" spans="1:15">
      <c r="A696" s="4"/>
      <c r="B696" s="26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</row>
    <row r="697" ht="12" spans="1:15">
      <c r="A697" s="4"/>
      <c r="B697" s="26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</row>
    <row r="698" ht="12" spans="1:15">
      <c r="A698" s="4"/>
      <c r="B698" s="26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</row>
    <row r="699" ht="12" spans="1:15">
      <c r="A699" s="4"/>
      <c r="B699" s="26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</row>
    <row r="700" ht="12" spans="1:15">
      <c r="A700" s="4"/>
      <c r="B700" s="26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</row>
    <row r="701" ht="12" spans="1:15">
      <c r="A701" s="4"/>
      <c r="B701" s="26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</row>
    <row r="702" ht="12" spans="1:15">
      <c r="A702" s="4"/>
      <c r="B702" s="26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</row>
    <row r="703" ht="12" spans="1:15">
      <c r="A703" s="4"/>
      <c r="B703" s="26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</row>
    <row r="704" ht="12" spans="1:15">
      <c r="A704" s="4"/>
      <c r="B704" s="26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</row>
    <row r="705" ht="12" spans="1:15">
      <c r="A705" s="4"/>
      <c r="B705" s="26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</row>
    <row r="706" ht="12" spans="1:15">
      <c r="A706" s="4"/>
      <c r="B706" s="26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</row>
    <row r="707" ht="12" spans="1:15">
      <c r="A707" s="4"/>
      <c r="B707" s="26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</row>
    <row r="708" ht="12" spans="1:15">
      <c r="A708" s="4"/>
      <c r="B708" s="26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</row>
    <row r="709" ht="12" spans="1:15">
      <c r="A709" s="4"/>
      <c r="B709" s="26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</row>
    <row r="710" ht="12" spans="1:15">
      <c r="A710" s="4"/>
      <c r="B710" s="26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</row>
    <row r="711" ht="12" spans="1:15">
      <c r="A711" s="4"/>
      <c r="B711" s="26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</row>
    <row r="712" ht="12" spans="1:15">
      <c r="A712" s="4"/>
      <c r="B712" s="26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</row>
    <row r="713" ht="12" spans="1:15">
      <c r="A713" s="4"/>
      <c r="B713" s="26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</row>
    <row r="714" ht="12" spans="1:15">
      <c r="A714" s="4"/>
      <c r="B714" s="26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</row>
    <row r="715" ht="12" spans="1:15">
      <c r="A715" s="4"/>
      <c r="B715" s="26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</row>
    <row r="716" ht="12" spans="1:15">
      <c r="A716" s="4"/>
      <c r="B716" s="26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</row>
    <row r="717" ht="12" spans="1:15">
      <c r="A717" s="4"/>
      <c r="B717" s="26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</row>
    <row r="718" ht="12" spans="1:15">
      <c r="A718" s="4"/>
      <c r="B718" s="26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</row>
    <row r="719" ht="12" spans="1:15">
      <c r="A719" s="4"/>
      <c r="B719" s="26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</row>
    <row r="720" ht="12" spans="1:15">
      <c r="A720" s="4"/>
      <c r="B720" s="26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</row>
    <row r="721" ht="12" spans="1:15">
      <c r="A721" s="4"/>
      <c r="B721" s="26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</row>
    <row r="722" ht="12" spans="1:15">
      <c r="A722" s="4"/>
      <c r="B722" s="26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</row>
    <row r="723" ht="12" spans="1:15">
      <c r="A723" s="4"/>
      <c r="B723" s="26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</row>
    <row r="724" ht="12" spans="1:15">
      <c r="A724" s="4"/>
      <c r="B724" s="26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</row>
    <row r="725" ht="12" spans="1:15">
      <c r="A725" s="4"/>
      <c r="B725" s="26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</row>
    <row r="726" ht="12" spans="1:15">
      <c r="A726" s="4"/>
      <c r="B726" s="26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</row>
    <row r="727" ht="12" spans="1:15">
      <c r="A727" s="4"/>
      <c r="B727" s="26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</row>
    <row r="728" ht="12" spans="1:15">
      <c r="A728" s="4"/>
      <c r="B728" s="26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</row>
    <row r="729" ht="12" spans="1:15">
      <c r="A729" s="4"/>
      <c r="B729" s="26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</row>
    <row r="730" ht="12" spans="1:15">
      <c r="A730" s="4"/>
      <c r="B730" s="26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</row>
    <row r="731" ht="12" spans="1:15">
      <c r="A731" s="4"/>
      <c r="B731" s="26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</row>
    <row r="732" ht="12" spans="1:15">
      <c r="A732" s="4"/>
      <c r="B732" s="26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</row>
    <row r="733" ht="12" spans="1:15">
      <c r="A733" s="4"/>
      <c r="B733" s="26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</row>
    <row r="734" ht="12" spans="1:15">
      <c r="A734" s="4"/>
      <c r="B734" s="26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</row>
    <row r="735" ht="12" spans="1:15">
      <c r="A735" s="4"/>
      <c r="B735" s="26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</row>
    <row r="736" ht="12" spans="1:15">
      <c r="A736" s="4"/>
      <c r="B736" s="26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</row>
    <row r="737" ht="12" spans="1:15">
      <c r="A737" s="4"/>
      <c r="B737" s="26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</row>
    <row r="738" ht="12" spans="1:15">
      <c r="A738" s="4"/>
      <c r="B738" s="26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</row>
    <row r="739" ht="12" spans="1:15">
      <c r="A739" s="4"/>
      <c r="B739" s="26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</row>
    <row r="740" ht="12" spans="1:15">
      <c r="A740" s="4"/>
      <c r="B740" s="26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</row>
    <row r="741" ht="12" spans="1:15">
      <c r="A741" s="4"/>
      <c r="B741" s="26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</row>
    <row r="742" ht="12" spans="1:15">
      <c r="A742" s="4"/>
      <c r="B742" s="26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</row>
    <row r="743" ht="12" spans="1:15">
      <c r="A743" s="4"/>
      <c r="B743" s="26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</row>
    <row r="744" ht="12" spans="1:15">
      <c r="A744" s="4"/>
      <c r="B744" s="26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</row>
    <row r="745" ht="12" spans="1:15">
      <c r="A745" s="4"/>
      <c r="B745" s="26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</row>
    <row r="746" ht="12" spans="1:15">
      <c r="A746" s="4"/>
      <c r="B746" s="26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</row>
    <row r="747" ht="12" spans="1:15">
      <c r="A747" s="4"/>
      <c r="B747" s="26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</row>
    <row r="748" ht="12" spans="1:15">
      <c r="A748" s="4"/>
      <c r="B748" s="26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</row>
    <row r="749" ht="12" spans="1:15">
      <c r="A749" s="4"/>
      <c r="B749" s="26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</row>
    <row r="750" ht="12" spans="1:15">
      <c r="A750" s="4"/>
      <c r="B750" s="26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</row>
    <row r="751" ht="12" spans="1:15">
      <c r="A751" s="4"/>
      <c r="B751" s="26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</row>
    <row r="752" ht="12" spans="1:15">
      <c r="A752" s="4"/>
      <c r="B752" s="26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</row>
    <row r="753" ht="12" spans="1:15">
      <c r="A753" s="4"/>
      <c r="B753" s="26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</row>
    <row r="754" ht="12" spans="1:15">
      <c r="A754" s="4"/>
      <c r="B754" s="26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</row>
    <row r="755" ht="12" spans="1:15">
      <c r="A755" s="4"/>
      <c r="B755" s="26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</row>
    <row r="756" ht="12" spans="1:15">
      <c r="A756" s="4"/>
      <c r="B756" s="26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</row>
    <row r="757" ht="12" spans="1:15">
      <c r="A757" s="4"/>
      <c r="B757" s="26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</row>
    <row r="758" ht="12" spans="1:15">
      <c r="A758" s="4"/>
      <c r="B758" s="26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</row>
    <row r="759" ht="12" spans="1:15">
      <c r="A759" s="4"/>
      <c r="B759" s="26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</row>
    <row r="760" ht="12" spans="1:15">
      <c r="A760" s="4"/>
      <c r="B760" s="26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</row>
    <row r="761" ht="12" spans="1:15">
      <c r="A761" s="4"/>
      <c r="B761" s="26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</row>
    <row r="762" ht="12" spans="1:15">
      <c r="A762" s="4"/>
      <c r="B762" s="26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</row>
    <row r="763" ht="12" spans="1:15">
      <c r="A763" s="4"/>
      <c r="B763" s="26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</row>
    <row r="764" ht="12" spans="1:15">
      <c r="A764" s="4"/>
      <c r="B764" s="26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</row>
    <row r="765" ht="12" spans="1:15">
      <c r="A765" s="4"/>
      <c r="B765" s="26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</row>
    <row r="766" ht="12" spans="1:15">
      <c r="A766" s="4"/>
      <c r="B766" s="26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</row>
    <row r="767" ht="12" spans="1:15">
      <c r="A767" s="4"/>
      <c r="B767" s="26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</row>
    <row r="768" ht="12" spans="1:15">
      <c r="A768" s="4"/>
      <c r="B768" s="26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</row>
    <row r="769" ht="12" spans="1:15">
      <c r="A769" s="4"/>
      <c r="B769" s="26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</row>
    <row r="770" ht="12" spans="1:15">
      <c r="A770" s="4"/>
      <c r="B770" s="26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</row>
    <row r="771" ht="12" spans="1:15">
      <c r="A771" s="4"/>
      <c r="B771" s="26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</row>
    <row r="772" ht="12" spans="1:15">
      <c r="A772" s="4"/>
      <c r="B772" s="26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</row>
    <row r="773" ht="12" spans="1:15">
      <c r="A773" s="4"/>
      <c r="B773" s="26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</row>
    <row r="774" ht="12" spans="1:15">
      <c r="A774" s="4"/>
      <c r="B774" s="26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</row>
    <row r="775" ht="12" spans="1:15">
      <c r="A775" s="4"/>
      <c r="B775" s="26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</row>
    <row r="776" ht="12" spans="1:15">
      <c r="A776" s="4"/>
      <c r="B776" s="26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</row>
    <row r="777" ht="12" spans="1:15">
      <c r="A777" s="4"/>
      <c r="B777" s="26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</row>
    <row r="778" ht="12" spans="1:15">
      <c r="A778" s="4"/>
      <c r="B778" s="26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</row>
    <row r="779" ht="12" spans="1:15">
      <c r="A779" s="4"/>
      <c r="B779" s="26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</row>
    <row r="780" ht="12" spans="1:15">
      <c r="A780" s="4"/>
      <c r="B780" s="26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</row>
    <row r="781" ht="12" spans="1:15">
      <c r="A781" s="4"/>
      <c r="B781" s="26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</row>
    <row r="782" ht="12" spans="1:15">
      <c r="A782" s="4"/>
      <c r="B782" s="26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</row>
    <row r="783" ht="12" spans="1:15">
      <c r="A783" s="4"/>
      <c r="B783" s="26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</row>
    <row r="784" ht="12" spans="1:15">
      <c r="A784" s="4"/>
      <c r="B784" s="26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</row>
    <row r="785" ht="12" spans="1:15">
      <c r="A785" s="4"/>
      <c r="B785" s="26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</row>
    <row r="786" ht="12" spans="1:15">
      <c r="A786" s="4"/>
      <c r="B786" s="26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</row>
    <row r="787" ht="12" spans="1:15">
      <c r="A787" s="4"/>
      <c r="B787" s="26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</row>
    <row r="788" ht="12" spans="1:15">
      <c r="A788" s="4"/>
      <c r="B788" s="26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</row>
    <row r="789" ht="12" spans="1:15">
      <c r="A789" s="4"/>
      <c r="B789" s="26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</row>
    <row r="790" ht="12" spans="1:15">
      <c r="A790" s="4"/>
      <c r="B790" s="26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</row>
    <row r="791" ht="12" spans="1:15">
      <c r="A791" s="4"/>
      <c r="B791" s="26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</row>
    <row r="792" ht="12" spans="1:15">
      <c r="A792" s="4"/>
      <c r="B792" s="26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</row>
    <row r="793" ht="12" spans="1:15">
      <c r="A793" s="4"/>
      <c r="B793" s="26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</row>
    <row r="794" ht="12" spans="1:15">
      <c r="A794" s="4"/>
      <c r="B794" s="26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</row>
    <row r="795" ht="12" spans="1:15">
      <c r="A795" s="4"/>
      <c r="B795" s="26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</row>
    <row r="796" ht="12" spans="1:15">
      <c r="A796" s="4"/>
      <c r="B796" s="26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</row>
    <row r="797" ht="12" spans="1:15">
      <c r="A797" s="4"/>
      <c r="B797" s="26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</row>
    <row r="798" ht="12" spans="1:15">
      <c r="A798" s="4"/>
      <c r="B798" s="26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</row>
    <row r="799" ht="12" spans="1:15">
      <c r="A799" s="4"/>
      <c r="B799" s="26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</row>
    <row r="800" ht="12" spans="1:15">
      <c r="A800" s="4"/>
      <c r="B800" s="26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</row>
    <row r="801" ht="12" spans="1:15">
      <c r="A801" s="4"/>
      <c r="B801" s="26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</row>
    <row r="802" ht="12" spans="1:15">
      <c r="A802" s="4"/>
      <c r="B802" s="26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</row>
    <row r="803" ht="12" spans="1:15">
      <c r="A803" s="4"/>
      <c r="B803" s="26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</row>
    <row r="804" ht="12" spans="1:15">
      <c r="A804" s="4"/>
      <c r="B804" s="26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</row>
    <row r="805" ht="12" spans="1:15">
      <c r="A805" s="4"/>
      <c r="B805" s="26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</row>
    <row r="806" ht="12" spans="1:15">
      <c r="A806" s="4"/>
      <c r="B806" s="26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</row>
    <row r="807" ht="12" spans="1:15">
      <c r="A807" s="4"/>
      <c r="B807" s="26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</row>
    <row r="808" ht="12" spans="1:15">
      <c r="A808" s="4"/>
      <c r="B808" s="26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</row>
    <row r="809" ht="12" spans="1:15">
      <c r="A809" s="4"/>
      <c r="B809" s="26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</row>
    <row r="810" ht="12" spans="1:15">
      <c r="A810" s="4"/>
      <c r="B810" s="26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</row>
    <row r="811" ht="12" spans="1:15">
      <c r="A811" s="4"/>
      <c r="B811" s="26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</row>
    <row r="812" ht="12" spans="1:15">
      <c r="A812" s="4"/>
      <c r="B812" s="26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</row>
    <row r="813" ht="12" spans="1:15">
      <c r="A813" s="4"/>
      <c r="B813" s="26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</row>
    <row r="814" ht="12" spans="1:15">
      <c r="A814" s="4"/>
      <c r="B814" s="26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</row>
    <row r="815" ht="12" spans="1:15">
      <c r="A815" s="4"/>
      <c r="B815" s="26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</row>
    <row r="816" ht="12" spans="1:15">
      <c r="A816" s="4"/>
      <c r="B816" s="26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</row>
    <row r="817" ht="12" spans="1:15">
      <c r="A817" s="4"/>
      <c r="B817" s="26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</row>
    <row r="818" ht="12" spans="1:15">
      <c r="A818" s="4"/>
      <c r="B818" s="26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</row>
    <row r="819" ht="12" spans="1:15">
      <c r="A819" s="4"/>
      <c r="B819" s="26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</row>
    <row r="820" ht="12" spans="1:15">
      <c r="A820" s="4"/>
      <c r="B820" s="26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</row>
    <row r="821" ht="12" spans="1:15">
      <c r="A821" s="4"/>
      <c r="B821" s="26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</row>
    <row r="822" ht="12" spans="1:15">
      <c r="A822" s="4"/>
      <c r="B822" s="26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</row>
    <row r="823" ht="12" spans="1:15">
      <c r="A823" s="4"/>
      <c r="B823" s="26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</row>
    <row r="824" ht="12" spans="1:15">
      <c r="A824" s="4"/>
      <c r="B824" s="26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</row>
    <row r="825" ht="12" spans="1:15">
      <c r="A825" s="4"/>
      <c r="B825" s="26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</row>
    <row r="826" ht="12" spans="1:15">
      <c r="A826" s="4"/>
      <c r="B826" s="26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</row>
    <row r="827" ht="12" spans="1:15">
      <c r="A827" s="4"/>
      <c r="B827" s="26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</row>
    <row r="828" ht="12" spans="1:15">
      <c r="A828" s="4"/>
      <c r="B828" s="26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</row>
    <row r="829" ht="12" spans="1:15">
      <c r="A829" s="4"/>
      <c r="B829" s="26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</row>
    <row r="830" ht="12" spans="1:15">
      <c r="A830" s="4"/>
      <c r="B830" s="26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</row>
    <row r="831" ht="12" spans="1:15">
      <c r="A831" s="4"/>
      <c r="B831" s="26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</row>
    <row r="832" ht="12" spans="1:15">
      <c r="A832" s="4"/>
      <c r="B832" s="26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</row>
    <row r="833" ht="12" spans="1:15">
      <c r="A833" s="4"/>
      <c r="B833" s="26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</row>
    <row r="834" ht="12" spans="1:15">
      <c r="A834" s="4"/>
      <c r="B834" s="26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</row>
    <row r="835" ht="12" spans="1:15">
      <c r="A835" s="4"/>
      <c r="B835" s="26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</row>
    <row r="836" ht="12" spans="1:15">
      <c r="A836" s="4"/>
      <c r="B836" s="26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</row>
    <row r="837" ht="12" spans="1:15">
      <c r="A837" s="4"/>
      <c r="B837" s="26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</row>
    <row r="838" ht="12" spans="1:15">
      <c r="A838" s="4"/>
      <c r="B838" s="26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</row>
    <row r="839" ht="12" spans="1:15">
      <c r="A839" s="4"/>
      <c r="B839" s="26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</row>
    <row r="840" ht="12" spans="1:15">
      <c r="A840" s="4"/>
      <c r="B840" s="26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</row>
    <row r="841" ht="12" spans="1:15">
      <c r="A841" s="4"/>
      <c r="B841" s="26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</row>
    <row r="842" ht="12" spans="1:15">
      <c r="A842" s="4"/>
      <c r="B842" s="26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</row>
    <row r="843" ht="12" spans="1:15">
      <c r="A843" s="4"/>
      <c r="B843" s="26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</row>
    <row r="844" ht="12" spans="1:15">
      <c r="A844" s="4"/>
      <c r="B844" s="26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</row>
    <row r="845" ht="12" spans="1:15">
      <c r="A845" s="4"/>
      <c r="B845" s="26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</row>
    <row r="846" ht="12" spans="1:15">
      <c r="A846" s="4"/>
      <c r="B846" s="26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</row>
    <row r="847" ht="12" spans="1:15">
      <c r="A847" s="4"/>
      <c r="B847" s="26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</row>
    <row r="848" ht="12" spans="1:15">
      <c r="A848" s="4"/>
      <c r="B848" s="26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</row>
    <row r="849" ht="12" spans="1:15">
      <c r="A849" s="4"/>
      <c r="B849" s="26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</row>
    <row r="850" ht="12" spans="1:15">
      <c r="A850" s="4"/>
      <c r="B850" s="26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</row>
    <row r="851" ht="12" spans="1:15">
      <c r="A851" s="4"/>
      <c r="B851" s="26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</row>
    <row r="852" ht="12" spans="1:15">
      <c r="A852" s="4"/>
      <c r="B852" s="26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</row>
    <row r="853" ht="12" spans="1:15">
      <c r="A853" s="4"/>
      <c r="B853" s="26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</row>
    <row r="854" ht="12" spans="1:15">
      <c r="A854" s="4"/>
      <c r="B854" s="26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</row>
    <row r="855" ht="12" spans="1:15">
      <c r="A855" s="4"/>
      <c r="B855" s="26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</row>
    <row r="856" ht="12" spans="1:15">
      <c r="A856" s="4"/>
      <c r="B856" s="26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</row>
    <row r="857" ht="12" spans="1:15">
      <c r="A857" s="4"/>
      <c r="B857" s="26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</row>
    <row r="858" ht="12" spans="1:15">
      <c r="A858" s="4"/>
      <c r="B858" s="26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</row>
    <row r="859" ht="12" spans="1:15">
      <c r="A859" s="4"/>
      <c r="B859" s="26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</row>
    <row r="860" ht="12" spans="1:15">
      <c r="A860" s="4"/>
      <c r="B860" s="26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</row>
    <row r="861" ht="12" spans="1:15">
      <c r="A861" s="4"/>
      <c r="B861" s="26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</row>
    <row r="862" ht="12" spans="1:15">
      <c r="A862" s="4"/>
      <c r="B862" s="26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</row>
    <row r="863" ht="12" spans="1:15">
      <c r="A863" s="4"/>
      <c r="B863" s="26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</row>
    <row r="864" ht="12" spans="1:15">
      <c r="A864" s="4"/>
      <c r="B864" s="26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</row>
    <row r="865" ht="12" spans="1:15">
      <c r="A865" s="4"/>
      <c r="B865" s="26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</row>
    <row r="866" ht="12" spans="1:15">
      <c r="A866" s="4"/>
      <c r="B866" s="26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</row>
    <row r="867" ht="12" spans="1:15">
      <c r="A867" s="4"/>
      <c r="B867" s="26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</row>
    <row r="868" ht="12" spans="1:15">
      <c r="A868" s="4"/>
      <c r="B868" s="26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</row>
    <row r="869" ht="12" spans="1:15">
      <c r="A869" s="4"/>
      <c r="B869" s="26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</row>
    <row r="870" ht="12" spans="1:15">
      <c r="A870" s="4"/>
      <c r="B870" s="26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</row>
    <row r="871" ht="12" spans="1:15">
      <c r="A871" s="4"/>
      <c r="B871" s="26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</row>
    <row r="872" ht="12" spans="1:15">
      <c r="A872" s="4"/>
      <c r="B872" s="26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</row>
    <row r="873" ht="12" spans="1:15">
      <c r="A873" s="4"/>
      <c r="B873" s="26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</row>
    <row r="874" ht="12" spans="1:15">
      <c r="A874" s="4"/>
      <c r="B874" s="26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</row>
    <row r="875" ht="12" spans="1:15">
      <c r="A875" s="4"/>
      <c r="B875" s="26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</row>
    <row r="876" ht="12" spans="1:15">
      <c r="A876" s="4"/>
      <c r="B876" s="26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</row>
    <row r="877" ht="12" spans="1:15">
      <c r="A877" s="4"/>
      <c r="B877" s="26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</row>
    <row r="878" ht="12" spans="1:15">
      <c r="A878" s="4"/>
      <c r="B878" s="26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</row>
    <row r="879" ht="12" spans="1:15">
      <c r="A879" s="4"/>
      <c r="B879" s="26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</row>
    <row r="880" ht="12" spans="1:15">
      <c r="A880" s="4"/>
      <c r="B880" s="26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</row>
    <row r="881" ht="12" spans="1:15">
      <c r="A881" s="4"/>
      <c r="B881" s="26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</row>
    <row r="882" ht="12" spans="1:15">
      <c r="A882" s="4"/>
      <c r="B882" s="26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</row>
    <row r="883" ht="12" spans="1:15">
      <c r="A883" s="4"/>
      <c r="B883" s="26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</row>
    <row r="884" ht="12" spans="1:15">
      <c r="A884" s="4"/>
      <c r="B884" s="26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</row>
    <row r="885" ht="12" spans="1:15">
      <c r="A885" s="4"/>
      <c r="B885" s="26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</row>
    <row r="886" ht="12" spans="1:15">
      <c r="A886" s="4"/>
      <c r="B886" s="26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</row>
    <row r="887" ht="12" spans="1:15">
      <c r="A887" s="4"/>
      <c r="B887" s="26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</row>
    <row r="888" ht="12" spans="1:15">
      <c r="A888" s="4"/>
      <c r="B888" s="26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</row>
    <row r="889" ht="12" spans="1:15">
      <c r="A889" s="4"/>
      <c r="B889" s="26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</row>
    <row r="890" ht="12" spans="1:15">
      <c r="A890" s="4"/>
      <c r="B890" s="26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</row>
    <row r="891" ht="12" spans="1:15">
      <c r="A891" s="4"/>
      <c r="B891" s="26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</row>
    <row r="892" ht="12" spans="1:15">
      <c r="A892" s="4"/>
      <c r="B892" s="26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</row>
    <row r="893" ht="12" spans="1:15">
      <c r="A893" s="4"/>
      <c r="B893" s="26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</row>
    <row r="894" ht="12" spans="1:15">
      <c r="A894" s="4"/>
      <c r="B894" s="26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</row>
    <row r="895" ht="12" spans="1:15">
      <c r="A895" s="4"/>
      <c r="B895" s="26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</row>
    <row r="896" ht="12" spans="1:15">
      <c r="A896" s="4"/>
      <c r="B896" s="26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</row>
    <row r="897" ht="12" spans="1:15">
      <c r="A897" s="4"/>
      <c r="B897" s="26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</row>
    <row r="898" ht="12" spans="1:15">
      <c r="A898" s="4"/>
      <c r="B898" s="26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</row>
    <row r="899" ht="12" spans="1:15">
      <c r="A899" s="4"/>
      <c r="B899" s="26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</row>
    <row r="900" ht="12" spans="1:15">
      <c r="A900" s="4"/>
      <c r="B900" s="26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</row>
    <row r="901" ht="12" spans="1:15">
      <c r="A901" s="4"/>
      <c r="B901" s="26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</row>
    <row r="902" ht="12" spans="1:15">
      <c r="A902" s="4"/>
      <c r="B902" s="26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</row>
    <row r="903" ht="12" spans="1:15">
      <c r="A903" s="4"/>
      <c r="B903" s="26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</row>
    <row r="904" ht="12" spans="1:15">
      <c r="A904" s="4"/>
      <c r="B904" s="26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</row>
    <row r="905" ht="12" spans="1:15">
      <c r="A905" s="4"/>
      <c r="B905" s="26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</row>
    <row r="906" ht="12" spans="1:15">
      <c r="A906" s="4"/>
      <c r="B906" s="26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</row>
    <row r="907" ht="12" spans="1:15">
      <c r="A907" s="4"/>
      <c r="B907" s="26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</row>
    <row r="908" ht="12" spans="1:15">
      <c r="A908" s="4"/>
      <c r="B908" s="26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</row>
    <row r="909" ht="12" spans="1:15">
      <c r="A909" s="4"/>
      <c r="B909" s="26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</row>
    <row r="910" ht="12" spans="1:15">
      <c r="A910" s="4"/>
      <c r="B910" s="26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</row>
    <row r="911" ht="12" spans="1:15">
      <c r="A911" s="4"/>
      <c r="B911" s="26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</row>
    <row r="912" ht="12" spans="1:15">
      <c r="A912" s="4"/>
      <c r="B912" s="26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</row>
    <row r="913" ht="12" spans="1:15">
      <c r="A913" s="4"/>
      <c r="B913" s="26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</row>
    <row r="914" ht="12" spans="1:15">
      <c r="A914" s="4"/>
      <c r="B914" s="26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</row>
    <row r="915" ht="12" spans="2:2">
      <c r="B915" s="6"/>
    </row>
    <row r="916" ht="12" spans="2:2">
      <c r="B916" s="6"/>
    </row>
    <row r="917" ht="12" spans="2:2">
      <c r="B917" s="6"/>
    </row>
    <row r="918" ht="12" spans="2:2">
      <c r="B918" s="6"/>
    </row>
    <row r="919" ht="12" spans="2:2">
      <c r="B919" s="6"/>
    </row>
    <row r="920" ht="12" spans="2:2">
      <c r="B920" s="6"/>
    </row>
    <row r="921" ht="12" spans="2:2">
      <c r="B921" s="6"/>
    </row>
    <row r="922" ht="12" spans="2:2">
      <c r="B922" s="6"/>
    </row>
    <row r="923" ht="12" spans="2:2">
      <c r="B923" s="6"/>
    </row>
    <row r="924" ht="12" spans="2:2">
      <c r="B924" s="6"/>
    </row>
    <row r="925" ht="12" spans="2:2">
      <c r="B925" s="6"/>
    </row>
    <row r="926" ht="12" spans="2:2">
      <c r="B926" s="6"/>
    </row>
    <row r="927" ht="12" spans="2:2">
      <c r="B927" s="6"/>
    </row>
    <row r="928" ht="12" spans="2:2">
      <c r="B928" s="6"/>
    </row>
    <row r="929" ht="12" spans="2:2">
      <c r="B929" s="6"/>
    </row>
    <row r="930" ht="12" spans="2:2">
      <c r="B930" s="6"/>
    </row>
    <row r="931" ht="12" spans="2:2">
      <c r="B931" s="6"/>
    </row>
    <row r="932" ht="12" spans="2:2">
      <c r="B932" s="6"/>
    </row>
    <row r="933" ht="12" spans="2:2">
      <c r="B933" s="6"/>
    </row>
    <row r="934" ht="12" spans="2:2">
      <c r="B934" s="6"/>
    </row>
    <row r="935" ht="12" spans="2:2">
      <c r="B935" s="6"/>
    </row>
    <row r="936" ht="12" spans="2:2">
      <c r="B936" s="6"/>
    </row>
    <row r="937" ht="12" spans="2:2">
      <c r="B937" s="6"/>
    </row>
    <row r="938" ht="12" spans="2:2">
      <c r="B938" s="6"/>
    </row>
    <row r="939" ht="12" spans="2:2">
      <c r="B939" s="6"/>
    </row>
    <row r="940" ht="12" spans="2:2">
      <c r="B940" s="6"/>
    </row>
    <row r="941" ht="12" spans="2:2">
      <c r="B941" s="6"/>
    </row>
    <row r="942" ht="12" spans="2:2">
      <c r="B942" s="6"/>
    </row>
    <row r="943" ht="12" spans="2:2">
      <c r="B943" s="6"/>
    </row>
    <row r="944" ht="12" spans="2:2">
      <c r="B944" s="6"/>
    </row>
    <row r="945" ht="12" spans="2:2">
      <c r="B945" s="6"/>
    </row>
    <row r="946" ht="12" spans="2:2">
      <c r="B946" s="6"/>
    </row>
    <row r="947" ht="12" spans="2:2">
      <c r="B947" s="6"/>
    </row>
    <row r="948" ht="12" spans="2:2">
      <c r="B948" s="6"/>
    </row>
    <row r="949" ht="12" spans="2:2">
      <c r="B949" s="6"/>
    </row>
    <row r="950" ht="12" spans="2:2">
      <c r="B950" s="6"/>
    </row>
    <row r="951" ht="12" spans="2:2">
      <c r="B951" s="6"/>
    </row>
    <row r="952" ht="12" spans="2:2">
      <c r="B952" s="6"/>
    </row>
    <row r="953" ht="12" spans="2:2">
      <c r="B953" s="6"/>
    </row>
    <row r="954" ht="12" spans="2:2">
      <c r="B954" s="6"/>
    </row>
    <row r="955" ht="12" spans="2:2">
      <c r="B955" s="6"/>
    </row>
    <row r="956" ht="12" spans="2:2">
      <c r="B956" s="6"/>
    </row>
    <row r="957" ht="12" spans="2:2">
      <c r="B957" s="6"/>
    </row>
    <row r="958" ht="12" spans="2:2">
      <c r="B958" s="6"/>
    </row>
    <row r="959" ht="12" spans="2:2">
      <c r="B959" s="6"/>
    </row>
    <row r="960" ht="12" spans="2:2">
      <c r="B960" s="6"/>
    </row>
    <row r="961" ht="12" spans="2:2">
      <c r="B961" s="6"/>
    </row>
    <row r="962" ht="12" spans="2:2">
      <c r="B962" s="6"/>
    </row>
    <row r="963" ht="12" spans="2:2">
      <c r="B963" s="6"/>
    </row>
    <row r="964" ht="12" spans="2:2">
      <c r="B964" s="6"/>
    </row>
    <row r="965" ht="12" spans="2:2">
      <c r="B965" s="6"/>
    </row>
    <row r="966" ht="12" spans="2:2">
      <c r="B966" s="6"/>
    </row>
    <row r="967" ht="12" spans="2:2">
      <c r="B967" s="6"/>
    </row>
    <row r="968" ht="12" spans="2:2">
      <c r="B968" s="6"/>
    </row>
    <row r="969" ht="12" spans="2:2">
      <c r="B969" s="6"/>
    </row>
    <row r="970" ht="12" spans="2:2">
      <c r="B970" s="6"/>
    </row>
    <row r="971" ht="12" spans="2:2">
      <c r="B971" s="6"/>
    </row>
    <row r="972" ht="12" spans="2:2">
      <c r="B972" s="6"/>
    </row>
    <row r="973" ht="12" spans="2:2">
      <c r="B973" s="6"/>
    </row>
    <row r="974" ht="12" spans="2:2">
      <c r="B974" s="6"/>
    </row>
    <row r="975" ht="12" spans="2:2">
      <c r="B975" s="6"/>
    </row>
    <row r="976" ht="12" spans="2:2">
      <c r="B976" s="6"/>
    </row>
    <row r="977" ht="12" spans="2:2">
      <c r="B977" s="6"/>
    </row>
    <row r="978" ht="12" spans="2:2">
      <c r="B978" s="6"/>
    </row>
    <row r="979" ht="12" spans="2:2">
      <c r="B979" s="6"/>
    </row>
    <row r="980" ht="12" spans="2:2">
      <c r="B980" s="6"/>
    </row>
    <row r="981" ht="12" spans="2:2">
      <c r="B981" s="6"/>
    </row>
    <row r="982" ht="12" spans="2:2">
      <c r="B982" s="6"/>
    </row>
    <row r="983" ht="12" spans="2:2">
      <c r="B983" s="6"/>
    </row>
    <row r="984" ht="12" spans="2:2">
      <c r="B984" s="6"/>
    </row>
    <row r="985" ht="12" spans="2:2">
      <c r="B985" s="6"/>
    </row>
    <row r="986" ht="12" spans="2:2">
      <c r="B986" s="6"/>
    </row>
    <row r="987" ht="12" spans="2:2">
      <c r="B987" s="6"/>
    </row>
    <row r="988" ht="12" spans="2:2">
      <c r="B988" s="6"/>
    </row>
    <row r="989" ht="12" spans="2:2">
      <c r="B989" s="6"/>
    </row>
    <row r="990" ht="12" spans="2:2">
      <c r="B990" s="6"/>
    </row>
    <row r="991" ht="12" spans="2:2">
      <c r="B991" s="6"/>
    </row>
    <row r="992" ht="12" spans="2:2">
      <c r="B992" s="6"/>
    </row>
    <row r="993" ht="12" spans="2:2">
      <c r="B993" s="6"/>
    </row>
    <row r="994" ht="12" spans="2:2">
      <c r="B994" s="6"/>
    </row>
    <row r="995" ht="12" spans="2:2">
      <c r="B995" s="6"/>
    </row>
    <row r="996" ht="12" spans="2:2">
      <c r="B996" s="6"/>
    </row>
    <row r="997" ht="12" spans="2:2">
      <c r="B997" s="6"/>
    </row>
    <row r="998" ht="12" spans="2:2">
      <c r="B998" s="6"/>
    </row>
    <row r="999" ht="12" spans="2:2">
      <c r="B999" s="6"/>
    </row>
    <row r="1000" ht="12" spans="2:2">
      <c r="B1000" s="6"/>
    </row>
    <row r="1001" ht="12" spans="2:2">
      <c r="B1001" s="6"/>
    </row>
    <row r="1002" ht="12" spans="2:2">
      <c r="B1002" s="6"/>
    </row>
    <row r="1003" ht="12" spans="2:2">
      <c r="B1003" s="6"/>
    </row>
    <row r="1004" ht="12" spans="2:2">
      <c r="B1004" s="6"/>
    </row>
    <row r="1005" ht="12" spans="2:2">
      <c r="B1005" s="6"/>
    </row>
    <row r="1006" ht="12" spans="2:2">
      <c r="B1006" s="6"/>
    </row>
    <row r="1007" ht="12" spans="2:2">
      <c r="B1007" s="6"/>
    </row>
    <row r="1008" ht="12" spans="2:2">
      <c r="B1008" s="6"/>
    </row>
    <row r="1009" ht="12" spans="2:2">
      <c r="B1009" s="6"/>
    </row>
    <row r="1010" ht="12" spans="2:2">
      <c r="B1010" s="6"/>
    </row>
    <row r="1011" ht="12" spans="2:2">
      <c r="B1011" s="6"/>
    </row>
    <row r="1012" ht="12" spans="2:2">
      <c r="B1012" s="6"/>
    </row>
    <row r="1013" ht="12" spans="2:2">
      <c r="B1013" s="6"/>
    </row>
    <row r="1014" ht="12" spans="2:2">
      <c r="B1014" s="6"/>
    </row>
    <row r="1015" ht="12" spans="2:2">
      <c r="B1015" s="6"/>
    </row>
    <row r="1016" ht="12" spans="2:2">
      <c r="B1016" s="6"/>
    </row>
    <row r="1017" ht="12" spans="2:2">
      <c r="B1017" s="6"/>
    </row>
    <row r="1018" ht="12" spans="2:2">
      <c r="B1018" s="6"/>
    </row>
    <row r="1019" ht="12" spans="2:2">
      <c r="B1019" s="6"/>
    </row>
    <row r="1020" ht="12" spans="2:2">
      <c r="B1020" s="6"/>
    </row>
    <row r="1021" ht="12" spans="2:2">
      <c r="B1021" s="6"/>
    </row>
    <row r="1022" ht="12" spans="2:2">
      <c r="B1022" s="6"/>
    </row>
    <row r="1023" ht="12" spans="2:2">
      <c r="B1023" s="6"/>
    </row>
    <row r="1024" ht="12" spans="2:2">
      <c r="B1024" s="6"/>
    </row>
    <row r="1025" ht="12" spans="2:2">
      <c r="B1025" s="6"/>
    </row>
    <row r="1026" ht="12" spans="2:2">
      <c r="B1026" s="6"/>
    </row>
    <row r="1027" ht="12" spans="2:2">
      <c r="B1027" s="6"/>
    </row>
    <row r="1028" ht="12" spans="2:2">
      <c r="B1028" s="6"/>
    </row>
    <row r="1029" ht="12" spans="2:2">
      <c r="B1029" s="6"/>
    </row>
    <row r="1030" ht="12" spans="2:2">
      <c r="B1030" s="6"/>
    </row>
    <row r="1031" ht="12" spans="2:2">
      <c r="B1031" s="6"/>
    </row>
    <row r="1032" ht="12" spans="2:2">
      <c r="B1032" s="6"/>
    </row>
    <row r="1033" ht="12" spans="2:2">
      <c r="B1033" s="6"/>
    </row>
    <row r="1034" ht="12" spans="2:2">
      <c r="B1034" s="6"/>
    </row>
    <row r="1035" ht="12" spans="2:2">
      <c r="B1035" s="6"/>
    </row>
    <row r="1036" ht="12" spans="2:2">
      <c r="B1036" s="6"/>
    </row>
    <row r="1037" ht="12" spans="2:2">
      <c r="B1037" s="6"/>
    </row>
    <row r="1038" ht="12" spans="2:2">
      <c r="B1038" s="6"/>
    </row>
    <row r="1039" ht="12" spans="2:2">
      <c r="B1039" s="6"/>
    </row>
    <row r="1040" ht="12" spans="2:2">
      <c r="B1040" s="6"/>
    </row>
    <row r="1041" ht="12" spans="2:2">
      <c r="B1041" s="6"/>
    </row>
  </sheetData>
  <mergeCells count="320">
    <mergeCell ref="A1:J1"/>
    <mergeCell ref="A2:C2"/>
    <mergeCell ref="D2:J2"/>
    <mergeCell ref="D3:F3"/>
    <mergeCell ref="A17:C17"/>
    <mergeCell ref="D17:L17"/>
    <mergeCell ref="C18:F18"/>
    <mergeCell ref="C19:F19"/>
    <mergeCell ref="C20:F20"/>
    <mergeCell ref="C21:F21"/>
    <mergeCell ref="C22:F22"/>
    <mergeCell ref="C23:F23"/>
    <mergeCell ref="C24:F24"/>
    <mergeCell ref="C25:F25"/>
    <mergeCell ref="C26:F26"/>
    <mergeCell ref="C27:F27"/>
    <mergeCell ref="C28:F28"/>
    <mergeCell ref="C29:F29"/>
    <mergeCell ref="C30:F30"/>
    <mergeCell ref="C31:F31"/>
    <mergeCell ref="C32:F32"/>
    <mergeCell ref="C33:F33"/>
    <mergeCell ref="C34:F34"/>
    <mergeCell ref="C35:F35"/>
    <mergeCell ref="C36:F36"/>
    <mergeCell ref="C37:F37"/>
    <mergeCell ref="C38:F38"/>
    <mergeCell ref="C39:F39"/>
    <mergeCell ref="C40:F40"/>
    <mergeCell ref="C41:F41"/>
    <mergeCell ref="C42:F42"/>
    <mergeCell ref="C43:F43"/>
    <mergeCell ref="C44:F44"/>
    <mergeCell ref="C45:F45"/>
    <mergeCell ref="C46:F46"/>
    <mergeCell ref="C47:F47"/>
    <mergeCell ref="C48:F48"/>
    <mergeCell ref="C49:F49"/>
    <mergeCell ref="C50:F50"/>
    <mergeCell ref="C51:F51"/>
    <mergeCell ref="C52:F52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64:F64"/>
    <mergeCell ref="C65:F65"/>
    <mergeCell ref="C66:F66"/>
    <mergeCell ref="C67:F67"/>
    <mergeCell ref="C68:F68"/>
    <mergeCell ref="C69:F69"/>
    <mergeCell ref="C70:F70"/>
    <mergeCell ref="C71:F71"/>
    <mergeCell ref="C72:F72"/>
    <mergeCell ref="C73:F73"/>
    <mergeCell ref="C74:F74"/>
    <mergeCell ref="C75:F75"/>
    <mergeCell ref="C76:F76"/>
    <mergeCell ref="C77:F77"/>
    <mergeCell ref="C78:F78"/>
    <mergeCell ref="C79:F79"/>
    <mergeCell ref="C80:F80"/>
    <mergeCell ref="C81:F81"/>
    <mergeCell ref="C82:F82"/>
    <mergeCell ref="C83:F83"/>
    <mergeCell ref="C84:F84"/>
    <mergeCell ref="C85:F85"/>
    <mergeCell ref="C86:F86"/>
    <mergeCell ref="C87:F87"/>
    <mergeCell ref="C88:F88"/>
    <mergeCell ref="C89:F89"/>
    <mergeCell ref="C90:F90"/>
    <mergeCell ref="C91:F91"/>
    <mergeCell ref="C92:F92"/>
    <mergeCell ref="C93:F93"/>
    <mergeCell ref="C94:F94"/>
    <mergeCell ref="C95:F95"/>
    <mergeCell ref="C96:F96"/>
    <mergeCell ref="C97:F97"/>
    <mergeCell ref="C98:F98"/>
    <mergeCell ref="C99:F99"/>
    <mergeCell ref="C100:F100"/>
    <mergeCell ref="C101:F101"/>
    <mergeCell ref="C102:F102"/>
    <mergeCell ref="C103:F103"/>
    <mergeCell ref="C104:F104"/>
    <mergeCell ref="C105:F105"/>
    <mergeCell ref="C106:F106"/>
    <mergeCell ref="C107:F107"/>
    <mergeCell ref="C108:F108"/>
    <mergeCell ref="C109:F109"/>
    <mergeCell ref="C110:F110"/>
    <mergeCell ref="C111:F111"/>
    <mergeCell ref="C112:F112"/>
    <mergeCell ref="C113:F113"/>
    <mergeCell ref="C114:F114"/>
    <mergeCell ref="C115:F115"/>
    <mergeCell ref="C116:F116"/>
    <mergeCell ref="C117:F117"/>
    <mergeCell ref="C118:F118"/>
    <mergeCell ref="C119:F119"/>
    <mergeCell ref="C120:F120"/>
    <mergeCell ref="C121:F121"/>
    <mergeCell ref="C122:F122"/>
    <mergeCell ref="C123:F123"/>
    <mergeCell ref="C124:F124"/>
    <mergeCell ref="C125:F125"/>
    <mergeCell ref="C126:F126"/>
    <mergeCell ref="C127:F127"/>
    <mergeCell ref="C128:F128"/>
    <mergeCell ref="C129:F129"/>
    <mergeCell ref="C130:F130"/>
    <mergeCell ref="C131:F131"/>
    <mergeCell ref="C132:F132"/>
    <mergeCell ref="C133:F133"/>
    <mergeCell ref="C134:F134"/>
    <mergeCell ref="C135:F135"/>
    <mergeCell ref="C136:F136"/>
    <mergeCell ref="C137:F137"/>
    <mergeCell ref="C138:F138"/>
    <mergeCell ref="C139:F139"/>
    <mergeCell ref="C140:F140"/>
    <mergeCell ref="C141:F141"/>
    <mergeCell ref="C142:F142"/>
    <mergeCell ref="C143:F143"/>
    <mergeCell ref="C144:F144"/>
    <mergeCell ref="C145:F145"/>
    <mergeCell ref="C146:F146"/>
    <mergeCell ref="C147:F147"/>
    <mergeCell ref="C148:F148"/>
    <mergeCell ref="C149:F149"/>
    <mergeCell ref="C150:F150"/>
    <mergeCell ref="C151:F151"/>
    <mergeCell ref="C152:F152"/>
    <mergeCell ref="C153:F153"/>
    <mergeCell ref="C154:F154"/>
    <mergeCell ref="C155:F155"/>
    <mergeCell ref="C156:F156"/>
    <mergeCell ref="C157:F157"/>
    <mergeCell ref="C158:F158"/>
    <mergeCell ref="C159:F159"/>
    <mergeCell ref="C160:F160"/>
    <mergeCell ref="C161:F161"/>
    <mergeCell ref="C162:F162"/>
    <mergeCell ref="C163:F163"/>
    <mergeCell ref="C164:F164"/>
    <mergeCell ref="C165:F165"/>
    <mergeCell ref="C166:F166"/>
    <mergeCell ref="C167:F167"/>
    <mergeCell ref="C168:F168"/>
    <mergeCell ref="C169:F169"/>
    <mergeCell ref="C170:F170"/>
    <mergeCell ref="C171:F171"/>
    <mergeCell ref="C172:F172"/>
    <mergeCell ref="C173:F173"/>
    <mergeCell ref="C174:F174"/>
    <mergeCell ref="C175:F175"/>
    <mergeCell ref="C176:F176"/>
    <mergeCell ref="C177:F177"/>
    <mergeCell ref="C178:F178"/>
    <mergeCell ref="C179:F179"/>
    <mergeCell ref="C180:F180"/>
    <mergeCell ref="C181:F181"/>
    <mergeCell ref="C182:F182"/>
    <mergeCell ref="C183:F183"/>
    <mergeCell ref="C184:F184"/>
    <mergeCell ref="C185:F185"/>
    <mergeCell ref="C186:F186"/>
    <mergeCell ref="C187:F187"/>
    <mergeCell ref="C188:F188"/>
    <mergeCell ref="C189:F189"/>
    <mergeCell ref="C190:F190"/>
    <mergeCell ref="C191:F191"/>
    <mergeCell ref="C192:F192"/>
    <mergeCell ref="C193:F193"/>
    <mergeCell ref="C194:F194"/>
    <mergeCell ref="C195:F195"/>
    <mergeCell ref="C196:F196"/>
    <mergeCell ref="C197:F197"/>
    <mergeCell ref="C198:F198"/>
    <mergeCell ref="C199:F199"/>
    <mergeCell ref="C200:F200"/>
    <mergeCell ref="C201:F201"/>
    <mergeCell ref="C202:F202"/>
    <mergeCell ref="C203:F203"/>
    <mergeCell ref="C204:F204"/>
    <mergeCell ref="C205:F205"/>
    <mergeCell ref="C206:F206"/>
    <mergeCell ref="C207:F207"/>
    <mergeCell ref="C208:F208"/>
    <mergeCell ref="C209:F209"/>
    <mergeCell ref="C210:F210"/>
    <mergeCell ref="C211:F211"/>
    <mergeCell ref="C212:F212"/>
    <mergeCell ref="C213:F213"/>
    <mergeCell ref="C214:F214"/>
    <mergeCell ref="C215:F215"/>
    <mergeCell ref="C216:F216"/>
    <mergeCell ref="C217:F217"/>
    <mergeCell ref="C218:F218"/>
    <mergeCell ref="C219:F219"/>
    <mergeCell ref="C220:F220"/>
    <mergeCell ref="C221:F221"/>
    <mergeCell ref="C222:F222"/>
    <mergeCell ref="C223:F223"/>
    <mergeCell ref="C224:F224"/>
    <mergeCell ref="C225:F225"/>
    <mergeCell ref="C226:F226"/>
    <mergeCell ref="C227:F227"/>
    <mergeCell ref="C228:F228"/>
    <mergeCell ref="C229:F229"/>
    <mergeCell ref="C230:F230"/>
    <mergeCell ref="C231:F231"/>
    <mergeCell ref="C232:F232"/>
    <mergeCell ref="C233:F233"/>
    <mergeCell ref="C234:F234"/>
    <mergeCell ref="C235:F235"/>
    <mergeCell ref="C236:F236"/>
    <mergeCell ref="C237:F237"/>
    <mergeCell ref="C238:F238"/>
    <mergeCell ref="C239:F239"/>
    <mergeCell ref="C240:F240"/>
    <mergeCell ref="C241:F241"/>
    <mergeCell ref="C242:F242"/>
    <mergeCell ref="C243:F243"/>
    <mergeCell ref="C244:F244"/>
    <mergeCell ref="C245:F245"/>
    <mergeCell ref="C246:F246"/>
    <mergeCell ref="C247:F247"/>
    <mergeCell ref="C248:F248"/>
    <mergeCell ref="C249:F249"/>
    <mergeCell ref="C250:F250"/>
    <mergeCell ref="C251:F251"/>
    <mergeCell ref="C252:F252"/>
    <mergeCell ref="C253:F253"/>
    <mergeCell ref="C254:F254"/>
    <mergeCell ref="C255:F255"/>
    <mergeCell ref="C256:F256"/>
    <mergeCell ref="C257:F257"/>
    <mergeCell ref="C258:F258"/>
    <mergeCell ref="C259:F259"/>
    <mergeCell ref="C260:F260"/>
    <mergeCell ref="C261:F261"/>
    <mergeCell ref="C262:F262"/>
    <mergeCell ref="C263:F263"/>
    <mergeCell ref="C264:F264"/>
    <mergeCell ref="C265:F265"/>
    <mergeCell ref="C266:F266"/>
    <mergeCell ref="C267:F267"/>
    <mergeCell ref="C268:F268"/>
    <mergeCell ref="C269:F269"/>
    <mergeCell ref="C270:F270"/>
    <mergeCell ref="C271:F271"/>
    <mergeCell ref="C272:F272"/>
    <mergeCell ref="C273:F273"/>
    <mergeCell ref="C274:F274"/>
    <mergeCell ref="C275:F275"/>
    <mergeCell ref="C276:F276"/>
    <mergeCell ref="C277:F277"/>
    <mergeCell ref="C278:F278"/>
    <mergeCell ref="C279:F279"/>
    <mergeCell ref="C280:F280"/>
    <mergeCell ref="C281:F281"/>
    <mergeCell ref="C282:F282"/>
    <mergeCell ref="C283:F283"/>
    <mergeCell ref="C284:F284"/>
    <mergeCell ref="C285:F285"/>
    <mergeCell ref="C286:F286"/>
    <mergeCell ref="C287:F287"/>
    <mergeCell ref="C288:F288"/>
    <mergeCell ref="C289:F289"/>
    <mergeCell ref="C290:F290"/>
    <mergeCell ref="C291:F291"/>
    <mergeCell ref="C292:F292"/>
    <mergeCell ref="C293:F293"/>
    <mergeCell ref="C294:F294"/>
    <mergeCell ref="C295:F295"/>
    <mergeCell ref="C296:F296"/>
    <mergeCell ref="C297:F297"/>
    <mergeCell ref="C298:F298"/>
    <mergeCell ref="C299:F299"/>
    <mergeCell ref="C300:F300"/>
    <mergeCell ref="C301:F301"/>
    <mergeCell ref="C302:F302"/>
    <mergeCell ref="C303:F303"/>
    <mergeCell ref="C304:F304"/>
    <mergeCell ref="C305:F305"/>
    <mergeCell ref="C306:F306"/>
    <mergeCell ref="C307:F307"/>
    <mergeCell ref="C308:F308"/>
    <mergeCell ref="C309:F309"/>
    <mergeCell ref="C310:F310"/>
    <mergeCell ref="C311:F311"/>
    <mergeCell ref="C312:F312"/>
    <mergeCell ref="C313:F313"/>
    <mergeCell ref="C314:F314"/>
    <mergeCell ref="C315:F315"/>
    <mergeCell ref="C316:F316"/>
    <mergeCell ref="C317:F317"/>
    <mergeCell ref="C318:F318"/>
    <mergeCell ref="C319:F319"/>
    <mergeCell ref="C320:F320"/>
    <mergeCell ref="C321:F321"/>
    <mergeCell ref="C322:F322"/>
    <mergeCell ref="C323:F323"/>
    <mergeCell ref="C324:F324"/>
    <mergeCell ref="C325:F325"/>
    <mergeCell ref="C326:F326"/>
    <mergeCell ref="C327:F327"/>
    <mergeCell ref="C328:F328"/>
    <mergeCell ref="C329:F329"/>
    <mergeCell ref="C330:F330"/>
    <mergeCell ref="A15:N16"/>
  </mergeCells>
  <dataValidations count="1">
    <dataValidation type="list" allowBlank="1" showErrorMessage="1" sqref="G19:G240">
      <formula1>"Transportation,Lodging,Food,Gym,Activities,Grocerries,Others,."</formula1>
    </dataValidation>
  </dataValidation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O861"/>
  <sheetViews>
    <sheetView workbookViewId="0">
      <selection activeCell="A1" sqref="A1:J1"/>
    </sheetView>
  </sheetViews>
  <sheetFormatPr defaultColWidth="12.6339285714286" defaultRowHeight="15.75" customHeight="1"/>
  <cols>
    <col min="2" max="2" width="26.5" customWidth="1"/>
    <col min="6" max="6" width="10.1339285714286" customWidth="1"/>
    <col min="7" max="7" width="19.8839285714286" customWidth="1"/>
    <col min="10" max="10" width="16.5" customWidth="1"/>
  </cols>
  <sheetData>
    <row r="1" ht="27.6" spans="1:15">
      <c r="A1" s="12" t="s">
        <v>0</v>
      </c>
      <c r="K1" s="41"/>
      <c r="L1" s="4"/>
      <c r="M1" s="41"/>
      <c r="N1" s="41"/>
      <c r="O1" s="41"/>
    </row>
    <row r="2" ht="13.95" spans="1:15">
      <c r="A2" s="13" t="s">
        <v>1</v>
      </c>
      <c r="D2" s="14" t="s">
        <v>2</v>
      </c>
      <c r="K2" s="41"/>
      <c r="L2" s="42"/>
      <c r="M2" s="42"/>
      <c r="N2" s="4"/>
      <c r="O2" s="4"/>
    </row>
    <row r="3" ht="13.95" spans="1:15">
      <c r="A3" s="15"/>
      <c r="B3" s="16" t="s">
        <v>3</v>
      </c>
      <c r="C3" s="15"/>
      <c r="G3" s="19"/>
      <c r="H3" s="19"/>
      <c r="I3" s="19"/>
      <c r="J3" s="19"/>
      <c r="K3" s="43"/>
      <c r="L3" s="44" t="s">
        <v>4</v>
      </c>
      <c r="M3" s="46"/>
      <c r="N3" s="4"/>
      <c r="O3" s="4"/>
    </row>
    <row r="4" ht="14" spans="1:15">
      <c r="A4" s="17"/>
      <c r="B4" s="18">
        <v>3205.8</v>
      </c>
      <c r="C4" s="15"/>
      <c r="D4" s="19"/>
      <c r="E4" s="35" t="s">
        <v>5</v>
      </c>
      <c r="F4" s="36">
        <f t="shared" ref="F4:F10" si="0">G4/$B$6</f>
        <v>0.391628879166745</v>
      </c>
      <c r="G4" s="37">
        <f t="shared" ref="G4:G10" si="1">SUMIF($G$19:$G$76,"="&amp;E4,$K$19:$K$76)</f>
        <v>208.30348454</v>
      </c>
      <c r="H4" s="19"/>
      <c r="I4" s="19"/>
      <c r="J4" s="19"/>
      <c r="K4" s="43"/>
      <c r="L4" s="45" t="s">
        <v>322</v>
      </c>
      <c r="M4" s="52">
        <f>IFERROR(__xludf.DUMMYFUNCTION("GOOGLEFINANCE(""Currency:CRCGBP"")"),0.001446196)</f>
        <v>0.001446196</v>
      </c>
      <c r="N4" s="4"/>
      <c r="O4" s="4"/>
    </row>
    <row r="5" ht="13.2" spans="1:15">
      <c r="A5" s="15"/>
      <c r="B5" s="20" t="s">
        <v>7</v>
      </c>
      <c r="C5" s="15"/>
      <c r="D5" s="19"/>
      <c r="E5" s="35" t="s">
        <v>8</v>
      </c>
      <c r="F5" s="36">
        <f t="shared" si="0"/>
        <v>0.224142583052887</v>
      </c>
      <c r="G5" s="37">
        <f t="shared" si="1"/>
        <v>119.2191985</v>
      </c>
      <c r="H5" s="19"/>
      <c r="I5" s="19"/>
      <c r="J5" s="19"/>
      <c r="K5" s="43"/>
      <c r="L5" s="45" t="s">
        <v>9</v>
      </c>
      <c r="M5" s="52">
        <f>IFERROR(__xludf.DUMMYFUNCTION("GOOGLEFINANCE(""Currency:eurgbp"")"),0.8328716151)</f>
        <v>0.8328716151</v>
      </c>
      <c r="N5" s="4"/>
      <c r="O5" s="4"/>
    </row>
    <row r="6" ht="14.75" spans="1:15">
      <c r="A6" s="15"/>
      <c r="B6" s="69">
        <f>L48+L75</f>
        <v>531.89</v>
      </c>
      <c r="C6" s="15"/>
      <c r="D6" s="19"/>
      <c r="E6" s="35" t="s">
        <v>10</v>
      </c>
      <c r="F6" s="36">
        <f t="shared" si="0"/>
        <v>0.115355620974262</v>
      </c>
      <c r="G6" s="37">
        <f t="shared" si="1"/>
        <v>61.35650124</v>
      </c>
      <c r="H6" s="19"/>
      <c r="I6" s="19"/>
      <c r="J6" s="19"/>
      <c r="K6" s="43"/>
      <c r="L6" s="46" t="s">
        <v>11</v>
      </c>
      <c r="M6" s="53">
        <f>IFERROR(__xludf.DUMMYFUNCTION("GOOGLEFINANCE(""Currency:USDGBP"")"),0.749335)</f>
        <v>0.749335</v>
      </c>
      <c r="N6" s="4"/>
      <c r="O6" s="4"/>
    </row>
    <row r="7" ht="13.2" spans="1:15">
      <c r="A7" s="15"/>
      <c r="B7" s="20" t="s">
        <v>12</v>
      </c>
      <c r="C7" s="15"/>
      <c r="D7" s="19"/>
      <c r="E7" s="35" t="s">
        <v>13</v>
      </c>
      <c r="F7" s="36">
        <f t="shared" si="0"/>
        <v>0</v>
      </c>
      <c r="G7" s="37">
        <f t="shared" si="1"/>
        <v>0</v>
      </c>
      <c r="H7" s="19"/>
      <c r="I7" s="19"/>
      <c r="J7" s="19"/>
      <c r="K7" s="41"/>
      <c r="L7" s="41"/>
      <c r="M7" s="41"/>
      <c r="N7" s="41"/>
      <c r="O7" s="41"/>
    </row>
    <row r="8" ht="14" spans="1:15">
      <c r="A8" s="15"/>
      <c r="B8" s="22">
        <f>B4-B6</f>
        <v>2673.91</v>
      </c>
      <c r="C8" s="15"/>
      <c r="D8" s="19"/>
      <c r="E8" s="35" t="s">
        <v>14</v>
      </c>
      <c r="F8" s="36">
        <f t="shared" si="0"/>
        <v>0.148632823328132</v>
      </c>
      <c r="G8" s="37">
        <f t="shared" si="1"/>
        <v>79.0563124</v>
      </c>
      <c r="H8" s="19"/>
      <c r="I8" s="19"/>
      <c r="J8" s="19"/>
      <c r="K8" s="41"/>
      <c r="L8" s="41"/>
      <c r="M8" s="41"/>
      <c r="N8" s="41"/>
      <c r="O8" s="41"/>
    </row>
    <row r="9" ht="13.2" spans="1:15">
      <c r="A9" s="15"/>
      <c r="B9" s="23"/>
      <c r="C9" s="15"/>
      <c r="D9" s="19"/>
      <c r="E9" s="35" t="s">
        <v>15</v>
      </c>
      <c r="F9" s="36">
        <f t="shared" si="0"/>
        <v>0.0354386245276279</v>
      </c>
      <c r="G9" s="37">
        <f t="shared" si="1"/>
        <v>18.84945</v>
      </c>
      <c r="H9" s="19"/>
      <c r="I9" s="19"/>
      <c r="J9" s="19"/>
      <c r="K9" s="41"/>
      <c r="L9" s="41"/>
      <c r="M9" s="41"/>
      <c r="N9" s="41"/>
      <c r="O9" s="41"/>
    </row>
    <row r="10" ht="13.2" spans="1:15">
      <c r="A10" s="15"/>
      <c r="B10" s="23"/>
      <c r="C10" s="15"/>
      <c r="D10" s="19"/>
      <c r="E10" s="35" t="s">
        <v>149</v>
      </c>
      <c r="F10" s="36">
        <f t="shared" si="0"/>
        <v>0.0284144512963207</v>
      </c>
      <c r="G10" s="37">
        <f t="shared" si="1"/>
        <v>15.1133625</v>
      </c>
      <c r="H10" s="19"/>
      <c r="I10" s="19"/>
      <c r="J10" s="19"/>
      <c r="K10" s="41"/>
      <c r="L10" s="41"/>
      <c r="M10" s="41"/>
      <c r="N10" s="41"/>
      <c r="O10" s="41"/>
    </row>
    <row r="11" ht="12" spans="1:15">
      <c r="A11" s="15"/>
      <c r="B11" s="23"/>
      <c r="C11" s="15"/>
      <c r="D11" s="19"/>
      <c r="E11" s="19"/>
      <c r="F11" s="19"/>
      <c r="G11" s="19"/>
      <c r="H11" s="19"/>
      <c r="I11" s="19"/>
      <c r="J11" s="19"/>
      <c r="K11" s="41"/>
      <c r="L11" s="41"/>
      <c r="M11" s="41"/>
      <c r="N11" s="41"/>
      <c r="O11" s="41"/>
    </row>
    <row r="12" ht="12" spans="1:15">
      <c r="A12" s="24"/>
      <c r="B12" s="25"/>
      <c r="C12" s="24"/>
      <c r="D12" s="24"/>
      <c r="E12" s="24"/>
      <c r="F12" s="24"/>
      <c r="G12" s="24"/>
      <c r="H12" s="24"/>
      <c r="I12" s="24"/>
      <c r="J12" s="24"/>
      <c r="K12" s="41"/>
      <c r="L12" s="41"/>
      <c r="M12" s="41"/>
      <c r="N12" s="41"/>
      <c r="O12" s="41"/>
    </row>
    <row r="13" ht="12" spans="1:15">
      <c r="A13" s="4"/>
      <c r="B13" s="26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ht="12" spans="1:15">
      <c r="A14" s="24"/>
      <c r="B14" s="25"/>
      <c r="C14" s="24"/>
      <c r="D14" s="24"/>
      <c r="E14" s="24"/>
      <c r="F14" s="24"/>
      <c r="G14" s="24"/>
      <c r="H14" s="24"/>
      <c r="I14" s="24"/>
      <c r="J14" s="24"/>
      <c r="K14" s="41"/>
      <c r="L14" s="41"/>
      <c r="M14" s="41"/>
      <c r="N14" s="41"/>
      <c r="O14" s="41"/>
    </row>
    <row r="15" ht="12" spans="1:15">
      <c r="A15" s="27" t="s">
        <v>323</v>
      </c>
      <c r="O15" s="24"/>
    </row>
    <row r="16" ht="12" spans="15:15">
      <c r="O16" s="24"/>
    </row>
    <row r="17" ht="12" spans="1:15">
      <c r="A17" s="28"/>
      <c r="B17" s="29"/>
      <c r="C17" s="30"/>
      <c r="D17" s="28"/>
      <c r="E17" s="29"/>
      <c r="F17" s="29"/>
      <c r="G17" s="29"/>
      <c r="H17" s="29"/>
      <c r="I17" s="29"/>
      <c r="J17" s="29"/>
      <c r="K17" s="29"/>
      <c r="L17" s="29"/>
      <c r="M17" s="54"/>
      <c r="N17" s="54"/>
      <c r="O17" s="55"/>
    </row>
    <row r="18" ht="27" spans="1:15">
      <c r="A18" s="19"/>
      <c r="B18" s="31" t="s">
        <v>19</v>
      </c>
      <c r="C18" s="32" t="s">
        <v>20</v>
      </c>
      <c r="D18" s="33"/>
      <c r="E18" s="33"/>
      <c r="F18" s="38"/>
      <c r="G18" s="39" t="s">
        <v>21</v>
      </c>
      <c r="H18" s="39" t="s">
        <v>22</v>
      </c>
      <c r="I18" s="39" t="s">
        <v>23</v>
      </c>
      <c r="J18" s="39" t="s">
        <v>24</v>
      </c>
      <c r="K18" s="47" t="s">
        <v>25</v>
      </c>
      <c r="L18" s="48" t="s">
        <v>26</v>
      </c>
      <c r="M18" s="39" t="s">
        <v>27</v>
      </c>
      <c r="N18" s="56"/>
      <c r="O18" s="19"/>
    </row>
    <row r="19" ht="12" spans="1:15">
      <c r="A19" s="4"/>
      <c r="B19" s="26"/>
      <c r="G19" s="4" t="s">
        <v>151</v>
      </c>
      <c r="H19" s="4"/>
      <c r="I19" s="4"/>
      <c r="J19" s="4"/>
      <c r="K19" s="49"/>
      <c r="L19" s="4"/>
      <c r="M19" s="40"/>
      <c r="N19" s="4"/>
      <c r="O19" s="4"/>
    </row>
    <row r="20" ht="13.6" spans="1:15">
      <c r="A20" s="4"/>
      <c r="B20" s="26" t="s">
        <v>324</v>
      </c>
      <c r="C20" s="4" t="s">
        <v>264</v>
      </c>
      <c r="G20" s="4" t="s">
        <v>5</v>
      </c>
      <c r="H20" s="40">
        <v>1</v>
      </c>
      <c r="I20" s="40">
        <v>218.51</v>
      </c>
      <c r="J20" s="40">
        <v>218.51</v>
      </c>
      <c r="K20" s="71">
        <f t="shared" ref="K20:K25" si="2">J20*$M$6</f>
        <v>163.73719085</v>
      </c>
      <c r="L20" s="51">
        <f>SUM($K$20:K20)</f>
        <v>163.73719085</v>
      </c>
      <c r="M20" s="51"/>
      <c r="N20" s="4"/>
      <c r="O20" s="4"/>
    </row>
    <row r="21" ht="13.6" spans="1:15">
      <c r="A21" s="4"/>
      <c r="B21" s="26"/>
      <c r="C21" s="4" t="s">
        <v>325</v>
      </c>
      <c r="G21" s="4" t="s">
        <v>5</v>
      </c>
      <c r="H21" s="40">
        <v>1</v>
      </c>
      <c r="I21" s="40">
        <v>0.5</v>
      </c>
      <c r="J21" s="40">
        <v>0.5</v>
      </c>
      <c r="K21" s="71">
        <f t="shared" si="2"/>
        <v>0.3746675</v>
      </c>
      <c r="L21" s="51">
        <f>SUM($K$20:K21)</f>
        <v>164.11185835</v>
      </c>
      <c r="M21" s="51"/>
      <c r="N21" s="4"/>
      <c r="O21" s="4"/>
    </row>
    <row r="22" ht="13.6" spans="1:15">
      <c r="A22" s="4"/>
      <c r="B22" s="26" t="s">
        <v>326</v>
      </c>
      <c r="C22" s="4" t="s">
        <v>327</v>
      </c>
      <c r="G22" s="4" t="s">
        <v>8</v>
      </c>
      <c r="H22" s="40">
        <v>1</v>
      </c>
      <c r="I22" s="40">
        <v>10.1</v>
      </c>
      <c r="J22" s="40">
        <v>10.1</v>
      </c>
      <c r="K22" s="71">
        <f t="shared" si="2"/>
        <v>7.5682835</v>
      </c>
      <c r="L22" s="51">
        <f>SUM($K$20:K22)</f>
        <v>171.68014185</v>
      </c>
      <c r="M22" s="51"/>
      <c r="N22" s="4"/>
      <c r="O22" s="4"/>
    </row>
    <row r="23" ht="13.6" spans="1:15">
      <c r="A23" s="4"/>
      <c r="B23" s="26"/>
      <c r="C23" s="4" t="s">
        <v>242</v>
      </c>
      <c r="G23" s="4" t="s">
        <v>149</v>
      </c>
      <c r="H23" s="40">
        <v>1</v>
      </c>
      <c r="I23" s="40">
        <v>6</v>
      </c>
      <c r="J23" s="40">
        <v>6</v>
      </c>
      <c r="K23" s="71">
        <f t="shared" si="2"/>
        <v>4.49601</v>
      </c>
      <c r="L23" s="51">
        <f>SUM($K$20:K23)</f>
        <v>176.17615185</v>
      </c>
      <c r="M23" s="51"/>
      <c r="N23" s="4"/>
      <c r="O23" s="4"/>
    </row>
    <row r="24" ht="13.6" spans="1:15">
      <c r="A24" s="4"/>
      <c r="B24" s="26"/>
      <c r="C24" s="4" t="s">
        <v>328</v>
      </c>
      <c r="G24" s="4" t="s">
        <v>5</v>
      </c>
      <c r="H24" s="40">
        <v>1</v>
      </c>
      <c r="I24" s="40">
        <v>5</v>
      </c>
      <c r="J24" s="40">
        <v>5</v>
      </c>
      <c r="K24" s="71">
        <f t="shared" si="2"/>
        <v>3.746675</v>
      </c>
      <c r="L24" s="51">
        <f>SUM($K$20:K24)</f>
        <v>179.92282685</v>
      </c>
      <c r="M24" s="51"/>
      <c r="N24" s="4"/>
      <c r="O24" s="4"/>
    </row>
    <row r="25" ht="13.6" spans="1:15">
      <c r="A25" s="4"/>
      <c r="B25" s="26"/>
      <c r="C25" s="4" t="s">
        <v>10</v>
      </c>
      <c r="G25" s="4" t="s">
        <v>10</v>
      </c>
      <c r="H25" s="40">
        <v>1</v>
      </c>
      <c r="I25" s="40">
        <v>5.75</v>
      </c>
      <c r="J25" s="40">
        <v>5.75</v>
      </c>
      <c r="K25" s="71">
        <f t="shared" si="2"/>
        <v>4.30867625</v>
      </c>
      <c r="L25" s="51">
        <f>SUM($K$20:K25)</f>
        <v>184.2315031</v>
      </c>
      <c r="M25" s="51"/>
      <c r="N25" s="4"/>
      <c r="O25" s="4"/>
    </row>
    <row r="26" ht="13.6" spans="1:15">
      <c r="A26" s="4"/>
      <c r="B26" s="26"/>
      <c r="C26" s="4"/>
      <c r="G26" s="4" t="s">
        <v>151</v>
      </c>
      <c r="H26" s="40"/>
      <c r="I26" s="40"/>
      <c r="J26" s="40"/>
      <c r="K26" s="71"/>
      <c r="L26" s="51">
        <f>SUM($K$20:K26)</f>
        <v>184.2315031</v>
      </c>
      <c r="M26" s="51"/>
      <c r="N26" s="4"/>
      <c r="O26" s="4"/>
    </row>
    <row r="27" ht="13.6" spans="1:15">
      <c r="A27" s="4"/>
      <c r="B27" s="2" t="s">
        <v>329</v>
      </c>
      <c r="C27" s="4" t="s">
        <v>203</v>
      </c>
      <c r="G27" s="4" t="s">
        <v>5</v>
      </c>
      <c r="H27" s="40">
        <v>1</v>
      </c>
      <c r="I27" s="40">
        <v>5</v>
      </c>
      <c r="J27" s="40">
        <v>5</v>
      </c>
      <c r="K27" s="71">
        <f t="shared" ref="K27:K32" si="3">J27*$M$6</f>
        <v>3.746675</v>
      </c>
      <c r="L27" s="51">
        <f>SUM($K$20:K27)</f>
        <v>187.9781781</v>
      </c>
      <c r="M27" s="51"/>
      <c r="N27" s="4"/>
      <c r="O27" s="4"/>
    </row>
    <row r="28" ht="13.6" spans="1:15">
      <c r="A28" s="4"/>
      <c r="B28" s="26" t="s">
        <v>330</v>
      </c>
      <c r="C28" s="4" t="s">
        <v>331</v>
      </c>
      <c r="G28" s="4" t="s">
        <v>5</v>
      </c>
      <c r="H28" s="40">
        <v>1</v>
      </c>
      <c r="I28" s="40">
        <v>2.5</v>
      </c>
      <c r="J28" s="40">
        <v>2.5</v>
      </c>
      <c r="K28" s="71">
        <f t="shared" si="3"/>
        <v>1.8733375</v>
      </c>
      <c r="L28" s="51">
        <f>SUM($K$20:K28)</f>
        <v>189.8515156</v>
      </c>
      <c r="M28" s="51"/>
      <c r="N28" s="4"/>
      <c r="O28" s="4"/>
    </row>
    <row r="29" ht="13.6" spans="1:15">
      <c r="A29" s="4"/>
      <c r="B29" s="26"/>
      <c r="C29" s="4" t="s">
        <v>10</v>
      </c>
      <c r="G29" s="4" t="s">
        <v>10</v>
      </c>
      <c r="H29" s="40">
        <v>1</v>
      </c>
      <c r="I29" s="40">
        <v>3.85</v>
      </c>
      <c r="J29" s="40">
        <v>3.85</v>
      </c>
      <c r="K29" s="71">
        <f t="shared" si="3"/>
        <v>2.88493975</v>
      </c>
      <c r="L29" s="51">
        <f>SUM($K$20:K29)</f>
        <v>192.73645535</v>
      </c>
      <c r="M29" s="51"/>
      <c r="N29" s="4"/>
      <c r="O29" s="4"/>
    </row>
    <row r="30" ht="13.6" spans="1:15">
      <c r="A30" s="4"/>
      <c r="B30" s="26"/>
      <c r="C30" s="4" t="s">
        <v>332</v>
      </c>
      <c r="G30" s="4" t="s">
        <v>14</v>
      </c>
      <c r="H30" s="40">
        <v>1</v>
      </c>
      <c r="I30" s="40">
        <v>3</v>
      </c>
      <c r="J30" s="40">
        <v>3</v>
      </c>
      <c r="K30" s="71">
        <f t="shared" si="3"/>
        <v>2.248005</v>
      </c>
      <c r="L30" s="51">
        <f>SUM($K$20:K30)</f>
        <v>194.98446035</v>
      </c>
      <c r="M30" s="51"/>
      <c r="N30" s="4"/>
      <c r="O30" s="4"/>
    </row>
    <row r="31" ht="13.6" spans="1:15">
      <c r="A31" s="4"/>
      <c r="B31" s="26"/>
      <c r="C31" s="4" t="s">
        <v>186</v>
      </c>
      <c r="G31" s="4" t="s">
        <v>149</v>
      </c>
      <c r="H31" s="40">
        <v>1</v>
      </c>
      <c r="I31" s="40">
        <v>3.5</v>
      </c>
      <c r="J31" s="40">
        <v>3.5</v>
      </c>
      <c r="K31" s="71">
        <f t="shared" si="3"/>
        <v>2.6226725</v>
      </c>
      <c r="L31" s="51">
        <f>SUM($K$20:K31)</f>
        <v>197.60713285</v>
      </c>
      <c r="M31" s="51"/>
      <c r="N31" s="4"/>
      <c r="O31" s="4"/>
    </row>
    <row r="32" ht="13.6" spans="1:15">
      <c r="A32" s="4"/>
      <c r="B32" s="26"/>
      <c r="C32" s="4" t="s">
        <v>255</v>
      </c>
      <c r="G32" s="4" t="s">
        <v>15</v>
      </c>
      <c r="H32" s="40">
        <v>1</v>
      </c>
      <c r="I32" s="40">
        <v>7.25</v>
      </c>
      <c r="J32" s="40">
        <v>7.25</v>
      </c>
      <c r="K32" s="71">
        <f t="shared" si="3"/>
        <v>5.43267875</v>
      </c>
      <c r="L32" s="51">
        <f>SUM($K$20:K32)</f>
        <v>203.0398116</v>
      </c>
      <c r="M32" s="51"/>
      <c r="N32" s="4"/>
      <c r="O32" s="4"/>
    </row>
    <row r="33" ht="13.6" spans="1:15">
      <c r="A33" s="4"/>
      <c r="B33" s="26"/>
      <c r="G33" s="4" t="s">
        <v>151</v>
      </c>
      <c r="H33" s="40"/>
      <c r="I33" s="4"/>
      <c r="J33" s="4"/>
      <c r="K33" s="71"/>
      <c r="L33" s="51">
        <f>SUM($K$20:K33)</f>
        <v>203.0398116</v>
      </c>
      <c r="M33" s="51"/>
      <c r="N33" s="4"/>
      <c r="O33" s="4"/>
    </row>
    <row r="34" ht="13.6" spans="1:15">
      <c r="A34" s="4"/>
      <c r="B34" s="26" t="s">
        <v>333</v>
      </c>
      <c r="C34" s="4" t="s">
        <v>327</v>
      </c>
      <c r="G34" s="4" t="s">
        <v>8</v>
      </c>
      <c r="H34" s="40">
        <v>1</v>
      </c>
      <c r="I34" s="40">
        <v>115</v>
      </c>
      <c r="J34" s="40">
        <v>115</v>
      </c>
      <c r="K34" s="71">
        <f t="shared" ref="K34:K37" si="4">J34*$M$6</f>
        <v>86.173525</v>
      </c>
      <c r="L34" s="51">
        <f>SUM($K$20:K34)</f>
        <v>289.2133366</v>
      </c>
      <c r="M34" s="51"/>
      <c r="N34" s="4"/>
      <c r="O34" s="4"/>
    </row>
    <row r="35" ht="13.6" spans="1:15">
      <c r="A35" s="4"/>
      <c r="B35" s="26" t="s">
        <v>334</v>
      </c>
      <c r="C35" s="4" t="s">
        <v>335</v>
      </c>
      <c r="G35" s="4" t="s">
        <v>5</v>
      </c>
      <c r="H35" s="40">
        <v>1</v>
      </c>
      <c r="I35" s="40">
        <v>9.25</v>
      </c>
      <c r="J35" s="40">
        <v>9.25</v>
      </c>
      <c r="K35" s="71">
        <f t="shared" si="4"/>
        <v>6.93134875</v>
      </c>
      <c r="L35" s="51">
        <f>SUM($K$20:K35)</f>
        <v>296.14468535</v>
      </c>
      <c r="M35" s="51"/>
      <c r="N35" s="4"/>
      <c r="O35" s="4"/>
    </row>
    <row r="36" ht="13.6" spans="1:15">
      <c r="A36" s="4"/>
      <c r="B36" s="26"/>
      <c r="C36" s="4" t="s">
        <v>255</v>
      </c>
      <c r="G36" s="4" t="s">
        <v>15</v>
      </c>
      <c r="H36" s="40">
        <v>1</v>
      </c>
      <c r="I36" s="40">
        <v>8</v>
      </c>
      <c r="J36" s="40">
        <v>8</v>
      </c>
      <c r="K36" s="71">
        <f t="shared" si="4"/>
        <v>5.99468</v>
      </c>
      <c r="L36" s="51">
        <f>SUM($K$20:K36)</f>
        <v>302.13936535</v>
      </c>
      <c r="M36" s="51"/>
      <c r="N36" s="4"/>
      <c r="O36" s="4"/>
    </row>
    <row r="37" ht="13.6" spans="1:15">
      <c r="A37" s="4"/>
      <c r="B37" s="26"/>
      <c r="C37" s="4" t="s">
        <v>109</v>
      </c>
      <c r="G37" s="4" t="s">
        <v>10</v>
      </c>
      <c r="H37" s="40">
        <v>1</v>
      </c>
      <c r="I37" s="40">
        <v>5</v>
      </c>
      <c r="J37" s="40">
        <v>5</v>
      </c>
      <c r="K37" s="71">
        <f t="shared" si="4"/>
        <v>3.746675</v>
      </c>
      <c r="L37" s="51">
        <f>SUM($K$20:K37)</f>
        <v>305.88604035</v>
      </c>
      <c r="M37" s="51"/>
      <c r="N37" s="4"/>
      <c r="O37" s="4"/>
    </row>
    <row r="38" ht="13.6" spans="1:15">
      <c r="A38" s="4"/>
      <c r="B38" s="26"/>
      <c r="C38" s="4"/>
      <c r="G38" s="4" t="s">
        <v>151</v>
      </c>
      <c r="H38" s="40"/>
      <c r="I38" s="40"/>
      <c r="J38" s="40"/>
      <c r="K38" s="71"/>
      <c r="L38" s="51">
        <f>SUM($K$20:K38)</f>
        <v>305.88604035</v>
      </c>
      <c r="M38" s="51"/>
      <c r="N38" s="4"/>
      <c r="O38" s="4"/>
    </row>
    <row r="39" ht="13.6" spans="1:15">
      <c r="A39" s="4"/>
      <c r="B39" s="26"/>
      <c r="C39" s="4" t="s">
        <v>336</v>
      </c>
      <c r="G39" s="4" t="s">
        <v>14</v>
      </c>
      <c r="H39" s="40">
        <v>1</v>
      </c>
      <c r="I39" s="40">
        <v>5.8</v>
      </c>
      <c r="J39" s="40">
        <v>5.8</v>
      </c>
      <c r="K39" s="71">
        <f t="shared" ref="K39:K42" si="5">J39*$M$6</f>
        <v>4.346143</v>
      </c>
      <c r="L39" s="51">
        <f>SUM($K$20:K39)</f>
        <v>310.23218335</v>
      </c>
      <c r="M39" s="51"/>
      <c r="N39" s="4"/>
      <c r="O39" s="4"/>
    </row>
    <row r="40" ht="13.6" spans="1:15">
      <c r="A40" s="4"/>
      <c r="B40" s="26"/>
      <c r="C40" s="2" t="s">
        <v>136</v>
      </c>
      <c r="G40" s="4" t="s">
        <v>10</v>
      </c>
      <c r="H40" s="40">
        <v>1</v>
      </c>
      <c r="I40" s="4">
        <v>4.5</v>
      </c>
      <c r="J40" s="4">
        <v>4.5</v>
      </c>
      <c r="K40" s="71">
        <f t="shared" si="5"/>
        <v>3.3720075</v>
      </c>
      <c r="L40" s="51">
        <f>SUM($K$20:K40)</f>
        <v>313.60419085</v>
      </c>
      <c r="M40" s="51"/>
      <c r="N40" s="4"/>
      <c r="O40" s="4"/>
    </row>
    <row r="41" ht="13.6" spans="1:15">
      <c r="A41" s="4"/>
      <c r="B41" s="26"/>
      <c r="C41" s="2" t="s">
        <v>337</v>
      </c>
      <c r="G41" s="4" t="s">
        <v>14</v>
      </c>
      <c r="H41" s="40">
        <v>1</v>
      </c>
      <c r="I41" s="40">
        <v>4</v>
      </c>
      <c r="J41" s="4">
        <v>4</v>
      </c>
      <c r="K41" s="71">
        <f t="shared" si="5"/>
        <v>2.99734</v>
      </c>
      <c r="L41" s="51">
        <f>SUM($K$20:K41)</f>
        <v>316.60153085</v>
      </c>
      <c r="M41" s="51"/>
      <c r="N41" s="4"/>
      <c r="O41" s="4"/>
    </row>
    <row r="42" ht="13.6" spans="1:15">
      <c r="A42" s="4"/>
      <c r="B42" s="26"/>
      <c r="C42" s="2" t="s">
        <v>136</v>
      </c>
      <c r="G42" s="4" t="s">
        <v>10</v>
      </c>
      <c r="H42" s="40">
        <v>1</v>
      </c>
      <c r="I42" s="40">
        <v>15</v>
      </c>
      <c r="J42" s="40">
        <v>15</v>
      </c>
      <c r="K42" s="71">
        <f t="shared" si="5"/>
        <v>11.240025</v>
      </c>
      <c r="L42" s="51">
        <f>SUM($K$20:K42)</f>
        <v>327.84155585</v>
      </c>
      <c r="M42" s="51"/>
      <c r="N42" s="4"/>
      <c r="O42" s="4"/>
    </row>
    <row r="43" ht="13.6" spans="1:15">
      <c r="A43" s="4"/>
      <c r="B43" s="26"/>
      <c r="C43" s="4"/>
      <c r="G43" s="4" t="s">
        <v>151</v>
      </c>
      <c r="H43" s="40"/>
      <c r="I43" s="40"/>
      <c r="J43" s="40"/>
      <c r="K43" s="71"/>
      <c r="L43" s="51">
        <f>SUM($K$20:K43)</f>
        <v>327.84155585</v>
      </c>
      <c r="M43" s="51"/>
      <c r="N43" s="4"/>
      <c r="O43" s="4"/>
    </row>
    <row r="44" ht="13.6" spans="1:15">
      <c r="A44" s="4"/>
      <c r="B44" s="26"/>
      <c r="C44" s="4" t="s">
        <v>109</v>
      </c>
      <c r="G44" s="4" t="s">
        <v>10</v>
      </c>
      <c r="H44" s="40">
        <v>1</v>
      </c>
      <c r="I44" s="40">
        <v>4</v>
      </c>
      <c r="J44" s="40">
        <v>4</v>
      </c>
      <c r="K44" s="71">
        <f t="shared" ref="K44:K46" si="6">J44*$M$6</f>
        <v>2.99734</v>
      </c>
      <c r="L44" s="51">
        <f>SUM($K$20:K44)</f>
        <v>330.83889585</v>
      </c>
      <c r="M44" s="51"/>
      <c r="N44" s="4"/>
      <c r="O44" s="4"/>
    </row>
    <row r="45" ht="13.6" spans="1:15">
      <c r="A45" s="4"/>
      <c r="B45" s="26"/>
      <c r="C45" s="4" t="s">
        <v>255</v>
      </c>
      <c r="G45" s="4" t="s">
        <v>15</v>
      </c>
      <c r="H45" s="40">
        <v>1</v>
      </c>
      <c r="I45" s="40">
        <v>3.15</v>
      </c>
      <c r="J45" s="40">
        <v>3.15</v>
      </c>
      <c r="K45" s="71">
        <f t="shared" si="6"/>
        <v>2.36040525</v>
      </c>
      <c r="L45" s="51">
        <f>SUM($K$20:K45)</f>
        <v>333.1993011</v>
      </c>
      <c r="M45" s="51"/>
      <c r="N45" s="4"/>
      <c r="O45" s="4"/>
    </row>
    <row r="46" ht="13.6" spans="1:15">
      <c r="A46" s="4"/>
      <c r="B46" s="26"/>
      <c r="C46" s="4" t="s">
        <v>10</v>
      </c>
      <c r="G46" s="4" t="s">
        <v>10</v>
      </c>
      <c r="H46" s="40">
        <v>1</v>
      </c>
      <c r="I46" s="40">
        <v>5</v>
      </c>
      <c r="J46" s="40">
        <v>5</v>
      </c>
      <c r="K46" s="71">
        <f t="shared" si="6"/>
        <v>3.746675</v>
      </c>
      <c r="L46" s="51">
        <f>SUM($K$20:K46)</f>
        <v>336.9459761</v>
      </c>
      <c r="M46" s="51"/>
      <c r="N46" s="4"/>
      <c r="O46" s="4"/>
    </row>
    <row r="47" ht="12" spans="1:15">
      <c r="A47" s="4"/>
      <c r="B47" s="26"/>
      <c r="C47" s="4"/>
      <c r="G47" s="4" t="s">
        <v>151</v>
      </c>
      <c r="H47" s="40"/>
      <c r="I47" s="40"/>
      <c r="J47" s="40"/>
      <c r="K47" s="51"/>
      <c r="L47" s="51"/>
      <c r="M47" s="51"/>
      <c r="N47" s="4"/>
      <c r="O47" s="4"/>
    </row>
    <row r="48" ht="27" customHeight="1" spans="1:15">
      <c r="A48" s="58"/>
      <c r="B48" s="59" t="s">
        <v>145</v>
      </c>
      <c r="C48" s="60" t="s">
        <v>338</v>
      </c>
      <c r="D48" s="61"/>
      <c r="E48" s="61"/>
      <c r="F48" s="61"/>
      <c r="G48" s="63"/>
      <c r="H48" s="63"/>
      <c r="I48" s="64"/>
      <c r="J48" s="65"/>
      <c r="K48" s="66"/>
      <c r="L48" s="64">
        <v>356.92</v>
      </c>
      <c r="M48" s="63"/>
      <c r="N48" s="58"/>
      <c r="O48" s="58"/>
    </row>
    <row r="49" ht="27" customHeight="1" spans="1:15">
      <c r="A49" s="58"/>
      <c r="B49" s="62" t="s">
        <v>147</v>
      </c>
      <c r="C49" s="58"/>
      <c r="G49" s="58"/>
      <c r="H49" s="58"/>
      <c r="I49" s="62"/>
      <c r="J49" s="67">
        <f>L48/10</f>
        <v>35.692</v>
      </c>
      <c r="K49" s="68"/>
      <c r="L49" s="58"/>
      <c r="M49" s="58"/>
      <c r="N49" s="58"/>
      <c r="O49" s="58"/>
    </row>
    <row r="50" ht="12" spans="1:15">
      <c r="A50" s="4"/>
      <c r="B50" s="26"/>
      <c r="C50" s="4"/>
      <c r="G50" s="4" t="s">
        <v>151</v>
      </c>
      <c r="H50" s="40"/>
      <c r="I50" s="40"/>
      <c r="J50" s="40"/>
      <c r="K50" s="51"/>
      <c r="L50" s="51"/>
      <c r="M50" s="51"/>
      <c r="N50" s="4"/>
      <c r="O50" s="4"/>
    </row>
    <row r="51" ht="13.6" spans="1:15">
      <c r="A51" s="4"/>
      <c r="B51" s="26" t="s">
        <v>339</v>
      </c>
      <c r="C51" s="2" t="s">
        <v>340</v>
      </c>
      <c r="G51" s="4" t="s">
        <v>5</v>
      </c>
      <c r="H51" s="40">
        <v>1</v>
      </c>
      <c r="I51" s="4">
        <v>5</v>
      </c>
      <c r="J51" s="4">
        <v>5</v>
      </c>
      <c r="K51" s="71">
        <f t="shared" ref="K51:K59" si="7">J51*$M$6</f>
        <v>3.746675</v>
      </c>
      <c r="L51" s="71">
        <f>SUM($K$51:K51)</f>
        <v>3.746675</v>
      </c>
      <c r="M51" s="51"/>
      <c r="N51" s="4"/>
      <c r="O51" s="4"/>
    </row>
    <row r="52" ht="13.6" spans="1:15">
      <c r="A52" s="4"/>
      <c r="B52" s="26"/>
      <c r="C52" s="4" t="s">
        <v>341</v>
      </c>
      <c r="G52" s="4" t="s">
        <v>5</v>
      </c>
      <c r="H52" s="40">
        <v>1</v>
      </c>
      <c r="I52" s="40">
        <v>3</v>
      </c>
      <c r="J52" s="40">
        <v>3</v>
      </c>
      <c r="K52" s="71">
        <f t="shared" si="7"/>
        <v>2.248005</v>
      </c>
      <c r="L52" s="71">
        <f>SUM($K$51:K52)</f>
        <v>5.99468</v>
      </c>
      <c r="M52" s="51"/>
      <c r="N52" s="4"/>
      <c r="O52" s="4"/>
    </row>
    <row r="53" ht="13.6" spans="1:15">
      <c r="A53" s="4"/>
      <c r="B53" s="26"/>
      <c r="C53" s="4" t="s">
        <v>342</v>
      </c>
      <c r="G53" s="4" t="s">
        <v>5</v>
      </c>
      <c r="H53" s="40">
        <v>1</v>
      </c>
      <c r="I53" s="40">
        <v>1.76</v>
      </c>
      <c r="J53" s="40">
        <v>1.76</v>
      </c>
      <c r="K53" s="71">
        <f t="shared" si="7"/>
        <v>1.3188296</v>
      </c>
      <c r="L53" s="71">
        <f>SUM($K$51:K53)</f>
        <v>7.3135096</v>
      </c>
      <c r="M53" s="51"/>
      <c r="N53" s="4"/>
      <c r="O53" s="4"/>
    </row>
    <row r="54" ht="13.6" spans="1:15">
      <c r="A54" s="4"/>
      <c r="B54" s="26"/>
      <c r="C54" s="4" t="s">
        <v>81</v>
      </c>
      <c r="G54" s="4" t="s">
        <v>10</v>
      </c>
      <c r="H54" s="40">
        <v>1</v>
      </c>
      <c r="I54" s="40">
        <v>3</v>
      </c>
      <c r="J54" s="40">
        <v>3</v>
      </c>
      <c r="K54" s="71">
        <f t="shared" si="7"/>
        <v>2.248005</v>
      </c>
      <c r="L54" s="71">
        <f>SUM($K$51:K54)</f>
        <v>9.5615146</v>
      </c>
      <c r="M54" s="51"/>
      <c r="N54" s="4"/>
      <c r="O54" s="4"/>
    </row>
    <row r="55" ht="13.6" spans="1:15">
      <c r="A55" s="4"/>
      <c r="B55" s="26"/>
      <c r="C55" s="4" t="s">
        <v>136</v>
      </c>
      <c r="G55" s="4" t="s">
        <v>10</v>
      </c>
      <c r="H55" s="40">
        <v>1</v>
      </c>
      <c r="I55" s="40">
        <v>5.5</v>
      </c>
      <c r="J55" s="40">
        <v>5.5</v>
      </c>
      <c r="K55" s="71">
        <f t="shared" si="7"/>
        <v>4.1213425</v>
      </c>
      <c r="L55" s="71">
        <f>SUM($K$51:K55)</f>
        <v>13.6828571</v>
      </c>
      <c r="M55" s="51"/>
      <c r="N55" s="4"/>
      <c r="O55" s="4"/>
    </row>
    <row r="56" ht="13.6" spans="1:15">
      <c r="A56" s="4"/>
      <c r="B56" s="26"/>
      <c r="C56" s="4" t="s">
        <v>327</v>
      </c>
      <c r="G56" s="4" t="s">
        <v>8</v>
      </c>
      <c r="H56" s="40">
        <v>1</v>
      </c>
      <c r="I56" s="40">
        <v>17</v>
      </c>
      <c r="J56" s="40">
        <v>17</v>
      </c>
      <c r="K56" s="71">
        <f t="shared" si="7"/>
        <v>12.738695</v>
      </c>
      <c r="L56" s="71">
        <f>SUM($K$51:K56)</f>
        <v>26.4215521</v>
      </c>
      <c r="M56" s="51"/>
      <c r="N56" s="4"/>
      <c r="O56" s="4"/>
    </row>
    <row r="57" ht="13.6" spans="1:15">
      <c r="A57" s="4"/>
      <c r="B57" s="26"/>
      <c r="C57" s="4"/>
      <c r="G57" s="4" t="s">
        <v>151</v>
      </c>
      <c r="H57" s="40"/>
      <c r="I57" s="40"/>
      <c r="J57" s="40"/>
      <c r="K57" s="71">
        <f t="shared" si="7"/>
        <v>0</v>
      </c>
      <c r="L57" s="71">
        <f>SUM($K$51:K57)</f>
        <v>26.4215521</v>
      </c>
      <c r="M57" s="51"/>
      <c r="N57" s="4"/>
      <c r="O57" s="4"/>
    </row>
    <row r="58" ht="13.6" spans="1:15">
      <c r="A58" s="4"/>
      <c r="B58" s="26"/>
      <c r="C58" s="4" t="s">
        <v>327</v>
      </c>
      <c r="G58" s="4" t="s">
        <v>8</v>
      </c>
      <c r="H58" s="40">
        <v>1</v>
      </c>
      <c r="I58" s="40">
        <v>17</v>
      </c>
      <c r="J58" s="40">
        <v>17</v>
      </c>
      <c r="K58" s="71">
        <f t="shared" si="7"/>
        <v>12.738695</v>
      </c>
      <c r="L58" s="71">
        <f>SUM($K$51:K58)</f>
        <v>39.1602471</v>
      </c>
      <c r="M58" s="51"/>
      <c r="N58" s="4"/>
      <c r="O58" s="4"/>
    </row>
    <row r="59" ht="13.6" spans="1:15">
      <c r="A59" s="4"/>
      <c r="B59" s="26"/>
      <c r="C59" s="2" t="s">
        <v>132</v>
      </c>
      <c r="G59" s="4" t="s">
        <v>5</v>
      </c>
      <c r="H59" s="40">
        <v>1</v>
      </c>
      <c r="I59" s="4">
        <v>10.5</v>
      </c>
      <c r="J59" s="4">
        <v>10.5</v>
      </c>
      <c r="K59" s="71">
        <f t="shared" si="7"/>
        <v>7.8680175</v>
      </c>
      <c r="L59" s="71">
        <f>SUM($K$51:K59)</f>
        <v>47.0282646</v>
      </c>
      <c r="M59" s="51"/>
      <c r="N59" s="4"/>
      <c r="O59" s="4"/>
    </row>
    <row r="60" ht="13.6" spans="1:15">
      <c r="A60" s="4"/>
      <c r="B60" s="26"/>
      <c r="C60" s="4" t="s">
        <v>10</v>
      </c>
      <c r="G60" s="4" t="s">
        <v>10</v>
      </c>
      <c r="H60" s="40">
        <v>1</v>
      </c>
      <c r="I60" s="40">
        <v>3900</v>
      </c>
      <c r="J60" s="40">
        <v>3900</v>
      </c>
      <c r="K60" s="71">
        <f t="shared" ref="K60:K63" si="8">J60*$M$4</f>
        <v>5.6401644</v>
      </c>
      <c r="L60" s="71">
        <f>SUM($K$51:K60)</f>
        <v>52.668429</v>
      </c>
      <c r="M60" s="51"/>
      <c r="N60" s="4"/>
      <c r="O60" s="4"/>
    </row>
    <row r="61" ht="13.6" spans="1:15">
      <c r="A61" s="4"/>
      <c r="B61" s="26"/>
      <c r="C61" s="4" t="s">
        <v>343</v>
      </c>
      <c r="G61" s="4" t="s">
        <v>10</v>
      </c>
      <c r="H61" s="40">
        <v>1</v>
      </c>
      <c r="I61" s="40">
        <v>6600</v>
      </c>
      <c r="J61" s="40">
        <v>6600</v>
      </c>
      <c r="K61" s="71">
        <f t="shared" si="8"/>
        <v>9.5448936</v>
      </c>
      <c r="L61" s="71">
        <f>SUM($K$51:K61)</f>
        <v>62.2133226</v>
      </c>
      <c r="M61" s="51"/>
      <c r="N61" s="4"/>
      <c r="O61" s="4"/>
    </row>
    <row r="62" ht="13.6" spans="1:15">
      <c r="A62" s="4"/>
      <c r="B62" s="26"/>
      <c r="C62" s="4"/>
      <c r="G62" s="4" t="s">
        <v>151</v>
      </c>
      <c r="H62" s="40"/>
      <c r="I62" s="40"/>
      <c r="J62" s="40"/>
      <c r="K62" s="71">
        <f t="shared" si="8"/>
        <v>0</v>
      </c>
      <c r="L62" s="71">
        <f>SUM($K$51:K62)</f>
        <v>62.2133226</v>
      </c>
      <c r="M62" s="51"/>
      <c r="N62" s="4"/>
      <c r="O62" s="4"/>
    </row>
    <row r="63" ht="13.6" spans="1:15">
      <c r="A63" s="4"/>
      <c r="B63" s="26"/>
      <c r="C63" s="4" t="s">
        <v>160</v>
      </c>
      <c r="G63" s="4" t="s">
        <v>15</v>
      </c>
      <c r="H63" s="40">
        <v>1</v>
      </c>
      <c r="I63" s="40">
        <v>2100</v>
      </c>
      <c r="J63" s="40">
        <v>2100</v>
      </c>
      <c r="K63" s="71">
        <f t="shared" si="8"/>
        <v>3.0370116</v>
      </c>
      <c r="L63" s="71">
        <f>SUM($K$51:K63)</f>
        <v>65.2503342</v>
      </c>
      <c r="M63" s="51"/>
      <c r="N63" s="4"/>
      <c r="O63" s="4"/>
    </row>
    <row r="64" ht="13.6" spans="1:15">
      <c r="A64" s="4"/>
      <c r="B64" s="26"/>
      <c r="C64" s="4" t="s">
        <v>344</v>
      </c>
      <c r="G64" s="4" t="s">
        <v>14</v>
      </c>
      <c r="H64" s="40">
        <v>1</v>
      </c>
      <c r="I64" s="40">
        <v>90</v>
      </c>
      <c r="J64" s="40">
        <v>90</v>
      </c>
      <c r="K64" s="71">
        <f>J64*$M$6</f>
        <v>67.44015</v>
      </c>
      <c r="L64" s="71">
        <f>SUM($K$51:K64)</f>
        <v>132.6904842</v>
      </c>
      <c r="M64" s="51"/>
      <c r="N64" s="4"/>
      <c r="O64" s="4"/>
    </row>
    <row r="65" ht="13.6" spans="1:15">
      <c r="A65" s="4"/>
      <c r="B65" s="26"/>
      <c r="C65" s="2" t="s">
        <v>255</v>
      </c>
      <c r="G65" s="4" t="s">
        <v>15</v>
      </c>
      <c r="H65" s="40">
        <v>1</v>
      </c>
      <c r="I65" s="4">
        <v>1400</v>
      </c>
      <c r="J65" s="4">
        <v>1400</v>
      </c>
      <c r="K65" s="71">
        <f t="shared" ref="K65:K71" si="9">J65*$M$4</f>
        <v>2.0246744</v>
      </c>
      <c r="L65" s="71">
        <f>SUM($K$51:K65)</f>
        <v>134.7151586</v>
      </c>
      <c r="M65" s="51"/>
      <c r="N65" s="4"/>
      <c r="O65" s="4"/>
    </row>
    <row r="66" ht="13.6" spans="1:15">
      <c r="A66" s="4"/>
      <c r="B66" s="26"/>
      <c r="C66" s="4" t="s">
        <v>345</v>
      </c>
      <c r="G66" s="4" t="s">
        <v>5</v>
      </c>
      <c r="H66" s="40">
        <v>1</v>
      </c>
      <c r="I66" s="40">
        <v>8790</v>
      </c>
      <c r="J66" s="40">
        <v>8790</v>
      </c>
      <c r="K66" s="71">
        <f t="shared" si="9"/>
        <v>12.71206284</v>
      </c>
      <c r="L66" s="71">
        <f>SUM($K$51:K66)</f>
        <v>147.42722144</v>
      </c>
      <c r="M66" s="51"/>
      <c r="N66" s="4"/>
      <c r="O66" s="4"/>
    </row>
    <row r="67" ht="13.6" spans="1:15">
      <c r="A67" s="4"/>
      <c r="B67" s="26"/>
      <c r="C67" s="4"/>
      <c r="G67" s="4" t="s">
        <v>151</v>
      </c>
      <c r="H67" s="40"/>
      <c r="I67" s="40"/>
      <c r="J67" s="40"/>
      <c r="K67" s="71">
        <f t="shared" si="9"/>
        <v>0</v>
      </c>
      <c r="L67" s="71">
        <f>SUM($K$51:K67)</f>
        <v>147.42722144</v>
      </c>
      <c r="M67" s="51"/>
      <c r="N67" s="4"/>
      <c r="O67" s="4"/>
    </row>
    <row r="68" ht="13.6" spans="1:15">
      <c r="A68" s="4"/>
      <c r="B68" s="26"/>
      <c r="C68" s="4" t="s">
        <v>164</v>
      </c>
      <c r="G68" s="4" t="s">
        <v>10</v>
      </c>
      <c r="H68" s="40">
        <v>1</v>
      </c>
      <c r="I68" s="40">
        <v>2000</v>
      </c>
      <c r="J68" s="40">
        <v>2000</v>
      </c>
      <c r="K68" s="71">
        <f t="shared" si="9"/>
        <v>2.892392</v>
      </c>
      <c r="L68" s="71">
        <f>SUM($K$51:K68)</f>
        <v>150.31961344</v>
      </c>
      <c r="M68" s="51"/>
      <c r="N68" s="4"/>
      <c r="O68" s="4"/>
    </row>
    <row r="69" ht="13.6" spans="1:15">
      <c r="A69" s="4"/>
      <c r="B69" s="26"/>
      <c r="C69" s="4" t="s">
        <v>109</v>
      </c>
      <c r="G69" s="4" t="s">
        <v>10</v>
      </c>
      <c r="H69" s="40">
        <v>1</v>
      </c>
      <c r="I69" s="40">
        <v>1390</v>
      </c>
      <c r="J69" s="40">
        <v>1390</v>
      </c>
      <c r="K69" s="71">
        <f t="shared" si="9"/>
        <v>2.01021244</v>
      </c>
      <c r="L69" s="71">
        <f>SUM($K$51:K69)</f>
        <v>152.32982588</v>
      </c>
      <c r="M69" s="51"/>
      <c r="N69" s="4"/>
      <c r="O69" s="4"/>
    </row>
    <row r="70" ht="13.6" spans="1:15">
      <c r="A70" s="4"/>
      <c r="B70" s="26"/>
      <c r="C70" s="4" t="s">
        <v>346</v>
      </c>
      <c r="G70" s="4" t="s">
        <v>14</v>
      </c>
      <c r="H70" s="40">
        <v>1</v>
      </c>
      <c r="I70" s="40">
        <v>1400</v>
      </c>
      <c r="J70" s="40">
        <v>1400</v>
      </c>
      <c r="K70" s="71">
        <f t="shared" si="9"/>
        <v>2.0246744</v>
      </c>
      <c r="L70" s="71">
        <f>SUM($K$51:K70)</f>
        <v>154.35450028</v>
      </c>
      <c r="M70" s="51"/>
      <c r="N70" s="4"/>
      <c r="O70" s="4"/>
    </row>
    <row r="71" ht="13.6" spans="1:15">
      <c r="A71" s="4"/>
      <c r="B71" s="26"/>
      <c r="C71" s="2" t="s">
        <v>136</v>
      </c>
      <c r="G71" s="4" t="s">
        <v>10</v>
      </c>
      <c r="H71" s="40">
        <v>1</v>
      </c>
      <c r="I71" s="4">
        <v>1800</v>
      </c>
      <c r="J71" s="4">
        <v>1800</v>
      </c>
      <c r="K71" s="71">
        <f t="shared" si="9"/>
        <v>2.6031528</v>
      </c>
      <c r="L71" s="71">
        <f>SUM($K$51:K71)</f>
        <v>156.95765308</v>
      </c>
      <c r="M71" s="51"/>
      <c r="N71" s="4"/>
      <c r="O71" s="4"/>
    </row>
    <row r="72" ht="13.6" spans="1:15">
      <c r="A72" s="4"/>
      <c r="B72" s="26"/>
      <c r="C72" s="4" t="s">
        <v>347</v>
      </c>
      <c r="G72" s="4" t="s">
        <v>149</v>
      </c>
      <c r="H72" s="40">
        <v>1</v>
      </c>
      <c r="I72" s="40">
        <v>8</v>
      </c>
      <c r="J72" s="40">
        <v>8</v>
      </c>
      <c r="K72" s="71">
        <f>J72*$M$6</f>
        <v>5.99468</v>
      </c>
      <c r="L72" s="71">
        <f>SUM($K$51:K72)</f>
        <v>162.95233308</v>
      </c>
      <c r="M72" s="51"/>
      <c r="N72" s="4"/>
      <c r="O72" s="4"/>
    </row>
    <row r="73" ht="13.6" spans="1:15">
      <c r="A73" s="4"/>
      <c r="B73" s="26"/>
      <c r="C73" s="4" t="s">
        <v>348</v>
      </c>
      <c r="G73" s="4" t="s">
        <v>149</v>
      </c>
      <c r="H73" s="40">
        <v>1</v>
      </c>
      <c r="I73" s="40">
        <v>2</v>
      </c>
      <c r="J73" s="40">
        <v>2</v>
      </c>
      <c r="K73" s="51">
        <v>2</v>
      </c>
      <c r="L73" s="71">
        <f>SUM($K$51:K73)</f>
        <v>164.95233308</v>
      </c>
      <c r="M73" s="51"/>
      <c r="N73" s="4"/>
      <c r="O73" s="4"/>
    </row>
    <row r="74" ht="12" spans="1:15">
      <c r="A74" s="4"/>
      <c r="B74" s="26"/>
      <c r="C74" s="72"/>
      <c r="G74" s="4"/>
      <c r="H74" s="40"/>
      <c r="I74" s="40"/>
      <c r="J74" s="40"/>
      <c r="K74" s="51"/>
      <c r="L74" s="51"/>
      <c r="M74" s="51"/>
      <c r="N74" s="4"/>
      <c r="O74" s="4"/>
    </row>
    <row r="75" ht="27" customHeight="1" spans="1:15">
      <c r="A75" s="58"/>
      <c r="B75" s="59" t="s">
        <v>145</v>
      </c>
      <c r="C75" s="60" t="s">
        <v>349</v>
      </c>
      <c r="D75" s="61"/>
      <c r="E75" s="61"/>
      <c r="F75" s="61"/>
      <c r="G75" s="63"/>
      <c r="H75" s="63"/>
      <c r="I75" s="64"/>
      <c r="J75" s="65"/>
      <c r="K75" s="66"/>
      <c r="L75" s="64">
        <v>174.97</v>
      </c>
      <c r="M75" s="63"/>
      <c r="N75" s="58"/>
      <c r="O75" s="58"/>
    </row>
    <row r="76" ht="27" customHeight="1" spans="1:15">
      <c r="A76" s="58"/>
      <c r="B76" s="62" t="s">
        <v>147</v>
      </c>
      <c r="C76" s="58"/>
      <c r="G76" s="58"/>
      <c r="H76" s="58"/>
      <c r="I76" s="62"/>
      <c r="J76" s="67">
        <f>L75/4</f>
        <v>43.7425</v>
      </c>
      <c r="K76" s="68"/>
      <c r="L76" s="58"/>
      <c r="M76" s="58"/>
      <c r="N76" s="58"/>
      <c r="O76" s="58"/>
    </row>
    <row r="77" ht="12" spans="1:15">
      <c r="A77" s="4"/>
      <c r="B77" s="26"/>
      <c r="G77" s="4"/>
      <c r="H77" s="4"/>
      <c r="I77" s="4"/>
      <c r="J77" s="4"/>
      <c r="K77" s="4"/>
      <c r="L77" s="4"/>
      <c r="M77" s="4"/>
      <c r="N77" s="4"/>
      <c r="O77" s="4"/>
    </row>
    <row r="78" ht="12" spans="1:15">
      <c r="A78" s="4"/>
      <c r="B78" s="26"/>
      <c r="G78" s="4"/>
      <c r="H78" s="4"/>
      <c r="I78" s="4"/>
      <c r="J78" s="4"/>
      <c r="K78" s="4"/>
      <c r="L78" s="4"/>
      <c r="M78" s="4"/>
      <c r="N78" s="4"/>
      <c r="O78" s="4"/>
    </row>
    <row r="79" ht="12" spans="1:15">
      <c r="A79" s="4"/>
      <c r="B79" s="26"/>
      <c r="G79" s="4"/>
      <c r="H79" s="4"/>
      <c r="I79" s="4"/>
      <c r="J79" s="4"/>
      <c r="K79" s="4"/>
      <c r="L79" s="4"/>
      <c r="M79" s="4"/>
      <c r="N79" s="4"/>
      <c r="O79" s="4"/>
    </row>
    <row r="80" ht="12" spans="1:15">
      <c r="A80" s="4"/>
      <c r="B80" s="26"/>
      <c r="G80" s="4"/>
      <c r="H80" s="4"/>
      <c r="I80" s="4"/>
      <c r="J80" s="4"/>
      <c r="K80" s="4"/>
      <c r="L80" s="4"/>
      <c r="M80" s="4"/>
      <c r="N80" s="4"/>
      <c r="O80" s="4"/>
    </row>
    <row r="81" ht="12" spans="1:15">
      <c r="A81" s="4"/>
      <c r="B81" s="26"/>
      <c r="G81" s="4"/>
      <c r="H81" s="4"/>
      <c r="I81" s="4"/>
      <c r="J81" s="4"/>
      <c r="K81" s="4"/>
      <c r="L81" s="4"/>
      <c r="M81" s="4"/>
      <c r="N81" s="4"/>
      <c r="O81" s="4"/>
    </row>
    <row r="82" ht="12" spans="1:15">
      <c r="A82" s="4"/>
      <c r="B82" s="26"/>
      <c r="G82" s="4"/>
      <c r="H82" s="4"/>
      <c r="I82" s="4"/>
      <c r="J82" s="4"/>
      <c r="K82" s="4"/>
      <c r="L82" s="4"/>
      <c r="M82" s="4"/>
      <c r="N82" s="4"/>
      <c r="O82" s="4"/>
    </row>
    <row r="83" ht="12" spans="1:15">
      <c r="A83" s="4"/>
      <c r="B83" s="26"/>
      <c r="G83" s="4"/>
      <c r="H83" s="4"/>
      <c r="I83" s="4"/>
      <c r="J83" s="4"/>
      <c r="K83" s="4"/>
      <c r="L83" s="4"/>
      <c r="M83" s="4"/>
      <c r="N83" s="4"/>
      <c r="O83" s="4"/>
    </row>
    <row r="84" ht="12" spans="1:15">
      <c r="A84" s="4"/>
      <c r="B84" s="26"/>
      <c r="G84" s="4"/>
      <c r="H84" s="4"/>
      <c r="I84" s="4"/>
      <c r="J84" s="4"/>
      <c r="K84" s="4"/>
      <c r="L84" s="4"/>
      <c r="M84" s="4"/>
      <c r="N84" s="4"/>
      <c r="O84" s="4"/>
    </row>
    <row r="85" ht="12" spans="1:15">
      <c r="A85" s="4"/>
      <c r="B85" s="26"/>
      <c r="G85" s="4"/>
      <c r="H85" s="4"/>
      <c r="I85" s="4"/>
      <c r="J85" s="4"/>
      <c r="K85" s="4"/>
      <c r="L85" s="4"/>
      <c r="M85" s="4"/>
      <c r="N85" s="4"/>
      <c r="O85" s="4"/>
    </row>
    <row r="86" ht="12" spans="1:15">
      <c r="A86" s="4"/>
      <c r="B86" s="26"/>
      <c r="G86" s="4"/>
      <c r="H86" s="4"/>
      <c r="I86" s="4"/>
      <c r="J86" s="4"/>
      <c r="K86" s="4"/>
      <c r="L86" s="4"/>
      <c r="M86" s="4"/>
      <c r="N86" s="4"/>
      <c r="O86" s="4"/>
    </row>
    <row r="87" ht="12" spans="1:15">
      <c r="A87" s="4"/>
      <c r="B87" s="26"/>
      <c r="G87" s="4"/>
      <c r="H87" s="4"/>
      <c r="I87" s="4"/>
      <c r="J87" s="4"/>
      <c r="K87" s="4"/>
      <c r="L87" s="4"/>
      <c r="M87" s="4"/>
      <c r="N87" s="4"/>
      <c r="O87" s="4"/>
    </row>
    <row r="88" ht="12" spans="1:15">
      <c r="A88" s="4"/>
      <c r="B88" s="26"/>
      <c r="G88" s="4"/>
      <c r="H88" s="4"/>
      <c r="I88" s="4"/>
      <c r="J88" s="4"/>
      <c r="K88" s="4"/>
      <c r="L88" s="4"/>
      <c r="M88" s="4"/>
      <c r="N88" s="4"/>
      <c r="O88" s="4"/>
    </row>
    <row r="89" ht="12" spans="1:15">
      <c r="A89" s="4"/>
      <c r="B89" s="26"/>
      <c r="G89" s="4"/>
      <c r="H89" s="4"/>
      <c r="I89" s="4"/>
      <c r="J89" s="4"/>
      <c r="K89" s="4"/>
      <c r="L89" s="4"/>
      <c r="M89" s="4"/>
      <c r="N89" s="4"/>
      <c r="O89" s="4"/>
    </row>
    <row r="90" ht="12" spans="1:15">
      <c r="A90" s="4"/>
      <c r="B90" s="26"/>
      <c r="G90" s="4"/>
      <c r="H90" s="4"/>
      <c r="I90" s="4"/>
      <c r="J90" s="4"/>
      <c r="K90" s="4"/>
      <c r="L90" s="4"/>
      <c r="M90" s="4"/>
      <c r="N90" s="4"/>
      <c r="O90" s="4"/>
    </row>
    <row r="91" ht="12" spans="1:15">
      <c r="A91" s="4"/>
      <c r="B91" s="26"/>
      <c r="G91" s="4"/>
      <c r="H91" s="4"/>
      <c r="I91" s="4"/>
      <c r="J91" s="4"/>
      <c r="K91" s="4"/>
      <c r="L91" s="4"/>
      <c r="M91" s="4"/>
      <c r="N91" s="4"/>
      <c r="O91" s="4"/>
    </row>
    <row r="92" ht="12" spans="1:15">
      <c r="A92" s="4"/>
      <c r="B92" s="26"/>
      <c r="G92" s="4"/>
      <c r="H92" s="4"/>
      <c r="I92" s="4"/>
      <c r="J92" s="4"/>
      <c r="K92" s="4"/>
      <c r="L92" s="4"/>
      <c r="M92" s="4"/>
      <c r="N92" s="4"/>
      <c r="O92" s="4"/>
    </row>
    <row r="93" ht="12" spans="1:15">
      <c r="A93" s="4"/>
      <c r="B93" s="26"/>
      <c r="G93" s="4"/>
      <c r="H93" s="4"/>
      <c r="I93" s="4"/>
      <c r="J93" s="4"/>
      <c r="K93" s="4"/>
      <c r="L93" s="4"/>
      <c r="M93" s="4"/>
      <c r="N93" s="4"/>
      <c r="O93" s="4"/>
    </row>
    <row r="94" ht="12" spans="1:15">
      <c r="A94" s="4"/>
      <c r="B94" s="26"/>
      <c r="G94" s="4"/>
      <c r="H94" s="4"/>
      <c r="I94" s="4"/>
      <c r="J94" s="4"/>
      <c r="K94" s="4"/>
      <c r="L94" s="4"/>
      <c r="M94" s="4"/>
      <c r="N94" s="4"/>
      <c r="O94" s="4"/>
    </row>
    <row r="95" ht="12" spans="1:15">
      <c r="A95" s="4"/>
      <c r="B95" s="26"/>
      <c r="G95" s="4"/>
      <c r="H95" s="4"/>
      <c r="I95" s="4"/>
      <c r="J95" s="4"/>
      <c r="K95" s="4"/>
      <c r="L95" s="4"/>
      <c r="M95" s="4"/>
      <c r="N95" s="4"/>
      <c r="O95" s="4"/>
    </row>
    <row r="96" ht="12" spans="1:15">
      <c r="A96" s="4"/>
      <c r="B96" s="26"/>
      <c r="G96" s="4"/>
      <c r="H96" s="4"/>
      <c r="I96" s="4"/>
      <c r="J96" s="4"/>
      <c r="K96" s="4"/>
      <c r="L96" s="4"/>
      <c r="M96" s="4"/>
      <c r="N96" s="4"/>
      <c r="O96" s="4"/>
    </row>
    <row r="97" ht="12" spans="1:15">
      <c r="A97" s="4"/>
      <c r="B97" s="26"/>
      <c r="G97" s="4"/>
      <c r="H97" s="4"/>
      <c r="I97" s="4"/>
      <c r="J97" s="4"/>
      <c r="K97" s="4"/>
      <c r="L97" s="4"/>
      <c r="M97" s="4"/>
      <c r="N97" s="4"/>
      <c r="O97" s="4"/>
    </row>
    <row r="98" ht="12" spans="1:15">
      <c r="A98" s="4"/>
      <c r="B98" s="26"/>
      <c r="G98" s="4"/>
      <c r="H98" s="4"/>
      <c r="I98" s="4"/>
      <c r="J98" s="4"/>
      <c r="K98" s="4"/>
      <c r="L98" s="4"/>
      <c r="M98" s="4"/>
      <c r="N98" s="4"/>
      <c r="O98" s="4"/>
    </row>
    <row r="99" ht="12" spans="1:15">
      <c r="A99" s="4"/>
      <c r="B99" s="26"/>
      <c r="G99" s="4"/>
      <c r="H99" s="4"/>
      <c r="I99" s="4"/>
      <c r="J99" s="4"/>
      <c r="K99" s="4"/>
      <c r="L99" s="4"/>
      <c r="M99" s="4"/>
      <c r="N99" s="4"/>
      <c r="O99" s="4"/>
    </row>
    <row r="100" ht="12" spans="1:15">
      <c r="A100" s="4"/>
      <c r="B100" s="26"/>
      <c r="G100" s="4"/>
      <c r="H100" s="4"/>
      <c r="I100" s="4"/>
      <c r="J100" s="4"/>
      <c r="K100" s="4"/>
      <c r="L100" s="4"/>
      <c r="M100" s="4"/>
      <c r="N100" s="4"/>
      <c r="O100" s="4"/>
    </row>
    <row r="101" ht="12" spans="1:15">
      <c r="A101" s="4"/>
      <c r="B101" s="26"/>
      <c r="G101" s="4"/>
      <c r="H101" s="4"/>
      <c r="I101" s="4"/>
      <c r="J101" s="4"/>
      <c r="K101" s="4"/>
      <c r="L101" s="4"/>
      <c r="M101" s="4"/>
      <c r="N101" s="4"/>
      <c r="O101" s="4"/>
    </row>
    <row r="102" ht="12" spans="1:15">
      <c r="A102" s="4"/>
      <c r="B102" s="26"/>
      <c r="G102" s="4"/>
      <c r="H102" s="4"/>
      <c r="I102" s="4"/>
      <c r="J102" s="4"/>
      <c r="K102" s="4"/>
      <c r="L102" s="4"/>
      <c r="M102" s="4"/>
      <c r="N102" s="4"/>
      <c r="O102" s="4"/>
    </row>
    <row r="103" ht="12" spans="1:15">
      <c r="A103" s="4"/>
      <c r="B103" s="26"/>
      <c r="G103" s="4"/>
      <c r="H103" s="4"/>
      <c r="I103" s="4"/>
      <c r="J103" s="4"/>
      <c r="K103" s="4"/>
      <c r="L103" s="4"/>
      <c r="M103" s="4"/>
      <c r="N103" s="4"/>
      <c r="O103" s="4"/>
    </row>
    <row r="104" ht="12" spans="1:15">
      <c r="A104" s="4"/>
      <c r="B104" s="26"/>
      <c r="G104" s="4"/>
      <c r="H104" s="4"/>
      <c r="I104" s="4"/>
      <c r="J104" s="4"/>
      <c r="K104" s="4"/>
      <c r="L104" s="4"/>
      <c r="M104" s="4"/>
      <c r="N104" s="4"/>
      <c r="O104" s="4"/>
    </row>
    <row r="105" ht="12" spans="1:15">
      <c r="A105" s="4"/>
      <c r="B105" s="26"/>
      <c r="G105" s="4"/>
      <c r="H105" s="4"/>
      <c r="I105" s="4"/>
      <c r="J105" s="4"/>
      <c r="K105" s="4"/>
      <c r="L105" s="4"/>
      <c r="M105" s="4"/>
      <c r="N105" s="4"/>
      <c r="O105" s="4"/>
    </row>
    <row r="106" ht="12" spans="1:15">
      <c r="A106" s="4"/>
      <c r="B106" s="26"/>
      <c r="G106" s="4"/>
      <c r="H106" s="4"/>
      <c r="I106" s="4"/>
      <c r="J106" s="4"/>
      <c r="K106" s="4"/>
      <c r="L106" s="4"/>
      <c r="M106" s="4"/>
      <c r="N106" s="4"/>
      <c r="O106" s="4"/>
    </row>
    <row r="107" ht="12" spans="1:15">
      <c r="A107" s="4"/>
      <c r="B107" s="26"/>
      <c r="G107" s="4"/>
      <c r="H107" s="4"/>
      <c r="I107" s="4"/>
      <c r="J107" s="4"/>
      <c r="K107" s="4"/>
      <c r="L107" s="4"/>
      <c r="M107" s="4"/>
      <c r="N107" s="4"/>
      <c r="O107" s="4"/>
    </row>
    <row r="108" ht="12" spans="1:15">
      <c r="A108" s="4"/>
      <c r="B108" s="26"/>
      <c r="G108" s="4"/>
      <c r="H108" s="4"/>
      <c r="I108" s="4"/>
      <c r="J108" s="4"/>
      <c r="K108" s="4"/>
      <c r="L108" s="4"/>
      <c r="M108" s="4"/>
      <c r="N108" s="4"/>
      <c r="O108" s="4"/>
    </row>
    <row r="109" ht="12" spans="1:15">
      <c r="A109" s="4"/>
      <c r="B109" s="26"/>
      <c r="G109" s="4"/>
      <c r="H109" s="4"/>
      <c r="I109" s="4"/>
      <c r="J109" s="4"/>
      <c r="K109" s="4"/>
      <c r="L109" s="4"/>
      <c r="M109" s="4"/>
      <c r="N109" s="4"/>
      <c r="O109" s="4"/>
    </row>
    <row r="110" ht="12" spans="1:15">
      <c r="A110" s="4"/>
      <c r="B110" s="26"/>
      <c r="G110" s="4"/>
      <c r="H110" s="4"/>
      <c r="I110" s="4"/>
      <c r="J110" s="4"/>
      <c r="K110" s="4"/>
      <c r="L110" s="4"/>
      <c r="M110" s="4"/>
      <c r="N110" s="4"/>
      <c r="O110" s="4"/>
    </row>
    <row r="111" ht="12" spans="1:15">
      <c r="A111" s="4"/>
      <c r="B111" s="26"/>
      <c r="G111" s="4"/>
      <c r="H111" s="4"/>
      <c r="I111" s="4"/>
      <c r="J111" s="4"/>
      <c r="K111" s="4"/>
      <c r="L111" s="4"/>
      <c r="M111" s="4"/>
      <c r="N111" s="4"/>
      <c r="O111" s="4"/>
    </row>
    <row r="112" ht="12" spans="1:15">
      <c r="A112" s="4"/>
      <c r="B112" s="26"/>
      <c r="G112" s="4"/>
      <c r="H112" s="4"/>
      <c r="I112" s="4"/>
      <c r="J112" s="4"/>
      <c r="K112" s="4"/>
      <c r="L112" s="4"/>
      <c r="M112" s="4"/>
      <c r="N112" s="4"/>
      <c r="O112" s="4"/>
    </row>
    <row r="113" ht="12" spans="1:15">
      <c r="A113" s="4"/>
      <c r="B113" s="26"/>
      <c r="G113" s="4"/>
      <c r="H113" s="4"/>
      <c r="I113" s="4"/>
      <c r="J113" s="4"/>
      <c r="K113" s="4"/>
      <c r="L113" s="4"/>
      <c r="M113" s="4"/>
      <c r="N113" s="4"/>
      <c r="O113" s="4"/>
    </row>
    <row r="114" ht="12" spans="1:15">
      <c r="A114" s="4"/>
      <c r="B114" s="26"/>
      <c r="G114" s="4"/>
      <c r="H114" s="4"/>
      <c r="I114" s="4"/>
      <c r="J114" s="4"/>
      <c r="K114" s="4"/>
      <c r="L114" s="4"/>
      <c r="M114" s="4"/>
      <c r="N114" s="4"/>
      <c r="O114" s="4"/>
    </row>
    <row r="115" ht="12" spans="1:15">
      <c r="A115" s="4"/>
      <c r="B115" s="26"/>
      <c r="G115" s="4"/>
      <c r="H115" s="4"/>
      <c r="I115" s="4"/>
      <c r="J115" s="4"/>
      <c r="K115" s="4"/>
      <c r="L115" s="4"/>
      <c r="M115" s="4"/>
      <c r="N115" s="4"/>
      <c r="O115" s="4"/>
    </row>
    <row r="116" ht="12" spans="1:15">
      <c r="A116" s="4"/>
      <c r="B116" s="26"/>
      <c r="G116" s="4"/>
      <c r="H116" s="4"/>
      <c r="I116" s="4"/>
      <c r="J116" s="4"/>
      <c r="K116" s="4"/>
      <c r="L116" s="4"/>
      <c r="M116" s="4"/>
      <c r="N116" s="4"/>
      <c r="O116" s="4"/>
    </row>
    <row r="117" ht="12" spans="1:15">
      <c r="A117" s="4"/>
      <c r="B117" s="26"/>
      <c r="G117" s="4"/>
      <c r="H117" s="4"/>
      <c r="I117" s="4"/>
      <c r="J117" s="4"/>
      <c r="K117" s="4"/>
      <c r="L117" s="4"/>
      <c r="M117" s="4"/>
      <c r="N117" s="4"/>
      <c r="O117" s="4"/>
    </row>
    <row r="118" ht="12" spans="1:15">
      <c r="A118" s="4"/>
      <c r="B118" s="26"/>
      <c r="G118" s="4"/>
      <c r="H118" s="4"/>
      <c r="I118" s="4"/>
      <c r="J118" s="4"/>
      <c r="K118" s="4"/>
      <c r="L118" s="4"/>
      <c r="M118" s="4"/>
      <c r="N118" s="4"/>
      <c r="O118" s="4"/>
    </row>
    <row r="119" ht="12" spans="1:15">
      <c r="A119" s="4"/>
      <c r="B119" s="26"/>
      <c r="G119" s="4"/>
      <c r="H119" s="4"/>
      <c r="I119" s="4"/>
      <c r="J119" s="4"/>
      <c r="K119" s="4"/>
      <c r="L119" s="4"/>
      <c r="M119" s="4"/>
      <c r="N119" s="4"/>
      <c r="O119" s="4"/>
    </row>
    <row r="120" ht="12" spans="1:15">
      <c r="A120" s="4"/>
      <c r="B120" s="26"/>
      <c r="G120" s="4"/>
      <c r="H120" s="4"/>
      <c r="I120" s="4"/>
      <c r="J120" s="4"/>
      <c r="K120" s="4"/>
      <c r="L120" s="4"/>
      <c r="M120" s="4"/>
      <c r="N120" s="4"/>
      <c r="O120" s="4"/>
    </row>
    <row r="121" ht="12" spans="1:15">
      <c r="A121" s="4"/>
      <c r="B121" s="26"/>
      <c r="G121" s="4"/>
      <c r="H121" s="4"/>
      <c r="I121" s="4"/>
      <c r="J121" s="4"/>
      <c r="K121" s="4"/>
      <c r="L121" s="4"/>
      <c r="M121" s="4"/>
      <c r="N121" s="4"/>
      <c r="O121" s="4"/>
    </row>
    <row r="122" ht="12" spans="1:15">
      <c r="A122" s="4"/>
      <c r="B122" s="26"/>
      <c r="G122" s="4"/>
      <c r="H122" s="4"/>
      <c r="I122" s="4"/>
      <c r="J122" s="4"/>
      <c r="K122" s="4"/>
      <c r="L122" s="4"/>
      <c r="M122" s="4"/>
      <c r="N122" s="4"/>
      <c r="O122" s="4"/>
    </row>
    <row r="123" ht="12" spans="1:15">
      <c r="A123" s="4"/>
      <c r="B123" s="26"/>
      <c r="G123" s="4"/>
      <c r="H123" s="4"/>
      <c r="I123" s="4"/>
      <c r="J123" s="4"/>
      <c r="K123" s="4"/>
      <c r="L123" s="4"/>
      <c r="M123" s="4"/>
      <c r="N123" s="4"/>
      <c r="O123" s="4"/>
    </row>
    <row r="124" ht="12" spans="1:15">
      <c r="A124" s="4"/>
      <c r="B124" s="26"/>
      <c r="G124" s="4"/>
      <c r="H124" s="4"/>
      <c r="I124" s="4"/>
      <c r="J124" s="4"/>
      <c r="K124" s="4"/>
      <c r="L124" s="4"/>
      <c r="M124" s="4"/>
      <c r="N124" s="4"/>
      <c r="O124" s="4"/>
    </row>
    <row r="125" ht="12" spans="1:15">
      <c r="A125" s="4"/>
      <c r="B125" s="26"/>
      <c r="G125" s="4"/>
      <c r="H125" s="4"/>
      <c r="I125" s="4"/>
      <c r="J125" s="4"/>
      <c r="K125" s="4"/>
      <c r="L125" s="4"/>
      <c r="M125" s="4"/>
      <c r="N125" s="4"/>
      <c r="O125" s="4"/>
    </row>
    <row r="126" ht="12" spans="1:15">
      <c r="A126" s="4"/>
      <c r="B126" s="26"/>
      <c r="G126" s="4"/>
      <c r="H126" s="4"/>
      <c r="I126" s="4"/>
      <c r="J126" s="4"/>
      <c r="K126" s="4"/>
      <c r="L126" s="4"/>
      <c r="M126" s="4"/>
      <c r="N126" s="4"/>
      <c r="O126" s="4"/>
    </row>
    <row r="127" ht="12" spans="1:15">
      <c r="A127" s="4"/>
      <c r="B127" s="26"/>
      <c r="G127" s="4"/>
      <c r="H127" s="4"/>
      <c r="I127" s="4"/>
      <c r="J127" s="4"/>
      <c r="K127" s="4"/>
      <c r="L127" s="4"/>
      <c r="M127" s="4"/>
      <c r="N127" s="4"/>
      <c r="O127" s="4"/>
    </row>
    <row r="128" ht="12" spans="1:15">
      <c r="A128" s="4"/>
      <c r="B128" s="26"/>
      <c r="G128" s="4"/>
      <c r="H128" s="4"/>
      <c r="I128" s="4"/>
      <c r="J128" s="4"/>
      <c r="K128" s="4"/>
      <c r="L128" s="4"/>
      <c r="M128" s="4"/>
      <c r="N128" s="4"/>
      <c r="O128" s="4"/>
    </row>
    <row r="129" ht="12" spans="1:15">
      <c r="A129" s="4"/>
      <c r="B129" s="26"/>
      <c r="G129" s="4"/>
      <c r="H129" s="4"/>
      <c r="I129" s="4"/>
      <c r="J129" s="4"/>
      <c r="K129" s="4"/>
      <c r="L129" s="4"/>
      <c r="M129" s="4"/>
      <c r="N129" s="4"/>
      <c r="O129" s="4"/>
    </row>
    <row r="130" ht="12" spans="1:15">
      <c r="A130" s="4"/>
      <c r="B130" s="26"/>
      <c r="G130" s="4"/>
      <c r="H130" s="4"/>
      <c r="I130" s="4"/>
      <c r="J130" s="4"/>
      <c r="K130" s="4"/>
      <c r="L130" s="4"/>
      <c r="M130" s="4"/>
      <c r="N130" s="4"/>
      <c r="O130" s="4"/>
    </row>
    <row r="131" ht="12" spans="1:15">
      <c r="A131" s="4"/>
      <c r="B131" s="26"/>
      <c r="G131" s="4"/>
      <c r="H131" s="4"/>
      <c r="I131" s="4"/>
      <c r="J131" s="4"/>
      <c r="K131" s="4"/>
      <c r="L131" s="4"/>
      <c r="M131" s="4"/>
      <c r="N131" s="4"/>
      <c r="O131" s="4"/>
    </row>
    <row r="132" ht="12" spans="1:15">
      <c r="A132" s="4"/>
      <c r="B132" s="26"/>
      <c r="G132" s="4"/>
      <c r="H132" s="4"/>
      <c r="I132" s="4"/>
      <c r="J132" s="4"/>
      <c r="K132" s="4"/>
      <c r="L132" s="4"/>
      <c r="M132" s="4"/>
      <c r="N132" s="4"/>
      <c r="O132" s="4"/>
    </row>
    <row r="133" ht="12" spans="1:15">
      <c r="A133" s="4"/>
      <c r="B133" s="26"/>
      <c r="G133" s="4"/>
      <c r="H133" s="4"/>
      <c r="I133" s="4"/>
      <c r="J133" s="4"/>
      <c r="K133" s="4"/>
      <c r="L133" s="4"/>
      <c r="M133" s="4"/>
      <c r="N133" s="4"/>
      <c r="O133" s="4"/>
    </row>
    <row r="134" ht="12" spans="1:15">
      <c r="A134" s="4"/>
      <c r="B134" s="26"/>
      <c r="G134" s="4"/>
      <c r="H134" s="4"/>
      <c r="I134" s="4"/>
      <c r="J134" s="4"/>
      <c r="K134" s="4"/>
      <c r="L134" s="4"/>
      <c r="M134" s="4"/>
      <c r="N134" s="4"/>
      <c r="O134" s="4"/>
    </row>
    <row r="135" ht="12" spans="1:15">
      <c r="A135" s="4"/>
      <c r="B135" s="26"/>
      <c r="G135" s="4"/>
      <c r="H135" s="4"/>
      <c r="I135" s="4"/>
      <c r="J135" s="4"/>
      <c r="K135" s="4"/>
      <c r="L135" s="4"/>
      <c r="M135" s="4"/>
      <c r="N135" s="4"/>
      <c r="O135" s="4"/>
    </row>
    <row r="136" ht="12" spans="1:15">
      <c r="A136" s="4"/>
      <c r="B136" s="26"/>
      <c r="G136" s="4"/>
      <c r="H136" s="4"/>
      <c r="I136" s="4"/>
      <c r="J136" s="4"/>
      <c r="K136" s="4"/>
      <c r="L136" s="4"/>
      <c r="M136" s="4"/>
      <c r="N136" s="4"/>
      <c r="O136" s="4"/>
    </row>
    <row r="137" ht="12" spans="1:15">
      <c r="A137" s="4"/>
      <c r="B137" s="26"/>
      <c r="G137" s="4"/>
      <c r="H137" s="4"/>
      <c r="I137" s="4"/>
      <c r="J137" s="4"/>
      <c r="K137" s="4"/>
      <c r="L137" s="4"/>
      <c r="M137" s="4"/>
      <c r="N137" s="4"/>
      <c r="O137" s="4"/>
    </row>
    <row r="138" ht="12" spans="1:15">
      <c r="A138" s="4"/>
      <c r="B138" s="26"/>
      <c r="G138" s="4"/>
      <c r="H138" s="4"/>
      <c r="I138" s="4"/>
      <c r="J138" s="4"/>
      <c r="K138" s="4"/>
      <c r="L138" s="4"/>
      <c r="M138" s="4"/>
      <c r="N138" s="4"/>
      <c r="O138" s="4"/>
    </row>
    <row r="139" ht="12" spans="1:15">
      <c r="A139" s="4"/>
      <c r="B139" s="26"/>
      <c r="G139" s="4"/>
      <c r="H139" s="4"/>
      <c r="I139" s="4"/>
      <c r="J139" s="4"/>
      <c r="K139" s="4"/>
      <c r="L139" s="4"/>
      <c r="M139" s="4"/>
      <c r="N139" s="4"/>
      <c r="O139" s="4"/>
    </row>
    <row r="140" ht="12" spans="1:15">
      <c r="A140" s="4"/>
      <c r="B140" s="26"/>
      <c r="G140" s="4"/>
      <c r="H140" s="4"/>
      <c r="I140" s="4"/>
      <c r="J140" s="4"/>
      <c r="K140" s="4"/>
      <c r="L140" s="4"/>
      <c r="M140" s="4"/>
      <c r="N140" s="4"/>
      <c r="O140" s="4"/>
    </row>
    <row r="141" ht="12" spans="1:15">
      <c r="A141" s="4"/>
      <c r="B141" s="26"/>
      <c r="G141" s="4"/>
      <c r="H141" s="4"/>
      <c r="I141" s="4"/>
      <c r="J141" s="4"/>
      <c r="K141" s="4"/>
      <c r="L141" s="4"/>
      <c r="M141" s="4"/>
      <c r="N141" s="4"/>
      <c r="O141" s="4"/>
    </row>
    <row r="142" ht="12" spans="1:15">
      <c r="A142" s="4"/>
      <c r="B142" s="26"/>
      <c r="G142" s="4"/>
      <c r="H142" s="4"/>
      <c r="I142" s="4"/>
      <c r="J142" s="4"/>
      <c r="K142" s="4"/>
      <c r="L142" s="4"/>
      <c r="M142" s="4"/>
      <c r="N142" s="4"/>
      <c r="O142" s="4"/>
    </row>
    <row r="143" ht="12" spans="1:15">
      <c r="A143" s="4"/>
      <c r="B143" s="26"/>
      <c r="G143" s="4"/>
      <c r="H143" s="4"/>
      <c r="I143" s="4"/>
      <c r="J143" s="4"/>
      <c r="K143" s="4"/>
      <c r="L143" s="4"/>
      <c r="M143" s="4"/>
      <c r="N143" s="4"/>
      <c r="O143" s="4"/>
    </row>
    <row r="144" ht="12" spans="1:15">
      <c r="A144" s="4"/>
      <c r="B144" s="26"/>
      <c r="G144" s="4"/>
      <c r="H144" s="4"/>
      <c r="I144" s="4"/>
      <c r="J144" s="4"/>
      <c r="K144" s="4"/>
      <c r="L144" s="4"/>
      <c r="M144" s="4"/>
      <c r="N144" s="4"/>
      <c r="O144" s="4"/>
    </row>
    <row r="145" ht="12" spans="1:15">
      <c r="A145" s="4"/>
      <c r="B145" s="26"/>
      <c r="G145" s="4"/>
      <c r="H145" s="4"/>
      <c r="I145" s="4"/>
      <c r="J145" s="4"/>
      <c r="K145" s="4"/>
      <c r="L145" s="4"/>
      <c r="M145" s="4"/>
      <c r="N145" s="4"/>
      <c r="O145" s="4"/>
    </row>
    <row r="146" ht="12" spans="1:15">
      <c r="A146" s="4"/>
      <c r="B146" s="26"/>
      <c r="G146" s="4"/>
      <c r="H146" s="4"/>
      <c r="I146" s="4"/>
      <c r="J146" s="4"/>
      <c r="K146" s="4"/>
      <c r="L146" s="4"/>
      <c r="M146" s="4"/>
      <c r="N146" s="4"/>
      <c r="O146" s="4"/>
    </row>
    <row r="147" ht="12" spans="1:15">
      <c r="A147" s="4"/>
      <c r="B147" s="26"/>
      <c r="G147" s="4"/>
      <c r="H147" s="4"/>
      <c r="I147" s="4"/>
      <c r="J147" s="4"/>
      <c r="K147" s="4"/>
      <c r="L147" s="4"/>
      <c r="M147" s="4"/>
      <c r="N147" s="4"/>
      <c r="O147" s="4"/>
    </row>
    <row r="148" ht="12" spans="1:15">
      <c r="A148" s="4"/>
      <c r="B148" s="26"/>
      <c r="G148" s="4"/>
      <c r="H148" s="4"/>
      <c r="I148" s="4"/>
      <c r="J148" s="4"/>
      <c r="K148" s="4"/>
      <c r="L148" s="4"/>
      <c r="M148" s="4"/>
      <c r="N148" s="4"/>
      <c r="O148" s="4"/>
    </row>
    <row r="149" ht="12" spans="1:15">
      <c r="A149" s="4"/>
      <c r="B149" s="26"/>
      <c r="G149" s="4"/>
      <c r="H149" s="4"/>
      <c r="I149" s="4"/>
      <c r="J149" s="4"/>
      <c r="K149" s="4"/>
      <c r="L149" s="4"/>
      <c r="M149" s="4"/>
      <c r="N149" s="4"/>
      <c r="O149" s="4"/>
    </row>
    <row r="150" ht="12" spans="1:15">
      <c r="A150" s="4"/>
      <c r="B150" s="26"/>
      <c r="G150" s="4"/>
      <c r="H150" s="4"/>
      <c r="I150" s="4"/>
      <c r="J150" s="4"/>
      <c r="K150" s="4"/>
      <c r="L150" s="4"/>
      <c r="M150" s="4"/>
      <c r="N150" s="4"/>
      <c r="O150" s="4"/>
    </row>
    <row r="151" ht="12" spans="1:15">
      <c r="A151" s="4"/>
      <c r="B151" s="26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 ht="12" spans="1:15">
      <c r="A152" s="4"/>
      <c r="B152" s="26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 ht="12" spans="1:15">
      <c r="A153" s="4"/>
      <c r="B153" s="26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 ht="12" spans="1:15">
      <c r="A154" s="4"/>
      <c r="B154" s="26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</row>
    <row r="155" ht="12" spans="1:15">
      <c r="A155" s="4"/>
      <c r="B155" s="26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</row>
    <row r="156" ht="12" spans="1:15">
      <c r="A156" s="4"/>
      <c r="B156" s="26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</row>
    <row r="157" ht="12" spans="1:15">
      <c r="A157" s="4"/>
      <c r="B157" s="26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r="158" ht="12" spans="1:15">
      <c r="A158" s="4"/>
      <c r="B158" s="26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 ht="12" spans="1:15">
      <c r="A159" s="4"/>
      <c r="B159" s="26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r="160" ht="12" spans="1:15">
      <c r="A160" s="4"/>
      <c r="B160" s="26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</row>
    <row r="161" ht="12" spans="1:15">
      <c r="A161" s="4"/>
      <c r="B161" s="26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 ht="12" spans="1:15">
      <c r="A162" s="4"/>
      <c r="B162" s="26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</row>
    <row r="163" ht="12" spans="1:15">
      <c r="A163" s="4"/>
      <c r="B163" s="26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</row>
    <row r="164" ht="12" spans="1:15">
      <c r="A164" s="4"/>
      <c r="B164" s="26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</row>
    <row r="165" ht="12" spans="1:15">
      <c r="A165" s="4"/>
      <c r="B165" s="26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</row>
    <row r="166" ht="12" spans="1:15">
      <c r="A166" s="4"/>
      <c r="B166" s="26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</row>
    <row r="167" ht="12" spans="1:15">
      <c r="A167" s="4"/>
      <c r="B167" s="26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 ht="12" spans="1:15">
      <c r="A168" s="4"/>
      <c r="B168" s="26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 ht="12" spans="1:15">
      <c r="A169" s="4"/>
      <c r="B169" s="26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 ht="12" spans="1:15">
      <c r="A170" s="4"/>
      <c r="B170" s="26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</row>
    <row r="171" ht="12" spans="1:15">
      <c r="A171" s="4"/>
      <c r="B171" s="26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</row>
    <row r="172" ht="12" spans="1:15">
      <c r="A172" s="4"/>
      <c r="B172" s="26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 ht="12" spans="1:15">
      <c r="A173" s="4"/>
      <c r="B173" s="26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 ht="12" spans="1:15">
      <c r="A174" s="4"/>
      <c r="B174" s="26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r="175" ht="12" spans="1:15">
      <c r="A175" s="4"/>
      <c r="B175" s="26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r="176" ht="12" spans="1:15">
      <c r="A176" s="4"/>
      <c r="B176" s="26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 ht="12" spans="1:15">
      <c r="A177" s="4"/>
      <c r="B177" s="26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</row>
    <row r="178" ht="12" spans="1:15">
      <c r="A178" s="4"/>
      <c r="B178" s="26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</row>
    <row r="179" ht="12" spans="1:15">
      <c r="A179" s="4"/>
      <c r="B179" s="26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</row>
    <row r="180" ht="12" spans="1:15">
      <c r="A180" s="4"/>
      <c r="B180" s="26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</row>
    <row r="181" ht="12" spans="1:15">
      <c r="A181" s="4"/>
      <c r="B181" s="26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</row>
    <row r="182" ht="12" spans="1:15">
      <c r="A182" s="4"/>
      <c r="B182" s="26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</row>
    <row r="183" ht="12" spans="1:15">
      <c r="A183" s="4"/>
      <c r="B183" s="26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 ht="12" spans="1:15">
      <c r="A184" s="4"/>
      <c r="B184" s="26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</row>
    <row r="185" ht="12" spans="1:15">
      <c r="A185" s="4"/>
      <c r="B185" s="26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r="186" ht="12" spans="1:15">
      <c r="A186" s="4"/>
      <c r="B186" s="26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</row>
    <row r="187" ht="12" spans="1:15">
      <c r="A187" s="4"/>
      <c r="B187" s="26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 ht="12" spans="1:15">
      <c r="A188" s="4"/>
      <c r="B188" s="26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r="189" ht="12" spans="1:15">
      <c r="A189" s="4"/>
      <c r="B189" s="26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</row>
    <row r="190" ht="12" spans="1:15">
      <c r="A190" s="4"/>
      <c r="B190" s="26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</row>
    <row r="191" ht="12" spans="1:15">
      <c r="A191" s="4"/>
      <c r="B191" s="26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</row>
    <row r="192" ht="12" spans="1:15">
      <c r="A192" s="4"/>
      <c r="B192" s="26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</row>
    <row r="193" ht="12" spans="1:15">
      <c r="A193" s="4"/>
      <c r="B193" s="26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</row>
    <row r="194" ht="12" spans="1:15">
      <c r="A194" s="4"/>
      <c r="B194" s="26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</row>
    <row r="195" ht="12" spans="1:15">
      <c r="A195" s="4"/>
      <c r="B195" s="26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</row>
    <row r="196" ht="12" spans="1:15">
      <c r="A196" s="4"/>
      <c r="B196" s="26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</row>
    <row r="197" ht="12" spans="1:15">
      <c r="A197" s="4"/>
      <c r="B197" s="26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</row>
    <row r="198" ht="12" spans="1:15">
      <c r="A198" s="4"/>
      <c r="B198" s="26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</row>
    <row r="199" ht="12" spans="1:15">
      <c r="A199" s="4"/>
      <c r="B199" s="26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</row>
    <row r="200" ht="12" spans="1:15">
      <c r="A200" s="4"/>
      <c r="B200" s="26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</row>
    <row r="201" ht="12" spans="1:15">
      <c r="A201" s="4"/>
      <c r="B201" s="26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</row>
    <row r="202" ht="12" spans="1:15">
      <c r="A202" s="4"/>
      <c r="B202" s="26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</row>
    <row r="203" ht="12" spans="1:15">
      <c r="A203" s="4"/>
      <c r="B203" s="26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</row>
    <row r="204" ht="12" spans="1:15">
      <c r="A204" s="4"/>
      <c r="B204" s="26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</row>
    <row r="205" ht="12" spans="1:15">
      <c r="A205" s="4"/>
      <c r="B205" s="26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</row>
    <row r="206" ht="12" spans="1:15">
      <c r="A206" s="4"/>
      <c r="B206" s="26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</row>
    <row r="207" ht="12" spans="1:15">
      <c r="A207" s="4"/>
      <c r="B207" s="26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</row>
    <row r="208" ht="12" spans="1:15">
      <c r="A208" s="4"/>
      <c r="B208" s="26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</row>
    <row r="209" ht="12" spans="1:15">
      <c r="A209" s="4"/>
      <c r="B209" s="26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</row>
    <row r="210" ht="12" spans="1:15">
      <c r="A210" s="4"/>
      <c r="B210" s="26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</row>
    <row r="211" ht="12" spans="1:15">
      <c r="A211" s="4"/>
      <c r="B211" s="26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</row>
    <row r="212" ht="12" spans="1:15">
      <c r="A212" s="4"/>
      <c r="B212" s="26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r="213" ht="12" spans="1:15">
      <c r="A213" s="4"/>
      <c r="B213" s="26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</row>
    <row r="214" ht="12" spans="1:15">
      <c r="A214" s="4"/>
      <c r="B214" s="26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</row>
    <row r="215" ht="12" spans="1:15">
      <c r="A215" s="4"/>
      <c r="B215" s="26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r="216" ht="12" spans="1:15">
      <c r="A216" s="4"/>
      <c r="B216" s="26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</row>
    <row r="217" ht="12" spans="1:15">
      <c r="A217" s="4"/>
      <c r="B217" s="26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</row>
    <row r="218" ht="12" spans="1:15">
      <c r="A218" s="4"/>
      <c r="B218" s="26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</row>
    <row r="219" ht="12" spans="1:15">
      <c r="A219" s="4"/>
      <c r="B219" s="26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</row>
    <row r="220" ht="12" spans="1:15">
      <c r="A220" s="4"/>
      <c r="B220" s="26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</row>
    <row r="221" ht="12" spans="1:15">
      <c r="A221" s="4"/>
      <c r="B221" s="26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</row>
    <row r="222" ht="12" spans="1:15">
      <c r="A222" s="4"/>
      <c r="B222" s="26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</row>
    <row r="223" ht="12" spans="1:15">
      <c r="A223" s="4"/>
      <c r="B223" s="26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</row>
    <row r="224" ht="12" spans="1:15">
      <c r="A224" s="4"/>
      <c r="B224" s="26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</row>
    <row r="225" ht="12" spans="1:15">
      <c r="A225" s="4"/>
      <c r="B225" s="26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</row>
    <row r="226" ht="12" spans="1:15">
      <c r="A226" s="4"/>
      <c r="B226" s="26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</row>
    <row r="227" ht="12" spans="1:15">
      <c r="A227" s="4"/>
      <c r="B227" s="26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</row>
    <row r="228" ht="12" spans="1:15">
      <c r="A228" s="4"/>
      <c r="B228" s="26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</row>
    <row r="229" ht="12" spans="1:15">
      <c r="A229" s="4"/>
      <c r="B229" s="26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</row>
    <row r="230" ht="12" spans="1:15">
      <c r="A230" s="4"/>
      <c r="B230" s="26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</row>
    <row r="231" ht="12" spans="1:15">
      <c r="A231" s="4"/>
      <c r="B231" s="26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</row>
    <row r="232" ht="12" spans="1:15">
      <c r="A232" s="4"/>
      <c r="B232" s="26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</row>
    <row r="233" ht="12" spans="1:15">
      <c r="A233" s="4"/>
      <c r="B233" s="26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</row>
    <row r="234" ht="12" spans="1:15">
      <c r="A234" s="4"/>
      <c r="B234" s="26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</row>
    <row r="235" ht="12" spans="1:15">
      <c r="A235" s="4"/>
      <c r="B235" s="26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</row>
    <row r="236" ht="12" spans="1:15">
      <c r="A236" s="4"/>
      <c r="B236" s="26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</row>
    <row r="237" ht="12" spans="1:15">
      <c r="A237" s="4"/>
      <c r="B237" s="26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</row>
    <row r="238" ht="12" spans="1:15">
      <c r="A238" s="4"/>
      <c r="B238" s="26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</row>
    <row r="239" ht="12" spans="1:15">
      <c r="A239" s="4"/>
      <c r="B239" s="26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</row>
    <row r="240" ht="12" spans="1:15">
      <c r="A240" s="4"/>
      <c r="B240" s="26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 ht="12" spans="1:15">
      <c r="A241" s="4"/>
      <c r="B241" s="26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</row>
    <row r="242" ht="12" spans="1:15">
      <c r="A242" s="4"/>
      <c r="B242" s="26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</row>
    <row r="243" ht="12" spans="1:15">
      <c r="A243" s="4"/>
      <c r="B243" s="26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</row>
    <row r="244" ht="12" spans="1:15">
      <c r="A244" s="4"/>
      <c r="B244" s="26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</row>
    <row r="245" ht="12" spans="1:15">
      <c r="A245" s="4"/>
      <c r="B245" s="26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</row>
    <row r="246" ht="12" spans="1:15">
      <c r="A246" s="4"/>
      <c r="B246" s="26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</row>
    <row r="247" ht="12" spans="1:15">
      <c r="A247" s="4"/>
      <c r="B247" s="26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</row>
    <row r="248" ht="12" spans="1:15">
      <c r="A248" s="4"/>
      <c r="B248" s="26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</row>
    <row r="249" ht="12" spans="1:15">
      <c r="A249" s="4"/>
      <c r="B249" s="26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</row>
    <row r="250" ht="12" spans="1:15">
      <c r="A250" s="4"/>
      <c r="B250" s="26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</row>
    <row r="251" ht="12" spans="1:15">
      <c r="A251" s="4"/>
      <c r="B251" s="26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r="252" ht="12" spans="1:15">
      <c r="A252" s="4"/>
      <c r="B252" s="26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</row>
    <row r="253" ht="12" spans="1:15">
      <c r="A253" s="4"/>
      <c r="B253" s="26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</row>
    <row r="254" ht="12" spans="1:15">
      <c r="A254" s="4"/>
      <c r="B254" s="26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</row>
    <row r="255" ht="12" spans="1:15">
      <c r="A255" s="4"/>
      <c r="B255" s="26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</row>
    <row r="256" ht="12" spans="1:15">
      <c r="A256" s="4"/>
      <c r="B256" s="26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</row>
    <row r="257" ht="12" spans="1:15">
      <c r="A257" s="4"/>
      <c r="B257" s="26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</row>
    <row r="258" ht="12" spans="1:15">
      <c r="A258" s="4"/>
      <c r="B258" s="26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</row>
    <row r="259" ht="12" spans="1:15">
      <c r="A259" s="4"/>
      <c r="B259" s="26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</row>
    <row r="260" ht="12" spans="1:15">
      <c r="A260" s="4"/>
      <c r="B260" s="26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</row>
    <row r="261" ht="12" spans="1:15">
      <c r="A261" s="4"/>
      <c r="B261" s="26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</row>
    <row r="262" ht="12" spans="1:15">
      <c r="A262" s="4"/>
      <c r="B262" s="26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</row>
    <row r="263" ht="12" spans="1:15">
      <c r="A263" s="4"/>
      <c r="B263" s="26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</row>
    <row r="264" ht="12" spans="1:15">
      <c r="A264" s="4"/>
      <c r="B264" s="26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</row>
    <row r="265" ht="12" spans="1:15">
      <c r="A265" s="4"/>
      <c r="B265" s="26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</row>
    <row r="266" ht="12" spans="1:15">
      <c r="A266" s="4"/>
      <c r="B266" s="26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</row>
    <row r="267" ht="12" spans="1:15">
      <c r="A267" s="4"/>
      <c r="B267" s="26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</row>
    <row r="268" ht="12" spans="1:15">
      <c r="A268" s="4"/>
      <c r="B268" s="26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</row>
    <row r="269" ht="12" spans="1:15">
      <c r="A269" s="4"/>
      <c r="B269" s="26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</row>
    <row r="270" ht="12" spans="1:15">
      <c r="A270" s="4"/>
      <c r="B270" s="26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</row>
    <row r="271" ht="12" spans="1:15">
      <c r="A271" s="4"/>
      <c r="B271" s="26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</row>
    <row r="272" ht="12" spans="1:15">
      <c r="A272" s="4"/>
      <c r="B272" s="26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</row>
    <row r="273" ht="12" spans="1:15">
      <c r="A273" s="4"/>
      <c r="B273" s="26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</row>
    <row r="274" ht="12" spans="1:15">
      <c r="A274" s="4"/>
      <c r="B274" s="26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</row>
    <row r="275" ht="12" spans="1:15">
      <c r="A275" s="4"/>
      <c r="B275" s="26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r="276" ht="12" spans="1:15">
      <c r="A276" s="4"/>
      <c r="B276" s="26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</row>
    <row r="277" ht="12" spans="1:15">
      <c r="A277" s="4"/>
      <c r="B277" s="26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</row>
    <row r="278" ht="12" spans="1:15">
      <c r="A278" s="4"/>
      <c r="B278" s="26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</row>
    <row r="279" ht="12" spans="1:15">
      <c r="A279" s="4"/>
      <c r="B279" s="26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</row>
    <row r="280" ht="12" spans="1:15">
      <c r="A280" s="4"/>
      <c r="B280" s="26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</row>
    <row r="281" ht="12" spans="1:15">
      <c r="A281" s="4"/>
      <c r="B281" s="26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</row>
    <row r="282" ht="12" spans="1:15">
      <c r="A282" s="4"/>
      <c r="B282" s="26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</row>
    <row r="283" ht="12" spans="1:15">
      <c r="A283" s="4"/>
      <c r="B283" s="26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</row>
    <row r="284" ht="12" spans="1:15">
      <c r="A284" s="4"/>
      <c r="B284" s="26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</row>
    <row r="285" ht="12" spans="1:15">
      <c r="A285" s="4"/>
      <c r="B285" s="26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</row>
    <row r="286" ht="12" spans="1:15">
      <c r="A286" s="4"/>
      <c r="B286" s="26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</row>
    <row r="287" ht="12" spans="1:15">
      <c r="A287" s="4"/>
      <c r="B287" s="26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</row>
    <row r="288" ht="12" spans="1:15">
      <c r="A288" s="4"/>
      <c r="B288" s="26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</row>
    <row r="289" ht="12" spans="1:15">
      <c r="A289" s="4"/>
      <c r="B289" s="26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</row>
    <row r="290" ht="12" spans="1:15">
      <c r="A290" s="4"/>
      <c r="B290" s="26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</row>
    <row r="291" ht="12" spans="1:15">
      <c r="A291" s="4"/>
      <c r="B291" s="26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</row>
    <row r="292" ht="12" spans="1:15">
      <c r="A292" s="4"/>
      <c r="B292" s="26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</row>
    <row r="293" ht="12" spans="1:15">
      <c r="A293" s="4"/>
      <c r="B293" s="26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 ht="12" spans="1:15">
      <c r="A294" s="4"/>
      <c r="B294" s="26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</row>
    <row r="295" ht="12" spans="1:15">
      <c r="A295" s="4"/>
      <c r="B295" s="26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</row>
    <row r="296" ht="12" spans="1:15">
      <c r="A296" s="4"/>
      <c r="B296" s="26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</row>
    <row r="297" ht="12" spans="1:15">
      <c r="A297" s="4"/>
      <c r="B297" s="26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</row>
    <row r="298" ht="12" spans="1:15">
      <c r="A298" s="4"/>
      <c r="B298" s="26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</row>
    <row r="299" ht="12" spans="1:15">
      <c r="A299" s="4"/>
      <c r="B299" s="26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</row>
    <row r="300" ht="12" spans="1:15">
      <c r="A300" s="4"/>
      <c r="B300" s="26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</row>
    <row r="301" ht="12" spans="1:15">
      <c r="A301" s="4"/>
      <c r="B301" s="26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</row>
    <row r="302" ht="12" spans="1:15">
      <c r="A302" s="4"/>
      <c r="B302" s="26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</row>
    <row r="303" ht="12" spans="1:15">
      <c r="A303" s="4"/>
      <c r="B303" s="26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</row>
    <row r="304" ht="12" spans="1:15">
      <c r="A304" s="4"/>
      <c r="B304" s="26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r="305" ht="12" spans="1:15">
      <c r="A305" s="4"/>
      <c r="B305" s="26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</row>
    <row r="306" ht="12" spans="1:15">
      <c r="A306" s="4"/>
      <c r="B306" s="26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</row>
    <row r="307" ht="12" spans="1:15">
      <c r="A307" s="4"/>
      <c r="B307" s="26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</row>
    <row r="308" ht="12" spans="1:15">
      <c r="A308" s="4"/>
      <c r="B308" s="26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</row>
    <row r="309" ht="12" spans="1:15">
      <c r="A309" s="4"/>
      <c r="B309" s="26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</row>
    <row r="310" ht="12" spans="1:15">
      <c r="A310" s="4"/>
      <c r="B310" s="26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</row>
    <row r="311" ht="12" spans="1:15">
      <c r="A311" s="4"/>
      <c r="B311" s="26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r="312" ht="12" spans="1:15">
      <c r="A312" s="4"/>
      <c r="B312" s="26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 ht="12" spans="1:15">
      <c r="A313" s="4"/>
      <c r="B313" s="26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</row>
    <row r="314" ht="12" spans="1:15">
      <c r="A314" s="4"/>
      <c r="B314" s="26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</row>
    <row r="315" ht="12" spans="1:15">
      <c r="A315" s="4"/>
      <c r="B315" s="26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 ht="12" spans="1:15">
      <c r="A316" s="4"/>
      <c r="B316" s="26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</row>
    <row r="317" ht="12" spans="1:15">
      <c r="A317" s="4"/>
      <c r="B317" s="26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</row>
    <row r="318" ht="12" spans="1:15">
      <c r="A318" s="4"/>
      <c r="B318" s="26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</row>
    <row r="319" ht="12" spans="1:15">
      <c r="A319" s="4"/>
      <c r="B319" s="26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</row>
    <row r="320" ht="12" spans="1:15">
      <c r="A320" s="4"/>
      <c r="B320" s="26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</row>
    <row r="321" ht="12" spans="1:15">
      <c r="A321" s="4"/>
      <c r="B321" s="26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</row>
    <row r="322" ht="12" spans="1:15">
      <c r="A322" s="4"/>
      <c r="B322" s="26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</row>
    <row r="323" ht="12" spans="1:15">
      <c r="A323" s="4"/>
      <c r="B323" s="26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r="324" ht="12" spans="1:15">
      <c r="A324" s="4"/>
      <c r="B324" s="26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</row>
    <row r="325" ht="12" spans="1:15">
      <c r="A325" s="4"/>
      <c r="B325" s="26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</row>
    <row r="326" ht="12" spans="1:15">
      <c r="A326" s="4"/>
      <c r="B326" s="26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 ht="12" spans="1:15">
      <c r="A327" s="4"/>
      <c r="B327" s="26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</row>
    <row r="328" ht="12" spans="1:15">
      <c r="A328" s="4"/>
      <c r="B328" s="26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</row>
    <row r="329" ht="12" spans="1:15">
      <c r="A329" s="4"/>
      <c r="B329" s="26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</row>
    <row r="330" ht="12" spans="1:15">
      <c r="A330" s="4"/>
      <c r="B330" s="26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</row>
    <row r="331" ht="12" spans="1:15">
      <c r="A331" s="4"/>
      <c r="B331" s="26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  <row r="332" ht="12" spans="1:15">
      <c r="A332" s="4"/>
      <c r="B332" s="26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</row>
    <row r="333" ht="12" spans="1:15">
      <c r="A333" s="4"/>
      <c r="B333" s="26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</row>
    <row r="334" ht="12" spans="1:15">
      <c r="A334" s="4"/>
      <c r="B334" s="26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</row>
    <row r="335" ht="12" spans="1:15">
      <c r="A335" s="4"/>
      <c r="B335" s="26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</row>
    <row r="336" ht="12" spans="1:15">
      <c r="A336" s="4"/>
      <c r="B336" s="26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</row>
    <row r="337" ht="12" spans="1:15">
      <c r="A337" s="4"/>
      <c r="B337" s="26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</row>
    <row r="338" ht="12" spans="1:15">
      <c r="A338" s="4"/>
      <c r="B338" s="26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</row>
    <row r="339" ht="12" spans="1:15">
      <c r="A339" s="4"/>
      <c r="B339" s="26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</row>
    <row r="340" ht="12" spans="1:15">
      <c r="A340" s="4"/>
      <c r="B340" s="26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</row>
    <row r="341" ht="12" spans="1:15">
      <c r="A341" s="4"/>
      <c r="B341" s="26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</row>
    <row r="342" ht="12" spans="1:15">
      <c r="A342" s="4"/>
      <c r="B342" s="26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</row>
    <row r="343" ht="12" spans="1:15">
      <c r="A343" s="4"/>
      <c r="B343" s="26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</row>
    <row r="344" ht="12" spans="1:15">
      <c r="A344" s="4"/>
      <c r="B344" s="26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</row>
    <row r="345" ht="12" spans="1:15">
      <c r="A345" s="4"/>
      <c r="B345" s="26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</row>
    <row r="346" ht="12" spans="1:15">
      <c r="A346" s="4"/>
      <c r="B346" s="26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</row>
    <row r="347" ht="12" spans="1:15">
      <c r="A347" s="4"/>
      <c r="B347" s="26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</row>
    <row r="348" ht="12" spans="1:15">
      <c r="A348" s="4"/>
      <c r="B348" s="26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</row>
    <row r="349" ht="12" spans="1:15">
      <c r="A349" s="4"/>
      <c r="B349" s="26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</row>
    <row r="350" ht="12" spans="1:15">
      <c r="A350" s="4"/>
      <c r="B350" s="26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</row>
    <row r="351" ht="12" spans="1:15">
      <c r="A351" s="4"/>
      <c r="B351" s="26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</row>
    <row r="352" ht="12" spans="1:15">
      <c r="A352" s="4"/>
      <c r="B352" s="26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</row>
    <row r="353" ht="12" spans="1:15">
      <c r="A353" s="4"/>
      <c r="B353" s="26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</row>
    <row r="354" ht="12" spans="1:15">
      <c r="A354" s="4"/>
      <c r="B354" s="26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</row>
    <row r="355" ht="12" spans="1:15">
      <c r="A355" s="4"/>
      <c r="B355" s="26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</row>
    <row r="356" ht="12" spans="1:15">
      <c r="A356" s="4"/>
      <c r="B356" s="26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</row>
    <row r="357" ht="12" spans="1:15">
      <c r="A357" s="4"/>
      <c r="B357" s="26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</row>
    <row r="358" ht="12" spans="1:15">
      <c r="A358" s="4"/>
      <c r="B358" s="26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</row>
    <row r="359" ht="12" spans="1:15">
      <c r="A359" s="4"/>
      <c r="B359" s="26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</row>
    <row r="360" ht="12" spans="1:15">
      <c r="A360" s="4"/>
      <c r="B360" s="26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</row>
    <row r="361" ht="12" spans="1:15">
      <c r="A361" s="4"/>
      <c r="B361" s="26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</row>
    <row r="362" ht="12" spans="1:15">
      <c r="A362" s="4"/>
      <c r="B362" s="26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</row>
    <row r="363" ht="12" spans="1:15">
      <c r="A363" s="4"/>
      <c r="B363" s="26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</row>
    <row r="364" ht="12" spans="1:15">
      <c r="A364" s="4"/>
      <c r="B364" s="26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</row>
    <row r="365" ht="12" spans="1:15">
      <c r="A365" s="4"/>
      <c r="B365" s="26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</row>
    <row r="366" ht="12" spans="1:15">
      <c r="A366" s="4"/>
      <c r="B366" s="26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</row>
    <row r="367" ht="12" spans="1:15">
      <c r="A367" s="4"/>
      <c r="B367" s="26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</row>
    <row r="368" ht="12" spans="1:15">
      <c r="A368" s="4"/>
      <c r="B368" s="26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</row>
    <row r="369" ht="12" spans="1:15">
      <c r="A369" s="4"/>
      <c r="B369" s="26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</row>
    <row r="370" ht="12" spans="1:15">
      <c r="A370" s="4"/>
      <c r="B370" s="26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</row>
    <row r="371" ht="12" spans="1:15">
      <c r="A371" s="4"/>
      <c r="B371" s="26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</row>
    <row r="372" ht="12" spans="1:15">
      <c r="A372" s="4"/>
      <c r="B372" s="26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</row>
    <row r="373" ht="12" spans="1:15">
      <c r="A373" s="4"/>
      <c r="B373" s="26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</row>
    <row r="374" ht="12" spans="1:15">
      <c r="A374" s="4"/>
      <c r="B374" s="26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</row>
    <row r="375" ht="12" spans="1:15">
      <c r="A375" s="4"/>
      <c r="B375" s="26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</row>
    <row r="376" ht="12" spans="1:15">
      <c r="A376" s="4"/>
      <c r="B376" s="26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</row>
    <row r="377" ht="12" spans="1:15">
      <c r="A377" s="4"/>
      <c r="B377" s="26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</row>
    <row r="378" ht="12" spans="1:15">
      <c r="A378" s="4"/>
      <c r="B378" s="26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</row>
    <row r="379" ht="12" spans="1:15">
      <c r="A379" s="4"/>
      <c r="B379" s="26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</row>
    <row r="380" ht="12" spans="1:15">
      <c r="A380" s="4"/>
      <c r="B380" s="26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</row>
    <row r="381" ht="12" spans="1:15">
      <c r="A381" s="4"/>
      <c r="B381" s="26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</row>
    <row r="382" ht="12" spans="1:15">
      <c r="A382" s="4"/>
      <c r="B382" s="26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</row>
    <row r="383" ht="12" spans="1:15">
      <c r="A383" s="4"/>
      <c r="B383" s="26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</row>
    <row r="384" ht="12" spans="1:15">
      <c r="A384" s="4"/>
      <c r="B384" s="26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</row>
    <row r="385" ht="12" spans="1:15">
      <c r="A385" s="4"/>
      <c r="B385" s="26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</row>
    <row r="386" ht="12" spans="1:15">
      <c r="A386" s="4"/>
      <c r="B386" s="26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</row>
    <row r="387" ht="12" spans="1:15">
      <c r="A387" s="4"/>
      <c r="B387" s="26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</row>
    <row r="388" ht="12" spans="1:15">
      <c r="A388" s="4"/>
      <c r="B388" s="26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</row>
    <row r="389" ht="12" spans="1:15">
      <c r="A389" s="4"/>
      <c r="B389" s="26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</row>
    <row r="390" ht="12" spans="1:15">
      <c r="A390" s="4"/>
      <c r="B390" s="26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</row>
    <row r="391" ht="12" spans="1:15">
      <c r="A391" s="4"/>
      <c r="B391" s="26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</row>
    <row r="392" ht="12" spans="1:15">
      <c r="A392" s="4"/>
      <c r="B392" s="26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</row>
    <row r="393" ht="12" spans="1:15">
      <c r="A393" s="4"/>
      <c r="B393" s="26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</row>
    <row r="394" ht="12" spans="1:15">
      <c r="A394" s="4"/>
      <c r="B394" s="26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</row>
    <row r="395" ht="12" spans="1:15">
      <c r="A395" s="4"/>
      <c r="B395" s="26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</row>
    <row r="396" ht="12" spans="1:15">
      <c r="A396" s="4"/>
      <c r="B396" s="26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</row>
    <row r="397" ht="12" spans="1:15">
      <c r="A397" s="4"/>
      <c r="B397" s="26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</row>
    <row r="398" ht="12" spans="1:15">
      <c r="A398" s="4"/>
      <c r="B398" s="26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</row>
    <row r="399" ht="12" spans="1:15">
      <c r="A399" s="4"/>
      <c r="B399" s="26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</row>
    <row r="400" ht="12" spans="1:15">
      <c r="A400" s="4"/>
      <c r="B400" s="26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</row>
    <row r="401" ht="12" spans="1:15">
      <c r="A401" s="4"/>
      <c r="B401" s="26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</row>
    <row r="402" ht="12" spans="1:15">
      <c r="A402" s="4"/>
      <c r="B402" s="26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</row>
    <row r="403" ht="12" spans="1:15">
      <c r="A403" s="4"/>
      <c r="B403" s="26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</row>
    <row r="404" ht="12" spans="1:15">
      <c r="A404" s="4"/>
      <c r="B404" s="26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</row>
    <row r="405" ht="12" spans="1:15">
      <c r="A405" s="4"/>
      <c r="B405" s="26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</row>
    <row r="406" ht="12" spans="1:15">
      <c r="A406" s="4"/>
      <c r="B406" s="26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</row>
    <row r="407" ht="12" spans="1:15">
      <c r="A407" s="4"/>
      <c r="B407" s="26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</row>
    <row r="408" ht="12" spans="1:15">
      <c r="A408" s="4"/>
      <c r="B408" s="26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</row>
    <row r="409" ht="12" spans="1:15">
      <c r="A409" s="4"/>
      <c r="B409" s="26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</row>
    <row r="410" ht="12" spans="1:15">
      <c r="A410" s="4"/>
      <c r="B410" s="26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</row>
    <row r="411" ht="12" spans="1:15">
      <c r="A411" s="4"/>
      <c r="B411" s="26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</row>
    <row r="412" ht="12" spans="1:15">
      <c r="A412" s="4"/>
      <c r="B412" s="26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</row>
    <row r="413" ht="12" spans="1:15">
      <c r="A413" s="4"/>
      <c r="B413" s="26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</row>
    <row r="414" ht="12" spans="1:15">
      <c r="A414" s="4"/>
      <c r="B414" s="26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</row>
    <row r="415" ht="12" spans="1:15">
      <c r="A415" s="4"/>
      <c r="B415" s="26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</row>
    <row r="416" ht="12" spans="1:15">
      <c r="A416" s="4"/>
      <c r="B416" s="26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</row>
    <row r="417" ht="12" spans="1:15">
      <c r="A417" s="4"/>
      <c r="B417" s="26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</row>
    <row r="418" ht="12" spans="1:15">
      <c r="A418" s="4"/>
      <c r="B418" s="26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</row>
    <row r="419" ht="12" spans="1:15">
      <c r="A419" s="4"/>
      <c r="B419" s="26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</row>
    <row r="420" ht="12" spans="1:15">
      <c r="A420" s="4"/>
      <c r="B420" s="26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</row>
    <row r="421" ht="12" spans="1:15">
      <c r="A421" s="4"/>
      <c r="B421" s="26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</row>
    <row r="422" ht="12" spans="1:15">
      <c r="A422" s="4"/>
      <c r="B422" s="26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</row>
    <row r="423" ht="12" spans="1:15">
      <c r="A423" s="4"/>
      <c r="B423" s="26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</row>
    <row r="424" ht="12" spans="1:15">
      <c r="A424" s="4"/>
      <c r="B424" s="26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</row>
    <row r="425" ht="12" spans="1:15">
      <c r="A425" s="4"/>
      <c r="B425" s="26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</row>
    <row r="426" ht="12" spans="1:15">
      <c r="A426" s="4"/>
      <c r="B426" s="26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</row>
    <row r="427" ht="12" spans="1:15">
      <c r="A427" s="4"/>
      <c r="B427" s="26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</row>
    <row r="428" ht="12" spans="1:15">
      <c r="A428" s="4"/>
      <c r="B428" s="26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</row>
    <row r="429" ht="12" spans="1:15">
      <c r="A429" s="4"/>
      <c r="B429" s="26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</row>
    <row r="430" ht="12" spans="1:15">
      <c r="A430" s="4"/>
      <c r="B430" s="26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</row>
    <row r="431" ht="12" spans="1:15">
      <c r="A431" s="4"/>
      <c r="B431" s="26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</row>
    <row r="432" ht="12" spans="1:15">
      <c r="A432" s="4"/>
      <c r="B432" s="26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</row>
    <row r="433" ht="12" spans="1:15">
      <c r="A433" s="4"/>
      <c r="B433" s="26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</row>
    <row r="434" ht="12" spans="1:15">
      <c r="A434" s="4"/>
      <c r="B434" s="26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</row>
    <row r="435" ht="12" spans="1:15">
      <c r="A435" s="4"/>
      <c r="B435" s="26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</row>
    <row r="436" ht="12" spans="1:15">
      <c r="A436" s="4"/>
      <c r="B436" s="26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</row>
    <row r="437" ht="12" spans="1:15">
      <c r="A437" s="4"/>
      <c r="B437" s="26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</row>
    <row r="438" ht="12" spans="1:15">
      <c r="A438" s="4"/>
      <c r="B438" s="26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</row>
    <row r="439" ht="12" spans="1:15">
      <c r="A439" s="4"/>
      <c r="B439" s="26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</row>
    <row r="440" ht="12" spans="1:15">
      <c r="A440" s="4"/>
      <c r="B440" s="26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</row>
    <row r="441" ht="12" spans="1:15">
      <c r="A441" s="4"/>
      <c r="B441" s="26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</row>
    <row r="442" ht="12" spans="1:15">
      <c r="A442" s="4"/>
      <c r="B442" s="26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</row>
    <row r="443" ht="12" spans="1:15">
      <c r="A443" s="4"/>
      <c r="B443" s="26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</row>
    <row r="444" ht="12" spans="1:15">
      <c r="A444" s="4"/>
      <c r="B444" s="26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</row>
    <row r="445" ht="12" spans="1:15">
      <c r="A445" s="4"/>
      <c r="B445" s="26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</row>
    <row r="446" ht="12" spans="1:15">
      <c r="A446" s="4"/>
      <c r="B446" s="26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</row>
    <row r="447" ht="12" spans="1:15">
      <c r="A447" s="4"/>
      <c r="B447" s="26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</row>
    <row r="448" ht="12" spans="1:15">
      <c r="A448" s="4"/>
      <c r="B448" s="26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</row>
    <row r="449" ht="12" spans="1:15">
      <c r="A449" s="4"/>
      <c r="B449" s="26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</row>
    <row r="450" ht="12" spans="1:15">
      <c r="A450" s="4"/>
      <c r="B450" s="26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</row>
    <row r="451" ht="12" spans="1:15">
      <c r="A451" s="4"/>
      <c r="B451" s="26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</row>
    <row r="452" ht="12" spans="1:15">
      <c r="A452" s="4"/>
      <c r="B452" s="26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</row>
    <row r="453" ht="12" spans="1:15">
      <c r="A453" s="4"/>
      <c r="B453" s="26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</row>
    <row r="454" ht="12" spans="1:15">
      <c r="A454" s="4"/>
      <c r="B454" s="26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</row>
    <row r="455" ht="12" spans="1:15">
      <c r="A455" s="4"/>
      <c r="B455" s="26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</row>
    <row r="456" ht="12" spans="1:15">
      <c r="A456" s="4"/>
      <c r="B456" s="26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</row>
    <row r="457" ht="12" spans="1:15">
      <c r="A457" s="4"/>
      <c r="B457" s="26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</row>
    <row r="458" ht="12" spans="1:15">
      <c r="A458" s="4"/>
      <c r="B458" s="26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</row>
    <row r="459" ht="12" spans="1:15">
      <c r="A459" s="4"/>
      <c r="B459" s="26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</row>
    <row r="460" ht="12" spans="1:15">
      <c r="A460" s="4"/>
      <c r="B460" s="26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</row>
    <row r="461" ht="12" spans="1:15">
      <c r="A461" s="4"/>
      <c r="B461" s="26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</row>
    <row r="462" ht="12" spans="1:15">
      <c r="A462" s="4"/>
      <c r="B462" s="26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</row>
    <row r="463" ht="12" spans="1:15">
      <c r="A463" s="4"/>
      <c r="B463" s="26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</row>
    <row r="464" ht="12" spans="1:15">
      <c r="A464" s="4"/>
      <c r="B464" s="26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</row>
    <row r="465" ht="12" spans="1:15">
      <c r="A465" s="4"/>
      <c r="B465" s="26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</row>
    <row r="466" ht="12" spans="1:15">
      <c r="A466" s="4"/>
      <c r="B466" s="26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</row>
    <row r="467" ht="12" spans="1:15">
      <c r="A467" s="4"/>
      <c r="B467" s="26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</row>
    <row r="468" ht="12" spans="1:15">
      <c r="A468" s="4"/>
      <c r="B468" s="26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</row>
    <row r="469" ht="12" spans="1:15">
      <c r="A469" s="4"/>
      <c r="B469" s="26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</row>
    <row r="470" ht="12" spans="1:15">
      <c r="A470" s="4"/>
      <c r="B470" s="26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</row>
    <row r="471" ht="12" spans="1:15">
      <c r="A471" s="4"/>
      <c r="B471" s="26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</row>
    <row r="472" ht="12" spans="1:15">
      <c r="A472" s="4"/>
      <c r="B472" s="26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</row>
    <row r="473" ht="12" spans="1:15">
      <c r="A473" s="4"/>
      <c r="B473" s="26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</row>
    <row r="474" ht="12" spans="1:15">
      <c r="A474" s="4"/>
      <c r="B474" s="26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</row>
    <row r="475" ht="12" spans="1:15">
      <c r="A475" s="4"/>
      <c r="B475" s="26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</row>
    <row r="476" ht="12" spans="1:15">
      <c r="A476" s="4"/>
      <c r="B476" s="26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</row>
    <row r="477" ht="12" spans="1:15">
      <c r="A477" s="4"/>
      <c r="B477" s="26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</row>
    <row r="478" ht="12" spans="1:15">
      <c r="A478" s="4"/>
      <c r="B478" s="26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</row>
    <row r="479" ht="12" spans="1:15">
      <c r="A479" s="4"/>
      <c r="B479" s="26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</row>
    <row r="480" ht="12" spans="1:15">
      <c r="A480" s="4"/>
      <c r="B480" s="26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</row>
    <row r="481" ht="12" spans="1:15">
      <c r="A481" s="4"/>
      <c r="B481" s="26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</row>
    <row r="482" ht="12" spans="1:15">
      <c r="A482" s="4"/>
      <c r="B482" s="26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</row>
    <row r="483" ht="12" spans="1:15">
      <c r="A483" s="4"/>
      <c r="B483" s="26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</row>
    <row r="484" ht="12" spans="1:15">
      <c r="A484" s="4"/>
      <c r="B484" s="26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</row>
    <row r="485" ht="12" spans="1:15">
      <c r="A485" s="4"/>
      <c r="B485" s="26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</row>
    <row r="486" ht="12" spans="1:15">
      <c r="A486" s="4"/>
      <c r="B486" s="26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</row>
    <row r="487" ht="12" spans="1:15">
      <c r="A487" s="4"/>
      <c r="B487" s="26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</row>
    <row r="488" ht="12" spans="1:15">
      <c r="A488" s="4"/>
      <c r="B488" s="26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</row>
    <row r="489" ht="12" spans="1:15">
      <c r="A489" s="4"/>
      <c r="B489" s="26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</row>
    <row r="490" ht="12" spans="1:15">
      <c r="A490" s="4"/>
      <c r="B490" s="26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</row>
    <row r="491" ht="12" spans="1:15">
      <c r="A491" s="4"/>
      <c r="B491" s="26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</row>
    <row r="492" ht="12" spans="1:15">
      <c r="A492" s="4"/>
      <c r="B492" s="26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</row>
    <row r="493" ht="12" spans="1:15">
      <c r="A493" s="4"/>
      <c r="B493" s="26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</row>
    <row r="494" ht="12" spans="1:15">
      <c r="A494" s="4"/>
      <c r="B494" s="26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</row>
    <row r="495" ht="12" spans="1:15">
      <c r="A495" s="4"/>
      <c r="B495" s="26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</row>
    <row r="496" ht="12" spans="1:15">
      <c r="A496" s="4"/>
      <c r="B496" s="26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</row>
    <row r="497" ht="12" spans="1:15">
      <c r="A497" s="4"/>
      <c r="B497" s="26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</row>
    <row r="498" ht="12" spans="1:15">
      <c r="A498" s="4"/>
      <c r="B498" s="26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</row>
    <row r="499" ht="12" spans="1:15">
      <c r="A499" s="4"/>
      <c r="B499" s="26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</row>
    <row r="500" ht="12" spans="1:15">
      <c r="A500" s="4"/>
      <c r="B500" s="26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</row>
    <row r="501" ht="12" spans="1:15">
      <c r="A501" s="4"/>
      <c r="B501" s="26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</row>
    <row r="502" ht="12" spans="1:15">
      <c r="A502" s="4"/>
      <c r="B502" s="26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</row>
    <row r="503" ht="12" spans="1:15">
      <c r="A503" s="4"/>
      <c r="B503" s="26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</row>
    <row r="504" ht="12" spans="1:15">
      <c r="A504" s="4"/>
      <c r="B504" s="26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</row>
    <row r="505" ht="12" spans="1:15">
      <c r="A505" s="4"/>
      <c r="B505" s="26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</row>
    <row r="506" ht="12" spans="1:15">
      <c r="A506" s="4"/>
      <c r="B506" s="26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</row>
    <row r="507" ht="12" spans="1:15">
      <c r="A507" s="4"/>
      <c r="B507" s="26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</row>
    <row r="508" ht="12" spans="1:15">
      <c r="A508" s="4"/>
      <c r="B508" s="26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</row>
    <row r="509" ht="12" spans="1:15">
      <c r="A509" s="4"/>
      <c r="B509" s="26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</row>
    <row r="510" ht="12" spans="1:15">
      <c r="A510" s="4"/>
      <c r="B510" s="26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</row>
    <row r="511" ht="12" spans="1:15">
      <c r="A511" s="4"/>
      <c r="B511" s="26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</row>
    <row r="512" ht="12" spans="1:15">
      <c r="A512" s="4"/>
      <c r="B512" s="26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</row>
    <row r="513" ht="12" spans="1:15">
      <c r="A513" s="4"/>
      <c r="B513" s="26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</row>
    <row r="514" ht="12" spans="1:15">
      <c r="A514" s="4"/>
      <c r="B514" s="26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</row>
    <row r="515" ht="12" spans="1:15">
      <c r="A515" s="4"/>
      <c r="B515" s="26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</row>
    <row r="516" ht="12" spans="1:15">
      <c r="A516" s="4"/>
      <c r="B516" s="26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</row>
    <row r="517" ht="12" spans="1:15">
      <c r="A517" s="4"/>
      <c r="B517" s="26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</row>
    <row r="518" ht="12" spans="1:15">
      <c r="A518" s="4"/>
      <c r="B518" s="26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</row>
    <row r="519" ht="12" spans="1:15">
      <c r="A519" s="4"/>
      <c r="B519" s="26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</row>
    <row r="520" ht="12" spans="1:15">
      <c r="A520" s="4"/>
      <c r="B520" s="26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</row>
    <row r="521" ht="12" spans="1:15">
      <c r="A521" s="4"/>
      <c r="B521" s="26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</row>
    <row r="522" ht="12" spans="1:15">
      <c r="A522" s="4"/>
      <c r="B522" s="26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</row>
    <row r="523" ht="12" spans="1:15">
      <c r="A523" s="4"/>
      <c r="B523" s="26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</row>
    <row r="524" ht="12" spans="1:15">
      <c r="A524" s="4"/>
      <c r="B524" s="26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</row>
    <row r="525" ht="12" spans="1:15">
      <c r="A525" s="4"/>
      <c r="B525" s="26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</row>
    <row r="526" ht="12" spans="1:15">
      <c r="A526" s="4"/>
      <c r="B526" s="26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</row>
    <row r="527" ht="12" spans="1:15">
      <c r="A527" s="4"/>
      <c r="B527" s="26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</row>
    <row r="528" ht="12" spans="1:15">
      <c r="A528" s="4"/>
      <c r="B528" s="26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</row>
    <row r="529" ht="12" spans="1:15">
      <c r="A529" s="4"/>
      <c r="B529" s="26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</row>
    <row r="530" ht="12" spans="1:15">
      <c r="A530" s="4"/>
      <c r="B530" s="26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</row>
    <row r="531" ht="12" spans="1:15">
      <c r="A531" s="4"/>
      <c r="B531" s="26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</row>
    <row r="532" ht="12" spans="1:15">
      <c r="A532" s="4"/>
      <c r="B532" s="26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</row>
    <row r="533" ht="12" spans="1:15">
      <c r="A533" s="4"/>
      <c r="B533" s="26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 ht="12" spans="1:15">
      <c r="A534" s="4"/>
      <c r="B534" s="26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</row>
    <row r="535" ht="12" spans="1:15">
      <c r="A535" s="4"/>
      <c r="B535" s="26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</row>
    <row r="536" ht="12" spans="1:15">
      <c r="A536" s="4"/>
      <c r="B536" s="26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</row>
    <row r="537" ht="12" spans="1:15">
      <c r="A537" s="4"/>
      <c r="B537" s="26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</row>
    <row r="538" ht="12" spans="1:15">
      <c r="A538" s="4"/>
      <c r="B538" s="26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</row>
    <row r="539" ht="12" spans="1:15">
      <c r="A539" s="4"/>
      <c r="B539" s="26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</row>
    <row r="540" ht="12" spans="1:15">
      <c r="A540" s="4"/>
      <c r="B540" s="26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</row>
    <row r="541" ht="12" spans="1:15">
      <c r="A541" s="4"/>
      <c r="B541" s="26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</row>
    <row r="542" ht="12" spans="1:15">
      <c r="A542" s="4"/>
      <c r="B542" s="26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</row>
    <row r="543" ht="12" spans="1:15">
      <c r="A543" s="4"/>
      <c r="B543" s="26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</row>
    <row r="544" ht="12" spans="1:15">
      <c r="A544" s="4"/>
      <c r="B544" s="26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</row>
    <row r="545" ht="12" spans="1:15">
      <c r="A545" s="4"/>
      <c r="B545" s="26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</row>
    <row r="546" ht="12" spans="1:15">
      <c r="A546" s="4"/>
      <c r="B546" s="26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</row>
    <row r="547" ht="12" spans="1:15">
      <c r="A547" s="4"/>
      <c r="B547" s="26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</row>
    <row r="548" ht="12" spans="1:15">
      <c r="A548" s="4"/>
      <c r="B548" s="26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</row>
    <row r="549" ht="12" spans="1:15">
      <c r="A549" s="4"/>
      <c r="B549" s="26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</row>
    <row r="550" ht="12" spans="1:15">
      <c r="A550" s="4"/>
      <c r="B550" s="26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</row>
    <row r="551" ht="12" spans="1:15">
      <c r="A551" s="4"/>
      <c r="B551" s="26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</row>
    <row r="552" ht="12" spans="1:15">
      <c r="A552" s="4"/>
      <c r="B552" s="26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</row>
    <row r="553" ht="12" spans="1:15">
      <c r="A553" s="4"/>
      <c r="B553" s="26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</row>
    <row r="554" ht="12" spans="1:15">
      <c r="A554" s="4"/>
      <c r="B554" s="26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</row>
    <row r="555" ht="12" spans="1:15">
      <c r="A555" s="4"/>
      <c r="B555" s="26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</row>
    <row r="556" ht="12" spans="1:15">
      <c r="A556" s="4"/>
      <c r="B556" s="26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</row>
    <row r="557" ht="12" spans="1:15">
      <c r="A557" s="4"/>
      <c r="B557" s="26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</row>
    <row r="558" ht="12" spans="1:15">
      <c r="A558" s="4"/>
      <c r="B558" s="26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</row>
    <row r="559" ht="12" spans="1:15">
      <c r="A559" s="4"/>
      <c r="B559" s="26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</row>
    <row r="560" ht="12" spans="1:15">
      <c r="A560" s="4"/>
      <c r="B560" s="26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r="561" ht="12" spans="1:15">
      <c r="A561" s="4"/>
      <c r="B561" s="26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</row>
    <row r="562" ht="12" spans="1:15">
      <c r="A562" s="4"/>
      <c r="B562" s="26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</row>
    <row r="563" ht="12" spans="1:15">
      <c r="A563" s="4"/>
      <c r="B563" s="26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</row>
    <row r="564" ht="12" spans="1:15">
      <c r="A564" s="4"/>
      <c r="B564" s="26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</row>
    <row r="565" ht="12" spans="1:15">
      <c r="A565" s="4"/>
      <c r="B565" s="26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</row>
    <row r="566" ht="12" spans="1:15">
      <c r="A566" s="4"/>
      <c r="B566" s="26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</row>
    <row r="567" ht="12" spans="1:15">
      <c r="A567" s="4"/>
      <c r="B567" s="26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</row>
    <row r="568" ht="12" spans="1:15">
      <c r="A568" s="4"/>
      <c r="B568" s="26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</row>
    <row r="569" ht="12" spans="1:15">
      <c r="A569" s="4"/>
      <c r="B569" s="26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</row>
    <row r="570" ht="12" spans="1:15">
      <c r="A570" s="4"/>
      <c r="B570" s="26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</row>
    <row r="571" ht="12" spans="1:15">
      <c r="A571" s="4"/>
      <c r="B571" s="26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</row>
    <row r="572" ht="12" spans="1:15">
      <c r="A572" s="4"/>
      <c r="B572" s="26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</row>
    <row r="573" ht="12" spans="1:15">
      <c r="A573" s="4"/>
      <c r="B573" s="26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</row>
    <row r="574" ht="12" spans="1:15">
      <c r="A574" s="4"/>
      <c r="B574" s="26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</row>
    <row r="575" ht="12" spans="1:15">
      <c r="A575" s="4"/>
      <c r="B575" s="26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</row>
    <row r="576" ht="12" spans="1:15">
      <c r="A576" s="4"/>
      <c r="B576" s="26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</row>
    <row r="577" ht="12" spans="1:15">
      <c r="A577" s="4"/>
      <c r="B577" s="26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</row>
    <row r="578" ht="12" spans="1:15">
      <c r="A578" s="4"/>
      <c r="B578" s="26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</row>
    <row r="579" ht="12" spans="1:15">
      <c r="A579" s="4"/>
      <c r="B579" s="26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</row>
    <row r="580" ht="12" spans="1:15">
      <c r="A580" s="4"/>
      <c r="B580" s="26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</row>
    <row r="581" ht="12" spans="1:15">
      <c r="A581" s="4"/>
      <c r="B581" s="26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</row>
    <row r="582" ht="12" spans="1:15">
      <c r="A582" s="4"/>
      <c r="B582" s="26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</row>
    <row r="583" ht="12" spans="1:15">
      <c r="A583" s="4"/>
      <c r="B583" s="26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</row>
    <row r="584" ht="12" spans="1:15">
      <c r="A584" s="4"/>
      <c r="B584" s="26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</row>
    <row r="585" ht="12" spans="1:15">
      <c r="A585" s="4"/>
      <c r="B585" s="26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</row>
    <row r="586" ht="12" spans="1:15">
      <c r="A586" s="4"/>
      <c r="B586" s="26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</row>
    <row r="587" ht="12" spans="1:15">
      <c r="A587" s="4"/>
      <c r="B587" s="26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</row>
    <row r="588" ht="12" spans="1:15">
      <c r="A588" s="4"/>
      <c r="B588" s="26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</row>
    <row r="589" ht="12" spans="1:15">
      <c r="A589" s="4"/>
      <c r="B589" s="26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</row>
    <row r="590" ht="12" spans="1:15">
      <c r="A590" s="4"/>
      <c r="B590" s="26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</row>
    <row r="591" ht="12" spans="1:15">
      <c r="A591" s="4"/>
      <c r="B591" s="26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</row>
    <row r="592" ht="12" spans="1:15">
      <c r="A592" s="4"/>
      <c r="B592" s="26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</row>
    <row r="593" ht="12" spans="1:15">
      <c r="A593" s="4"/>
      <c r="B593" s="26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</row>
    <row r="594" ht="12" spans="1:15">
      <c r="A594" s="4"/>
      <c r="B594" s="26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</row>
    <row r="595" ht="12" spans="1:15">
      <c r="A595" s="4"/>
      <c r="B595" s="26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</row>
    <row r="596" ht="12" spans="1:15">
      <c r="A596" s="4"/>
      <c r="B596" s="26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</row>
    <row r="597" ht="12" spans="1:15">
      <c r="A597" s="4"/>
      <c r="B597" s="26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</row>
    <row r="598" ht="12" spans="1:15">
      <c r="A598" s="4"/>
      <c r="B598" s="26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</row>
    <row r="599" ht="12" spans="1:15">
      <c r="A599" s="4"/>
      <c r="B599" s="26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</row>
    <row r="600" ht="12" spans="1:15">
      <c r="A600" s="4"/>
      <c r="B600" s="26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</row>
    <row r="601" ht="12" spans="1:15">
      <c r="A601" s="4"/>
      <c r="B601" s="26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</row>
    <row r="602" ht="12" spans="1:15">
      <c r="A602" s="4"/>
      <c r="B602" s="26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</row>
    <row r="603" ht="12" spans="1:15">
      <c r="A603" s="4"/>
      <c r="B603" s="26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</row>
    <row r="604" ht="12" spans="1:15">
      <c r="A604" s="4"/>
      <c r="B604" s="26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</row>
    <row r="605" ht="12" spans="1:15">
      <c r="A605" s="4"/>
      <c r="B605" s="26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</row>
    <row r="606" ht="12" spans="1:15">
      <c r="A606" s="4"/>
      <c r="B606" s="26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</row>
    <row r="607" ht="12" spans="1:15">
      <c r="A607" s="4"/>
      <c r="B607" s="26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</row>
    <row r="608" ht="12" spans="1:15">
      <c r="A608" s="4"/>
      <c r="B608" s="26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</row>
    <row r="609" ht="12" spans="1:15">
      <c r="A609" s="4"/>
      <c r="B609" s="26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</row>
    <row r="610" ht="12" spans="1:15">
      <c r="A610" s="4"/>
      <c r="B610" s="26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</row>
    <row r="611" ht="12" spans="1:15">
      <c r="A611" s="4"/>
      <c r="B611" s="26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</row>
    <row r="612" ht="12" spans="1:15">
      <c r="A612" s="4"/>
      <c r="B612" s="26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</row>
    <row r="613" ht="12" spans="1:15">
      <c r="A613" s="4"/>
      <c r="B613" s="26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</row>
    <row r="614" ht="12" spans="1:15">
      <c r="A614" s="4"/>
      <c r="B614" s="26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</row>
    <row r="615" ht="12" spans="1:15">
      <c r="A615" s="4"/>
      <c r="B615" s="26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</row>
    <row r="616" ht="12" spans="1:15">
      <c r="A616" s="4"/>
      <c r="B616" s="26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</row>
    <row r="617" ht="12" spans="1:15">
      <c r="A617" s="4"/>
      <c r="B617" s="26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</row>
    <row r="618" ht="12" spans="1:15">
      <c r="A618" s="4"/>
      <c r="B618" s="26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</row>
    <row r="619" ht="12" spans="1:15">
      <c r="A619" s="4"/>
      <c r="B619" s="26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</row>
    <row r="620" ht="12" spans="1:15">
      <c r="A620" s="4"/>
      <c r="B620" s="26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</row>
    <row r="621" ht="12" spans="1:15">
      <c r="A621" s="4"/>
      <c r="B621" s="26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</row>
    <row r="622" ht="12" spans="1:15">
      <c r="A622" s="4"/>
      <c r="B622" s="26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</row>
    <row r="623" ht="12" spans="1:15">
      <c r="A623" s="4"/>
      <c r="B623" s="26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</row>
    <row r="624" ht="12" spans="1:15">
      <c r="A624" s="4"/>
      <c r="B624" s="26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</row>
    <row r="625" ht="12" spans="1:15">
      <c r="A625" s="4"/>
      <c r="B625" s="26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</row>
    <row r="626" ht="12" spans="1:15">
      <c r="A626" s="4"/>
      <c r="B626" s="26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</row>
    <row r="627" ht="12" spans="1:15">
      <c r="A627" s="4"/>
      <c r="B627" s="26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</row>
    <row r="628" ht="12" spans="1:15">
      <c r="A628" s="4"/>
      <c r="B628" s="26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</row>
    <row r="629" ht="12" spans="1:15">
      <c r="A629" s="4"/>
      <c r="B629" s="26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</row>
    <row r="630" ht="12" spans="1:15">
      <c r="A630" s="4"/>
      <c r="B630" s="26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</row>
    <row r="631" ht="12" spans="1:15">
      <c r="A631" s="4"/>
      <c r="B631" s="26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</row>
    <row r="632" ht="12" spans="1:15">
      <c r="A632" s="4"/>
      <c r="B632" s="26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</row>
    <row r="633" ht="12" spans="1:15">
      <c r="A633" s="4"/>
      <c r="B633" s="26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</row>
    <row r="634" ht="12" spans="1:15">
      <c r="A634" s="4"/>
      <c r="B634" s="26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</row>
    <row r="635" ht="12" spans="1:15">
      <c r="A635" s="4"/>
      <c r="B635" s="26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</row>
    <row r="636" ht="12" spans="1:15">
      <c r="A636" s="4"/>
      <c r="B636" s="26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</row>
    <row r="637" ht="12" spans="1:15">
      <c r="A637" s="4"/>
      <c r="B637" s="26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</row>
    <row r="638" ht="12" spans="1:15">
      <c r="A638" s="4"/>
      <c r="B638" s="26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</row>
    <row r="639" ht="12" spans="1:15">
      <c r="A639" s="4"/>
      <c r="B639" s="26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</row>
    <row r="640" ht="12" spans="1:15">
      <c r="A640" s="4"/>
      <c r="B640" s="26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</row>
    <row r="641" ht="12" spans="1:15">
      <c r="A641" s="4"/>
      <c r="B641" s="26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</row>
    <row r="642" ht="12" spans="1:15">
      <c r="A642" s="4"/>
      <c r="B642" s="26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</row>
    <row r="643" ht="12" spans="1:15">
      <c r="A643" s="4"/>
      <c r="B643" s="26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</row>
    <row r="644" ht="12" spans="1:15">
      <c r="A644" s="4"/>
      <c r="B644" s="26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</row>
    <row r="645" ht="12" spans="1:15">
      <c r="A645" s="4"/>
      <c r="B645" s="26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</row>
    <row r="646" ht="12" spans="1:15">
      <c r="A646" s="4"/>
      <c r="B646" s="26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</row>
    <row r="647" ht="12" spans="1:15">
      <c r="A647" s="4"/>
      <c r="B647" s="26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</row>
    <row r="648" ht="12" spans="1:15">
      <c r="A648" s="4"/>
      <c r="B648" s="26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</row>
    <row r="649" ht="12" spans="1:15">
      <c r="A649" s="4"/>
      <c r="B649" s="26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</row>
    <row r="650" ht="12" spans="1:15">
      <c r="A650" s="4"/>
      <c r="B650" s="26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</row>
    <row r="651" ht="12" spans="1:15">
      <c r="A651" s="4"/>
      <c r="B651" s="26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</row>
    <row r="652" ht="12" spans="1:15">
      <c r="A652" s="4"/>
      <c r="B652" s="26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</row>
    <row r="653" ht="12" spans="1:15">
      <c r="A653" s="4"/>
      <c r="B653" s="26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</row>
    <row r="654" ht="12" spans="1:15">
      <c r="A654" s="4"/>
      <c r="B654" s="26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</row>
    <row r="655" ht="12" spans="1:15">
      <c r="A655" s="4"/>
      <c r="B655" s="26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</row>
    <row r="656" ht="12" spans="1:15">
      <c r="A656" s="4"/>
      <c r="B656" s="26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</row>
    <row r="657" ht="12" spans="1:15">
      <c r="A657" s="4"/>
      <c r="B657" s="26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</row>
    <row r="658" ht="12" spans="1:15">
      <c r="A658" s="4"/>
      <c r="B658" s="26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</row>
    <row r="659" ht="12" spans="1:15">
      <c r="A659" s="4"/>
      <c r="B659" s="26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</row>
    <row r="660" ht="12" spans="1:15">
      <c r="A660" s="4"/>
      <c r="B660" s="26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</row>
    <row r="661" ht="12" spans="1:15">
      <c r="A661" s="4"/>
      <c r="B661" s="26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</row>
    <row r="662" ht="12" spans="1:15">
      <c r="A662" s="4"/>
      <c r="B662" s="26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</row>
    <row r="663" ht="12" spans="1:15">
      <c r="A663" s="4"/>
      <c r="B663" s="26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</row>
    <row r="664" ht="12" spans="1:15">
      <c r="A664" s="4"/>
      <c r="B664" s="26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</row>
    <row r="665" ht="12" spans="1:15">
      <c r="A665" s="4"/>
      <c r="B665" s="26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</row>
    <row r="666" ht="12" spans="1:15">
      <c r="A666" s="4"/>
      <c r="B666" s="26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</row>
    <row r="667" ht="12" spans="1:15">
      <c r="A667" s="4"/>
      <c r="B667" s="26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</row>
    <row r="668" ht="12" spans="1:15">
      <c r="A668" s="4"/>
      <c r="B668" s="26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</row>
    <row r="669" ht="12" spans="1:15">
      <c r="A669" s="4"/>
      <c r="B669" s="26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</row>
    <row r="670" ht="12" spans="1:15">
      <c r="A670" s="4"/>
      <c r="B670" s="26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</row>
    <row r="671" ht="12" spans="1:15">
      <c r="A671" s="4"/>
      <c r="B671" s="26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</row>
    <row r="672" ht="12" spans="1:15">
      <c r="A672" s="4"/>
      <c r="B672" s="26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</row>
    <row r="673" ht="12" spans="1:15">
      <c r="A673" s="4"/>
      <c r="B673" s="26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</row>
    <row r="674" ht="12" spans="1:15">
      <c r="A674" s="4"/>
      <c r="B674" s="26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</row>
    <row r="675" ht="12" spans="1:15">
      <c r="A675" s="4"/>
      <c r="B675" s="26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</row>
    <row r="676" ht="12" spans="1:15">
      <c r="A676" s="4"/>
      <c r="B676" s="26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</row>
    <row r="677" ht="12" spans="1:15">
      <c r="A677" s="4"/>
      <c r="B677" s="26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</row>
    <row r="678" ht="12" spans="1:15">
      <c r="A678" s="4"/>
      <c r="B678" s="26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</row>
    <row r="679" ht="12" spans="1:15">
      <c r="A679" s="4"/>
      <c r="B679" s="26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</row>
    <row r="680" ht="12" spans="1:15">
      <c r="A680" s="4"/>
      <c r="B680" s="26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</row>
    <row r="681" ht="12" spans="1:15">
      <c r="A681" s="4"/>
      <c r="B681" s="26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</row>
    <row r="682" ht="12" spans="1:15">
      <c r="A682" s="4"/>
      <c r="B682" s="26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</row>
    <row r="683" ht="12" spans="1:15">
      <c r="A683" s="4"/>
      <c r="B683" s="26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</row>
    <row r="684" ht="12" spans="1:15">
      <c r="A684" s="4"/>
      <c r="B684" s="26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</row>
    <row r="685" ht="12" spans="1:15">
      <c r="A685" s="4"/>
      <c r="B685" s="26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</row>
    <row r="686" ht="12" spans="1:15">
      <c r="A686" s="4"/>
      <c r="B686" s="26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</row>
    <row r="687" ht="12" spans="1:15">
      <c r="A687" s="4"/>
      <c r="B687" s="26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</row>
    <row r="688" ht="12" spans="1:15">
      <c r="A688" s="4"/>
      <c r="B688" s="26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</row>
    <row r="689" ht="12" spans="1:15">
      <c r="A689" s="4"/>
      <c r="B689" s="26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</row>
    <row r="690" ht="12" spans="1:15">
      <c r="A690" s="4"/>
      <c r="B690" s="26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</row>
    <row r="691" ht="12" spans="1:15">
      <c r="A691" s="4"/>
      <c r="B691" s="26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</row>
    <row r="692" ht="12" spans="1:15">
      <c r="A692" s="4"/>
      <c r="B692" s="26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</row>
    <row r="693" ht="12" spans="1:15">
      <c r="A693" s="4"/>
      <c r="B693" s="26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</row>
    <row r="694" ht="12" spans="1:15">
      <c r="A694" s="4"/>
      <c r="B694" s="26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</row>
    <row r="695" ht="12" spans="1:15">
      <c r="A695" s="4"/>
      <c r="B695" s="26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</row>
    <row r="696" ht="12" spans="1:15">
      <c r="A696" s="4"/>
      <c r="B696" s="26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</row>
    <row r="697" ht="12" spans="1:15">
      <c r="A697" s="4"/>
      <c r="B697" s="26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</row>
    <row r="698" ht="12" spans="1:15">
      <c r="A698" s="4"/>
      <c r="B698" s="26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</row>
    <row r="699" ht="12" spans="1:15">
      <c r="A699" s="4"/>
      <c r="B699" s="26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</row>
    <row r="700" ht="12" spans="1:15">
      <c r="A700" s="4"/>
      <c r="B700" s="26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</row>
    <row r="701" ht="12" spans="1:15">
      <c r="A701" s="4"/>
      <c r="B701" s="26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</row>
    <row r="702" ht="12" spans="1:15">
      <c r="A702" s="4"/>
      <c r="B702" s="26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</row>
    <row r="703" ht="12" spans="1:15">
      <c r="A703" s="4"/>
      <c r="B703" s="26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</row>
    <row r="704" ht="12" spans="1:15">
      <c r="A704" s="4"/>
      <c r="B704" s="26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</row>
    <row r="705" ht="12" spans="1:15">
      <c r="A705" s="4"/>
      <c r="B705" s="26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</row>
    <row r="706" ht="12" spans="1:15">
      <c r="A706" s="4"/>
      <c r="B706" s="26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</row>
    <row r="707" ht="12" spans="1:15">
      <c r="A707" s="4"/>
      <c r="B707" s="26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</row>
    <row r="708" ht="12" spans="1:15">
      <c r="A708" s="4"/>
      <c r="B708" s="26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</row>
    <row r="709" ht="12" spans="1:15">
      <c r="A709" s="4"/>
      <c r="B709" s="26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</row>
    <row r="710" ht="12" spans="1:15">
      <c r="A710" s="4"/>
      <c r="B710" s="26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</row>
    <row r="711" ht="12" spans="1:15">
      <c r="A711" s="4"/>
      <c r="B711" s="26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</row>
    <row r="712" ht="12" spans="1:15">
      <c r="A712" s="4"/>
      <c r="B712" s="26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</row>
    <row r="713" ht="12" spans="1:15">
      <c r="A713" s="4"/>
      <c r="B713" s="26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</row>
    <row r="714" ht="12" spans="1:15">
      <c r="A714" s="4"/>
      <c r="B714" s="26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</row>
    <row r="715" ht="12" spans="1:15">
      <c r="A715" s="4"/>
      <c r="B715" s="26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</row>
    <row r="716" ht="12" spans="1:15">
      <c r="A716" s="4"/>
      <c r="B716" s="26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</row>
    <row r="717" ht="12" spans="1:15">
      <c r="A717" s="4"/>
      <c r="B717" s="26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</row>
    <row r="718" ht="12" spans="1:15">
      <c r="A718" s="4"/>
      <c r="B718" s="26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</row>
    <row r="719" ht="12" spans="1:15">
      <c r="A719" s="4"/>
      <c r="B719" s="26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</row>
    <row r="720" ht="12" spans="1:15">
      <c r="A720" s="4"/>
      <c r="B720" s="26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</row>
    <row r="721" ht="12" spans="1:15">
      <c r="A721" s="4"/>
      <c r="B721" s="26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</row>
    <row r="722" ht="12" spans="1:15">
      <c r="A722" s="4"/>
      <c r="B722" s="26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</row>
    <row r="723" ht="12" spans="1:15">
      <c r="A723" s="4"/>
      <c r="B723" s="26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</row>
    <row r="724" ht="12" spans="1:15">
      <c r="A724" s="4"/>
      <c r="B724" s="26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</row>
    <row r="725" ht="12" spans="1:15">
      <c r="A725" s="4"/>
      <c r="B725" s="26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</row>
    <row r="726" ht="12" spans="1:15">
      <c r="A726" s="4"/>
      <c r="B726" s="26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</row>
    <row r="727" ht="12" spans="1:15">
      <c r="A727" s="4"/>
      <c r="B727" s="26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</row>
    <row r="728" ht="12" spans="1:15">
      <c r="A728" s="4"/>
      <c r="B728" s="26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</row>
    <row r="729" ht="12" spans="1:15">
      <c r="A729" s="4"/>
      <c r="B729" s="26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</row>
    <row r="730" ht="12" spans="1:15">
      <c r="A730" s="4"/>
      <c r="B730" s="26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</row>
    <row r="731" ht="12" spans="1:15">
      <c r="A731" s="4"/>
      <c r="B731" s="26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</row>
    <row r="732" ht="12" spans="1:15">
      <c r="A732" s="4"/>
      <c r="B732" s="26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</row>
    <row r="733" ht="12" spans="1:15">
      <c r="A733" s="4"/>
      <c r="B733" s="26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</row>
    <row r="734" ht="12" spans="1:15">
      <c r="A734" s="4"/>
      <c r="B734" s="26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</row>
    <row r="735" ht="12" spans="2:2">
      <c r="B735" s="6"/>
    </row>
    <row r="736" ht="12" spans="2:2">
      <c r="B736" s="6"/>
    </row>
    <row r="737" ht="12" spans="2:2">
      <c r="B737" s="6"/>
    </row>
    <row r="738" ht="12" spans="2:2">
      <c r="B738" s="6"/>
    </row>
    <row r="739" ht="12" spans="2:2">
      <c r="B739" s="6"/>
    </row>
    <row r="740" ht="12" spans="2:2">
      <c r="B740" s="6"/>
    </row>
    <row r="741" ht="12" spans="2:2">
      <c r="B741" s="6"/>
    </row>
    <row r="742" ht="12" spans="2:2">
      <c r="B742" s="6"/>
    </row>
    <row r="743" ht="12" spans="2:2">
      <c r="B743" s="6"/>
    </row>
    <row r="744" ht="12" spans="2:2">
      <c r="B744" s="6"/>
    </row>
    <row r="745" ht="12" spans="2:2">
      <c r="B745" s="6"/>
    </row>
    <row r="746" ht="12" spans="2:2">
      <c r="B746" s="6"/>
    </row>
    <row r="747" ht="12" spans="2:2">
      <c r="B747" s="6"/>
    </row>
    <row r="748" ht="12" spans="2:2">
      <c r="B748" s="6"/>
    </row>
    <row r="749" ht="12" spans="2:2">
      <c r="B749" s="6"/>
    </row>
    <row r="750" ht="12" spans="2:2">
      <c r="B750" s="6"/>
    </row>
    <row r="751" ht="12" spans="2:2">
      <c r="B751" s="6"/>
    </row>
    <row r="752" ht="12" spans="2:2">
      <c r="B752" s="6"/>
    </row>
    <row r="753" ht="12" spans="2:2">
      <c r="B753" s="6"/>
    </row>
    <row r="754" ht="12" spans="2:2">
      <c r="B754" s="6"/>
    </row>
    <row r="755" ht="12" spans="2:2">
      <c r="B755" s="6"/>
    </row>
    <row r="756" ht="12" spans="2:2">
      <c r="B756" s="6"/>
    </row>
    <row r="757" ht="12" spans="2:2">
      <c r="B757" s="6"/>
    </row>
    <row r="758" ht="12" spans="2:2">
      <c r="B758" s="6"/>
    </row>
    <row r="759" ht="12" spans="2:2">
      <c r="B759" s="6"/>
    </row>
    <row r="760" ht="12" spans="2:2">
      <c r="B760" s="6"/>
    </row>
    <row r="761" ht="12" spans="2:2">
      <c r="B761" s="6"/>
    </row>
    <row r="762" ht="12" spans="2:2">
      <c r="B762" s="6"/>
    </row>
    <row r="763" ht="12" spans="2:2">
      <c r="B763" s="6"/>
    </row>
    <row r="764" ht="12" spans="2:2">
      <c r="B764" s="6"/>
    </row>
    <row r="765" ht="12" spans="2:2">
      <c r="B765" s="6"/>
    </row>
    <row r="766" ht="12" spans="2:2">
      <c r="B766" s="6"/>
    </row>
    <row r="767" ht="12" spans="2:2">
      <c r="B767" s="6"/>
    </row>
    <row r="768" ht="12" spans="2:2">
      <c r="B768" s="6"/>
    </row>
    <row r="769" ht="12" spans="2:2">
      <c r="B769" s="6"/>
    </row>
    <row r="770" ht="12" spans="2:2">
      <c r="B770" s="6"/>
    </row>
    <row r="771" ht="12" spans="2:2">
      <c r="B771" s="6"/>
    </row>
    <row r="772" ht="12" spans="2:2">
      <c r="B772" s="6"/>
    </row>
    <row r="773" ht="12" spans="2:2">
      <c r="B773" s="6"/>
    </row>
    <row r="774" ht="12" spans="2:2">
      <c r="B774" s="6"/>
    </row>
    <row r="775" ht="12" spans="2:2">
      <c r="B775" s="6"/>
    </row>
    <row r="776" ht="12" spans="2:2">
      <c r="B776" s="6"/>
    </row>
    <row r="777" ht="12" spans="2:2">
      <c r="B777" s="6"/>
    </row>
    <row r="778" ht="12" spans="2:2">
      <c r="B778" s="6"/>
    </row>
    <row r="779" ht="12" spans="2:2">
      <c r="B779" s="6"/>
    </row>
    <row r="780" ht="12" spans="2:2">
      <c r="B780" s="6"/>
    </row>
    <row r="781" ht="12" spans="2:2">
      <c r="B781" s="6"/>
    </row>
    <row r="782" ht="12" spans="2:2">
      <c r="B782" s="6"/>
    </row>
    <row r="783" ht="12" spans="2:2">
      <c r="B783" s="6"/>
    </row>
    <row r="784" ht="12" spans="2:2">
      <c r="B784" s="6"/>
    </row>
    <row r="785" ht="12" spans="2:2">
      <c r="B785" s="6"/>
    </row>
    <row r="786" ht="12" spans="2:2">
      <c r="B786" s="6"/>
    </row>
    <row r="787" ht="12" spans="2:2">
      <c r="B787" s="6"/>
    </row>
    <row r="788" ht="12" spans="2:2">
      <c r="B788" s="6"/>
    </row>
    <row r="789" ht="12" spans="2:2">
      <c r="B789" s="6"/>
    </row>
    <row r="790" ht="12" spans="2:2">
      <c r="B790" s="6"/>
    </row>
    <row r="791" ht="12" spans="2:2">
      <c r="B791" s="6"/>
    </row>
    <row r="792" ht="12" spans="2:2">
      <c r="B792" s="6"/>
    </row>
    <row r="793" ht="12" spans="2:2">
      <c r="B793" s="6"/>
    </row>
    <row r="794" ht="12" spans="2:2">
      <c r="B794" s="6"/>
    </row>
    <row r="795" ht="12" spans="2:2">
      <c r="B795" s="6"/>
    </row>
    <row r="796" ht="12" spans="2:2">
      <c r="B796" s="6"/>
    </row>
    <row r="797" ht="12" spans="2:2">
      <c r="B797" s="6"/>
    </row>
    <row r="798" ht="12" spans="2:2">
      <c r="B798" s="6"/>
    </row>
    <row r="799" ht="12" spans="2:2">
      <c r="B799" s="6"/>
    </row>
    <row r="800" ht="12" spans="2:2">
      <c r="B800" s="6"/>
    </row>
    <row r="801" ht="12" spans="2:2">
      <c r="B801" s="6"/>
    </row>
    <row r="802" ht="12" spans="2:2">
      <c r="B802" s="6"/>
    </row>
    <row r="803" ht="12" spans="2:2">
      <c r="B803" s="6"/>
    </row>
    <row r="804" ht="12" spans="2:2">
      <c r="B804" s="6"/>
    </row>
    <row r="805" ht="12" spans="2:2">
      <c r="B805" s="6"/>
    </row>
    <row r="806" ht="12" spans="2:2">
      <c r="B806" s="6"/>
    </row>
    <row r="807" ht="12" spans="2:2">
      <c r="B807" s="6"/>
    </row>
    <row r="808" ht="12" spans="2:2">
      <c r="B808" s="6"/>
    </row>
    <row r="809" ht="12" spans="2:2">
      <c r="B809" s="6"/>
    </row>
    <row r="810" ht="12" spans="2:2">
      <c r="B810" s="6"/>
    </row>
    <row r="811" ht="12" spans="2:2">
      <c r="B811" s="6"/>
    </row>
    <row r="812" ht="12" spans="2:2">
      <c r="B812" s="6"/>
    </row>
    <row r="813" ht="12" spans="2:2">
      <c r="B813" s="6"/>
    </row>
    <row r="814" ht="12" spans="2:2">
      <c r="B814" s="6"/>
    </row>
    <row r="815" ht="12" spans="2:2">
      <c r="B815" s="6"/>
    </row>
    <row r="816" ht="12" spans="2:2">
      <c r="B816" s="6"/>
    </row>
    <row r="817" ht="12" spans="2:2">
      <c r="B817" s="6"/>
    </row>
    <row r="818" ht="12" spans="2:2">
      <c r="B818" s="6"/>
    </row>
    <row r="819" ht="12" spans="2:2">
      <c r="B819" s="6"/>
    </row>
    <row r="820" ht="12" spans="2:2">
      <c r="B820" s="6"/>
    </row>
    <row r="821" ht="12" spans="2:2">
      <c r="B821" s="6"/>
    </row>
    <row r="822" ht="12" spans="2:2">
      <c r="B822" s="6"/>
    </row>
    <row r="823" ht="12" spans="2:2">
      <c r="B823" s="6"/>
    </row>
    <row r="824" ht="12" spans="2:2">
      <c r="B824" s="6"/>
    </row>
    <row r="825" ht="12" spans="2:2">
      <c r="B825" s="6"/>
    </row>
    <row r="826" ht="12" spans="2:2">
      <c r="B826" s="6"/>
    </row>
    <row r="827" ht="12" spans="2:2">
      <c r="B827" s="6"/>
    </row>
    <row r="828" ht="12" spans="2:2">
      <c r="B828" s="6"/>
    </row>
    <row r="829" ht="12" spans="2:2">
      <c r="B829" s="6"/>
    </row>
    <row r="830" ht="12" spans="2:2">
      <c r="B830" s="6"/>
    </row>
    <row r="831" ht="12" spans="2:2">
      <c r="B831" s="6"/>
    </row>
    <row r="832" ht="12" spans="2:2">
      <c r="B832" s="6"/>
    </row>
    <row r="833" ht="12" spans="2:2">
      <c r="B833" s="6"/>
    </row>
    <row r="834" ht="12" spans="2:2">
      <c r="B834" s="6"/>
    </row>
    <row r="835" ht="12" spans="2:2">
      <c r="B835" s="6"/>
    </row>
    <row r="836" ht="12" spans="2:2">
      <c r="B836" s="6"/>
    </row>
    <row r="837" ht="12" spans="2:2">
      <c r="B837" s="6"/>
    </row>
    <row r="838" ht="12" spans="2:2">
      <c r="B838" s="6"/>
    </row>
    <row r="839" ht="12" spans="2:2">
      <c r="B839" s="6"/>
    </row>
    <row r="840" ht="12" spans="2:2">
      <c r="B840" s="6"/>
    </row>
    <row r="841" ht="12" spans="2:2">
      <c r="B841" s="6"/>
    </row>
    <row r="842" ht="12" spans="2:2">
      <c r="B842" s="6"/>
    </row>
    <row r="843" ht="12" spans="2:2">
      <c r="B843" s="6"/>
    </row>
    <row r="844" ht="12" spans="2:2">
      <c r="B844" s="6"/>
    </row>
    <row r="845" ht="12" spans="2:2">
      <c r="B845" s="6"/>
    </row>
    <row r="846" ht="12" spans="2:2">
      <c r="B846" s="6"/>
    </row>
    <row r="847" ht="12" spans="2:2">
      <c r="B847" s="6"/>
    </row>
    <row r="848" ht="12" spans="2:2">
      <c r="B848" s="6"/>
    </row>
    <row r="849" ht="12" spans="2:2">
      <c r="B849" s="6"/>
    </row>
    <row r="850" ht="12" spans="2:2">
      <c r="B850" s="6"/>
    </row>
    <row r="851" ht="12" spans="2:2">
      <c r="B851" s="6"/>
    </row>
    <row r="852" ht="12" spans="2:2">
      <c r="B852" s="6"/>
    </row>
    <row r="853" ht="12" spans="2:2">
      <c r="B853" s="6"/>
    </row>
    <row r="854" ht="12" spans="2:2">
      <c r="B854" s="6"/>
    </row>
    <row r="855" ht="12" spans="2:2">
      <c r="B855" s="6"/>
    </row>
    <row r="856" ht="12" spans="2:2">
      <c r="B856" s="6"/>
    </row>
    <row r="857" ht="12" spans="2:2">
      <c r="B857" s="6"/>
    </row>
    <row r="858" ht="12" spans="2:2">
      <c r="B858" s="6"/>
    </row>
    <row r="859" ht="12" spans="2:2">
      <c r="B859" s="6"/>
    </row>
    <row r="860" ht="12" spans="2:2">
      <c r="B860" s="6"/>
    </row>
    <row r="861" ht="12" spans="2:2">
      <c r="B861" s="6"/>
    </row>
  </sheetData>
  <mergeCells count="140">
    <mergeCell ref="A1:J1"/>
    <mergeCell ref="A2:C2"/>
    <mergeCell ref="D2:J2"/>
    <mergeCell ref="D3:F3"/>
    <mergeCell ref="A17:C17"/>
    <mergeCell ref="D17:L17"/>
    <mergeCell ref="C18:F18"/>
    <mergeCell ref="C19:F19"/>
    <mergeCell ref="C20:F20"/>
    <mergeCell ref="C21:F21"/>
    <mergeCell ref="C22:F22"/>
    <mergeCell ref="C23:F23"/>
    <mergeCell ref="C24:F24"/>
    <mergeCell ref="C25:F25"/>
    <mergeCell ref="C26:F26"/>
    <mergeCell ref="C27:F27"/>
    <mergeCell ref="C28:F28"/>
    <mergeCell ref="C29:F29"/>
    <mergeCell ref="C30:F30"/>
    <mergeCell ref="C31:F31"/>
    <mergeCell ref="C32:F32"/>
    <mergeCell ref="C33:F33"/>
    <mergeCell ref="C34:F34"/>
    <mergeCell ref="C35:F35"/>
    <mergeCell ref="C36:F36"/>
    <mergeCell ref="C37:F37"/>
    <mergeCell ref="C38:F38"/>
    <mergeCell ref="C39:F39"/>
    <mergeCell ref="C40:F40"/>
    <mergeCell ref="C41:F41"/>
    <mergeCell ref="C42:F42"/>
    <mergeCell ref="C43:F43"/>
    <mergeCell ref="C44:F44"/>
    <mergeCell ref="C45:F45"/>
    <mergeCell ref="C46:F46"/>
    <mergeCell ref="C47:F47"/>
    <mergeCell ref="C48:F48"/>
    <mergeCell ref="C49:F49"/>
    <mergeCell ref="C50:F50"/>
    <mergeCell ref="C51:F51"/>
    <mergeCell ref="C52:F52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64:F64"/>
    <mergeCell ref="C65:F65"/>
    <mergeCell ref="C66:F66"/>
    <mergeCell ref="C67:F67"/>
    <mergeCell ref="C68:F68"/>
    <mergeCell ref="C69:F69"/>
    <mergeCell ref="C70:F70"/>
    <mergeCell ref="C71:F71"/>
    <mergeCell ref="C72:F72"/>
    <mergeCell ref="C73:F73"/>
    <mergeCell ref="C74:F74"/>
    <mergeCell ref="C75:F75"/>
    <mergeCell ref="C76:F76"/>
    <mergeCell ref="C77:F77"/>
    <mergeCell ref="C78:F78"/>
    <mergeCell ref="C79:F79"/>
    <mergeCell ref="C80:F80"/>
    <mergeCell ref="C81:F81"/>
    <mergeCell ref="C82:F82"/>
    <mergeCell ref="C83:F83"/>
    <mergeCell ref="C84:F84"/>
    <mergeCell ref="C85:F85"/>
    <mergeCell ref="C86:F86"/>
    <mergeCell ref="C87:F87"/>
    <mergeCell ref="C88:F88"/>
    <mergeCell ref="C89:F89"/>
    <mergeCell ref="C90:F90"/>
    <mergeCell ref="C91:F91"/>
    <mergeCell ref="C92:F92"/>
    <mergeCell ref="C93:F93"/>
    <mergeCell ref="C94:F94"/>
    <mergeCell ref="C95:F95"/>
    <mergeCell ref="C96:F96"/>
    <mergeCell ref="C97:F97"/>
    <mergeCell ref="C98:F98"/>
    <mergeCell ref="C99:F99"/>
    <mergeCell ref="C100:F100"/>
    <mergeCell ref="C101:F101"/>
    <mergeCell ref="C102:F102"/>
    <mergeCell ref="C103:F103"/>
    <mergeCell ref="C104:F104"/>
    <mergeCell ref="C105:F105"/>
    <mergeCell ref="C106:F106"/>
    <mergeCell ref="C107:F107"/>
    <mergeCell ref="C108:F108"/>
    <mergeCell ref="C109:F109"/>
    <mergeCell ref="C110:F110"/>
    <mergeCell ref="C111:F111"/>
    <mergeCell ref="C112:F112"/>
    <mergeCell ref="C113:F113"/>
    <mergeCell ref="C114:F114"/>
    <mergeCell ref="C115:F115"/>
    <mergeCell ref="C116:F116"/>
    <mergeCell ref="C117:F117"/>
    <mergeCell ref="C118:F118"/>
    <mergeCell ref="C119:F119"/>
    <mergeCell ref="C120:F120"/>
    <mergeCell ref="C121:F121"/>
    <mergeCell ref="C122:F122"/>
    <mergeCell ref="C123:F123"/>
    <mergeCell ref="C124:F124"/>
    <mergeCell ref="C125:F125"/>
    <mergeCell ref="C126:F126"/>
    <mergeCell ref="C127:F127"/>
    <mergeCell ref="C128:F128"/>
    <mergeCell ref="C129:F129"/>
    <mergeCell ref="C130:F130"/>
    <mergeCell ref="C131:F131"/>
    <mergeCell ref="C132:F132"/>
    <mergeCell ref="C133:F133"/>
    <mergeCell ref="C134:F134"/>
    <mergeCell ref="C135:F135"/>
    <mergeCell ref="C136:F136"/>
    <mergeCell ref="C137:F137"/>
    <mergeCell ref="C138:F138"/>
    <mergeCell ref="C139:F139"/>
    <mergeCell ref="C140:F140"/>
    <mergeCell ref="C141:F141"/>
    <mergeCell ref="C142:F142"/>
    <mergeCell ref="C143:F143"/>
    <mergeCell ref="C144:F144"/>
    <mergeCell ref="C145:F145"/>
    <mergeCell ref="C146:F146"/>
    <mergeCell ref="C147:F147"/>
    <mergeCell ref="C148:F148"/>
    <mergeCell ref="C149:F149"/>
    <mergeCell ref="C150:F150"/>
    <mergeCell ref="A15:N16"/>
  </mergeCells>
  <dataValidations count="1">
    <dataValidation type="list" allowBlank="1" showErrorMessage="1" sqref="G19:G47 G50:G74">
      <formula1>"Transportation,Lodging,Food,Gym,Activities,Grocerries,Others,."</formula1>
    </dataValidation>
  </dataValidation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O837"/>
  <sheetViews>
    <sheetView workbookViewId="0">
      <selection activeCell="A1" sqref="A1:J1"/>
    </sheetView>
  </sheetViews>
  <sheetFormatPr defaultColWidth="12.6339285714286" defaultRowHeight="15.75" customHeight="1"/>
  <cols>
    <col min="2" max="2" width="26.5" customWidth="1"/>
    <col min="6" max="6" width="10.1339285714286" customWidth="1"/>
    <col min="7" max="7" width="16" customWidth="1"/>
    <col min="10" max="10" width="16.5" customWidth="1"/>
  </cols>
  <sheetData>
    <row r="1" ht="27.6" spans="1:15">
      <c r="A1" s="12" t="s">
        <v>0</v>
      </c>
      <c r="K1" s="41"/>
      <c r="L1" s="4"/>
      <c r="M1" s="41"/>
      <c r="N1" s="41"/>
      <c r="O1" s="41"/>
    </row>
    <row r="2" ht="13.95" spans="1:15">
      <c r="A2" s="13" t="s">
        <v>1</v>
      </c>
      <c r="D2" s="14" t="s">
        <v>2</v>
      </c>
      <c r="K2" s="41"/>
      <c r="L2" s="42"/>
      <c r="M2" s="42"/>
      <c r="N2" s="4"/>
      <c r="O2" s="4"/>
    </row>
    <row r="3" ht="13.95" spans="1:15">
      <c r="A3" s="15"/>
      <c r="B3" s="16" t="s">
        <v>3</v>
      </c>
      <c r="C3" s="15"/>
      <c r="G3" s="19"/>
      <c r="H3" s="19"/>
      <c r="I3" s="19"/>
      <c r="J3" s="19"/>
      <c r="K3" s="43"/>
      <c r="L3" s="44" t="s">
        <v>4</v>
      </c>
      <c r="M3" s="46"/>
      <c r="N3" s="4"/>
      <c r="O3" s="4"/>
    </row>
    <row r="4" ht="14" spans="1:15">
      <c r="A4" s="17"/>
      <c r="B4" s="18">
        <v>2673.91</v>
      </c>
      <c r="C4" s="15"/>
      <c r="D4" s="19"/>
      <c r="E4" s="35" t="s">
        <v>5</v>
      </c>
      <c r="F4" s="36">
        <f t="shared" ref="F4:F10" si="0">G4/$B$6</f>
        <v>0.127232177615572</v>
      </c>
      <c r="G4" s="37">
        <f t="shared" ref="G4:G10" si="1">SUMIF($G$19:$G$46,"="&amp;E4,$K$19:$K$46)</f>
        <v>29.283758</v>
      </c>
      <c r="H4" s="19"/>
      <c r="I4" s="19"/>
      <c r="J4" s="19"/>
      <c r="K4" s="43"/>
      <c r="L4" s="45" t="s">
        <v>350</v>
      </c>
      <c r="M4" s="52">
        <f>IFERROR(__xludf.DUMMYFUNCTION("GOOGLEFINANCE(""Currency:NIOGBP"")"),0.02038022)</f>
        <v>0.02038022</v>
      </c>
      <c r="N4" s="4"/>
      <c r="O4" s="4"/>
    </row>
    <row r="5" ht="13.2" spans="1:15">
      <c r="A5" s="15"/>
      <c r="B5" s="20" t="s">
        <v>7</v>
      </c>
      <c r="C5" s="15"/>
      <c r="D5" s="19"/>
      <c r="E5" s="35" t="s">
        <v>8</v>
      </c>
      <c r="F5" s="36">
        <f t="shared" si="0"/>
        <v>0.0674736167883212</v>
      </c>
      <c r="G5" s="37">
        <f t="shared" si="1"/>
        <v>15.52972764</v>
      </c>
      <c r="H5" s="19"/>
      <c r="I5" s="19"/>
      <c r="J5" s="19"/>
      <c r="K5" s="43"/>
      <c r="L5" s="45" t="s">
        <v>9</v>
      </c>
      <c r="M5" s="52">
        <f>IFERROR(__xludf.DUMMYFUNCTION("GOOGLEFINANCE(""Currency:eurgbp"")"),0.8328716151)</f>
        <v>0.8328716151</v>
      </c>
      <c r="N5" s="4"/>
      <c r="O5" s="4"/>
    </row>
    <row r="6" ht="14.75" spans="1:15">
      <c r="A6" s="15"/>
      <c r="B6" s="69">
        <f>L90+L149</f>
        <v>230.16</v>
      </c>
      <c r="C6" s="15"/>
      <c r="D6" s="19"/>
      <c r="E6" s="35" t="s">
        <v>10</v>
      </c>
      <c r="F6" s="36">
        <f t="shared" si="0"/>
        <v>0.0907617548661801</v>
      </c>
      <c r="G6" s="37">
        <f t="shared" si="1"/>
        <v>20.8897255</v>
      </c>
      <c r="H6" s="19"/>
      <c r="I6" s="19"/>
      <c r="J6" s="19"/>
      <c r="K6" s="43"/>
      <c r="L6" s="46" t="s">
        <v>11</v>
      </c>
      <c r="M6" s="53">
        <f>IFERROR(__xludf.DUMMYFUNCTION("GOOGLEFINANCE(""Currency:USDGBP"")"),0.749335)</f>
        <v>0.749335</v>
      </c>
      <c r="N6" s="4"/>
      <c r="O6" s="4"/>
    </row>
    <row r="7" ht="13.2" spans="1:15">
      <c r="A7" s="15"/>
      <c r="B7" s="20" t="s">
        <v>12</v>
      </c>
      <c r="C7" s="15"/>
      <c r="D7" s="19"/>
      <c r="E7" s="35" t="s">
        <v>13</v>
      </c>
      <c r="F7" s="36">
        <f t="shared" si="0"/>
        <v>0.022579753649635</v>
      </c>
      <c r="G7" s="37">
        <f t="shared" si="1"/>
        <v>5.1969561</v>
      </c>
      <c r="H7" s="19"/>
      <c r="I7" s="19"/>
      <c r="J7" s="19"/>
      <c r="K7" s="41"/>
      <c r="L7" s="41"/>
      <c r="M7" s="41"/>
      <c r="N7" s="41"/>
      <c r="O7" s="41"/>
    </row>
    <row r="8" ht="14" spans="1:15">
      <c r="A8" s="15"/>
      <c r="B8" s="22">
        <f>B4-B6</f>
        <v>2443.75</v>
      </c>
      <c r="C8" s="15"/>
      <c r="D8" s="19"/>
      <c r="E8" s="35" t="s">
        <v>14</v>
      </c>
      <c r="F8" s="36">
        <f t="shared" si="0"/>
        <v>0.0324085875912409</v>
      </c>
      <c r="G8" s="37">
        <f t="shared" si="1"/>
        <v>7.45916052</v>
      </c>
      <c r="H8" s="19"/>
      <c r="I8" s="19"/>
      <c r="J8" s="19"/>
      <c r="K8" s="41"/>
      <c r="L8" s="41"/>
      <c r="M8" s="41"/>
      <c r="N8" s="41"/>
      <c r="O8" s="41"/>
    </row>
    <row r="9" ht="13.2" spans="1:15">
      <c r="A9" s="15"/>
      <c r="B9" s="23"/>
      <c r="C9" s="15"/>
      <c r="D9" s="19"/>
      <c r="E9" s="35" t="s">
        <v>15</v>
      </c>
      <c r="F9" s="36">
        <f t="shared" si="0"/>
        <v>0.0159829236618005</v>
      </c>
      <c r="G9" s="37">
        <f t="shared" si="1"/>
        <v>3.67862971</v>
      </c>
      <c r="H9" s="19"/>
      <c r="I9" s="19"/>
      <c r="J9" s="19"/>
      <c r="K9" s="41"/>
      <c r="L9" s="41"/>
      <c r="M9" s="41"/>
      <c r="N9" s="41"/>
      <c r="O9" s="41"/>
    </row>
    <row r="10" ht="13.2" spans="1:15">
      <c r="A10" s="15"/>
      <c r="B10" s="23"/>
      <c r="C10" s="15"/>
      <c r="D10" s="19"/>
      <c r="E10" s="35" t="s">
        <v>149</v>
      </c>
      <c r="F10" s="36">
        <f t="shared" si="0"/>
        <v>0.0642636271289538</v>
      </c>
      <c r="G10" s="37">
        <f t="shared" si="1"/>
        <v>14.79091642</v>
      </c>
      <c r="H10" s="19"/>
      <c r="I10" s="19"/>
      <c r="J10" s="19"/>
      <c r="K10" s="41"/>
      <c r="L10" s="41"/>
      <c r="M10" s="41"/>
      <c r="N10" s="41"/>
      <c r="O10" s="41"/>
    </row>
    <row r="11" ht="12" spans="1:15">
      <c r="A11" s="15"/>
      <c r="B11" s="23"/>
      <c r="C11" s="15"/>
      <c r="D11" s="19"/>
      <c r="E11" s="19"/>
      <c r="F11" s="19"/>
      <c r="G11" s="19"/>
      <c r="H11" s="19"/>
      <c r="I11" s="19"/>
      <c r="J11" s="19"/>
      <c r="K11" s="41"/>
      <c r="L11" s="41"/>
      <c r="M11" s="41"/>
      <c r="N11" s="41"/>
      <c r="O11" s="41"/>
    </row>
    <row r="12" ht="12" spans="1:15">
      <c r="A12" s="24"/>
      <c r="B12" s="25"/>
      <c r="C12" s="24"/>
      <c r="D12" s="24"/>
      <c r="E12" s="24"/>
      <c r="F12" s="24"/>
      <c r="G12" s="24"/>
      <c r="H12" s="24"/>
      <c r="I12" s="24"/>
      <c r="J12" s="24"/>
      <c r="K12" s="41"/>
      <c r="L12" s="41"/>
      <c r="M12" s="41"/>
      <c r="N12" s="41"/>
      <c r="O12" s="41"/>
    </row>
    <row r="13" ht="12" spans="1:15">
      <c r="A13" s="4"/>
      <c r="B13" s="26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ht="12" spans="1:15">
      <c r="A14" s="24"/>
      <c r="B14" s="25"/>
      <c r="C14" s="24"/>
      <c r="D14" s="24"/>
      <c r="E14" s="24"/>
      <c r="F14" s="24"/>
      <c r="G14" s="24"/>
      <c r="H14" s="24"/>
      <c r="I14" s="24"/>
      <c r="J14" s="24"/>
      <c r="K14" s="41"/>
      <c r="L14" s="41"/>
      <c r="M14" s="41"/>
      <c r="N14" s="41"/>
      <c r="O14" s="41"/>
    </row>
    <row r="15" ht="12" spans="1:15">
      <c r="A15" s="27" t="s">
        <v>351</v>
      </c>
      <c r="O15" s="24"/>
    </row>
    <row r="16" ht="12" spans="15:15">
      <c r="O16" s="24"/>
    </row>
    <row r="17" ht="12" spans="1:15">
      <c r="A17" s="28"/>
      <c r="B17" s="29"/>
      <c r="C17" s="30"/>
      <c r="D17" s="28"/>
      <c r="E17" s="29"/>
      <c r="F17" s="29"/>
      <c r="G17" s="29"/>
      <c r="H17" s="29"/>
      <c r="I17" s="29"/>
      <c r="J17" s="29"/>
      <c r="K17" s="29"/>
      <c r="L17" s="29"/>
      <c r="M17" s="54"/>
      <c r="N17" s="54"/>
      <c r="O17" s="55"/>
    </row>
    <row r="18" ht="27" spans="1:15">
      <c r="A18" s="19"/>
      <c r="B18" s="31" t="s">
        <v>19</v>
      </c>
      <c r="C18" s="32" t="s">
        <v>20</v>
      </c>
      <c r="D18" s="33"/>
      <c r="E18" s="33"/>
      <c r="F18" s="38"/>
      <c r="G18" s="39" t="s">
        <v>21</v>
      </c>
      <c r="H18" s="39" t="s">
        <v>22</v>
      </c>
      <c r="I18" s="39" t="s">
        <v>23</v>
      </c>
      <c r="J18" s="39" t="s">
        <v>24</v>
      </c>
      <c r="K18" s="47" t="s">
        <v>25</v>
      </c>
      <c r="L18" s="48" t="s">
        <v>26</v>
      </c>
      <c r="M18" s="39" t="s">
        <v>27</v>
      </c>
      <c r="N18" s="56"/>
      <c r="O18" s="19"/>
    </row>
    <row r="19" ht="12" spans="1:15">
      <c r="A19" s="4"/>
      <c r="B19" s="26"/>
      <c r="G19" s="4"/>
      <c r="H19" s="4"/>
      <c r="I19" s="4"/>
      <c r="J19" s="4"/>
      <c r="K19" s="49"/>
      <c r="L19" s="4"/>
      <c r="M19" s="40"/>
      <c r="N19" s="4"/>
      <c r="O19" s="4"/>
    </row>
    <row r="20" ht="12" spans="1:15">
      <c r="A20" s="4"/>
      <c r="B20" s="26" t="s">
        <v>352</v>
      </c>
      <c r="C20" s="4" t="s">
        <v>316</v>
      </c>
      <c r="G20" s="4" t="s">
        <v>5</v>
      </c>
      <c r="H20" s="40">
        <v>1</v>
      </c>
      <c r="I20" s="40">
        <v>35</v>
      </c>
      <c r="J20" s="40">
        <v>35</v>
      </c>
      <c r="K20" s="70">
        <f t="shared" ref="K20:K21" si="2">J20*$M$6</f>
        <v>26.226725</v>
      </c>
      <c r="L20" s="51">
        <f>SUM($K$20:K20)</f>
        <v>26.226725</v>
      </c>
      <c r="M20" s="51"/>
      <c r="N20" s="4"/>
      <c r="O20" s="4"/>
    </row>
    <row r="21" ht="12" spans="1:15">
      <c r="A21" s="4"/>
      <c r="B21" s="26" t="s">
        <v>353</v>
      </c>
      <c r="C21" s="4" t="s">
        <v>354</v>
      </c>
      <c r="G21" s="4" t="s">
        <v>149</v>
      </c>
      <c r="H21" s="40">
        <v>1</v>
      </c>
      <c r="I21" s="40">
        <v>14</v>
      </c>
      <c r="J21" s="40">
        <v>14</v>
      </c>
      <c r="K21" s="70">
        <f t="shared" si="2"/>
        <v>10.49069</v>
      </c>
      <c r="L21" s="51">
        <f>SUM($K$20:K21)</f>
        <v>36.717415</v>
      </c>
      <c r="M21" s="51"/>
      <c r="N21" s="4"/>
      <c r="O21" s="4"/>
    </row>
    <row r="22" ht="12" spans="1:15">
      <c r="A22" s="4"/>
      <c r="B22" s="26"/>
      <c r="C22" s="4" t="s">
        <v>135</v>
      </c>
      <c r="G22" s="4" t="s">
        <v>8</v>
      </c>
      <c r="H22" s="40">
        <v>3</v>
      </c>
      <c r="I22" s="40">
        <v>254</v>
      </c>
      <c r="J22" s="40">
        <v>762</v>
      </c>
      <c r="K22" s="70">
        <f t="shared" ref="K22:K27" si="3">J22*$M$4</f>
        <v>15.52972764</v>
      </c>
      <c r="L22" s="51">
        <f>SUM($K$20:K22)</f>
        <v>52.24714264</v>
      </c>
      <c r="M22" s="51"/>
      <c r="N22" s="4"/>
      <c r="O22" s="4"/>
    </row>
    <row r="23" ht="12" spans="1:15">
      <c r="A23" s="4"/>
      <c r="B23" s="26"/>
      <c r="C23" s="4" t="s">
        <v>13</v>
      </c>
      <c r="G23" s="4" t="s">
        <v>13</v>
      </c>
      <c r="H23" s="40">
        <v>3</v>
      </c>
      <c r="I23" s="40">
        <v>85</v>
      </c>
      <c r="J23" s="40">
        <v>255</v>
      </c>
      <c r="K23" s="70">
        <f t="shared" si="3"/>
        <v>5.1969561</v>
      </c>
      <c r="L23" s="51">
        <f>SUM($K$20:K23)</f>
        <v>57.44409874</v>
      </c>
      <c r="M23" s="51"/>
      <c r="N23" s="4"/>
      <c r="O23" s="4"/>
    </row>
    <row r="24" ht="12" spans="1:15">
      <c r="A24" s="4"/>
      <c r="B24" s="26"/>
      <c r="C24" s="4" t="s">
        <v>81</v>
      </c>
      <c r="G24" s="4" t="s">
        <v>10</v>
      </c>
      <c r="H24" s="40">
        <v>1</v>
      </c>
      <c r="I24" s="40">
        <v>52</v>
      </c>
      <c r="J24" s="40">
        <v>52</v>
      </c>
      <c r="K24" s="70">
        <f t="shared" si="3"/>
        <v>1.05977144</v>
      </c>
      <c r="L24" s="51">
        <f>SUM($K$20:K24)</f>
        <v>58.50387018</v>
      </c>
      <c r="M24" s="51"/>
      <c r="N24" s="4"/>
      <c r="O24" s="4"/>
    </row>
    <row r="25" ht="12" spans="1:15">
      <c r="A25" s="4"/>
      <c r="B25" s="26"/>
      <c r="C25" s="4" t="s">
        <v>160</v>
      </c>
      <c r="G25" s="4" t="s">
        <v>10</v>
      </c>
      <c r="H25" s="40">
        <v>1</v>
      </c>
      <c r="I25" s="40">
        <v>30</v>
      </c>
      <c r="J25" s="40">
        <v>30</v>
      </c>
      <c r="K25" s="70">
        <f t="shared" si="3"/>
        <v>0.6114066</v>
      </c>
      <c r="L25" s="51">
        <f>SUM($K$20:K25)</f>
        <v>59.11527678</v>
      </c>
      <c r="M25" s="51"/>
      <c r="N25" s="4"/>
      <c r="O25" s="4"/>
    </row>
    <row r="26" ht="12" spans="1:15">
      <c r="A26" s="4"/>
      <c r="B26" s="26"/>
      <c r="C26" s="4" t="s">
        <v>109</v>
      </c>
      <c r="G26" s="4" t="s">
        <v>10</v>
      </c>
      <c r="H26" s="40">
        <v>1</v>
      </c>
      <c r="I26" s="40">
        <v>200</v>
      </c>
      <c r="J26" s="40">
        <v>200</v>
      </c>
      <c r="K26" s="70">
        <f t="shared" si="3"/>
        <v>4.076044</v>
      </c>
      <c r="L26" s="51">
        <f>SUM($K$20:K26)</f>
        <v>63.19132078</v>
      </c>
      <c r="M26" s="51"/>
      <c r="N26" s="4"/>
      <c r="O26" s="4"/>
    </row>
    <row r="27" ht="12" spans="1:15">
      <c r="A27" s="4"/>
      <c r="C27" s="4" t="s">
        <v>110</v>
      </c>
      <c r="G27" s="4" t="s">
        <v>149</v>
      </c>
      <c r="H27" s="40">
        <v>1</v>
      </c>
      <c r="I27" s="40">
        <v>166</v>
      </c>
      <c r="J27" s="40">
        <v>166</v>
      </c>
      <c r="K27" s="70">
        <f t="shared" si="3"/>
        <v>3.38311652</v>
      </c>
      <c r="L27" s="51">
        <f>SUM($K$20:K27)</f>
        <v>66.5744373</v>
      </c>
      <c r="M27" s="51"/>
      <c r="N27" s="4"/>
      <c r="O27" s="4"/>
    </row>
    <row r="28" ht="12" spans="1:15">
      <c r="A28" s="4"/>
      <c r="B28" s="26"/>
      <c r="C28" s="4"/>
      <c r="G28" s="4" t="s">
        <v>151</v>
      </c>
      <c r="H28" s="40"/>
      <c r="I28" s="40"/>
      <c r="J28" s="40"/>
      <c r="K28" s="70"/>
      <c r="L28" s="51">
        <f>SUM($K$20:K28)</f>
        <v>66.5744373</v>
      </c>
      <c r="M28" s="51"/>
      <c r="N28" s="4"/>
      <c r="O28" s="4"/>
    </row>
    <row r="29" ht="12" spans="1:15">
      <c r="A29" s="4"/>
      <c r="B29" s="26"/>
      <c r="C29" s="4" t="s">
        <v>87</v>
      </c>
      <c r="G29" s="4" t="s">
        <v>149</v>
      </c>
      <c r="H29" s="40">
        <v>1</v>
      </c>
      <c r="I29" s="40">
        <v>35</v>
      </c>
      <c r="J29" s="40">
        <v>35</v>
      </c>
      <c r="K29" s="70">
        <f t="shared" ref="K29:K31" si="4">J29*$M$4</f>
        <v>0.7133077</v>
      </c>
      <c r="L29" s="51">
        <f>SUM($K$20:K29)</f>
        <v>67.287745</v>
      </c>
      <c r="M29" s="51"/>
      <c r="N29" s="4"/>
      <c r="O29" s="4"/>
    </row>
    <row r="30" ht="12" spans="1:15">
      <c r="A30" s="4"/>
      <c r="B30" s="26"/>
      <c r="C30" s="4" t="s">
        <v>255</v>
      </c>
      <c r="G30" s="4" t="s">
        <v>15</v>
      </c>
      <c r="H30" s="40">
        <v>1</v>
      </c>
      <c r="I30" s="40">
        <v>180.5</v>
      </c>
      <c r="J30" s="40">
        <v>180.5</v>
      </c>
      <c r="K30" s="70">
        <f t="shared" si="4"/>
        <v>3.67862971</v>
      </c>
      <c r="L30" s="51">
        <f>SUM($K$20:K30)</f>
        <v>70.96637471</v>
      </c>
      <c r="M30" s="51"/>
      <c r="N30" s="4"/>
      <c r="O30" s="4"/>
    </row>
    <row r="31" ht="12" spans="1:15">
      <c r="A31" s="4"/>
      <c r="B31" s="26"/>
      <c r="C31" s="4" t="s">
        <v>10</v>
      </c>
      <c r="G31" s="4" t="s">
        <v>10</v>
      </c>
      <c r="H31" s="40">
        <v>1</v>
      </c>
      <c r="I31" s="40">
        <v>110</v>
      </c>
      <c r="J31" s="40">
        <v>110</v>
      </c>
      <c r="K31" s="70">
        <f t="shared" si="4"/>
        <v>2.2418242</v>
      </c>
      <c r="L31" s="51">
        <f>SUM($K$20:K31)</f>
        <v>73.20819891</v>
      </c>
      <c r="M31" s="51"/>
      <c r="N31" s="4"/>
      <c r="O31" s="4"/>
    </row>
    <row r="32" ht="12" spans="1:15">
      <c r="A32" s="4"/>
      <c r="B32" s="26"/>
      <c r="C32" s="4"/>
      <c r="G32" s="4" t="s">
        <v>151</v>
      </c>
      <c r="H32" s="40"/>
      <c r="I32" s="40"/>
      <c r="J32" s="40"/>
      <c r="K32" s="70"/>
      <c r="L32" s="51">
        <f>SUM($K$20:K32)</f>
        <v>73.20819891</v>
      </c>
      <c r="M32" s="51"/>
      <c r="N32" s="4"/>
      <c r="O32" s="4"/>
    </row>
    <row r="33" ht="12" spans="1:15">
      <c r="A33" s="4"/>
      <c r="B33" s="26"/>
      <c r="C33" s="2" t="s">
        <v>160</v>
      </c>
      <c r="G33" s="4" t="s">
        <v>10</v>
      </c>
      <c r="H33" s="40">
        <v>1</v>
      </c>
      <c r="I33" s="4">
        <v>23</v>
      </c>
      <c r="J33" s="4">
        <v>23</v>
      </c>
      <c r="K33" s="70">
        <f t="shared" ref="K33:K35" si="5">J33*$M$4</f>
        <v>0.46874506</v>
      </c>
      <c r="L33" s="51">
        <f>SUM($K$20:K33)</f>
        <v>73.67694397</v>
      </c>
      <c r="M33" s="51"/>
      <c r="N33" s="4"/>
      <c r="O33" s="4"/>
    </row>
    <row r="34" ht="12" spans="1:15">
      <c r="A34" s="4"/>
      <c r="B34" s="26"/>
      <c r="C34" s="4" t="s">
        <v>10</v>
      </c>
      <c r="G34" s="4" t="s">
        <v>10</v>
      </c>
      <c r="H34" s="40">
        <v>1</v>
      </c>
      <c r="I34" s="40">
        <v>180</v>
      </c>
      <c r="J34" s="40">
        <v>180</v>
      </c>
      <c r="K34" s="70">
        <f t="shared" si="5"/>
        <v>3.6684396</v>
      </c>
      <c r="L34" s="51">
        <f>SUM($K$20:K34)</f>
        <v>77.34538357</v>
      </c>
      <c r="M34" s="51"/>
      <c r="N34" s="4"/>
      <c r="O34" s="4"/>
    </row>
    <row r="35" ht="12" spans="1:15">
      <c r="A35" s="4"/>
      <c r="B35" s="26"/>
      <c r="C35" s="4" t="s">
        <v>81</v>
      </c>
      <c r="G35" s="4" t="s">
        <v>10</v>
      </c>
      <c r="H35" s="40">
        <v>1</v>
      </c>
      <c r="I35" s="40">
        <v>20</v>
      </c>
      <c r="J35" s="40">
        <v>20</v>
      </c>
      <c r="K35" s="70">
        <f t="shared" si="5"/>
        <v>0.4076044</v>
      </c>
      <c r="L35" s="51">
        <f>SUM($K$20:K35)</f>
        <v>77.75298797</v>
      </c>
      <c r="M35" s="51"/>
      <c r="N35" s="4"/>
      <c r="O35" s="4"/>
    </row>
    <row r="36" ht="12" spans="1:15">
      <c r="A36" s="4"/>
      <c r="B36" s="26"/>
      <c r="C36" s="4"/>
      <c r="G36" s="4" t="s">
        <v>151</v>
      </c>
      <c r="H36" s="40"/>
      <c r="I36" s="40"/>
      <c r="J36" s="40"/>
      <c r="K36" s="70"/>
      <c r="L36" s="51">
        <f>SUM($K$20:K36)</f>
        <v>77.75298797</v>
      </c>
      <c r="M36" s="51"/>
      <c r="N36" s="4"/>
      <c r="O36" s="4"/>
    </row>
    <row r="37" ht="12" spans="1:15">
      <c r="A37" s="4"/>
      <c r="B37" s="26"/>
      <c r="C37" s="4" t="s">
        <v>355</v>
      </c>
      <c r="G37" s="4" t="s">
        <v>149</v>
      </c>
      <c r="H37" s="40">
        <v>1</v>
      </c>
      <c r="I37" s="40">
        <v>10</v>
      </c>
      <c r="J37" s="40">
        <v>10</v>
      </c>
      <c r="K37" s="70">
        <f t="shared" ref="K37:K40" si="6">J37*$M$4</f>
        <v>0.2038022</v>
      </c>
      <c r="L37" s="51">
        <f>SUM($K$20:K37)</f>
        <v>77.95679017</v>
      </c>
      <c r="M37" s="51"/>
      <c r="N37" s="4"/>
      <c r="O37" s="4"/>
    </row>
    <row r="38" ht="12" spans="1:15">
      <c r="A38" s="4"/>
      <c r="B38" s="26"/>
      <c r="C38" s="4" t="s">
        <v>356</v>
      </c>
      <c r="G38" s="4" t="s">
        <v>10</v>
      </c>
      <c r="H38" s="40">
        <v>1</v>
      </c>
      <c r="I38" s="40">
        <v>20</v>
      </c>
      <c r="J38" s="40">
        <v>20</v>
      </c>
      <c r="K38" s="70">
        <f t="shared" si="6"/>
        <v>0.4076044</v>
      </c>
      <c r="L38" s="51">
        <f>SUM($K$20:K38)</f>
        <v>78.36439457</v>
      </c>
      <c r="M38" s="51"/>
      <c r="N38" s="4"/>
      <c r="O38" s="4"/>
    </row>
    <row r="39" ht="12" spans="1:15">
      <c r="A39" s="4"/>
      <c r="B39" s="26"/>
      <c r="C39" s="4" t="s">
        <v>357</v>
      </c>
      <c r="G39" s="4" t="s">
        <v>10</v>
      </c>
      <c r="H39" s="40">
        <v>1</v>
      </c>
      <c r="I39" s="40">
        <v>120</v>
      </c>
      <c r="J39" s="40">
        <v>120</v>
      </c>
      <c r="K39" s="70">
        <f t="shared" si="6"/>
        <v>2.4456264</v>
      </c>
      <c r="L39" s="51">
        <f>SUM($K$20:K39)</f>
        <v>80.81002097</v>
      </c>
      <c r="M39" s="51"/>
      <c r="N39" s="4"/>
      <c r="O39" s="4"/>
    </row>
    <row r="40" ht="12" spans="1:15">
      <c r="A40" s="4"/>
      <c r="B40" s="26"/>
      <c r="C40" s="2" t="s">
        <v>113</v>
      </c>
      <c r="G40" s="4" t="s">
        <v>10</v>
      </c>
      <c r="H40" s="40">
        <v>1</v>
      </c>
      <c r="I40" s="4">
        <v>20</v>
      </c>
      <c r="J40" s="4">
        <v>20</v>
      </c>
      <c r="K40" s="70">
        <f t="shared" si="6"/>
        <v>0.4076044</v>
      </c>
      <c r="L40" s="51">
        <f>SUM($K$20:K40)</f>
        <v>81.21762537</v>
      </c>
      <c r="M40" s="51"/>
      <c r="N40" s="4"/>
      <c r="O40" s="4"/>
    </row>
    <row r="41" ht="12" spans="1:15">
      <c r="A41" s="4"/>
      <c r="B41" s="26"/>
      <c r="G41" s="4" t="s">
        <v>151</v>
      </c>
      <c r="H41" s="40"/>
      <c r="I41" s="40"/>
      <c r="J41" s="40"/>
      <c r="K41" s="70"/>
      <c r="L41" s="51">
        <f>SUM($K$20:K41)</f>
        <v>81.21762537</v>
      </c>
      <c r="M41" s="51"/>
      <c r="N41" s="4"/>
      <c r="O41" s="4"/>
    </row>
    <row r="42" ht="12" spans="1:15">
      <c r="A42" s="4"/>
      <c r="B42" s="26"/>
      <c r="C42" s="2" t="s">
        <v>358</v>
      </c>
      <c r="G42" s="4" t="s">
        <v>5</v>
      </c>
      <c r="H42" s="40">
        <v>1</v>
      </c>
      <c r="I42" s="40">
        <v>50</v>
      </c>
      <c r="J42" s="40">
        <v>50</v>
      </c>
      <c r="K42" s="70">
        <f t="shared" ref="K42:K44" si="7">J42*$M$4</f>
        <v>1.019011</v>
      </c>
      <c r="L42" s="51">
        <f>SUM($K$20:K42)</f>
        <v>82.23663637</v>
      </c>
      <c r="M42" s="51"/>
      <c r="N42" s="4"/>
      <c r="O42" s="4"/>
    </row>
    <row r="43" ht="12" spans="1:15">
      <c r="A43" s="4"/>
      <c r="B43" s="26"/>
      <c r="C43" s="4" t="s">
        <v>10</v>
      </c>
      <c r="G43" s="4" t="s">
        <v>10</v>
      </c>
      <c r="H43" s="40">
        <v>1</v>
      </c>
      <c r="I43" s="40">
        <v>250</v>
      </c>
      <c r="J43" s="40">
        <v>250</v>
      </c>
      <c r="K43" s="70">
        <f t="shared" si="7"/>
        <v>5.095055</v>
      </c>
      <c r="L43" s="51">
        <f>SUM($K$20:K43)</f>
        <v>87.33169137</v>
      </c>
      <c r="M43" s="51"/>
      <c r="N43" s="4"/>
      <c r="O43" s="4"/>
    </row>
    <row r="44" ht="12" spans="1:15">
      <c r="A44" s="4"/>
      <c r="B44" s="26"/>
      <c r="C44" s="4" t="s">
        <v>359</v>
      </c>
      <c r="G44" s="4" t="s">
        <v>14</v>
      </c>
      <c r="H44" s="40">
        <v>1</v>
      </c>
      <c r="I44" s="40">
        <v>366</v>
      </c>
      <c r="J44" s="40">
        <v>366</v>
      </c>
      <c r="K44" s="70">
        <f t="shared" si="7"/>
        <v>7.45916052</v>
      </c>
      <c r="L44" s="51">
        <f>SUM($K$20:K44)</f>
        <v>94.79085189</v>
      </c>
      <c r="M44" s="51"/>
      <c r="N44" s="4"/>
      <c r="O44" s="4"/>
    </row>
    <row r="45" ht="12" spans="1:15">
      <c r="A45" s="4"/>
      <c r="B45" s="26"/>
      <c r="C45" s="4"/>
      <c r="G45" s="4" t="s">
        <v>151</v>
      </c>
      <c r="H45" s="40"/>
      <c r="I45" s="40"/>
      <c r="J45" s="40"/>
      <c r="K45" s="70"/>
      <c r="L45" s="51">
        <f>SUM($K$20:K45)</f>
        <v>94.79085189</v>
      </c>
      <c r="M45" s="51"/>
      <c r="N45" s="4"/>
      <c r="O45" s="4"/>
    </row>
    <row r="46" ht="12" spans="1:15">
      <c r="A46" s="4"/>
      <c r="B46" s="2" t="s">
        <v>360</v>
      </c>
      <c r="C46" s="4" t="s">
        <v>361</v>
      </c>
      <c r="G46" s="4" t="s">
        <v>5</v>
      </c>
      <c r="H46" s="40">
        <v>1</v>
      </c>
      <c r="I46" s="40">
        <v>100</v>
      </c>
      <c r="J46" s="40">
        <v>100</v>
      </c>
      <c r="K46" s="70">
        <f t="shared" ref="K46:K50" si="8">J46*$M$4</f>
        <v>2.038022</v>
      </c>
      <c r="L46" s="51">
        <f>SUM($K$20:K46)</f>
        <v>96.82887389</v>
      </c>
      <c r="M46" s="51"/>
      <c r="N46" s="4"/>
      <c r="O46" s="4"/>
    </row>
    <row r="47" ht="12" spans="1:15">
      <c r="A47" s="4"/>
      <c r="B47" s="26" t="s">
        <v>362</v>
      </c>
      <c r="C47" s="2" t="s">
        <v>363</v>
      </c>
      <c r="G47" s="4" t="s">
        <v>5</v>
      </c>
      <c r="H47" s="40">
        <v>1</v>
      </c>
      <c r="I47" s="4">
        <v>40</v>
      </c>
      <c r="J47" s="4">
        <v>40</v>
      </c>
      <c r="K47" s="70">
        <f t="shared" si="8"/>
        <v>0.8152088</v>
      </c>
      <c r="L47" s="51">
        <f>SUM($K$20:K47)</f>
        <v>97.64408269</v>
      </c>
      <c r="M47" s="4"/>
      <c r="N47" s="4"/>
      <c r="O47" s="4"/>
    </row>
    <row r="48" ht="12" spans="1:15">
      <c r="A48" s="4"/>
      <c r="B48" s="26"/>
      <c r="C48" s="2" t="s">
        <v>364</v>
      </c>
      <c r="G48" s="4" t="s">
        <v>5</v>
      </c>
      <c r="H48" s="40">
        <v>1</v>
      </c>
      <c r="I48" s="4">
        <v>87</v>
      </c>
      <c r="J48" s="4">
        <v>87</v>
      </c>
      <c r="K48" s="70">
        <f t="shared" si="8"/>
        <v>1.77307914</v>
      </c>
      <c r="L48" s="51">
        <f>SUM($K$20:K48)</f>
        <v>99.41716183</v>
      </c>
      <c r="M48" s="4"/>
      <c r="N48" s="4"/>
      <c r="O48" s="4"/>
    </row>
    <row r="49" ht="12" spans="1:15">
      <c r="A49" s="4"/>
      <c r="B49" s="26"/>
      <c r="C49" s="2" t="s">
        <v>135</v>
      </c>
      <c r="G49" s="4" t="s">
        <v>8</v>
      </c>
      <c r="H49" s="40">
        <v>1</v>
      </c>
      <c r="I49" s="4">
        <v>592</v>
      </c>
      <c r="J49" s="4">
        <v>592</v>
      </c>
      <c r="K49" s="70">
        <f t="shared" si="8"/>
        <v>12.06509024</v>
      </c>
      <c r="L49" s="51">
        <f>SUM($K$20:K49)</f>
        <v>111.48225207</v>
      </c>
      <c r="M49" s="4"/>
      <c r="N49" s="4"/>
      <c r="O49" s="4"/>
    </row>
    <row r="50" ht="12" spans="1:15">
      <c r="A50" s="4"/>
      <c r="B50" s="26"/>
      <c r="C50" s="2" t="s">
        <v>60</v>
      </c>
      <c r="G50" s="4" t="s">
        <v>149</v>
      </c>
      <c r="H50" s="40">
        <v>1</v>
      </c>
      <c r="I50" s="4">
        <v>30</v>
      </c>
      <c r="J50" s="4">
        <v>30</v>
      </c>
      <c r="K50" s="70">
        <f t="shared" si="8"/>
        <v>0.6114066</v>
      </c>
      <c r="L50" s="51">
        <f>SUM($K$20:K50)</f>
        <v>112.09365867</v>
      </c>
      <c r="M50" s="4"/>
      <c r="N50" s="4"/>
      <c r="O50" s="4"/>
    </row>
    <row r="51" ht="12" spans="1:15">
      <c r="A51" s="4"/>
      <c r="B51" s="26"/>
      <c r="G51" s="4" t="s">
        <v>151</v>
      </c>
      <c r="H51" s="40"/>
      <c r="I51" s="4"/>
      <c r="J51" s="4"/>
      <c r="K51" s="70"/>
      <c r="L51" s="51">
        <f>SUM($K$20:K51)</f>
        <v>112.09365867</v>
      </c>
      <c r="M51" s="4"/>
      <c r="N51" s="4"/>
      <c r="O51" s="4"/>
    </row>
    <row r="52" ht="12" spans="1:15">
      <c r="A52" s="4"/>
      <c r="B52" s="26"/>
      <c r="C52" s="2" t="s">
        <v>365</v>
      </c>
      <c r="G52" s="4" t="s">
        <v>5</v>
      </c>
      <c r="H52" s="40">
        <v>1</v>
      </c>
      <c r="I52" s="4">
        <v>550</v>
      </c>
      <c r="J52" s="4">
        <v>550</v>
      </c>
      <c r="K52" s="70">
        <f t="shared" ref="K52:K55" si="9">J52*$M$4</f>
        <v>11.209121</v>
      </c>
      <c r="L52" s="51">
        <f>SUM($K$20:K52)</f>
        <v>123.30277967</v>
      </c>
      <c r="M52" s="4"/>
      <c r="N52" s="4"/>
      <c r="O52" s="4"/>
    </row>
    <row r="53" ht="12" spans="1:15">
      <c r="A53" s="4"/>
      <c r="B53" s="26"/>
      <c r="C53" s="2" t="s">
        <v>10</v>
      </c>
      <c r="G53" s="4" t="s">
        <v>13</v>
      </c>
      <c r="H53" s="40">
        <v>1</v>
      </c>
      <c r="I53" s="4">
        <v>190</v>
      </c>
      <c r="J53" s="4">
        <v>190</v>
      </c>
      <c r="K53" s="70">
        <f t="shared" si="9"/>
        <v>3.8722418</v>
      </c>
      <c r="L53" s="51">
        <f>SUM($K$20:K53)</f>
        <v>127.17502147</v>
      </c>
      <c r="M53" s="4"/>
      <c r="N53" s="4"/>
      <c r="O53" s="4"/>
    </row>
    <row r="54" ht="12" spans="1:15">
      <c r="A54" s="4"/>
      <c r="B54" s="26"/>
      <c r="C54" s="2" t="s">
        <v>81</v>
      </c>
      <c r="G54" s="4" t="s">
        <v>10</v>
      </c>
      <c r="H54" s="40">
        <v>1</v>
      </c>
      <c r="I54" s="4">
        <v>20</v>
      </c>
      <c r="J54" s="4">
        <v>20</v>
      </c>
      <c r="K54" s="70">
        <f t="shared" si="9"/>
        <v>0.4076044</v>
      </c>
      <c r="L54" s="51">
        <f>SUM($K$20:K54)</f>
        <v>127.58262587</v>
      </c>
      <c r="M54" s="4"/>
      <c r="N54" s="4"/>
      <c r="O54" s="4"/>
    </row>
    <row r="55" ht="12" spans="1:15">
      <c r="A55" s="4"/>
      <c r="B55" s="26"/>
      <c r="C55" s="2" t="s">
        <v>366</v>
      </c>
      <c r="G55" s="4" t="s">
        <v>14</v>
      </c>
      <c r="H55" s="40">
        <v>1</v>
      </c>
      <c r="I55" s="4">
        <v>120</v>
      </c>
      <c r="J55" s="4">
        <v>120</v>
      </c>
      <c r="K55" s="70">
        <f t="shared" si="9"/>
        <v>2.4456264</v>
      </c>
      <c r="L55" s="51">
        <f>SUM($K$20:K55)</f>
        <v>130.02825227</v>
      </c>
      <c r="M55" s="4"/>
      <c r="N55" s="4"/>
      <c r="O55" s="4"/>
    </row>
    <row r="56" ht="12" spans="1:15">
      <c r="A56" s="4"/>
      <c r="B56" s="26"/>
      <c r="G56" s="4" t="s">
        <v>151</v>
      </c>
      <c r="H56" s="40"/>
      <c r="I56" s="4"/>
      <c r="J56" s="4"/>
      <c r="K56" s="70"/>
      <c r="L56" s="51">
        <f>SUM($K$20:K56)</f>
        <v>130.02825227</v>
      </c>
      <c r="M56" s="4"/>
      <c r="N56" s="4"/>
      <c r="O56" s="4"/>
    </row>
    <row r="57" ht="12" spans="1:15">
      <c r="A57" s="4"/>
      <c r="B57" s="26"/>
      <c r="C57" s="2" t="s">
        <v>109</v>
      </c>
      <c r="G57" s="4" t="s">
        <v>10</v>
      </c>
      <c r="H57" s="40">
        <v>1</v>
      </c>
      <c r="I57" s="4">
        <v>140</v>
      </c>
      <c r="J57" s="4">
        <v>140</v>
      </c>
      <c r="K57" s="70">
        <f t="shared" ref="K57:K61" si="10">J57*$M$4</f>
        <v>2.8532308</v>
      </c>
      <c r="L57" s="51">
        <f>SUM($K$20:K57)</f>
        <v>132.88148307</v>
      </c>
      <c r="M57" s="4"/>
      <c r="N57" s="4"/>
      <c r="O57" s="4"/>
    </row>
    <row r="58" ht="12" spans="1:15">
      <c r="A58" s="4"/>
      <c r="B58" s="26"/>
      <c r="C58" s="2" t="s">
        <v>367</v>
      </c>
      <c r="G58" s="4" t="s">
        <v>14</v>
      </c>
      <c r="H58" s="40">
        <v>1</v>
      </c>
      <c r="I58" s="4">
        <v>130</v>
      </c>
      <c r="J58" s="4">
        <v>130</v>
      </c>
      <c r="K58" s="70">
        <f t="shared" si="10"/>
        <v>2.6494286</v>
      </c>
      <c r="L58" s="51">
        <f>SUM($K$20:K58)</f>
        <v>135.53091167</v>
      </c>
      <c r="M58" s="4"/>
      <c r="N58" s="4"/>
      <c r="O58" s="4"/>
    </row>
    <row r="59" ht="12" spans="1:15">
      <c r="A59" s="4"/>
      <c r="B59" s="26"/>
      <c r="C59" s="2" t="s">
        <v>170</v>
      </c>
      <c r="G59" s="4" t="s">
        <v>15</v>
      </c>
      <c r="H59" s="40">
        <v>1</v>
      </c>
      <c r="I59" s="4">
        <v>124.25</v>
      </c>
      <c r="J59" s="4">
        <v>124.25</v>
      </c>
      <c r="K59" s="70">
        <f t="shared" si="10"/>
        <v>2.532242335</v>
      </c>
      <c r="L59" s="51">
        <f>SUM($K$20:K59)</f>
        <v>138.063154005</v>
      </c>
      <c r="M59" s="4"/>
      <c r="N59" s="4"/>
      <c r="O59" s="4"/>
    </row>
    <row r="60" ht="12" spans="1:15">
      <c r="A60" s="4"/>
      <c r="B60" s="26"/>
      <c r="C60" s="2" t="s">
        <v>368</v>
      </c>
      <c r="G60" s="4" t="s">
        <v>149</v>
      </c>
      <c r="H60" s="40">
        <v>1</v>
      </c>
      <c r="I60" s="4">
        <v>60</v>
      </c>
      <c r="J60" s="4">
        <v>60</v>
      </c>
      <c r="K60" s="70">
        <f t="shared" si="10"/>
        <v>1.2228132</v>
      </c>
      <c r="L60" s="51">
        <f>SUM($K$20:K60)</f>
        <v>139.285967205</v>
      </c>
      <c r="M60" s="4"/>
      <c r="N60" s="4"/>
      <c r="O60" s="4"/>
    </row>
    <row r="61" ht="12" spans="1:15">
      <c r="A61" s="4"/>
      <c r="B61" s="26"/>
      <c r="C61" s="2" t="s">
        <v>369</v>
      </c>
      <c r="G61" s="4" t="s">
        <v>14</v>
      </c>
      <c r="H61" s="4"/>
      <c r="I61" s="4">
        <v>1000</v>
      </c>
      <c r="J61" s="4">
        <v>1000</v>
      </c>
      <c r="K61" s="70">
        <f t="shared" si="10"/>
        <v>20.38022</v>
      </c>
      <c r="L61" s="51">
        <f>SUM($K$20:K61)</f>
        <v>159.666187205</v>
      </c>
      <c r="M61" s="4"/>
      <c r="N61" s="4"/>
      <c r="O61" s="4"/>
    </row>
    <row r="62" ht="12" spans="1:15">
      <c r="A62" s="4"/>
      <c r="B62" s="26"/>
      <c r="G62" s="4" t="s">
        <v>151</v>
      </c>
      <c r="H62" s="4"/>
      <c r="I62" s="4"/>
      <c r="J62" s="4"/>
      <c r="K62" s="70"/>
      <c r="L62" s="51">
        <f>SUM($K$20:K62)</f>
        <v>159.666187205</v>
      </c>
      <c r="M62" s="4"/>
      <c r="N62" s="4"/>
      <c r="O62" s="4"/>
    </row>
    <row r="63" ht="12" spans="1:15">
      <c r="A63" s="4"/>
      <c r="B63" s="26" t="s">
        <v>370</v>
      </c>
      <c r="C63" s="2" t="s">
        <v>371</v>
      </c>
      <c r="G63" s="4" t="s">
        <v>5</v>
      </c>
      <c r="H63" s="4">
        <v>1</v>
      </c>
      <c r="I63" s="4">
        <v>100</v>
      </c>
      <c r="J63" s="4">
        <v>100</v>
      </c>
      <c r="K63" s="70">
        <f t="shared" ref="K63:K69" si="11">J63*$M$4</f>
        <v>2.038022</v>
      </c>
      <c r="L63" s="51">
        <f>SUM($K$20:K63)</f>
        <v>161.704209205</v>
      </c>
      <c r="M63" s="4"/>
      <c r="N63" s="4"/>
      <c r="O63" s="4"/>
    </row>
    <row r="64" ht="12" spans="1:15">
      <c r="A64" s="4"/>
      <c r="B64" s="26" t="s">
        <v>372</v>
      </c>
      <c r="C64" s="2" t="s">
        <v>373</v>
      </c>
      <c r="G64" s="4" t="s">
        <v>5</v>
      </c>
      <c r="H64" s="4">
        <v>1</v>
      </c>
      <c r="I64" s="4">
        <v>78</v>
      </c>
      <c r="J64" s="4">
        <v>78</v>
      </c>
      <c r="K64" s="70">
        <f t="shared" si="11"/>
        <v>1.58965716</v>
      </c>
      <c r="L64" s="51">
        <f>SUM($K$20:K64)</f>
        <v>163.293866365</v>
      </c>
      <c r="M64" s="4"/>
      <c r="N64" s="4"/>
      <c r="O64" s="4"/>
    </row>
    <row r="65" ht="12" spans="1:15">
      <c r="A65" s="4"/>
      <c r="B65" s="26"/>
      <c r="C65" s="2" t="s">
        <v>83</v>
      </c>
      <c r="G65" s="4" t="s">
        <v>5</v>
      </c>
      <c r="H65" s="4">
        <v>1</v>
      </c>
      <c r="I65" s="4">
        <v>150</v>
      </c>
      <c r="J65" s="4">
        <v>150</v>
      </c>
      <c r="K65" s="70">
        <f t="shared" si="11"/>
        <v>3.057033</v>
      </c>
      <c r="L65" s="51">
        <f>SUM($K$20:K65)</f>
        <v>166.350899365</v>
      </c>
      <c r="M65" s="4"/>
      <c r="N65" s="4"/>
      <c r="O65" s="4"/>
    </row>
    <row r="66" ht="12" spans="1:15">
      <c r="A66" s="4"/>
      <c r="B66" s="26"/>
      <c r="C66" s="2" t="s">
        <v>87</v>
      </c>
      <c r="G66" s="4" t="s">
        <v>10</v>
      </c>
      <c r="H66" s="4">
        <v>1</v>
      </c>
      <c r="I66" s="4">
        <v>40</v>
      </c>
      <c r="J66" s="4">
        <v>40</v>
      </c>
      <c r="K66" s="70">
        <f t="shared" si="11"/>
        <v>0.8152088</v>
      </c>
      <c r="L66" s="51">
        <f>SUM($K$20:K66)</f>
        <v>167.166108165</v>
      </c>
      <c r="M66" s="4"/>
      <c r="N66" s="4"/>
      <c r="O66" s="4"/>
    </row>
    <row r="67" ht="12" spans="1:15">
      <c r="A67" s="4"/>
      <c r="B67" s="26"/>
      <c r="C67" s="2" t="s">
        <v>374</v>
      </c>
      <c r="G67" s="4" t="s">
        <v>5</v>
      </c>
      <c r="H67" s="4">
        <v>1</v>
      </c>
      <c r="I67" s="4">
        <v>50</v>
      </c>
      <c r="J67" s="4">
        <v>50</v>
      </c>
      <c r="K67" s="70">
        <f t="shared" si="11"/>
        <v>1.019011</v>
      </c>
      <c r="L67" s="51">
        <f>SUM($K$20:K67)</f>
        <v>168.185119165</v>
      </c>
      <c r="M67" s="4"/>
      <c r="N67" s="4"/>
      <c r="O67" s="4"/>
    </row>
    <row r="68" ht="12" spans="1:15">
      <c r="A68" s="4"/>
      <c r="B68" s="26"/>
      <c r="C68" s="2" t="s">
        <v>130</v>
      </c>
      <c r="G68" s="4" t="s">
        <v>10</v>
      </c>
      <c r="H68" s="4">
        <v>1</v>
      </c>
      <c r="I68" s="4">
        <v>217</v>
      </c>
      <c r="J68" s="4">
        <v>217</v>
      </c>
      <c r="K68" s="70">
        <f t="shared" si="11"/>
        <v>4.42250774</v>
      </c>
      <c r="L68" s="51">
        <f>SUM($K$20:K68)</f>
        <v>172.607626905</v>
      </c>
      <c r="M68" s="4"/>
      <c r="N68" s="4"/>
      <c r="O68" s="4"/>
    </row>
    <row r="69" ht="12" spans="1:15">
      <c r="A69" s="4"/>
      <c r="B69" s="26"/>
      <c r="C69" s="2" t="s">
        <v>375</v>
      </c>
      <c r="G69" s="4" t="s">
        <v>8</v>
      </c>
      <c r="H69" s="4">
        <v>1</v>
      </c>
      <c r="I69" s="4">
        <v>270.29</v>
      </c>
      <c r="J69" s="4">
        <v>270.29</v>
      </c>
      <c r="K69" s="70">
        <f t="shared" si="11"/>
        <v>5.5085696638</v>
      </c>
      <c r="L69" s="51">
        <f>SUM($K$20:K69)</f>
        <v>178.1161965688</v>
      </c>
      <c r="M69" s="4"/>
      <c r="N69" s="4"/>
      <c r="O69" s="4"/>
    </row>
    <row r="70" ht="12" spans="1:15">
      <c r="A70" s="4"/>
      <c r="B70" s="26"/>
      <c r="G70" s="4" t="s">
        <v>151</v>
      </c>
      <c r="H70" s="4"/>
      <c r="I70" s="4"/>
      <c r="J70" s="4"/>
      <c r="K70" s="70"/>
      <c r="L70" s="51">
        <f>SUM($K$20:K70)</f>
        <v>178.1161965688</v>
      </c>
      <c r="M70" s="4"/>
      <c r="N70" s="4"/>
      <c r="O70" s="4"/>
    </row>
    <row r="71" ht="12" spans="1:15">
      <c r="A71" s="4"/>
      <c r="B71" s="26"/>
      <c r="C71" s="2" t="s">
        <v>255</v>
      </c>
      <c r="G71" s="4" t="s">
        <v>15</v>
      </c>
      <c r="H71" s="4">
        <v>1</v>
      </c>
      <c r="I71" s="4">
        <v>150</v>
      </c>
      <c r="J71" s="4">
        <v>150</v>
      </c>
      <c r="K71" s="70">
        <f t="shared" ref="K71:K79" si="12">J71*$M$4</f>
        <v>3.057033</v>
      </c>
      <c r="L71" s="51">
        <f>SUM($K$20:K71)</f>
        <v>181.1732295688</v>
      </c>
      <c r="M71" s="4"/>
      <c r="N71" s="4"/>
      <c r="O71" s="4"/>
    </row>
    <row r="72" ht="12" spans="1:15">
      <c r="A72" s="4"/>
      <c r="B72" s="26"/>
      <c r="C72" s="2" t="s">
        <v>87</v>
      </c>
      <c r="G72" s="4" t="s">
        <v>10</v>
      </c>
      <c r="H72" s="4">
        <v>1</v>
      </c>
      <c r="I72" s="4">
        <v>60</v>
      </c>
      <c r="J72" s="4">
        <v>60</v>
      </c>
      <c r="K72" s="70">
        <f t="shared" si="12"/>
        <v>1.2228132</v>
      </c>
      <c r="L72" s="51">
        <f>SUM($K$20:K72)</f>
        <v>182.3960427688</v>
      </c>
      <c r="M72" s="4"/>
      <c r="N72" s="4"/>
      <c r="O72" s="4"/>
    </row>
    <row r="73" ht="12" spans="1:15">
      <c r="A73" s="4"/>
      <c r="B73" s="26"/>
      <c r="C73" s="2" t="s">
        <v>110</v>
      </c>
      <c r="G73" s="4" t="s">
        <v>149</v>
      </c>
      <c r="H73" s="4">
        <v>1</v>
      </c>
      <c r="I73" s="4">
        <v>75</v>
      </c>
      <c r="J73" s="4">
        <v>75</v>
      </c>
      <c r="K73" s="70">
        <f t="shared" si="12"/>
        <v>1.5285165</v>
      </c>
      <c r="L73" s="51">
        <f>SUM($K$20:K73)</f>
        <v>183.9245592688</v>
      </c>
      <c r="M73" s="4"/>
      <c r="N73" s="4"/>
      <c r="O73" s="4"/>
    </row>
    <row r="74" ht="12" spans="1:15">
      <c r="A74" s="4"/>
      <c r="B74" s="26"/>
      <c r="G74" s="4" t="s">
        <v>151</v>
      </c>
      <c r="H74" s="4"/>
      <c r="I74" s="4"/>
      <c r="J74" s="4"/>
      <c r="K74" s="70">
        <f t="shared" si="12"/>
        <v>0</v>
      </c>
      <c r="L74" s="51">
        <f>SUM($K$20:K74)</f>
        <v>183.9245592688</v>
      </c>
      <c r="M74" s="4"/>
      <c r="N74" s="4"/>
      <c r="O74" s="4"/>
    </row>
    <row r="75" ht="12" spans="1:15">
      <c r="A75" s="4"/>
      <c r="B75" s="26"/>
      <c r="C75" s="2" t="s">
        <v>375</v>
      </c>
      <c r="G75" s="4" t="s">
        <v>8</v>
      </c>
      <c r="H75" s="4">
        <v>1</v>
      </c>
      <c r="I75" s="4">
        <v>270.29</v>
      </c>
      <c r="J75" s="4">
        <v>270.29</v>
      </c>
      <c r="K75" s="70">
        <f t="shared" si="12"/>
        <v>5.5085696638</v>
      </c>
      <c r="L75" s="51">
        <f>SUM($K$20:K75)</f>
        <v>189.4331289326</v>
      </c>
      <c r="M75" s="4"/>
      <c r="N75" s="4"/>
      <c r="O75" s="4"/>
    </row>
    <row r="76" ht="12" spans="1:15">
      <c r="A76" s="4"/>
      <c r="B76" s="26"/>
      <c r="C76" s="2" t="s">
        <v>325</v>
      </c>
      <c r="G76" s="4" t="s">
        <v>5</v>
      </c>
      <c r="H76" s="4">
        <v>1</v>
      </c>
      <c r="I76" s="4">
        <v>15</v>
      </c>
      <c r="J76" s="4">
        <v>15</v>
      </c>
      <c r="K76" s="70">
        <f t="shared" si="12"/>
        <v>0.3057033</v>
      </c>
      <c r="L76" s="51">
        <f>SUM($K$20:K76)</f>
        <v>189.7388322326</v>
      </c>
      <c r="M76" s="4"/>
      <c r="N76" s="4"/>
      <c r="O76" s="4"/>
    </row>
    <row r="77" ht="12" spans="1:15">
      <c r="A77" s="4"/>
      <c r="B77" s="26"/>
      <c r="C77" s="2" t="s">
        <v>109</v>
      </c>
      <c r="G77" s="4" t="s">
        <v>10</v>
      </c>
      <c r="H77" s="4">
        <v>1</v>
      </c>
      <c r="I77" s="4">
        <v>150</v>
      </c>
      <c r="J77" s="4">
        <v>150</v>
      </c>
      <c r="K77" s="70">
        <f t="shared" si="12"/>
        <v>3.057033</v>
      </c>
      <c r="L77" s="51">
        <f>SUM($K$20:K77)</f>
        <v>192.7958652326</v>
      </c>
      <c r="M77" s="4"/>
      <c r="N77" s="4"/>
      <c r="O77" s="4"/>
    </row>
    <row r="78" ht="12" spans="1:15">
      <c r="A78" s="4"/>
      <c r="B78" s="26"/>
      <c r="C78" s="2" t="s">
        <v>87</v>
      </c>
      <c r="G78" s="4" t="s">
        <v>10</v>
      </c>
      <c r="H78" s="4">
        <v>1</v>
      </c>
      <c r="I78" s="4">
        <v>70</v>
      </c>
      <c r="J78" s="4">
        <v>70</v>
      </c>
      <c r="K78" s="70">
        <f t="shared" si="12"/>
        <v>1.4266154</v>
      </c>
      <c r="L78" s="51">
        <f>SUM($K$20:K78)</f>
        <v>194.2224806326</v>
      </c>
      <c r="M78" s="4"/>
      <c r="N78" s="4"/>
      <c r="O78" s="4"/>
    </row>
    <row r="79" ht="12" spans="1:15">
      <c r="A79" s="4"/>
      <c r="B79" s="26"/>
      <c r="C79" s="2" t="s">
        <v>13</v>
      </c>
      <c r="G79" s="4" t="s">
        <v>13</v>
      </c>
      <c r="H79" s="4">
        <v>1</v>
      </c>
      <c r="I79" s="4">
        <v>50</v>
      </c>
      <c r="J79" s="4">
        <v>50</v>
      </c>
      <c r="K79" s="70">
        <f t="shared" si="12"/>
        <v>1.019011</v>
      </c>
      <c r="L79" s="51">
        <f>SUM($K$20:K79)</f>
        <v>195.2414916326</v>
      </c>
      <c r="M79" s="4"/>
      <c r="N79" s="4"/>
      <c r="O79" s="4"/>
    </row>
    <row r="80" ht="12" spans="1:15">
      <c r="A80" s="4"/>
      <c r="B80" s="26"/>
      <c r="G80" s="4" t="s">
        <v>151</v>
      </c>
      <c r="H80" s="4"/>
      <c r="I80" s="4"/>
      <c r="J80" s="4"/>
      <c r="K80" s="70"/>
      <c r="L80" s="51">
        <f>SUM($K$20:K80)</f>
        <v>195.2414916326</v>
      </c>
      <c r="M80" s="4"/>
      <c r="N80" s="4"/>
      <c r="O80" s="4"/>
    </row>
    <row r="81" ht="12" spans="1:15">
      <c r="A81" s="4"/>
      <c r="B81" s="26"/>
      <c r="C81" s="2" t="s">
        <v>13</v>
      </c>
      <c r="G81" s="4" t="s">
        <v>13</v>
      </c>
      <c r="H81" s="4">
        <v>1</v>
      </c>
      <c r="I81" s="4">
        <v>40</v>
      </c>
      <c r="J81" s="4">
        <v>40</v>
      </c>
      <c r="K81" s="70">
        <f t="shared" ref="K81:K85" si="13">J81*$M$4</f>
        <v>0.8152088</v>
      </c>
      <c r="L81" s="51">
        <f>SUM($K$20:K81)</f>
        <v>196.0567004326</v>
      </c>
      <c r="M81" s="4"/>
      <c r="N81" s="4"/>
      <c r="O81" s="4"/>
    </row>
    <row r="82" ht="12" spans="1:15">
      <c r="A82" s="4"/>
      <c r="B82" s="26"/>
      <c r="C82" s="2" t="s">
        <v>105</v>
      </c>
      <c r="G82" s="4" t="s">
        <v>8</v>
      </c>
      <c r="H82" s="4">
        <v>1</v>
      </c>
      <c r="I82" s="4">
        <v>298</v>
      </c>
      <c r="J82" s="4">
        <v>298</v>
      </c>
      <c r="K82" s="70">
        <f t="shared" si="13"/>
        <v>6.07330556</v>
      </c>
      <c r="L82" s="51">
        <f>SUM($K$20:K82)</f>
        <v>202.1300059926</v>
      </c>
      <c r="M82" s="4"/>
      <c r="N82" s="4"/>
      <c r="O82" s="4"/>
    </row>
    <row r="83" ht="12" spans="1:15">
      <c r="A83" s="4"/>
      <c r="B83" s="26"/>
      <c r="C83" s="2" t="s">
        <v>10</v>
      </c>
      <c r="G83" s="4" t="s">
        <v>10</v>
      </c>
      <c r="H83" s="4">
        <v>1</v>
      </c>
      <c r="I83" s="4">
        <v>30</v>
      </c>
      <c r="J83" s="4">
        <v>30</v>
      </c>
      <c r="K83" s="70">
        <f t="shared" si="13"/>
        <v>0.6114066</v>
      </c>
      <c r="L83" s="51">
        <f>SUM($K$20:K83)</f>
        <v>202.7414125926</v>
      </c>
      <c r="M83" s="4"/>
      <c r="N83" s="4"/>
      <c r="O83" s="4"/>
    </row>
    <row r="84" ht="12" spans="1:15">
      <c r="A84" s="4"/>
      <c r="B84" s="26"/>
      <c r="C84" s="2" t="s">
        <v>87</v>
      </c>
      <c r="G84" s="4" t="s">
        <v>10</v>
      </c>
      <c r="H84" s="4">
        <v>1</v>
      </c>
      <c r="I84" s="4">
        <v>68</v>
      </c>
      <c r="J84" s="4">
        <v>68</v>
      </c>
      <c r="K84" s="70">
        <f t="shared" si="13"/>
        <v>1.38585496</v>
      </c>
      <c r="L84" s="51">
        <f>SUM($K$20:K84)</f>
        <v>204.1272675526</v>
      </c>
      <c r="M84" s="4"/>
      <c r="N84" s="4"/>
      <c r="O84" s="4"/>
    </row>
    <row r="85" ht="12" spans="1:15">
      <c r="A85" s="4"/>
      <c r="B85" s="26"/>
      <c r="C85" s="2" t="s">
        <v>109</v>
      </c>
      <c r="G85" s="4" t="s">
        <v>10</v>
      </c>
      <c r="H85" s="4">
        <v>1</v>
      </c>
      <c r="I85" s="4">
        <v>170</v>
      </c>
      <c r="J85" s="4">
        <v>170</v>
      </c>
      <c r="K85" s="70">
        <f t="shared" si="13"/>
        <v>3.4646374</v>
      </c>
      <c r="L85" s="51">
        <f>SUM($K$20:K85)</f>
        <v>207.5919049526</v>
      </c>
      <c r="M85" s="4"/>
      <c r="N85" s="4"/>
      <c r="O85" s="4"/>
    </row>
    <row r="86" ht="12" spans="1:15">
      <c r="A86" s="4"/>
      <c r="B86" s="26"/>
      <c r="C86" s="2" t="s">
        <v>376</v>
      </c>
      <c r="G86" s="4" t="s">
        <v>5</v>
      </c>
      <c r="H86" s="4">
        <v>1</v>
      </c>
      <c r="I86" s="4">
        <v>2.5</v>
      </c>
      <c r="J86" s="4">
        <v>2.5</v>
      </c>
      <c r="K86" s="49">
        <f t="shared" ref="K86:K87" si="14">J86*$M$6</f>
        <v>1.8733375</v>
      </c>
      <c r="L86" s="51">
        <f>SUM($K$20:K86)</f>
        <v>209.4652424526</v>
      </c>
      <c r="M86" s="4"/>
      <c r="N86" s="4"/>
      <c r="O86" s="4"/>
    </row>
    <row r="87" ht="12" spans="1:15">
      <c r="A87" s="4"/>
      <c r="B87" s="26"/>
      <c r="C87" s="2" t="s">
        <v>377</v>
      </c>
      <c r="G87" s="4" t="s">
        <v>149</v>
      </c>
      <c r="H87" s="4">
        <v>1</v>
      </c>
      <c r="I87" s="4">
        <v>3</v>
      </c>
      <c r="J87" s="4">
        <v>3</v>
      </c>
      <c r="K87" s="49">
        <f t="shared" si="14"/>
        <v>2.248005</v>
      </c>
      <c r="L87" s="51">
        <f>SUM($K$20:K87)</f>
        <v>211.7132474526</v>
      </c>
      <c r="M87" s="4"/>
      <c r="N87" s="4"/>
      <c r="O87" s="4"/>
    </row>
    <row r="88" ht="12" spans="1:15">
      <c r="A88" s="4"/>
      <c r="B88" s="26"/>
      <c r="C88" s="2" t="s">
        <v>242</v>
      </c>
      <c r="G88" s="4" t="s">
        <v>149</v>
      </c>
      <c r="H88" s="4">
        <v>1</v>
      </c>
      <c r="I88" s="4">
        <v>6.5</v>
      </c>
      <c r="J88" s="4">
        <v>6.5</v>
      </c>
      <c r="K88" s="4">
        <v>6.5</v>
      </c>
      <c r="L88" s="51">
        <f>SUM($K$20:K88)</f>
        <v>218.2132474526</v>
      </c>
      <c r="M88" s="4"/>
      <c r="N88" s="4"/>
      <c r="O88" s="4"/>
    </row>
    <row r="89" ht="12" spans="1:15">
      <c r="A89" s="4"/>
      <c r="B89" s="26"/>
      <c r="G89" s="4"/>
      <c r="H89" s="4"/>
      <c r="I89" s="4"/>
      <c r="J89" s="4"/>
      <c r="K89" s="4"/>
      <c r="L89" s="4"/>
      <c r="M89" s="4"/>
      <c r="N89" s="4"/>
      <c r="O89" s="4"/>
    </row>
    <row r="90" ht="27" customHeight="1" spans="1:15">
      <c r="A90" s="58"/>
      <c r="B90" s="59" t="s">
        <v>145</v>
      </c>
      <c r="C90" s="60" t="s">
        <v>338</v>
      </c>
      <c r="D90" s="61"/>
      <c r="E90" s="61"/>
      <c r="F90" s="61"/>
      <c r="G90" s="63"/>
      <c r="H90" s="63"/>
      <c r="I90" s="64"/>
      <c r="J90" s="65"/>
      <c r="K90" s="66"/>
      <c r="L90" s="64">
        <v>230.16</v>
      </c>
      <c r="M90" s="63"/>
      <c r="N90" s="58"/>
      <c r="O90" s="58"/>
    </row>
    <row r="91" ht="27" customHeight="1" spans="1:15">
      <c r="A91" s="58"/>
      <c r="B91" s="62" t="s">
        <v>147</v>
      </c>
      <c r="C91" s="58"/>
      <c r="G91" s="58"/>
      <c r="H91" s="58"/>
      <c r="I91" s="62"/>
      <c r="J91" s="67">
        <f>L90/10</f>
        <v>23.016</v>
      </c>
      <c r="K91" s="68"/>
      <c r="L91" s="58"/>
      <c r="M91" s="58"/>
      <c r="N91" s="58"/>
      <c r="O91" s="58"/>
    </row>
    <row r="92" ht="12" spans="1:15">
      <c r="A92" s="4"/>
      <c r="B92" s="26"/>
      <c r="G92" s="4"/>
      <c r="H92" s="4"/>
      <c r="I92" s="4"/>
      <c r="J92" s="4"/>
      <c r="K92" s="4"/>
      <c r="L92" s="4"/>
      <c r="M92" s="4"/>
      <c r="N92" s="4"/>
      <c r="O92" s="4"/>
    </row>
    <row r="93" ht="12" spans="1:15">
      <c r="A93" s="4"/>
      <c r="B93" s="26" t="s">
        <v>378</v>
      </c>
      <c r="C93" s="2" t="s">
        <v>60</v>
      </c>
      <c r="G93" s="4" t="s">
        <v>149</v>
      </c>
      <c r="H93" s="4">
        <v>1</v>
      </c>
      <c r="I93" s="4">
        <v>0.65</v>
      </c>
      <c r="J93" s="4">
        <v>0.65</v>
      </c>
      <c r="K93" s="49">
        <f t="shared" ref="K93:K100" si="15">J93*$M$6</f>
        <v>0.48706775</v>
      </c>
      <c r="L93" s="49">
        <f>SUM($K$93:K93)</f>
        <v>0.48706775</v>
      </c>
      <c r="M93" s="4"/>
      <c r="N93" s="4"/>
      <c r="O93" s="4"/>
    </row>
    <row r="94" ht="12" spans="1:15">
      <c r="A94" s="4"/>
      <c r="B94" s="26" t="s">
        <v>379</v>
      </c>
      <c r="C94" s="2" t="s">
        <v>10</v>
      </c>
      <c r="G94" s="4" t="s">
        <v>10</v>
      </c>
      <c r="H94" s="4">
        <v>1</v>
      </c>
      <c r="I94" s="4">
        <v>4.15</v>
      </c>
      <c r="J94" s="4">
        <v>4.15</v>
      </c>
      <c r="K94" s="49">
        <f t="shared" si="15"/>
        <v>3.10974025</v>
      </c>
      <c r="L94" s="49">
        <f>SUM($K$93:K94)</f>
        <v>3.596808</v>
      </c>
      <c r="M94" s="4"/>
      <c r="N94" s="4"/>
      <c r="O94" s="4"/>
    </row>
    <row r="95" ht="12" spans="1:15">
      <c r="A95" s="4"/>
      <c r="B95" s="26"/>
      <c r="C95" s="2" t="s">
        <v>83</v>
      </c>
      <c r="G95" s="4" t="s">
        <v>5</v>
      </c>
      <c r="H95" s="4">
        <v>1</v>
      </c>
      <c r="I95" s="4">
        <v>8</v>
      </c>
      <c r="J95" s="4">
        <v>8</v>
      </c>
      <c r="K95" s="49">
        <f t="shared" si="15"/>
        <v>5.99468</v>
      </c>
      <c r="L95" s="49">
        <f>SUM($K$93:K95)</f>
        <v>9.591488</v>
      </c>
      <c r="M95" s="4"/>
      <c r="N95" s="4"/>
      <c r="O95" s="4"/>
    </row>
    <row r="96" ht="12" spans="1:15">
      <c r="A96" s="4"/>
      <c r="B96" s="26"/>
      <c r="C96" s="2" t="s">
        <v>327</v>
      </c>
      <c r="G96" s="4" t="s">
        <v>8</v>
      </c>
      <c r="H96" s="4">
        <v>1</v>
      </c>
      <c r="I96" s="4">
        <v>10</v>
      </c>
      <c r="J96" s="4">
        <v>10</v>
      </c>
      <c r="K96" s="49">
        <f t="shared" si="15"/>
        <v>7.49335</v>
      </c>
      <c r="L96" s="49">
        <f>SUM($K$93:K96)</f>
        <v>17.084838</v>
      </c>
      <c r="M96" s="4"/>
      <c r="N96" s="4"/>
      <c r="O96" s="4"/>
    </row>
    <row r="97" ht="12" spans="1:15">
      <c r="A97" s="4"/>
      <c r="B97" s="26"/>
      <c r="C97" s="2" t="s">
        <v>380</v>
      </c>
      <c r="G97" s="4" t="s">
        <v>149</v>
      </c>
      <c r="H97" s="4">
        <v>1</v>
      </c>
      <c r="I97" s="4">
        <v>12</v>
      </c>
      <c r="J97" s="4">
        <v>12</v>
      </c>
      <c r="K97" s="49">
        <f t="shared" si="15"/>
        <v>8.99202</v>
      </c>
      <c r="L97" s="49">
        <f>SUM($K$93:K97)</f>
        <v>26.076858</v>
      </c>
      <c r="M97" s="4"/>
      <c r="N97" s="4"/>
      <c r="O97" s="4"/>
    </row>
    <row r="98" ht="12" spans="1:15">
      <c r="A98" s="4"/>
      <c r="B98" s="26"/>
      <c r="C98" s="2" t="s">
        <v>381</v>
      </c>
      <c r="G98" s="4" t="s">
        <v>149</v>
      </c>
      <c r="H98" s="4">
        <v>1</v>
      </c>
      <c r="I98" s="4">
        <v>3</v>
      </c>
      <c r="J98" s="4">
        <v>3</v>
      </c>
      <c r="K98" s="49">
        <f t="shared" si="15"/>
        <v>2.248005</v>
      </c>
      <c r="L98" s="49">
        <f>SUM($K$93:K98)</f>
        <v>28.324863</v>
      </c>
      <c r="M98" s="4"/>
      <c r="N98" s="4"/>
      <c r="O98" s="4"/>
    </row>
    <row r="99" ht="12" spans="1:15">
      <c r="A99" s="4"/>
      <c r="B99" s="26"/>
      <c r="C99" s="2" t="s">
        <v>382</v>
      </c>
      <c r="G99" s="4" t="s">
        <v>5</v>
      </c>
      <c r="H99" s="4">
        <v>1</v>
      </c>
      <c r="I99" s="4">
        <v>7</v>
      </c>
      <c r="J99" s="4">
        <v>7</v>
      </c>
      <c r="K99" s="49">
        <f t="shared" si="15"/>
        <v>5.245345</v>
      </c>
      <c r="L99" s="49">
        <f>SUM($K$93:K99)</f>
        <v>33.570208</v>
      </c>
      <c r="M99" s="4"/>
      <c r="N99" s="4"/>
      <c r="O99" s="4"/>
    </row>
    <row r="100" ht="12" spans="1:15">
      <c r="A100" s="4"/>
      <c r="B100" s="26"/>
      <c r="C100" s="2" t="s">
        <v>383</v>
      </c>
      <c r="G100" s="4" t="s">
        <v>5</v>
      </c>
      <c r="H100" s="4">
        <v>1</v>
      </c>
      <c r="I100" s="4">
        <v>7</v>
      </c>
      <c r="J100" s="4">
        <v>7</v>
      </c>
      <c r="K100" s="49">
        <f t="shared" si="15"/>
        <v>5.245345</v>
      </c>
      <c r="L100" s="49">
        <f>SUM($K$93:K100)</f>
        <v>38.815553</v>
      </c>
      <c r="M100" s="4"/>
      <c r="N100" s="4"/>
      <c r="O100" s="4"/>
    </row>
    <row r="101" ht="12" spans="1:15">
      <c r="A101" s="4"/>
      <c r="B101" s="26"/>
      <c r="G101" s="4"/>
      <c r="H101" s="4"/>
      <c r="I101" s="4"/>
      <c r="J101" s="4"/>
      <c r="K101" s="49"/>
      <c r="L101" s="49">
        <f>SUM($K$93:K101)</f>
        <v>38.815553</v>
      </c>
      <c r="M101" s="4"/>
      <c r="N101" s="4"/>
      <c r="O101" s="4"/>
    </row>
    <row r="102" ht="12" spans="1:15">
      <c r="A102" s="4"/>
      <c r="B102" s="26"/>
      <c r="C102" s="2" t="s">
        <v>384</v>
      </c>
      <c r="G102" s="4" t="s">
        <v>10</v>
      </c>
      <c r="H102" s="4">
        <v>1</v>
      </c>
      <c r="I102" s="4">
        <v>0.5</v>
      </c>
      <c r="J102" s="4">
        <v>0.5</v>
      </c>
      <c r="K102" s="49">
        <f t="shared" ref="K102:K111" si="16">J102*$M$6</f>
        <v>0.3746675</v>
      </c>
      <c r="L102" s="49">
        <f>SUM($K$93:K102)</f>
        <v>39.1902205</v>
      </c>
      <c r="M102" s="4"/>
      <c r="N102" s="4"/>
      <c r="O102" s="4"/>
    </row>
    <row r="103" ht="12" spans="1:15">
      <c r="A103" s="4"/>
      <c r="B103" s="26"/>
      <c r="C103" s="2" t="s">
        <v>160</v>
      </c>
      <c r="G103" s="4" t="s">
        <v>10</v>
      </c>
      <c r="H103" s="4">
        <v>1</v>
      </c>
      <c r="I103" s="4">
        <v>0.25</v>
      </c>
      <c r="J103" s="4">
        <v>0.25</v>
      </c>
      <c r="K103" s="49">
        <f t="shared" si="16"/>
        <v>0.18733375</v>
      </c>
      <c r="L103" s="49">
        <f>SUM($K$93:K103)</f>
        <v>39.37755425</v>
      </c>
      <c r="M103" s="4"/>
      <c r="N103" s="4"/>
      <c r="O103" s="4"/>
    </row>
    <row r="104" ht="12" spans="1:15">
      <c r="A104" s="4"/>
      <c r="B104" s="26"/>
      <c r="C104" s="2" t="s">
        <v>385</v>
      </c>
      <c r="G104" s="4" t="s">
        <v>10</v>
      </c>
      <c r="H104" s="4">
        <v>1</v>
      </c>
      <c r="I104" s="4">
        <v>1.1</v>
      </c>
      <c r="J104" s="4">
        <v>1.1</v>
      </c>
      <c r="K104" s="49">
        <f t="shared" si="16"/>
        <v>0.8242685</v>
      </c>
      <c r="L104" s="49">
        <f>SUM($K$93:K104)</f>
        <v>40.20182275</v>
      </c>
      <c r="M104" s="4"/>
      <c r="N104" s="4"/>
      <c r="O104" s="4"/>
    </row>
    <row r="105" ht="12" spans="1:15">
      <c r="A105" s="4"/>
      <c r="B105" s="26"/>
      <c r="C105" s="2" t="s">
        <v>13</v>
      </c>
      <c r="G105" s="4" t="s">
        <v>13</v>
      </c>
      <c r="H105" s="4">
        <v>1</v>
      </c>
      <c r="I105" s="4">
        <v>2.25</v>
      </c>
      <c r="J105" s="4">
        <v>2.25</v>
      </c>
      <c r="K105" s="49">
        <f t="shared" si="16"/>
        <v>1.68600375</v>
      </c>
      <c r="L105" s="49">
        <f>SUM($K$93:K105)</f>
        <v>41.8878265</v>
      </c>
      <c r="M105" s="4"/>
      <c r="N105" s="4"/>
      <c r="O105" s="4"/>
    </row>
    <row r="106" ht="12" spans="1:15">
      <c r="A106" s="4"/>
      <c r="B106" s="26"/>
      <c r="C106" s="2" t="s">
        <v>386</v>
      </c>
      <c r="G106" s="4" t="s">
        <v>149</v>
      </c>
      <c r="H106" s="4">
        <v>1</v>
      </c>
      <c r="I106" s="4">
        <v>0.25</v>
      </c>
      <c r="J106" s="4">
        <v>0.25</v>
      </c>
      <c r="K106" s="49">
        <f t="shared" si="16"/>
        <v>0.18733375</v>
      </c>
      <c r="L106" s="49">
        <f>SUM($K$93:K106)</f>
        <v>42.07516025</v>
      </c>
      <c r="M106" s="4"/>
      <c r="N106" s="4"/>
      <c r="O106" s="4"/>
    </row>
    <row r="107" ht="12" spans="1:15">
      <c r="A107" s="4"/>
      <c r="B107" s="26"/>
      <c r="C107" s="2" t="s">
        <v>109</v>
      </c>
      <c r="G107" s="4" t="s">
        <v>10</v>
      </c>
      <c r="H107" s="4">
        <v>1</v>
      </c>
      <c r="I107" s="4">
        <v>2.85</v>
      </c>
      <c r="J107" s="4">
        <v>2.85</v>
      </c>
      <c r="K107" s="49">
        <f t="shared" si="16"/>
        <v>2.13560475</v>
      </c>
      <c r="L107" s="49">
        <f>SUM($K$93:K107)</f>
        <v>44.210765</v>
      </c>
      <c r="M107" s="4"/>
      <c r="N107" s="4"/>
      <c r="O107" s="4"/>
    </row>
    <row r="108" ht="12" spans="1:15">
      <c r="A108" s="4"/>
      <c r="B108" s="26"/>
      <c r="C108" s="2" t="s">
        <v>160</v>
      </c>
      <c r="G108" s="4" t="s">
        <v>10</v>
      </c>
      <c r="H108" s="4">
        <v>1</v>
      </c>
      <c r="I108" s="4">
        <v>2.5</v>
      </c>
      <c r="J108" s="4">
        <v>2.5</v>
      </c>
      <c r="K108" s="49">
        <f t="shared" si="16"/>
        <v>1.8733375</v>
      </c>
      <c r="L108" s="49">
        <f>SUM($K$93:K108)</f>
        <v>46.0841025</v>
      </c>
      <c r="M108" s="4"/>
      <c r="N108" s="4"/>
      <c r="O108" s="4"/>
    </row>
    <row r="109" ht="12" spans="1:15">
      <c r="A109" s="4"/>
      <c r="B109" s="26"/>
      <c r="C109" s="2" t="s">
        <v>258</v>
      </c>
      <c r="G109" s="4" t="s">
        <v>15</v>
      </c>
      <c r="H109" s="4">
        <v>1</v>
      </c>
      <c r="I109" s="4">
        <v>1</v>
      </c>
      <c r="J109" s="4">
        <v>1</v>
      </c>
      <c r="K109" s="49">
        <f t="shared" si="16"/>
        <v>0.749335</v>
      </c>
      <c r="L109" s="49">
        <f>SUM($K$93:K109)</f>
        <v>46.8334375</v>
      </c>
      <c r="M109" s="4"/>
      <c r="N109" s="4"/>
      <c r="O109" s="4"/>
    </row>
    <row r="110" ht="12" spans="1:15">
      <c r="A110" s="4"/>
      <c r="B110" s="26"/>
      <c r="C110" s="2" t="s">
        <v>387</v>
      </c>
      <c r="G110" s="4" t="s">
        <v>10</v>
      </c>
      <c r="H110" s="4">
        <v>1</v>
      </c>
      <c r="I110" s="4">
        <v>0.25</v>
      </c>
      <c r="J110" s="4">
        <v>0.25</v>
      </c>
      <c r="K110" s="49">
        <f t="shared" si="16"/>
        <v>0.18733375</v>
      </c>
      <c r="L110" s="49">
        <f>SUM($K$93:K110)</f>
        <v>47.02077125</v>
      </c>
      <c r="M110" s="4"/>
      <c r="N110" s="4"/>
      <c r="O110" s="4"/>
    </row>
    <row r="111" ht="12" spans="1:15">
      <c r="A111" s="4"/>
      <c r="B111" s="26"/>
      <c r="C111" s="2" t="s">
        <v>157</v>
      </c>
      <c r="G111" s="4" t="s">
        <v>149</v>
      </c>
      <c r="H111" s="4">
        <v>1</v>
      </c>
      <c r="I111" s="4">
        <v>7</v>
      </c>
      <c r="J111" s="4">
        <v>7</v>
      </c>
      <c r="K111" s="49">
        <f t="shared" si="16"/>
        <v>5.245345</v>
      </c>
      <c r="L111" s="49">
        <f>SUM($K$93:K111)</f>
        <v>52.26611625</v>
      </c>
      <c r="M111" s="4"/>
      <c r="N111" s="4"/>
      <c r="O111" s="4"/>
    </row>
    <row r="112" ht="12" spans="1:15">
      <c r="A112" s="4"/>
      <c r="B112" s="26"/>
      <c r="G112" s="4"/>
      <c r="H112" s="4"/>
      <c r="I112" s="4"/>
      <c r="J112" s="4"/>
      <c r="K112" s="49"/>
      <c r="L112" s="49">
        <f>SUM($K$93:K112)</f>
        <v>52.26611625</v>
      </c>
      <c r="M112" s="4"/>
      <c r="N112" s="4"/>
      <c r="O112" s="4"/>
    </row>
    <row r="113" ht="12" spans="1:15">
      <c r="A113" s="4"/>
      <c r="B113" s="26"/>
      <c r="C113" s="2" t="s">
        <v>335</v>
      </c>
      <c r="G113" s="4" t="s">
        <v>5</v>
      </c>
      <c r="H113" s="4">
        <v>1</v>
      </c>
      <c r="I113" s="4">
        <v>0.85</v>
      </c>
      <c r="J113" s="4">
        <v>0.85</v>
      </c>
      <c r="K113" s="49">
        <f t="shared" ref="K113:K140" si="17">J113*$M$6</f>
        <v>0.63693475</v>
      </c>
      <c r="L113" s="49">
        <f>SUM($K$93:K113)</f>
        <v>52.903051</v>
      </c>
      <c r="M113" s="4"/>
      <c r="N113" s="4"/>
      <c r="O113" s="4"/>
    </row>
    <row r="114" ht="12" spans="1:15">
      <c r="A114" s="4"/>
      <c r="B114" s="26"/>
      <c r="C114" s="2" t="s">
        <v>160</v>
      </c>
      <c r="G114" s="4" t="s">
        <v>10</v>
      </c>
      <c r="H114" s="4">
        <v>1</v>
      </c>
      <c r="I114" s="4">
        <v>0.5</v>
      </c>
      <c r="J114" s="4">
        <v>0.5</v>
      </c>
      <c r="K114" s="49">
        <f t="shared" si="17"/>
        <v>0.3746675</v>
      </c>
      <c r="L114" s="49">
        <f>SUM($K$93:K114)</f>
        <v>53.2777185</v>
      </c>
      <c r="M114" s="4"/>
      <c r="N114" s="4"/>
      <c r="O114" s="4"/>
    </row>
    <row r="115" ht="12" spans="1:15">
      <c r="A115" s="4"/>
      <c r="B115" s="26"/>
      <c r="G115" s="4"/>
      <c r="H115" s="4"/>
      <c r="I115" s="4"/>
      <c r="J115" s="4"/>
      <c r="K115" s="49">
        <f t="shared" si="17"/>
        <v>0</v>
      </c>
      <c r="L115" s="49">
        <f>SUM($K$93:K115)</f>
        <v>53.2777185</v>
      </c>
      <c r="M115" s="4"/>
      <c r="N115" s="4"/>
      <c r="O115" s="4"/>
    </row>
    <row r="116" ht="12" spans="1:15">
      <c r="A116" s="4"/>
      <c r="B116" s="26"/>
      <c r="C116" s="2" t="s">
        <v>87</v>
      </c>
      <c r="G116" s="4" t="s">
        <v>10</v>
      </c>
      <c r="H116" s="4">
        <v>1</v>
      </c>
      <c r="I116" s="4">
        <v>2.9</v>
      </c>
      <c r="J116" s="4">
        <v>2.9</v>
      </c>
      <c r="K116" s="49">
        <f t="shared" si="17"/>
        <v>2.1730715</v>
      </c>
      <c r="L116" s="49">
        <f>SUM($K$93:K116)</f>
        <v>55.45079</v>
      </c>
      <c r="M116" s="4"/>
      <c r="N116" s="4"/>
      <c r="O116" s="4"/>
    </row>
    <row r="117" ht="12" spans="1:15">
      <c r="A117" s="4"/>
      <c r="B117" s="26"/>
      <c r="C117" s="2" t="s">
        <v>109</v>
      </c>
      <c r="G117" s="4" t="s">
        <v>10</v>
      </c>
      <c r="H117" s="4">
        <v>1</v>
      </c>
      <c r="I117" s="4">
        <v>2.75</v>
      </c>
      <c r="J117" s="4">
        <v>2.75</v>
      </c>
      <c r="K117" s="49">
        <f t="shared" si="17"/>
        <v>2.06067125</v>
      </c>
      <c r="L117" s="49">
        <f>SUM($K$93:K117)</f>
        <v>57.51146125</v>
      </c>
      <c r="M117" s="4"/>
      <c r="N117" s="4"/>
      <c r="O117" s="4"/>
    </row>
    <row r="118" ht="12" spans="1:15">
      <c r="A118" s="4"/>
      <c r="B118" s="26"/>
      <c r="C118" s="2" t="s">
        <v>203</v>
      </c>
      <c r="G118" s="4" t="s">
        <v>5</v>
      </c>
      <c r="H118" s="4">
        <v>1</v>
      </c>
      <c r="I118" s="4">
        <v>1.7</v>
      </c>
      <c r="J118" s="4">
        <v>1.7</v>
      </c>
      <c r="K118" s="49">
        <f t="shared" si="17"/>
        <v>1.2738695</v>
      </c>
      <c r="L118" s="49">
        <f>SUM($K$93:K118)</f>
        <v>58.78533075</v>
      </c>
      <c r="M118" s="4"/>
      <c r="N118" s="4"/>
      <c r="O118" s="4"/>
    </row>
    <row r="119" ht="12" spans="1:15">
      <c r="A119" s="4"/>
      <c r="B119" s="26"/>
      <c r="C119" s="2" t="s">
        <v>388</v>
      </c>
      <c r="G119" s="4" t="s">
        <v>14</v>
      </c>
      <c r="H119" s="4">
        <v>1</v>
      </c>
      <c r="I119" s="4">
        <v>2</v>
      </c>
      <c r="J119" s="4">
        <v>2</v>
      </c>
      <c r="K119" s="49">
        <f t="shared" si="17"/>
        <v>1.49867</v>
      </c>
      <c r="L119" s="49">
        <f>SUM($K$93:K119)</f>
        <v>60.28400075</v>
      </c>
      <c r="M119" s="4"/>
      <c r="N119" s="4"/>
      <c r="O119" s="4"/>
    </row>
    <row r="120" ht="12" spans="1:15">
      <c r="A120" s="4"/>
      <c r="B120" s="26"/>
      <c r="C120" s="2" t="s">
        <v>13</v>
      </c>
      <c r="G120" s="4" t="s">
        <v>13</v>
      </c>
      <c r="H120" s="4">
        <v>1</v>
      </c>
      <c r="I120" s="4">
        <v>2</v>
      </c>
      <c r="J120" s="4">
        <v>2</v>
      </c>
      <c r="K120" s="49">
        <f t="shared" si="17"/>
        <v>1.49867</v>
      </c>
      <c r="L120" s="49">
        <f>SUM($K$93:K120)</f>
        <v>61.78267075</v>
      </c>
      <c r="M120" s="4"/>
      <c r="N120" s="4"/>
      <c r="O120" s="4"/>
    </row>
    <row r="121" ht="12" spans="1:15">
      <c r="A121" s="4"/>
      <c r="B121" s="26"/>
      <c r="C121" s="4"/>
      <c r="G121" s="4"/>
      <c r="H121" s="4"/>
      <c r="I121" s="4"/>
      <c r="J121" s="4"/>
      <c r="K121" s="49">
        <f t="shared" si="17"/>
        <v>0</v>
      </c>
      <c r="L121" s="49">
        <f>SUM($K$93:K121)</f>
        <v>61.78267075</v>
      </c>
      <c r="M121" s="4"/>
      <c r="N121" s="4"/>
      <c r="O121" s="4"/>
    </row>
    <row r="122" ht="12" spans="1:15">
      <c r="A122" s="4"/>
      <c r="B122" s="26" t="s">
        <v>389</v>
      </c>
      <c r="C122" s="4" t="s">
        <v>87</v>
      </c>
      <c r="G122" s="4" t="s">
        <v>10</v>
      </c>
      <c r="H122" s="4">
        <v>1</v>
      </c>
      <c r="I122" s="4">
        <v>4.25</v>
      </c>
      <c r="J122" s="4">
        <v>4.25</v>
      </c>
      <c r="K122" s="49">
        <f t="shared" si="17"/>
        <v>3.18467375</v>
      </c>
      <c r="L122" s="49">
        <f>SUM($K$93:K122)</f>
        <v>64.9673445</v>
      </c>
      <c r="M122" s="4"/>
      <c r="N122" s="4"/>
      <c r="O122" s="4"/>
    </row>
    <row r="123" ht="12" spans="1:15">
      <c r="A123" s="4"/>
      <c r="B123" s="26" t="s">
        <v>390</v>
      </c>
      <c r="C123" s="4" t="s">
        <v>105</v>
      </c>
      <c r="G123" s="4" t="s">
        <v>8</v>
      </c>
      <c r="H123" s="4">
        <v>1</v>
      </c>
      <c r="I123" s="4">
        <v>10</v>
      </c>
      <c r="J123" s="4">
        <v>10</v>
      </c>
      <c r="K123" s="49">
        <f t="shared" si="17"/>
        <v>7.49335</v>
      </c>
      <c r="L123" s="49">
        <f>SUM($K$93:K123)</f>
        <v>72.4606945</v>
      </c>
      <c r="M123" s="4"/>
      <c r="N123" s="4"/>
      <c r="O123" s="4"/>
    </row>
    <row r="124" ht="12" spans="1:15">
      <c r="A124" s="4"/>
      <c r="B124" s="26"/>
      <c r="C124" s="4" t="s">
        <v>203</v>
      </c>
      <c r="G124" s="4" t="s">
        <v>5</v>
      </c>
      <c r="H124" s="4">
        <v>1</v>
      </c>
      <c r="I124" s="4">
        <v>2.65</v>
      </c>
      <c r="J124" s="4">
        <v>2.65</v>
      </c>
      <c r="K124" s="49">
        <f t="shared" si="17"/>
        <v>1.98573775</v>
      </c>
      <c r="L124" s="49">
        <f>SUM($K$93:K124)</f>
        <v>74.44643225</v>
      </c>
      <c r="M124" s="4"/>
      <c r="N124" s="4"/>
      <c r="O124" s="4"/>
    </row>
    <row r="125" ht="12" spans="1:15">
      <c r="A125" s="4"/>
      <c r="B125" s="26"/>
      <c r="C125" s="4" t="s">
        <v>255</v>
      </c>
      <c r="G125" s="4" t="s">
        <v>15</v>
      </c>
      <c r="H125" s="4">
        <v>1</v>
      </c>
      <c r="I125" s="4">
        <v>2.75</v>
      </c>
      <c r="J125" s="4">
        <v>2.75</v>
      </c>
      <c r="K125" s="49">
        <f t="shared" si="17"/>
        <v>2.06067125</v>
      </c>
      <c r="L125" s="49">
        <f>SUM($K$93:K125)</f>
        <v>76.5071035</v>
      </c>
      <c r="M125" s="4"/>
      <c r="N125" s="4"/>
      <c r="O125" s="4"/>
    </row>
    <row r="126" ht="12" spans="1:15">
      <c r="A126" s="4"/>
      <c r="B126" s="26"/>
      <c r="C126" s="4" t="s">
        <v>203</v>
      </c>
      <c r="G126" s="4" t="s">
        <v>5</v>
      </c>
      <c r="H126" s="4">
        <v>1</v>
      </c>
      <c r="I126" s="4">
        <v>1</v>
      </c>
      <c r="J126" s="4">
        <v>1</v>
      </c>
      <c r="K126" s="49">
        <f t="shared" si="17"/>
        <v>0.749335</v>
      </c>
      <c r="L126" s="49">
        <f>SUM($K$93:K126)</f>
        <v>77.2564385</v>
      </c>
      <c r="M126" s="4"/>
      <c r="N126" s="4"/>
      <c r="O126" s="4"/>
    </row>
    <row r="127" ht="12" spans="1:15">
      <c r="A127" s="4"/>
      <c r="B127" s="26"/>
      <c r="C127" s="4" t="s">
        <v>13</v>
      </c>
      <c r="G127" s="4" t="s">
        <v>13</v>
      </c>
      <c r="H127" s="4">
        <v>1</v>
      </c>
      <c r="I127" s="4">
        <v>2</v>
      </c>
      <c r="J127" s="4">
        <v>2</v>
      </c>
      <c r="K127" s="49">
        <f t="shared" si="17"/>
        <v>1.49867</v>
      </c>
      <c r="L127" s="49">
        <f>SUM($K$93:K127)</f>
        <v>78.7551085</v>
      </c>
      <c r="M127" s="4"/>
      <c r="N127" s="4"/>
      <c r="O127" s="4"/>
    </row>
    <row r="128" ht="12" spans="1:15">
      <c r="A128" s="4"/>
      <c r="B128" s="26"/>
      <c r="C128" s="4"/>
      <c r="G128" s="4"/>
      <c r="H128" s="4"/>
      <c r="I128" s="4"/>
      <c r="J128" s="4"/>
      <c r="K128" s="49">
        <f t="shared" si="17"/>
        <v>0</v>
      </c>
      <c r="L128" s="49">
        <f>SUM($K$93:K128)</f>
        <v>78.7551085</v>
      </c>
      <c r="M128" s="4"/>
      <c r="N128" s="4"/>
      <c r="O128" s="4"/>
    </row>
    <row r="129" ht="12" spans="1:15">
      <c r="A129" s="4"/>
      <c r="B129" s="26" t="s">
        <v>391</v>
      </c>
      <c r="C129" s="4" t="s">
        <v>392</v>
      </c>
      <c r="G129" s="4" t="s">
        <v>5</v>
      </c>
      <c r="H129" s="4">
        <v>1</v>
      </c>
      <c r="I129" s="4">
        <v>1.75</v>
      </c>
      <c r="J129" s="4">
        <v>1.75</v>
      </c>
      <c r="K129" s="49">
        <f t="shared" si="17"/>
        <v>1.31133625</v>
      </c>
      <c r="L129" s="49">
        <f>SUM($K$93:K129)</f>
        <v>80.06644475</v>
      </c>
      <c r="M129" s="4"/>
      <c r="N129" s="4"/>
      <c r="O129" s="4"/>
    </row>
    <row r="130" ht="12" spans="1:15">
      <c r="A130" s="4"/>
      <c r="B130" s="26" t="s">
        <v>393</v>
      </c>
      <c r="C130" s="4" t="s">
        <v>10</v>
      </c>
      <c r="G130" s="4" t="s">
        <v>10</v>
      </c>
      <c r="H130" s="4">
        <v>1</v>
      </c>
      <c r="I130" s="4">
        <v>3.75</v>
      </c>
      <c r="J130" s="4">
        <v>3.75</v>
      </c>
      <c r="K130" s="49">
        <f t="shared" si="17"/>
        <v>2.81000625</v>
      </c>
      <c r="L130" s="49">
        <f>SUM($K$93:K130)</f>
        <v>82.876451</v>
      </c>
      <c r="M130" s="4"/>
      <c r="N130" s="4"/>
      <c r="O130" s="4"/>
    </row>
    <row r="131" ht="12" spans="1:15">
      <c r="A131" s="4"/>
      <c r="B131" s="26"/>
      <c r="C131" s="4" t="s">
        <v>255</v>
      </c>
      <c r="G131" s="4" t="s">
        <v>15</v>
      </c>
      <c r="H131" s="4">
        <v>1</v>
      </c>
      <c r="I131" s="4">
        <v>6.5</v>
      </c>
      <c r="J131" s="4">
        <v>6.5</v>
      </c>
      <c r="K131" s="49">
        <f t="shared" si="17"/>
        <v>4.8706775</v>
      </c>
      <c r="L131" s="49">
        <f>SUM($K$93:K131)</f>
        <v>87.7471285</v>
      </c>
      <c r="M131" s="4"/>
      <c r="N131" s="4"/>
      <c r="O131" s="4"/>
    </row>
    <row r="132" ht="12" spans="1:15">
      <c r="A132" s="4"/>
      <c r="B132" s="26"/>
      <c r="C132" s="4" t="s">
        <v>87</v>
      </c>
      <c r="G132" s="4" t="s">
        <v>10</v>
      </c>
      <c r="H132" s="4">
        <v>1</v>
      </c>
      <c r="I132" s="4">
        <v>1</v>
      </c>
      <c r="J132" s="4">
        <v>1</v>
      </c>
      <c r="K132" s="49">
        <f t="shared" si="17"/>
        <v>0.749335</v>
      </c>
      <c r="L132" s="49">
        <f>SUM($K$93:K132)</f>
        <v>88.4964635</v>
      </c>
      <c r="M132" s="4"/>
      <c r="N132" s="4"/>
      <c r="O132" s="4"/>
    </row>
    <row r="133" ht="12" spans="1:15">
      <c r="A133" s="4"/>
      <c r="B133" s="26"/>
      <c r="C133" s="4" t="s">
        <v>13</v>
      </c>
      <c r="G133" s="4" t="s">
        <v>13</v>
      </c>
      <c r="H133" s="4">
        <v>1</v>
      </c>
      <c r="I133" s="4">
        <v>1.5</v>
      </c>
      <c r="J133" s="4">
        <v>1.5</v>
      </c>
      <c r="K133" s="49">
        <f t="shared" si="17"/>
        <v>1.1240025</v>
      </c>
      <c r="L133" s="49">
        <f>SUM($K$93:K133)</f>
        <v>89.620466</v>
      </c>
      <c r="M133" s="4"/>
      <c r="N133" s="4"/>
      <c r="O133" s="4"/>
    </row>
    <row r="134" ht="12" spans="1:15">
      <c r="A134" s="4"/>
      <c r="B134" s="26"/>
      <c r="C134" s="4" t="s">
        <v>394</v>
      </c>
      <c r="G134" s="4" t="s">
        <v>149</v>
      </c>
      <c r="H134" s="4">
        <v>1</v>
      </c>
      <c r="I134" s="4">
        <v>1.75</v>
      </c>
      <c r="J134" s="4">
        <v>1.75</v>
      </c>
      <c r="K134" s="49">
        <f t="shared" si="17"/>
        <v>1.31133625</v>
      </c>
      <c r="L134" s="49">
        <f>SUM($K$93:K134)</f>
        <v>90.93180225</v>
      </c>
      <c r="M134" s="4"/>
      <c r="N134" s="4"/>
      <c r="O134" s="4"/>
    </row>
    <row r="135" ht="12" spans="1:15">
      <c r="A135" s="4"/>
      <c r="B135" s="26"/>
      <c r="C135" s="4" t="s">
        <v>105</v>
      </c>
      <c r="G135" s="4" t="s">
        <v>8</v>
      </c>
      <c r="H135" s="4">
        <v>1</v>
      </c>
      <c r="I135" s="4">
        <v>8</v>
      </c>
      <c r="J135" s="4">
        <v>8</v>
      </c>
      <c r="K135" s="49">
        <f t="shared" si="17"/>
        <v>5.99468</v>
      </c>
      <c r="L135" s="49">
        <f>SUM($K$93:K135)</f>
        <v>96.92648225</v>
      </c>
      <c r="M135" s="4"/>
      <c r="N135" s="4"/>
      <c r="O135" s="4"/>
    </row>
    <row r="136" ht="12" spans="1:15">
      <c r="A136" s="4"/>
      <c r="B136" s="26"/>
      <c r="C136" s="4"/>
      <c r="G136" s="4"/>
      <c r="H136" s="4"/>
      <c r="I136" s="4"/>
      <c r="J136" s="4"/>
      <c r="K136" s="49">
        <f t="shared" si="17"/>
        <v>0</v>
      </c>
      <c r="L136" s="49">
        <f>SUM($K$93:K136)</f>
        <v>96.92648225</v>
      </c>
      <c r="M136" s="4"/>
      <c r="N136" s="4"/>
      <c r="O136" s="4"/>
    </row>
    <row r="137" ht="12" spans="1:15">
      <c r="A137" s="4"/>
      <c r="B137" s="26"/>
      <c r="C137" s="4" t="s">
        <v>105</v>
      </c>
      <c r="G137" s="4" t="s">
        <v>8</v>
      </c>
      <c r="H137" s="4">
        <v>1</v>
      </c>
      <c r="I137" s="4">
        <v>8</v>
      </c>
      <c r="J137" s="4">
        <v>8</v>
      </c>
      <c r="K137" s="49">
        <f t="shared" si="17"/>
        <v>5.99468</v>
      </c>
      <c r="L137" s="49">
        <f>SUM($K$93:K137)</f>
        <v>102.92116225</v>
      </c>
      <c r="M137" s="4"/>
      <c r="N137" s="4"/>
      <c r="O137" s="4"/>
    </row>
    <row r="138" ht="12" spans="1:15">
      <c r="A138" s="4"/>
      <c r="B138" s="26"/>
      <c r="C138" s="4" t="s">
        <v>10</v>
      </c>
      <c r="G138" s="4" t="s">
        <v>10</v>
      </c>
      <c r="H138" s="4">
        <v>1</v>
      </c>
      <c r="I138" s="4">
        <v>3.5</v>
      </c>
      <c r="J138" s="4">
        <v>3.5</v>
      </c>
      <c r="K138" s="49">
        <f t="shared" si="17"/>
        <v>2.6226725</v>
      </c>
      <c r="L138" s="49">
        <f>SUM($K$93:K138)</f>
        <v>105.54383475</v>
      </c>
      <c r="M138" s="4"/>
      <c r="N138" s="4"/>
      <c r="O138" s="4"/>
    </row>
    <row r="139" ht="12" spans="1:15">
      <c r="A139" s="4"/>
      <c r="B139" s="26"/>
      <c r="C139" s="4" t="s">
        <v>395</v>
      </c>
      <c r="G139" s="4" t="s">
        <v>14</v>
      </c>
      <c r="H139" s="4">
        <v>1</v>
      </c>
      <c r="I139" s="4">
        <v>9.5</v>
      </c>
      <c r="J139" s="4">
        <v>9.5</v>
      </c>
      <c r="K139" s="49">
        <f t="shared" si="17"/>
        <v>7.1186825</v>
      </c>
      <c r="L139" s="49">
        <f>SUM($K$93:K139)</f>
        <v>112.66251725</v>
      </c>
      <c r="M139" s="4"/>
      <c r="N139" s="4"/>
      <c r="O139" s="4"/>
    </row>
    <row r="140" ht="12" spans="1:15">
      <c r="A140" s="4"/>
      <c r="B140" s="26"/>
      <c r="C140" s="4" t="s">
        <v>171</v>
      </c>
      <c r="G140" s="4" t="s">
        <v>5</v>
      </c>
      <c r="H140" s="4">
        <v>1</v>
      </c>
      <c r="I140" s="4">
        <v>2</v>
      </c>
      <c r="J140" s="4">
        <v>2</v>
      </c>
      <c r="K140" s="49">
        <f t="shared" si="17"/>
        <v>1.49867</v>
      </c>
      <c r="L140" s="49">
        <f>SUM($K$93:K140)</f>
        <v>114.16118725</v>
      </c>
      <c r="M140" s="4"/>
      <c r="N140" s="4"/>
      <c r="O140" s="4"/>
    </row>
    <row r="141" ht="12" spans="1:15">
      <c r="A141" s="4"/>
      <c r="B141" s="26"/>
      <c r="C141" s="4"/>
      <c r="G141" s="4"/>
      <c r="H141" s="4"/>
      <c r="I141" s="4"/>
      <c r="J141" s="4"/>
      <c r="K141" s="49"/>
      <c r="L141" s="49">
        <f>SUM($K$93:K141)</f>
        <v>114.16118725</v>
      </c>
      <c r="M141" s="4"/>
      <c r="N141" s="4"/>
      <c r="O141" s="4"/>
    </row>
    <row r="142" ht="12" spans="1:15">
      <c r="A142" s="4"/>
      <c r="B142" s="26"/>
      <c r="C142" s="4" t="s">
        <v>105</v>
      </c>
      <c r="G142" s="4" t="s">
        <v>8</v>
      </c>
      <c r="H142" s="4">
        <v>1</v>
      </c>
      <c r="I142" s="4">
        <v>8</v>
      </c>
      <c r="J142" s="4">
        <v>8</v>
      </c>
      <c r="K142" s="49">
        <f t="shared" ref="K142:K145" si="18">J142*$M$6</f>
        <v>5.99468</v>
      </c>
      <c r="L142" s="49">
        <f>SUM($K$93:K142)</f>
        <v>120.15586725</v>
      </c>
      <c r="M142" s="4"/>
      <c r="N142" s="4"/>
      <c r="O142" s="4"/>
    </row>
    <row r="143" ht="12" spans="1:15">
      <c r="A143" s="4"/>
      <c r="B143" s="26"/>
      <c r="C143" s="4" t="s">
        <v>396</v>
      </c>
      <c r="G143" s="4" t="s">
        <v>5</v>
      </c>
      <c r="H143" s="4">
        <v>1</v>
      </c>
      <c r="I143" s="4">
        <v>0.8</v>
      </c>
      <c r="J143" s="4">
        <v>0.8</v>
      </c>
      <c r="K143" s="49">
        <f t="shared" si="18"/>
        <v>0.599468</v>
      </c>
      <c r="L143" s="49">
        <f>SUM($K$93:K143)</f>
        <v>120.75533525</v>
      </c>
      <c r="M143" s="4"/>
      <c r="N143" s="4"/>
      <c r="O143" s="4"/>
    </row>
    <row r="144" ht="12" spans="1:15">
      <c r="A144" s="4"/>
      <c r="B144" s="26"/>
      <c r="C144" s="4" t="s">
        <v>13</v>
      </c>
      <c r="G144" s="4" t="s">
        <v>13</v>
      </c>
      <c r="H144" s="4">
        <v>1</v>
      </c>
      <c r="I144" s="4">
        <v>2</v>
      </c>
      <c r="J144" s="4">
        <v>2</v>
      </c>
      <c r="K144" s="49">
        <f t="shared" si="18"/>
        <v>1.49867</v>
      </c>
      <c r="L144" s="49">
        <f>SUM($K$93:K144)</f>
        <v>122.25400525</v>
      </c>
      <c r="M144" s="4"/>
      <c r="N144" s="4"/>
      <c r="O144" s="4"/>
    </row>
    <row r="145" ht="12" spans="1:15">
      <c r="A145" s="4"/>
      <c r="B145" s="26"/>
      <c r="C145" s="4" t="s">
        <v>385</v>
      </c>
      <c r="G145" s="4" t="s">
        <v>10</v>
      </c>
      <c r="H145" s="4">
        <v>1</v>
      </c>
      <c r="I145" s="4">
        <v>0.75</v>
      </c>
      <c r="J145" s="4">
        <v>0.75</v>
      </c>
      <c r="K145" s="49">
        <f t="shared" si="18"/>
        <v>0.56200125</v>
      </c>
      <c r="L145" s="49">
        <f>SUM($K$93:K145)</f>
        <v>122.8160065</v>
      </c>
      <c r="M145" s="4"/>
      <c r="N145" s="4"/>
      <c r="O145" s="4"/>
    </row>
    <row r="146" ht="12" spans="1:15">
      <c r="A146" s="4"/>
      <c r="B146" s="26"/>
      <c r="C146" s="4"/>
      <c r="G146" s="4"/>
      <c r="H146" s="4"/>
      <c r="I146" s="4"/>
      <c r="J146" s="4"/>
      <c r="K146" s="4"/>
      <c r="L146" s="4"/>
      <c r="M146" s="4"/>
      <c r="N146" s="4"/>
      <c r="O146" s="4"/>
    </row>
    <row r="147" ht="12" spans="1:15">
      <c r="A147" s="4"/>
      <c r="B147" s="26"/>
      <c r="C147" s="4"/>
      <c r="G147" s="4"/>
      <c r="H147" s="4"/>
      <c r="I147" s="4"/>
      <c r="J147" s="4"/>
      <c r="K147" s="4"/>
      <c r="L147" s="4"/>
      <c r="M147" s="4"/>
      <c r="N147" s="4"/>
      <c r="O147" s="4"/>
    </row>
    <row r="148" ht="27" customHeight="1" spans="1:15">
      <c r="A148" s="58" t="s">
        <v>397</v>
      </c>
      <c r="B148" s="59" t="s">
        <v>145</v>
      </c>
      <c r="C148" s="60" t="s">
        <v>398</v>
      </c>
      <c r="D148" s="61"/>
      <c r="E148" s="61"/>
      <c r="F148" s="61"/>
      <c r="G148" s="63"/>
      <c r="H148" s="63"/>
      <c r="I148" s="64"/>
      <c r="J148" s="65"/>
      <c r="K148" s="66"/>
      <c r="L148" s="64">
        <v>128.74</v>
      </c>
      <c r="M148" s="63"/>
      <c r="N148" s="58"/>
      <c r="O148" s="58"/>
    </row>
    <row r="149" ht="27" customHeight="1" spans="1:15">
      <c r="A149" s="58"/>
      <c r="B149" s="62" t="s">
        <v>147</v>
      </c>
      <c r="C149" s="58"/>
      <c r="G149" s="58"/>
      <c r="H149" s="58"/>
      <c r="I149" s="62"/>
      <c r="J149" s="67">
        <f>L148/7</f>
        <v>18.3914285714286</v>
      </c>
      <c r="K149" s="68"/>
      <c r="L149" s="58"/>
      <c r="M149" s="58"/>
      <c r="N149" s="58"/>
      <c r="O149" s="58"/>
    </row>
    <row r="150" ht="12" spans="1:15">
      <c r="A150" s="4"/>
      <c r="B150" s="26"/>
      <c r="C150" s="4"/>
      <c r="G150" s="4"/>
      <c r="H150" s="4"/>
      <c r="I150" s="4"/>
      <c r="J150" s="4"/>
      <c r="K150" s="4"/>
      <c r="L150" s="4"/>
      <c r="M150" s="4"/>
      <c r="N150" s="4"/>
      <c r="O150" s="4"/>
    </row>
    <row r="151" ht="12" spans="1:15">
      <c r="A151" s="4"/>
      <c r="B151" s="26"/>
      <c r="C151" s="4"/>
      <c r="G151" s="4"/>
      <c r="H151" s="4"/>
      <c r="I151" s="4"/>
      <c r="J151" s="4"/>
      <c r="K151" s="4"/>
      <c r="L151" s="4"/>
      <c r="M151" s="4"/>
      <c r="N151" s="4"/>
      <c r="O151" s="4"/>
    </row>
    <row r="152" ht="12" spans="1:15">
      <c r="A152" s="4"/>
      <c r="B152" s="26"/>
      <c r="C152" s="4"/>
      <c r="G152" s="4"/>
      <c r="H152" s="4"/>
      <c r="I152" s="4"/>
      <c r="J152" s="4"/>
      <c r="K152" s="4"/>
      <c r="L152" s="4"/>
      <c r="M152" s="4"/>
      <c r="N152" s="4"/>
      <c r="O152" s="4"/>
    </row>
    <row r="153" ht="12" spans="1:15">
      <c r="A153" s="4"/>
      <c r="B153" s="26"/>
      <c r="C153" s="4"/>
      <c r="G153" s="4"/>
      <c r="H153" s="4"/>
      <c r="I153" s="4"/>
      <c r="J153" s="4"/>
      <c r="K153" s="4"/>
      <c r="L153" s="4"/>
      <c r="M153" s="4"/>
      <c r="N153" s="4"/>
      <c r="O153" s="4"/>
    </row>
    <row r="154" ht="12" spans="1:15">
      <c r="A154" s="4"/>
      <c r="B154" s="26"/>
      <c r="C154" s="4"/>
      <c r="G154" s="4"/>
      <c r="H154" s="4"/>
      <c r="I154" s="4"/>
      <c r="J154" s="4"/>
      <c r="K154" s="4"/>
      <c r="L154" s="4"/>
      <c r="M154" s="4"/>
      <c r="N154" s="4"/>
      <c r="O154" s="4"/>
    </row>
    <row r="155" ht="12" spans="1:15">
      <c r="A155" s="4"/>
      <c r="B155" s="26"/>
      <c r="C155" s="4"/>
      <c r="G155" s="4"/>
      <c r="H155" s="4"/>
      <c r="I155" s="4"/>
      <c r="J155" s="4"/>
      <c r="K155" s="4"/>
      <c r="L155" s="4"/>
      <c r="M155" s="4"/>
      <c r="N155" s="4"/>
      <c r="O155" s="4"/>
    </row>
    <row r="156" ht="12" spans="1:15">
      <c r="A156" s="4"/>
      <c r="B156" s="26"/>
      <c r="C156" s="4"/>
      <c r="G156" s="4"/>
      <c r="H156" s="4"/>
      <c r="I156" s="4"/>
      <c r="J156" s="4"/>
      <c r="K156" s="4"/>
      <c r="L156" s="4"/>
      <c r="M156" s="4"/>
      <c r="N156" s="4"/>
      <c r="O156" s="4"/>
    </row>
    <row r="157" ht="12" spans="1:15">
      <c r="A157" s="4"/>
      <c r="B157" s="26"/>
      <c r="C157" s="4"/>
      <c r="G157" s="4"/>
      <c r="H157" s="4"/>
      <c r="I157" s="4"/>
      <c r="J157" s="4"/>
      <c r="K157" s="4"/>
      <c r="L157" s="4"/>
      <c r="M157" s="4"/>
      <c r="N157" s="4"/>
      <c r="O157" s="4"/>
    </row>
    <row r="160" ht="12" spans="1:15">
      <c r="A160" s="4"/>
      <c r="B160" s="26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</row>
    <row r="161" ht="12" spans="1:15">
      <c r="A161" s="4"/>
      <c r="B161" s="26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 ht="12" spans="1:15">
      <c r="A162" s="4"/>
      <c r="B162" s="26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</row>
    <row r="163" ht="12" spans="1:15">
      <c r="A163" s="4"/>
      <c r="B163" s="26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</row>
    <row r="164" ht="12" spans="1:15">
      <c r="A164" s="4"/>
      <c r="B164" s="26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</row>
    <row r="165" ht="12" spans="1:15">
      <c r="A165" s="4"/>
      <c r="B165" s="26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</row>
    <row r="166" ht="12" spans="1:15">
      <c r="A166" s="4"/>
      <c r="B166" s="26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</row>
    <row r="167" ht="12" spans="1:15">
      <c r="A167" s="4"/>
      <c r="B167" s="26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 ht="12" spans="1:15">
      <c r="A168" s="4"/>
      <c r="B168" s="26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 ht="12" spans="1:15">
      <c r="A169" s="4"/>
      <c r="B169" s="26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 ht="12" spans="1:15">
      <c r="A170" s="4"/>
      <c r="B170" s="26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</row>
    <row r="171" ht="12" spans="1:15">
      <c r="A171" s="4"/>
      <c r="B171" s="26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</row>
    <row r="172" ht="12" spans="1:15">
      <c r="A172" s="4"/>
      <c r="B172" s="26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 ht="12" spans="1:15">
      <c r="A173" s="4"/>
      <c r="B173" s="26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 ht="12" spans="1:15">
      <c r="A174" s="4"/>
      <c r="B174" s="26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r="175" ht="12" spans="1:15">
      <c r="A175" s="4"/>
      <c r="B175" s="26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r="176" ht="12" spans="1:15">
      <c r="A176" s="4"/>
      <c r="B176" s="26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 ht="12" spans="1:15">
      <c r="A177" s="4"/>
      <c r="B177" s="26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</row>
    <row r="178" ht="12" spans="1:15">
      <c r="A178" s="4"/>
      <c r="B178" s="26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</row>
    <row r="179" ht="12" spans="1:15">
      <c r="A179" s="4"/>
      <c r="B179" s="26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</row>
    <row r="180" ht="12" spans="1:15">
      <c r="A180" s="4"/>
      <c r="B180" s="26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</row>
    <row r="181" ht="12" spans="1:15">
      <c r="A181" s="4"/>
      <c r="B181" s="26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</row>
    <row r="182" ht="12" spans="1:15">
      <c r="A182" s="4"/>
      <c r="B182" s="26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</row>
    <row r="183" ht="12" spans="1:15">
      <c r="A183" s="4"/>
      <c r="B183" s="26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 ht="12" spans="1:15">
      <c r="A184" s="4"/>
      <c r="B184" s="26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</row>
    <row r="185" ht="12" spans="1:15">
      <c r="A185" s="4"/>
      <c r="B185" s="26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r="186" ht="12" spans="1:15">
      <c r="A186" s="4"/>
      <c r="B186" s="26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</row>
    <row r="187" ht="12" spans="1:15">
      <c r="A187" s="4"/>
      <c r="B187" s="26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 ht="12" spans="1:15">
      <c r="A188" s="4"/>
      <c r="B188" s="26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r="189" ht="12" spans="1:15">
      <c r="A189" s="4"/>
      <c r="B189" s="26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</row>
    <row r="190" ht="12" spans="1:15">
      <c r="A190" s="4"/>
      <c r="B190" s="26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</row>
    <row r="191" ht="12" spans="1:15">
      <c r="A191" s="4"/>
      <c r="B191" s="26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</row>
    <row r="192" ht="12" spans="1:15">
      <c r="A192" s="4"/>
      <c r="B192" s="26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</row>
    <row r="193" ht="12" spans="1:15">
      <c r="A193" s="4"/>
      <c r="B193" s="26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</row>
    <row r="194" ht="12" spans="1:15">
      <c r="A194" s="4"/>
      <c r="B194" s="26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</row>
    <row r="195" ht="12" spans="1:15">
      <c r="A195" s="4"/>
      <c r="B195" s="26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</row>
    <row r="196" ht="12" spans="1:15">
      <c r="A196" s="4"/>
      <c r="B196" s="26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</row>
    <row r="197" ht="12" spans="1:15">
      <c r="A197" s="4"/>
      <c r="B197" s="26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</row>
    <row r="198" ht="12" spans="1:15">
      <c r="A198" s="4"/>
      <c r="B198" s="26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</row>
    <row r="199" ht="12" spans="1:15">
      <c r="A199" s="4"/>
      <c r="B199" s="26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</row>
    <row r="200" ht="12" spans="1:15">
      <c r="A200" s="4"/>
      <c r="B200" s="26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</row>
    <row r="201" ht="12" spans="1:15">
      <c r="A201" s="4"/>
      <c r="B201" s="26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</row>
    <row r="202" ht="12" spans="1:15">
      <c r="A202" s="4"/>
      <c r="B202" s="26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</row>
    <row r="203" ht="12" spans="1:15">
      <c r="A203" s="4"/>
      <c r="B203" s="26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</row>
    <row r="204" ht="12" spans="1:15">
      <c r="A204" s="4"/>
      <c r="B204" s="26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</row>
    <row r="205" ht="12" spans="1:15">
      <c r="A205" s="4"/>
      <c r="B205" s="26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</row>
    <row r="206" ht="12" spans="1:15">
      <c r="A206" s="4"/>
      <c r="B206" s="26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</row>
    <row r="207" ht="12" spans="1:15">
      <c r="A207" s="4"/>
      <c r="B207" s="26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</row>
    <row r="208" ht="12" spans="1:15">
      <c r="A208" s="4"/>
      <c r="B208" s="26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</row>
    <row r="209" ht="12" spans="1:15">
      <c r="A209" s="4"/>
      <c r="B209" s="26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</row>
    <row r="210" ht="12" spans="1:15">
      <c r="A210" s="4"/>
      <c r="B210" s="26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</row>
    <row r="211" ht="12" spans="1:15">
      <c r="A211" s="4"/>
      <c r="B211" s="26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</row>
    <row r="212" ht="12" spans="1:15">
      <c r="A212" s="4"/>
      <c r="B212" s="26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r="213" ht="12" spans="1:15">
      <c r="A213" s="4"/>
      <c r="B213" s="26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</row>
    <row r="214" ht="12" spans="1:15">
      <c r="A214" s="4"/>
      <c r="B214" s="26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</row>
    <row r="215" ht="12" spans="1:15">
      <c r="A215" s="4"/>
      <c r="B215" s="26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r="216" ht="12" spans="1:15">
      <c r="A216" s="4"/>
      <c r="B216" s="26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</row>
    <row r="217" ht="12" spans="1:15">
      <c r="A217" s="4"/>
      <c r="B217" s="26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</row>
    <row r="218" ht="12" spans="1:15">
      <c r="A218" s="4"/>
      <c r="B218" s="26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</row>
    <row r="219" ht="12" spans="1:15">
      <c r="A219" s="4"/>
      <c r="B219" s="26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</row>
    <row r="220" ht="12" spans="1:15">
      <c r="A220" s="4"/>
      <c r="B220" s="26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</row>
    <row r="221" ht="12" spans="1:15">
      <c r="A221" s="4"/>
      <c r="B221" s="26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</row>
    <row r="222" ht="12" spans="1:15">
      <c r="A222" s="4"/>
      <c r="B222" s="26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</row>
    <row r="223" ht="12" spans="1:15">
      <c r="A223" s="4"/>
      <c r="B223" s="26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</row>
    <row r="224" ht="12" spans="1:15">
      <c r="A224" s="4"/>
      <c r="B224" s="26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</row>
    <row r="225" ht="12" spans="1:15">
      <c r="A225" s="4"/>
      <c r="B225" s="26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</row>
    <row r="226" ht="12" spans="1:15">
      <c r="A226" s="4"/>
      <c r="B226" s="26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</row>
    <row r="227" ht="12" spans="1:15">
      <c r="A227" s="4"/>
      <c r="B227" s="26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</row>
    <row r="228" ht="12" spans="1:15">
      <c r="A228" s="4"/>
      <c r="B228" s="26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</row>
    <row r="229" ht="12" spans="1:15">
      <c r="A229" s="4"/>
      <c r="B229" s="26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</row>
    <row r="230" ht="12" spans="1:15">
      <c r="A230" s="4"/>
      <c r="B230" s="26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</row>
    <row r="231" ht="12" spans="1:15">
      <c r="A231" s="4"/>
      <c r="B231" s="26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</row>
    <row r="232" ht="12" spans="1:15">
      <c r="A232" s="4"/>
      <c r="B232" s="26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</row>
    <row r="233" ht="12" spans="1:15">
      <c r="A233" s="4"/>
      <c r="B233" s="26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</row>
    <row r="234" ht="12" spans="1:15">
      <c r="A234" s="4"/>
      <c r="B234" s="26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</row>
    <row r="235" ht="12" spans="1:15">
      <c r="A235" s="4"/>
      <c r="B235" s="26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</row>
    <row r="236" ht="12" spans="1:15">
      <c r="A236" s="4"/>
      <c r="B236" s="26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</row>
    <row r="237" ht="12" spans="1:15">
      <c r="A237" s="4"/>
      <c r="B237" s="26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</row>
    <row r="238" ht="12" spans="1:15">
      <c r="A238" s="4"/>
      <c r="B238" s="26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</row>
    <row r="239" ht="12" spans="1:15">
      <c r="A239" s="4"/>
      <c r="B239" s="26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</row>
    <row r="240" ht="12" spans="1:15">
      <c r="A240" s="4"/>
      <c r="B240" s="26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 ht="12" spans="1:15">
      <c r="A241" s="4"/>
      <c r="B241" s="26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</row>
    <row r="242" ht="12" spans="1:15">
      <c r="A242" s="4"/>
      <c r="B242" s="26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</row>
    <row r="243" ht="12" spans="1:15">
      <c r="A243" s="4"/>
      <c r="B243" s="26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</row>
    <row r="244" ht="12" spans="1:15">
      <c r="A244" s="4"/>
      <c r="B244" s="26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</row>
    <row r="245" ht="12" spans="1:15">
      <c r="A245" s="4"/>
      <c r="B245" s="26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</row>
    <row r="246" ht="12" spans="1:15">
      <c r="A246" s="4"/>
      <c r="B246" s="26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</row>
    <row r="247" ht="12" spans="1:15">
      <c r="A247" s="4"/>
      <c r="B247" s="26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</row>
    <row r="248" ht="12" spans="1:15">
      <c r="A248" s="4"/>
      <c r="B248" s="26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</row>
    <row r="249" ht="12" spans="1:15">
      <c r="A249" s="4"/>
      <c r="B249" s="26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</row>
    <row r="250" ht="12" spans="1:15">
      <c r="A250" s="4"/>
      <c r="B250" s="26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</row>
    <row r="251" ht="12" spans="1:15">
      <c r="A251" s="4"/>
      <c r="B251" s="26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r="252" ht="12" spans="1:15">
      <c r="A252" s="4"/>
      <c r="B252" s="26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</row>
    <row r="253" ht="12" spans="1:15">
      <c r="A253" s="4"/>
      <c r="B253" s="26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</row>
    <row r="254" ht="12" spans="1:15">
      <c r="A254" s="4"/>
      <c r="B254" s="26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</row>
    <row r="255" ht="12" spans="1:15">
      <c r="A255" s="4"/>
      <c r="B255" s="26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</row>
    <row r="256" ht="12" spans="1:15">
      <c r="A256" s="4"/>
      <c r="B256" s="26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</row>
    <row r="257" ht="12" spans="1:15">
      <c r="A257" s="4"/>
      <c r="B257" s="26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</row>
    <row r="258" ht="12" spans="1:15">
      <c r="A258" s="4"/>
      <c r="B258" s="26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</row>
    <row r="259" ht="12" spans="1:15">
      <c r="A259" s="4"/>
      <c r="B259" s="26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</row>
    <row r="260" ht="12" spans="1:15">
      <c r="A260" s="4"/>
      <c r="B260" s="26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</row>
    <row r="261" ht="12" spans="1:15">
      <c r="A261" s="4"/>
      <c r="B261" s="26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</row>
    <row r="262" ht="12" spans="1:15">
      <c r="A262" s="4"/>
      <c r="B262" s="26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</row>
    <row r="263" ht="12" spans="1:15">
      <c r="A263" s="4"/>
      <c r="B263" s="26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</row>
    <row r="264" ht="12" spans="1:15">
      <c r="A264" s="4"/>
      <c r="B264" s="26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</row>
    <row r="265" ht="12" spans="1:15">
      <c r="A265" s="4"/>
      <c r="B265" s="26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</row>
    <row r="266" ht="12" spans="1:15">
      <c r="A266" s="4"/>
      <c r="B266" s="26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</row>
    <row r="267" ht="12" spans="1:15">
      <c r="A267" s="4"/>
      <c r="B267" s="26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</row>
    <row r="268" ht="12" spans="1:15">
      <c r="A268" s="4"/>
      <c r="B268" s="26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</row>
    <row r="269" ht="12" spans="1:15">
      <c r="A269" s="4"/>
      <c r="B269" s="26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</row>
    <row r="270" ht="12" spans="1:15">
      <c r="A270" s="4"/>
      <c r="B270" s="26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</row>
    <row r="271" ht="12" spans="1:15">
      <c r="A271" s="4"/>
      <c r="B271" s="26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</row>
    <row r="272" ht="12" spans="1:15">
      <c r="A272" s="4"/>
      <c r="B272" s="26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</row>
    <row r="273" ht="12" spans="1:15">
      <c r="A273" s="4"/>
      <c r="B273" s="26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</row>
    <row r="274" ht="12" spans="1:15">
      <c r="A274" s="4"/>
      <c r="B274" s="26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</row>
    <row r="275" ht="12" spans="1:15">
      <c r="A275" s="4"/>
      <c r="B275" s="26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r="276" ht="12" spans="1:15">
      <c r="A276" s="4"/>
      <c r="B276" s="26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</row>
    <row r="277" ht="12" spans="1:15">
      <c r="A277" s="4"/>
      <c r="B277" s="26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</row>
    <row r="278" ht="12" spans="1:15">
      <c r="A278" s="4"/>
      <c r="B278" s="26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</row>
    <row r="279" ht="12" spans="1:15">
      <c r="A279" s="4"/>
      <c r="B279" s="26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</row>
    <row r="280" ht="12" spans="1:15">
      <c r="A280" s="4"/>
      <c r="B280" s="26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</row>
    <row r="281" ht="12" spans="1:15">
      <c r="A281" s="4"/>
      <c r="B281" s="26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</row>
    <row r="282" ht="12" spans="1:15">
      <c r="A282" s="4"/>
      <c r="B282" s="26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</row>
    <row r="283" ht="12" spans="1:15">
      <c r="A283" s="4"/>
      <c r="B283" s="26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</row>
    <row r="284" ht="12" spans="1:15">
      <c r="A284" s="4"/>
      <c r="B284" s="26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</row>
    <row r="285" ht="12" spans="1:15">
      <c r="A285" s="4"/>
      <c r="B285" s="26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</row>
    <row r="286" ht="12" spans="1:15">
      <c r="A286" s="4"/>
      <c r="B286" s="26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</row>
    <row r="287" ht="12" spans="1:15">
      <c r="A287" s="4"/>
      <c r="B287" s="26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</row>
    <row r="288" ht="12" spans="1:15">
      <c r="A288" s="4"/>
      <c r="B288" s="26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</row>
    <row r="289" ht="12" spans="1:15">
      <c r="A289" s="4"/>
      <c r="B289" s="26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</row>
    <row r="290" ht="12" spans="1:15">
      <c r="A290" s="4"/>
      <c r="B290" s="26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</row>
    <row r="291" ht="12" spans="1:15">
      <c r="A291" s="4"/>
      <c r="B291" s="26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</row>
    <row r="292" ht="12" spans="1:15">
      <c r="A292" s="4"/>
      <c r="B292" s="26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</row>
    <row r="293" ht="12" spans="1:15">
      <c r="A293" s="4"/>
      <c r="B293" s="26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 ht="12" spans="1:15">
      <c r="A294" s="4"/>
      <c r="B294" s="26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</row>
    <row r="295" ht="12" spans="1:15">
      <c r="A295" s="4"/>
      <c r="B295" s="26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</row>
    <row r="296" ht="12" spans="1:15">
      <c r="A296" s="4"/>
      <c r="B296" s="26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</row>
    <row r="297" ht="12" spans="1:15">
      <c r="A297" s="4"/>
      <c r="B297" s="26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</row>
    <row r="298" ht="12" spans="1:15">
      <c r="A298" s="4"/>
      <c r="B298" s="26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</row>
    <row r="299" ht="12" spans="1:15">
      <c r="A299" s="4"/>
      <c r="B299" s="26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</row>
    <row r="300" ht="12" spans="1:15">
      <c r="A300" s="4"/>
      <c r="B300" s="26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</row>
    <row r="301" ht="12" spans="1:15">
      <c r="A301" s="4"/>
      <c r="B301" s="26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</row>
    <row r="302" ht="12" spans="1:15">
      <c r="A302" s="4"/>
      <c r="B302" s="26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</row>
    <row r="303" ht="12" spans="1:15">
      <c r="A303" s="4"/>
      <c r="B303" s="26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</row>
    <row r="304" ht="12" spans="1:15">
      <c r="A304" s="4"/>
      <c r="B304" s="26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r="305" ht="12" spans="1:15">
      <c r="A305" s="4"/>
      <c r="B305" s="26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</row>
    <row r="306" ht="12" spans="1:15">
      <c r="A306" s="4"/>
      <c r="B306" s="26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</row>
    <row r="307" ht="12" spans="1:15">
      <c r="A307" s="4"/>
      <c r="B307" s="26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</row>
    <row r="308" ht="12" spans="1:15">
      <c r="A308" s="4"/>
      <c r="B308" s="26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</row>
    <row r="309" ht="12" spans="1:15">
      <c r="A309" s="4"/>
      <c r="B309" s="26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</row>
    <row r="310" ht="12" spans="1:15">
      <c r="A310" s="4"/>
      <c r="B310" s="26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</row>
    <row r="311" ht="12" spans="1:15">
      <c r="A311" s="4"/>
      <c r="B311" s="26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r="312" ht="12" spans="1:15">
      <c r="A312" s="4"/>
      <c r="B312" s="26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 ht="12" spans="1:15">
      <c r="A313" s="4"/>
      <c r="B313" s="26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</row>
    <row r="314" ht="12" spans="1:15">
      <c r="A314" s="4"/>
      <c r="B314" s="26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</row>
    <row r="315" ht="12" spans="1:15">
      <c r="A315" s="4"/>
      <c r="B315" s="26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 ht="12" spans="1:15">
      <c r="A316" s="4"/>
      <c r="B316" s="26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</row>
    <row r="317" ht="12" spans="1:15">
      <c r="A317" s="4"/>
      <c r="B317" s="26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</row>
    <row r="318" ht="12" spans="1:15">
      <c r="A318" s="4"/>
      <c r="B318" s="26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</row>
    <row r="319" ht="12" spans="1:15">
      <c r="A319" s="4"/>
      <c r="B319" s="26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</row>
    <row r="320" ht="12" spans="1:15">
      <c r="A320" s="4"/>
      <c r="B320" s="26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</row>
    <row r="321" ht="12" spans="1:15">
      <c r="A321" s="4"/>
      <c r="B321" s="26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</row>
    <row r="322" ht="12" spans="1:15">
      <c r="A322" s="4"/>
      <c r="B322" s="26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</row>
    <row r="323" ht="12" spans="1:15">
      <c r="A323" s="4"/>
      <c r="B323" s="26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r="324" ht="12" spans="1:15">
      <c r="A324" s="4"/>
      <c r="B324" s="26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</row>
    <row r="325" ht="12" spans="1:15">
      <c r="A325" s="4"/>
      <c r="B325" s="26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</row>
    <row r="326" ht="12" spans="1:15">
      <c r="A326" s="4"/>
      <c r="B326" s="26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 ht="12" spans="1:15">
      <c r="A327" s="4"/>
      <c r="B327" s="26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</row>
    <row r="328" ht="12" spans="1:15">
      <c r="A328" s="4"/>
      <c r="B328" s="26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</row>
    <row r="329" ht="12" spans="1:15">
      <c r="A329" s="4"/>
      <c r="B329" s="26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</row>
    <row r="330" ht="12" spans="1:15">
      <c r="A330" s="4"/>
      <c r="B330" s="26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</row>
    <row r="331" ht="12" spans="1:15">
      <c r="A331" s="4"/>
      <c r="B331" s="26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  <row r="332" ht="12" spans="1:15">
      <c r="A332" s="4"/>
      <c r="B332" s="26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</row>
    <row r="333" ht="12" spans="1:15">
      <c r="A333" s="4"/>
      <c r="B333" s="26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</row>
    <row r="334" ht="12" spans="1:15">
      <c r="A334" s="4"/>
      <c r="B334" s="26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</row>
    <row r="335" ht="12" spans="1:15">
      <c r="A335" s="4"/>
      <c r="B335" s="26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</row>
    <row r="336" ht="12" spans="1:15">
      <c r="A336" s="4"/>
      <c r="B336" s="26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</row>
    <row r="337" ht="12" spans="1:15">
      <c r="A337" s="4"/>
      <c r="B337" s="26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</row>
    <row r="338" ht="12" spans="1:15">
      <c r="A338" s="4"/>
      <c r="B338" s="26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</row>
    <row r="339" ht="12" spans="1:15">
      <c r="A339" s="4"/>
      <c r="B339" s="26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</row>
    <row r="340" ht="12" spans="1:15">
      <c r="A340" s="4"/>
      <c r="B340" s="26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</row>
    <row r="341" ht="12" spans="1:15">
      <c r="A341" s="4"/>
      <c r="B341" s="26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</row>
    <row r="342" ht="12" spans="1:15">
      <c r="A342" s="4"/>
      <c r="B342" s="26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</row>
    <row r="343" ht="12" spans="1:15">
      <c r="A343" s="4"/>
      <c r="B343" s="26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</row>
    <row r="344" ht="12" spans="1:15">
      <c r="A344" s="4"/>
      <c r="B344" s="26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</row>
    <row r="345" ht="12" spans="1:15">
      <c r="A345" s="4"/>
      <c r="B345" s="26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</row>
    <row r="346" ht="12" spans="1:15">
      <c r="A346" s="4"/>
      <c r="B346" s="26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</row>
    <row r="347" ht="12" spans="1:15">
      <c r="A347" s="4"/>
      <c r="B347" s="26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</row>
    <row r="348" ht="12" spans="1:15">
      <c r="A348" s="4"/>
      <c r="B348" s="26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</row>
    <row r="349" ht="12" spans="1:15">
      <c r="A349" s="4"/>
      <c r="B349" s="26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</row>
    <row r="350" ht="12" spans="1:15">
      <c r="A350" s="4"/>
      <c r="B350" s="26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</row>
    <row r="351" ht="12" spans="1:15">
      <c r="A351" s="4"/>
      <c r="B351" s="26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</row>
    <row r="352" ht="12" spans="1:15">
      <c r="A352" s="4"/>
      <c r="B352" s="26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</row>
    <row r="353" ht="12" spans="1:15">
      <c r="A353" s="4"/>
      <c r="B353" s="26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</row>
    <row r="354" ht="12" spans="1:15">
      <c r="A354" s="4"/>
      <c r="B354" s="26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</row>
    <row r="355" ht="12" spans="1:15">
      <c r="A355" s="4"/>
      <c r="B355" s="26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</row>
    <row r="356" ht="12" spans="1:15">
      <c r="A356" s="4"/>
      <c r="B356" s="26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</row>
    <row r="357" ht="12" spans="1:15">
      <c r="A357" s="4"/>
      <c r="B357" s="26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</row>
    <row r="358" ht="12" spans="1:15">
      <c r="A358" s="4"/>
      <c r="B358" s="26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</row>
    <row r="359" ht="12" spans="1:15">
      <c r="A359" s="4"/>
      <c r="B359" s="26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</row>
    <row r="360" ht="12" spans="1:15">
      <c r="A360" s="4"/>
      <c r="B360" s="26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</row>
    <row r="361" ht="12" spans="1:15">
      <c r="A361" s="4"/>
      <c r="B361" s="26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</row>
    <row r="362" ht="12" spans="1:15">
      <c r="A362" s="4"/>
      <c r="B362" s="26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</row>
    <row r="363" ht="12" spans="1:15">
      <c r="A363" s="4"/>
      <c r="B363" s="26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</row>
    <row r="364" ht="12" spans="1:15">
      <c r="A364" s="4"/>
      <c r="B364" s="26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</row>
    <row r="365" ht="12" spans="1:15">
      <c r="A365" s="4"/>
      <c r="B365" s="26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</row>
    <row r="366" ht="12" spans="1:15">
      <c r="A366" s="4"/>
      <c r="B366" s="26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</row>
    <row r="367" ht="12" spans="1:15">
      <c r="A367" s="4"/>
      <c r="B367" s="26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</row>
    <row r="368" ht="12" spans="1:15">
      <c r="A368" s="4"/>
      <c r="B368" s="26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</row>
    <row r="369" ht="12" spans="1:15">
      <c r="A369" s="4"/>
      <c r="B369" s="26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</row>
    <row r="370" ht="12" spans="1:15">
      <c r="A370" s="4"/>
      <c r="B370" s="26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</row>
    <row r="371" ht="12" spans="1:15">
      <c r="A371" s="4"/>
      <c r="B371" s="26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</row>
    <row r="372" ht="12" spans="1:15">
      <c r="A372" s="4"/>
      <c r="B372" s="26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</row>
    <row r="373" ht="12" spans="1:15">
      <c r="A373" s="4"/>
      <c r="B373" s="26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</row>
    <row r="374" ht="12" spans="1:15">
      <c r="A374" s="4"/>
      <c r="B374" s="26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</row>
    <row r="375" ht="12" spans="1:15">
      <c r="A375" s="4"/>
      <c r="B375" s="26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</row>
    <row r="376" ht="12" spans="1:15">
      <c r="A376" s="4"/>
      <c r="B376" s="26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</row>
    <row r="377" ht="12" spans="1:15">
      <c r="A377" s="4"/>
      <c r="B377" s="26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</row>
    <row r="378" ht="12" spans="1:15">
      <c r="A378" s="4"/>
      <c r="B378" s="26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</row>
    <row r="379" ht="12" spans="1:15">
      <c r="A379" s="4"/>
      <c r="B379" s="26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</row>
    <row r="380" ht="12" spans="1:15">
      <c r="A380" s="4"/>
      <c r="B380" s="26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</row>
    <row r="381" ht="12" spans="1:15">
      <c r="A381" s="4"/>
      <c r="B381" s="26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</row>
    <row r="382" ht="12" spans="1:15">
      <c r="A382" s="4"/>
      <c r="B382" s="26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</row>
    <row r="383" ht="12" spans="1:15">
      <c r="A383" s="4"/>
      <c r="B383" s="26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</row>
    <row r="384" ht="12" spans="1:15">
      <c r="A384" s="4"/>
      <c r="B384" s="26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</row>
    <row r="385" ht="12" spans="1:15">
      <c r="A385" s="4"/>
      <c r="B385" s="26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</row>
    <row r="386" ht="12" spans="1:15">
      <c r="A386" s="4"/>
      <c r="B386" s="26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</row>
    <row r="387" ht="12" spans="1:15">
      <c r="A387" s="4"/>
      <c r="B387" s="26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</row>
    <row r="388" ht="12" spans="1:15">
      <c r="A388" s="4"/>
      <c r="B388" s="26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</row>
    <row r="389" ht="12" spans="1:15">
      <c r="A389" s="4"/>
      <c r="B389" s="26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</row>
    <row r="390" ht="12" spans="1:15">
      <c r="A390" s="4"/>
      <c r="B390" s="26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</row>
    <row r="391" ht="12" spans="1:15">
      <c r="A391" s="4"/>
      <c r="B391" s="26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</row>
    <row r="392" ht="12" spans="1:15">
      <c r="A392" s="4"/>
      <c r="B392" s="26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</row>
    <row r="393" ht="12" spans="1:15">
      <c r="A393" s="4"/>
      <c r="B393" s="26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</row>
    <row r="394" ht="12" spans="1:15">
      <c r="A394" s="4"/>
      <c r="B394" s="26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</row>
    <row r="395" ht="12" spans="1:15">
      <c r="A395" s="4"/>
      <c r="B395" s="26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</row>
    <row r="396" ht="12" spans="1:15">
      <c r="A396" s="4"/>
      <c r="B396" s="26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</row>
    <row r="397" ht="12" spans="1:15">
      <c r="A397" s="4"/>
      <c r="B397" s="26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</row>
    <row r="398" ht="12" spans="1:15">
      <c r="A398" s="4"/>
      <c r="B398" s="26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</row>
    <row r="399" ht="12" spans="1:15">
      <c r="A399" s="4"/>
      <c r="B399" s="26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</row>
    <row r="400" ht="12" spans="1:15">
      <c r="A400" s="4"/>
      <c r="B400" s="26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</row>
    <row r="401" ht="12" spans="1:15">
      <c r="A401" s="4"/>
      <c r="B401" s="26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</row>
    <row r="402" ht="12" spans="1:15">
      <c r="A402" s="4"/>
      <c r="B402" s="26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</row>
    <row r="403" ht="12" spans="1:15">
      <c r="A403" s="4"/>
      <c r="B403" s="26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</row>
    <row r="404" ht="12" spans="1:15">
      <c r="A404" s="4"/>
      <c r="B404" s="26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</row>
    <row r="405" ht="12" spans="1:15">
      <c r="A405" s="4"/>
      <c r="B405" s="26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</row>
    <row r="406" ht="12" spans="1:15">
      <c r="A406" s="4"/>
      <c r="B406" s="26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</row>
    <row r="407" ht="12" spans="1:15">
      <c r="A407" s="4"/>
      <c r="B407" s="26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</row>
    <row r="408" ht="12" spans="1:15">
      <c r="A408" s="4"/>
      <c r="B408" s="26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</row>
    <row r="409" ht="12" spans="1:15">
      <c r="A409" s="4"/>
      <c r="B409" s="26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</row>
    <row r="410" ht="12" spans="1:15">
      <c r="A410" s="4"/>
      <c r="B410" s="26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</row>
    <row r="411" ht="12" spans="1:15">
      <c r="A411" s="4"/>
      <c r="B411" s="26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</row>
    <row r="412" ht="12" spans="1:15">
      <c r="A412" s="4"/>
      <c r="B412" s="26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</row>
    <row r="413" ht="12" spans="1:15">
      <c r="A413" s="4"/>
      <c r="B413" s="26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</row>
    <row r="414" ht="12" spans="1:15">
      <c r="A414" s="4"/>
      <c r="B414" s="26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</row>
    <row r="415" ht="12" spans="1:15">
      <c r="A415" s="4"/>
      <c r="B415" s="26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</row>
    <row r="416" ht="12" spans="1:15">
      <c r="A416" s="4"/>
      <c r="B416" s="26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</row>
    <row r="417" ht="12" spans="1:15">
      <c r="A417" s="4"/>
      <c r="B417" s="26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</row>
    <row r="418" ht="12" spans="1:15">
      <c r="A418" s="4"/>
      <c r="B418" s="26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</row>
    <row r="419" ht="12" spans="1:15">
      <c r="A419" s="4"/>
      <c r="B419" s="26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</row>
    <row r="420" ht="12" spans="1:15">
      <c r="A420" s="4"/>
      <c r="B420" s="26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</row>
    <row r="421" ht="12" spans="1:15">
      <c r="A421" s="4"/>
      <c r="B421" s="26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</row>
    <row r="422" ht="12" spans="1:15">
      <c r="A422" s="4"/>
      <c r="B422" s="26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</row>
    <row r="423" ht="12" spans="1:15">
      <c r="A423" s="4"/>
      <c r="B423" s="26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</row>
    <row r="424" ht="12" spans="1:15">
      <c r="A424" s="4"/>
      <c r="B424" s="26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</row>
    <row r="425" ht="12" spans="1:15">
      <c r="A425" s="4"/>
      <c r="B425" s="26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</row>
    <row r="426" ht="12" spans="1:15">
      <c r="A426" s="4"/>
      <c r="B426" s="26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</row>
    <row r="427" ht="12" spans="1:15">
      <c r="A427" s="4"/>
      <c r="B427" s="26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</row>
    <row r="428" ht="12" spans="1:15">
      <c r="A428" s="4"/>
      <c r="B428" s="26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</row>
    <row r="429" ht="12" spans="1:15">
      <c r="A429" s="4"/>
      <c r="B429" s="26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</row>
    <row r="430" ht="12" spans="1:15">
      <c r="A430" s="4"/>
      <c r="B430" s="26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</row>
    <row r="431" ht="12" spans="1:15">
      <c r="A431" s="4"/>
      <c r="B431" s="26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</row>
    <row r="432" ht="12" spans="1:15">
      <c r="A432" s="4"/>
      <c r="B432" s="26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</row>
    <row r="433" ht="12" spans="1:15">
      <c r="A433" s="4"/>
      <c r="B433" s="26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</row>
    <row r="434" ht="12" spans="1:15">
      <c r="A434" s="4"/>
      <c r="B434" s="26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</row>
    <row r="435" ht="12" spans="1:15">
      <c r="A435" s="4"/>
      <c r="B435" s="26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</row>
    <row r="436" ht="12" spans="1:15">
      <c r="A436" s="4"/>
      <c r="B436" s="26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</row>
    <row r="437" ht="12" spans="1:15">
      <c r="A437" s="4"/>
      <c r="B437" s="26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</row>
    <row r="438" ht="12" spans="1:15">
      <c r="A438" s="4"/>
      <c r="B438" s="26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</row>
    <row r="439" ht="12" spans="1:15">
      <c r="A439" s="4"/>
      <c r="B439" s="26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</row>
    <row r="440" ht="12" spans="1:15">
      <c r="A440" s="4"/>
      <c r="B440" s="26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</row>
    <row r="441" ht="12" spans="1:15">
      <c r="A441" s="4"/>
      <c r="B441" s="26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</row>
    <row r="442" ht="12" spans="1:15">
      <c r="A442" s="4"/>
      <c r="B442" s="26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</row>
    <row r="443" ht="12" spans="1:15">
      <c r="A443" s="4"/>
      <c r="B443" s="26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</row>
    <row r="444" ht="12" spans="1:15">
      <c r="A444" s="4"/>
      <c r="B444" s="26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</row>
    <row r="445" ht="12" spans="1:15">
      <c r="A445" s="4"/>
      <c r="B445" s="26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</row>
    <row r="446" ht="12" spans="1:15">
      <c r="A446" s="4"/>
      <c r="B446" s="26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</row>
    <row r="447" ht="12" spans="1:15">
      <c r="A447" s="4"/>
      <c r="B447" s="26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</row>
    <row r="448" ht="12" spans="1:15">
      <c r="A448" s="4"/>
      <c r="B448" s="26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</row>
    <row r="449" ht="12" spans="1:15">
      <c r="A449" s="4"/>
      <c r="B449" s="26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</row>
    <row r="450" ht="12" spans="1:15">
      <c r="A450" s="4"/>
      <c r="B450" s="26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</row>
    <row r="451" ht="12" spans="1:15">
      <c r="A451" s="4"/>
      <c r="B451" s="26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</row>
    <row r="452" ht="12" spans="1:15">
      <c r="A452" s="4"/>
      <c r="B452" s="26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</row>
    <row r="453" ht="12" spans="1:15">
      <c r="A453" s="4"/>
      <c r="B453" s="26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</row>
    <row r="454" ht="12" spans="1:15">
      <c r="A454" s="4"/>
      <c r="B454" s="26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</row>
    <row r="455" ht="12" spans="1:15">
      <c r="A455" s="4"/>
      <c r="B455" s="26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</row>
    <row r="456" ht="12" spans="1:15">
      <c r="A456" s="4"/>
      <c r="B456" s="26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</row>
    <row r="457" ht="12" spans="1:15">
      <c r="A457" s="4"/>
      <c r="B457" s="26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</row>
    <row r="458" ht="12" spans="1:15">
      <c r="A458" s="4"/>
      <c r="B458" s="26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</row>
    <row r="459" ht="12" spans="1:15">
      <c r="A459" s="4"/>
      <c r="B459" s="26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</row>
    <row r="460" ht="12" spans="1:15">
      <c r="A460" s="4"/>
      <c r="B460" s="26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</row>
    <row r="461" ht="12" spans="1:15">
      <c r="A461" s="4"/>
      <c r="B461" s="26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</row>
    <row r="462" ht="12" spans="1:15">
      <c r="A462" s="4"/>
      <c r="B462" s="26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</row>
    <row r="463" ht="12" spans="1:15">
      <c r="A463" s="4"/>
      <c r="B463" s="26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</row>
    <row r="464" ht="12" spans="1:15">
      <c r="A464" s="4"/>
      <c r="B464" s="26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</row>
    <row r="465" ht="12" spans="1:15">
      <c r="A465" s="4"/>
      <c r="B465" s="26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</row>
    <row r="466" ht="12" spans="1:15">
      <c r="A466" s="4"/>
      <c r="B466" s="26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</row>
    <row r="467" ht="12" spans="1:15">
      <c r="A467" s="4"/>
      <c r="B467" s="26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</row>
    <row r="468" ht="12" spans="1:15">
      <c r="A468" s="4"/>
      <c r="B468" s="26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</row>
    <row r="469" ht="12" spans="1:15">
      <c r="A469" s="4"/>
      <c r="B469" s="26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</row>
    <row r="470" ht="12" spans="1:15">
      <c r="A470" s="4"/>
      <c r="B470" s="26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</row>
    <row r="471" ht="12" spans="1:15">
      <c r="A471" s="4"/>
      <c r="B471" s="26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</row>
    <row r="472" ht="12" spans="1:15">
      <c r="A472" s="4"/>
      <c r="B472" s="26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</row>
    <row r="473" ht="12" spans="1:15">
      <c r="A473" s="4"/>
      <c r="B473" s="26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</row>
    <row r="474" ht="12" spans="1:15">
      <c r="A474" s="4"/>
      <c r="B474" s="26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</row>
    <row r="475" ht="12" spans="1:15">
      <c r="A475" s="4"/>
      <c r="B475" s="26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</row>
    <row r="476" ht="12" spans="1:15">
      <c r="A476" s="4"/>
      <c r="B476" s="26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</row>
    <row r="477" ht="12" spans="1:15">
      <c r="A477" s="4"/>
      <c r="B477" s="26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</row>
    <row r="478" ht="12" spans="1:15">
      <c r="A478" s="4"/>
      <c r="B478" s="26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</row>
    <row r="479" ht="12" spans="1:15">
      <c r="A479" s="4"/>
      <c r="B479" s="26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</row>
    <row r="480" ht="12" spans="1:15">
      <c r="A480" s="4"/>
      <c r="B480" s="26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</row>
    <row r="481" ht="12" spans="1:15">
      <c r="A481" s="4"/>
      <c r="B481" s="26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</row>
    <row r="482" ht="12" spans="1:15">
      <c r="A482" s="4"/>
      <c r="B482" s="26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</row>
    <row r="483" ht="12" spans="1:15">
      <c r="A483" s="4"/>
      <c r="B483" s="26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</row>
    <row r="484" ht="12" spans="1:15">
      <c r="A484" s="4"/>
      <c r="B484" s="26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</row>
    <row r="485" ht="12" spans="1:15">
      <c r="A485" s="4"/>
      <c r="B485" s="26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</row>
    <row r="486" ht="12" spans="1:15">
      <c r="A486" s="4"/>
      <c r="B486" s="26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</row>
    <row r="487" ht="12" spans="1:15">
      <c r="A487" s="4"/>
      <c r="B487" s="26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</row>
    <row r="488" ht="12" spans="1:15">
      <c r="A488" s="4"/>
      <c r="B488" s="26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</row>
    <row r="489" ht="12" spans="1:15">
      <c r="A489" s="4"/>
      <c r="B489" s="26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</row>
    <row r="490" ht="12" spans="1:15">
      <c r="A490" s="4"/>
      <c r="B490" s="26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</row>
    <row r="491" ht="12" spans="1:15">
      <c r="A491" s="4"/>
      <c r="B491" s="26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</row>
    <row r="492" ht="12" spans="1:15">
      <c r="A492" s="4"/>
      <c r="B492" s="26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</row>
    <row r="493" ht="12" spans="1:15">
      <c r="A493" s="4"/>
      <c r="B493" s="26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</row>
    <row r="494" ht="12" spans="1:15">
      <c r="A494" s="4"/>
      <c r="B494" s="26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</row>
    <row r="495" ht="12" spans="1:15">
      <c r="A495" s="4"/>
      <c r="B495" s="26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</row>
    <row r="496" ht="12" spans="1:15">
      <c r="A496" s="4"/>
      <c r="B496" s="26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</row>
    <row r="497" ht="12" spans="1:15">
      <c r="A497" s="4"/>
      <c r="B497" s="26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</row>
    <row r="498" ht="12" spans="1:15">
      <c r="A498" s="4"/>
      <c r="B498" s="26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</row>
    <row r="499" ht="12" spans="1:15">
      <c r="A499" s="4"/>
      <c r="B499" s="26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</row>
    <row r="500" ht="12" spans="1:15">
      <c r="A500" s="4"/>
      <c r="B500" s="26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</row>
    <row r="501" ht="12" spans="1:15">
      <c r="A501" s="4"/>
      <c r="B501" s="26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</row>
    <row r="502" ht="12" spans="1:15">
      <c r="A502" s="4"/>
      <c r="B502" s="26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</row>
    <row r="503" ht="12" spans="1:15">
      <c r="A503" s="4"/>
      <c r="B503" s="26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</row>
    <row r="504" ht="12" spans="1:15">
      <c r="A504" s="4"/>
      <c r="B504" s="26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</row>
    <row r="505" ht="12" spans="1:15">
      <c r="A505" s="4"/>
      <c r="B505" s="26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</row>
    <row r="506" ht="12" spans="1:15">
      <c r="A506" s="4"/>
      <c r="B506" s="26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</row>
    <row r="507" ht="12" spans="1:15">
      <c r="A507" s="4"/>
      <c r="B507" s="26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</row>
    <row r="508" ht="12" spans="1:15">
      <c r="A508" s="4"/>
      <c r="B508" s="26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</row>
    <row r="509" ht="12" spans="1:15">
      <c r="A509" s="4"/>
      <c r="B509" s="26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</row>
    <row r="510" ht="12" spans="1:15">
      <c r="A510" s="4"/>
      <c r="B510" s="26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</row>
    <row r="511" ht="12" spans="1:15">
      <c r="A511" s="4"/>
      <c r="B511" s="26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</row>
    <row r="512" ht="12" spans="1:15">
      <c r="A512" s="4"/>
      <c r="B512" s="26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</row>
    <row r="513" ht="12" spans="1:15">
      <c r="A513" s="4"/>
      <c r="B513" s="26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</row>
    <row r="514" ht="12" spans="1:15">
      <c r="A514" s="4"/>
      <c r="B514" s="26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</row>
    <row r="515" ht="12" spans="1:15">
      <c r="A515" s="4"/>
      <c r="B515" s="26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</row>
    <row r="516" ht="12" spans="1:15">
      <c r="A516" s="4"/>
      <c r="B516" s="26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</row>
    <row r="517" ht="12" spans="1:15">
      <c r="A517" s="4"/>
      <c r="B517" s="26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</row>
    <row r="518" ht="12" spans="1:15">
      <c r="A518" s="4"/>
      <c r="B518" s="26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</row>
    <row r="519" ht="12" spans="1:15">
      <c r="A519" s="4"/>
      <c r="B519" s="26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</row>
    <row r="520" ht="12" spans="1:15">
      <c r="A520" s="4"/>
      <c r="B520" s="26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</row>
    <row r="521" ht="12" spans="1:15">
      <c r="A521" s="4"/>
      <c r="B521" s="26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</row>
    <row r="522" ht="12" spans="1:15">
      <c r="A522" s="4"/>
      <c r="B522" s="26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</row>
    <row r="523" ht="12" spans="1:15">
      <c r="A523" s="4"/>
      <c r="B523" s="26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</row>
    <row r="524" ht="12" spans="1:15">
      <c r="A524" s="4"/>
      <c r="B524" s="26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</row>
    <row r="525" ht="12" spans="1:15">
      <c r="A525" s="4"/>
      <c r="B525" s="26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</row>
    <row r="526" ht="12" spans="1:15">
      <c r="A526" s="4"/>
      <c r="B526" s="26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</row>
    <row r="527" ht="12" spans="1:15">
      <c r="A527" s="4"/>
      <c r="B527" s="26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</row>
    <row r="528" ht="12" spans="1:15">
      <c r="A528" s="4"/>
      <c r="B528" s="26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</row>
    <row r="529" ht="12" spans="1:15">
      <c r="A529" s="4"/>
      <c r="B529" s="26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</row>
    <row r="530" ht="12" spans="1:15">
      <c r="A530" s="4"/>
      <c r="B530" s="26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</row>
    <row r="531" ht="12" spans="1:15">
      <c r="A531" s="4"/>
      <c r="B531" s="26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</row>
    <row r="532" ht="12" spans="1:15">
      <c r="A532" s="4"/>
      <c r="B532" s="26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</row>
    <row r="533" ht="12" spans="1:15">
      <c r="A533" s="4"/>
      <c r="B533" s="26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 ht="12" spans="1:15">
      <c r="A534" s="4"/>
      <c r="B534" s="26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</row>
    <row r="535" ht="12" spans="1:15">
      <c r="A535" s="4"/>
      <c r="B535" s="26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</row>
    <row r="536" ht="12" spans="1:15">
      <c r="A536" s="4"/>
      <c r="B536" s="26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</row>
    <row r="537" ht="12" spans="1:15">
      <c r="A537" s="4"/>
      <c r="B537" s="26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</row>
    <row r="538" ht="12" spans="1:15">
      <c r="A538" s="4"/>
      <c r="B538" s="26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</row>
    <row r="539" ht="12" spans="1:15">
      <c r="A539" s="4"/>
      <c r="B539" s="26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</row>
    <row r="540" ht="12" spans="1:15">
      <c r="A540" s="4"/>
      <c r="B540" s="26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</row>
    <row r="541" ht="12" spans="1:15">
      <c r="A541" s="4"/>
      <c r="B541" s="26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</row>
    <row r="542" ht="12" spans="1:15">
      <c r="A542" s="4"/>
      <c r="B542" s="26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</row>
    <row r="543" ht="12" spans="1:15">
      <c r="A543" s="4"/>
      <c r="B543" s="26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</row>
    <row r="544" ht="12" spans="1:15">
      <c r="A544" s="4"/>
      <c r="B544" s="26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</row>
    <row r="545" ht="12" spans="1:15">
      <c r="A545" s="4"/>
      <c r="B545" s="26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</row>
    <row r="546" ht="12" spans="1:15">
      <c r="A546" s="4"/>
      <c r="B546" s="26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</row>
    <row r="547" ht="12" spans="1:15">
      <c r="A547" s="4"/>
      <c r="B547" s="26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</row>
    <row r="548" ht="12" spans="1:15">
      <c r="A548" s="4"/>
      <c r="B548" s="26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</row>
    <row r="549" ht="12" spans="1:15">
      <c r="A549" s="4"/>
      <c r="B549" s="26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</row>
    <row r="550" ht="12" spans="1:15">
      <c r="A550" s="4"/>
      <c r="B550" s="26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</row>
    <row r="551" ht="12" spans="1:15">
      <c r="A551" s="4"/>
      <c r="B551" s="26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</row>
    <row r="552" ht="12" spans="1:15">
      <c r="A552" s="4"/>
      <c r="B552" s="26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</row>
    <row r="553" ht="12" spans="1:15">
      <c r="A553" s="4"/>
      <c r="B553" s="26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</row>
    <row r="554" ht="12" spans="1:15">
      <c r="A554" s="4"/>
      <c r="B554" s="26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</row>
    <row r="555" ht="12" spans="1:15">
      <c r="A555" s="4"/>
      <c r="B555" s="26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</row>
    <row r="556" ht="12" spans="1:15">
      <c r="A556" s="4"/>
      <c r="B556" s="26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</row>
    <row r="557" ht="12" spans="1:15">
      <c r="A557" s="4"/>
      <c r="B557" s="26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</row>
    <row r="558" ht="12" spans="1:15">
      <c r="A558" s="4"/>
      <c r="B558" s="26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</row>
    <row r="559" ht="12" spans="1:15">
      <c r="A559" s="4"/>
      <c r="B559" s="26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</row>
    <row r="560" ht="12" spans="1:15">
      <c r="A560" s="4"/>
      <c r="B560" s="26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r="561" ht="12" spans="1:15">
      <c r="A561" s="4"/>
      <c r="B561" s="26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</row>
    <row r="562" ht="12" spans="1:15">
      <c r="A562" s="4"/>
      <c r="B562" s="26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</row>
    <row r="563" ht="12" spans="1:15">
      <c r="A563" s="4"/>
      <c r="B563" s="26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</row>
    <row r="564" ht="12" spans="1:15">
      <c r="A564" s="4"/>
      <c r="B564" s="26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</row>
    <row r="565" ht="12" spans="1:15">
      <c r="A565" s="4"/>
      <c r="B565" s="26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</row>
    <row r="566" ht="12" spans="1:15">
      <c r="A566" s="4"/>
      <c r="B566" s="26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</row>
    <row r="567" ht="12" spans="1:15">
      <c r="A567" s="4"/>
      <c r="B567" s="26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</row>
    <row r="568" ht="12" spans="1:15">
      <c r="A568" s="4"/>
      <c r="B568" s="26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</row>
    <row r="569" ht="12" spans="1:15">
      <c r="A569" s="4"/>
      <c r="B569" s="26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</row>
    <row r="570" ht="12" spans="1:15">
      <c r="A570" s="4"/>
      <c r="B570" s="26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</row>
    <row r="571" ht="12" spans="1:15">
      <c r="A571" s="4"/>
      <c r="B571" s="26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</row>
    <row r="572" ht="12" spans="1:15">
      <c r="A572" s="4"/>
      <c r="B572" s="26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</row>
    <row r="573" ht="12" spans="1:15">
      <c r="A573" s="4"/>
      <c r="B573" s="26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</row>
    <row r="574" ht="12" spans="1:15">
      <c r="A574" s="4"/>
      <c r="B574" s="26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</row>
    <row r="575" ht="12" spans="1:15">
      <c r="A575" s="4"/>
      <c r="B575" s="26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</row>
    <row r="576" ht="12" spans="1:15">
      <c r="A576" s="4"/>
      <c r="B576" s="26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</row>
    <row r="577" ht="12" spans="1:15">
      <c r="A577" s="4"/>
      <c r="B577" s="26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</row>
    <row r="578" ht="12" spans="1:15">
      <c r="A578" s="4"/>
      <c r="B578" s="26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</row>
    <row r="579" ht="12" spans="1:15">
      <c r="A579" s="4"/>
      <c r="B579" s="26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</row>
    <row r="580" ht="12" spans="1:15">
      <c r="A580" s="4"/>
      <c r="B580" s="26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</row>
    <row r="581" ht="12" spans="1:15">
      <c r="A581" s="4"/>
      <c r="B581" s="26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</row>
    <row r="582" ht="12" spans="1:15">
      <c r="A582" s="4"/>
      <c r="B582" s="26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</row>
    <row r="583" ht="12" spans="1:15">
      <c r="A583" s="4"/>
      <c r="B583" s="26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</row>
    <row r="584" ht="12" spans="1:15">
      <c r="A584" s="4"/>
      <c r="B584" s="26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</row>
    <row r="585" ht="12" spans="1:15">
      <c r="A585" s="4"/>
      <c r="B585" s="26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</row>
    <row r="586" ht="12" spans="1:15">
      <c r="A586" s="4"/>
      <c r="B586" s="26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</row>
    <row r="587" ht="12" spans="1:15">
      <c r="A587" s="4"/>
      <c r="B587" s="26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</row>
    <row r="588" ht="12" spans="1:15">
      <c r="A588" s="4"/>
      <c r="B588" s="26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</row>
    <row r="589" ht="12" spans="1:15">
      <c r="A589" s="4"/>
      <c r="B589" s="26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</row>
    <row r="590" ht="12" spans="1:15">
      <c r="A590" s="4"/>
      <c r="B590" s="26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</row>
    <row r="591" ht="12" spans="1:15">
      <c r="A591" s="4"/>
      <c r="B591" s="26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</row>
    <row r="592" ht="12" spans="1:15">
      <c r="A592" s="4"/>
      <c r="B592" s="26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</row>
    <row r="593" ht="12" spans="1:15">
      <c r="A593" s="4"/>
      <c r="B593" s="26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</row>
    <row r="594" ht="12" spans="1:15">
      <c r="A594" s="4"/>
      <c r="B594" s="26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</row>
    <row r="595" ht="12" spans="1:15">
      <c r="A595" s="4"/>
      <c r="B595" s="26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</row>
    <row r="596" ht="12" spans="1:15">
      <c r="A596" s="4"/>
      <c r="B596" s="26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</row>
    <row r="597" ht="12" spans="1:15">
      <c r="A597" s="4"/>
      <c r="B597" s="26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</row>
    <row r="598" ht="12" spans="1:15">
      <c r="A598" s="4"/>
      <c r="B598" s="26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</row>
    <row r="599" ht="12" spans="1:15">
      <c r="A599" s="4"/>
      <c r="B599" s="26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</row>
    <row r="600" ht="12" spans="1:15">
      <c r="A600" s="4"/>
      <c r="B600" s="26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</row>
    <row r="601" ht="12" spans="1:15">
      <c r="A601" s="4"/>
      <c r="B601" s="26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</row>
    <row r="602" ht="12" spans="1:15">
      <c r="A602" s="4"/>
      <c r="B602" s="26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</row>
    <row r="603" ht="12" spans="1:15">
      <c r="A603" s="4"/>
      <c r="B603" s="26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</row>
    <row r="604" ht="12" spans="1:15">
      <c r="A604" s="4"/>
      <c r="B604" s="26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</row>
    <row r="605" ht="12" spans="1:15">
      <c r="A605" s="4"/>
      <c r="B605" s="26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</row>
    <row r="606" ht="12" spans="1:15">
      <c r="A606" s="4"/>
      <c r="B606" s="26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</row>
    <row r="607" ht="12" spans="1:15">
      <c r="A607" s="4"/>
      <c r="B607" s="26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</row>
    <row r="608" ht="12" spans="1:15">
      <c r="A608" s="4"/>
      <c r="B608" s="26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</row>
    <row r="609" ht="12" spans="1:15">
      <c r="A609" s="4"/>
      <c r="B609" s="26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</row>
    <row r="610" ht="12" spans="1:15">
      <c r="A610" s="4"/>
      <c r="B610" s="26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</row>
    <row r="611" ht="12" spans="1:15">
      <c r="A611" s="4"/>
      <c r="B611" s="26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</row>
    <row r="612" ht="12" spans="1:15">
      <c r="A612" s="4"/>
      <c r="B612" s="26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</row>
    <row r="613" ht="12" spans="1:15">
      <c r="A613" s="4"/>
      <c r="B613" s="26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</row>
    <row r="614" ht="12" spans="1:15">
      <c r="A614" s="4"/>
      <c r="B614" s="26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</row>
    <row r="615" ht="12" spans="1:15">
      <c r="A615" s="4"/>
      <c r="B615" s="26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</row>
    <row r="616" ht="12" spans="1:15">
      <c r="A616" s="4"/>
      <c r="B616" s="26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</row>
    <row r="617" ht="12" spans="1:15">
      <c r="A617" s="4"/>
      <c r="B617" s="26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</row>
    <row r="618" ht="12" spans="1:15">
      <c r="A618" s="4"/>
      <c r="B618" s="26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</row>
    <row r="619" ht="12" spans="1:15">
      <c r="A619" s="4"/>
      <c r="B619" s="26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</row>
    <row r="620" ht="12" spans="1:15">
      <c r="A620" s="4"/>
      <c r="B620" s="26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</row>
    <row r="621" ht="12" spans="1:15">
      <c r="A621" s="4"/>
      <c r="B621" s="26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</row>
    <row r="622" ht="12" spans="1:15">
      <c r="A622" s="4"/>
      <c r="B622" s="26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</row>
    <row r="623" ht="12" spans="1:15">
      <c r="A623" s="4"/>
      <c r="B623" s="26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</row>
    <row r="624" ht="12" spans="1:15">
      <c r="A624" s="4"/>
      <c r="B624" s="26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</row>
    <row r="625" ht="12" spans="1:15">
      <c r="A625" s="4"/>
      <c r="B625" s="26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</row>
    <row r="626" ht="12" spans="1:15">
      <c r="A626" s="4"/>
      <c r="B626" s="26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</row>
    <row r="627" ht="12" spans="1:15">
      <c r="A627" s="4"/>
      <c r="B627" s="26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</row>
    <row r="628" ht="12" spans="1:15">
      <c r="A628" s="4"/>
      <c r="B628" s="26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</row>
    <row r="629" ht="12" spans="1:15">
      <c r="A629" s="4"/>
      <c r="B629" s="26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</row>
    <row r="630" ht="12" spans="1:15">
      <c r="A630" s="4"/>
      <c r="B630" s="26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</row>
    <row r="631" ht="12" spans="1:15">
      <c r="A631" s="4"/>
      <c r="B631" s="26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</row>
    <row r="632" ht="12" spans="1:15">
      <c r="A632" s="4"/>
      <c r="B632" s="26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</row>
    <row r="633" ht="12" spans="1:15">
      <c r="A633" s="4"/>
      <c r="B633" s="26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</row>
    <row r="634" ht="12" spans="1:15">
      <c r="A634" s="4"/>
      <c r="B634" s="26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</row>
    <row r="635" ht="12" spans="1:15">
      <c r="A635" s="4"/>
      <c r="B635" s="26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</row>
    <row r="636" ht="12" spans="1:15">
      <c r="A636" s="4"/>
      <c r="B636" s="26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</row>
    <row r="637" ht="12" spans="1:15">
      <c r="A637" s="4"/>
      <c r="B637" s="26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</row>
    <row r="638" ht="12" spans="1:15">
      <c r="A638" s="4"/>
      <c r="B638" s="26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</row>
    <row r="639" ht="12" spans="1:15">
      <c r="A639" s="4"/>
      <c r="B639" s="26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</row>
    <row r="640" ht="12" spans="1:15">
      <c r="A640" s="4"/>
      <c r="B640" s="26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</row>
    <row r="641" ht="12" spans="1:15">
      <c r="A641" s="4"/>
      <c r="B641" s="26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</row>
    <row r="642" ht="12" spans="1:15">
      <c r="A642" s="4"/>
      <c r="B642" s="26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</row>
    <row r="643" ht="12" spans="1:15">
      <c r="A643" s="4"/>
      <c r="B643" s="26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</row>
    <row r="644" ht="12" spans="1:15">
      <c r="A644" s="4"/>
      <c r="B644" s="26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</row>
    <row r="645" ht="12" spans="1:15">
      <c r="A645" s="4"/>
      <c r="B645" s="26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</row>
    <row r="646" ht="12" spans="1:15">
      <c r="A646" s="4"/>
      <c r="B646" s="26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</row>
    <row r="647" ht="12" spans="1:15">
      <c r="A647" s="4"/>
      <c r="B647" s="26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</row>
    <row r="648" ht="12" spans="1:15">
      <c r="A648" s="4"/>
      <c r="B648" s="26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</row>
    <row r="649" ht="12" spans="1:15">
      <c r="A649" s="4"/>
      <c r="B649" s="26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</row>
    <row r="650" ht="12" spans="1:15">
      <c r="A650" s="4"/>
      <c r="B650" s="26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</row>
    <row r="651" ht="12" spans="1:15">
      <c r="A651" s="4"/>
      <c r="B651" s="26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</row>
    <row r="652" ht="12" spans="1:15">
      <c r="A652" s="4"/>
      <c r="B652" s="26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</row>
    <row r="653" ht="12" spans="1:15">
      <c r="A653" s="4"/>
      <c r="B653" s="26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</row>
    <row r="654" ht="12" spans="1:15">
      <c r="A654" s="4"/>
      <c r="B654" s="26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</row>
    <row r="655" ht="12" spans="1:15">
      <c r="A655" s="4"/>
      <c r="B655" s="26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</row>
    <row r="656" ht="12" spans="1:15">
      <c r="A656" s="4"/>
      <c r="B656" s="26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</row>
    <row r="657" ht="12" spans="1:15">
      <c r="A657" s="4"/>
      <c r="B657" s="26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</row>
    <row r="658" ht="12" spans="1:15">
      <c r="A658" s="4"/>
      <c r="B658" s="26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</row>
    <row r="659" ht="12" spans="1:15">
      <c r="A659" s="4"/>
      <c r="B659" s="26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</row>
    <row r="660" ht="12" spans="1:15">
      <c r="A660" s="4"/>
      <c r="B660" s="26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</row>
    <row r="661" ht="12" spans="1:15">
      <c r="A661" s="4"/>
      <c r="B661" s="26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</row>
    <row r="662" ht="12" spans="1:15">
      <c r="A662" s="4"/>
      <c r="B662" s="26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</row>
    <row r="663" ht="12" spans="1:15">
      <c r="A663" s="4"/>
      <c r="B663" s="26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</row>
    <row r="664" ht="12" spans="1:15">
      <c r="A664" s="4"/>
      <c r="B664" s="26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</row>
    <row r="665" ht="12" spans="1:15">
      <c r="A665" s="4"/>
      <c r="B665" s="26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</row>
    <row r="666" ht="12" spans="1:15">
      <c r="A666" s="4"/>
      <c r="B666" s="26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</row>
    <row r="667" ht="12" spans="1:15">
      <c r="A667" s="4"/>
      <c r="B667" s="26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</row>
    <row r="668" ht="12" spans="1:15">
      <c r="A668" s="4"/>
      <c r="B668" s="26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</row>
    <row r="669" ht="12" spans="1:15">
      <c r="A669" s="4"/>
      <c r="B669" s="26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</row>
    <row r="670" ht="12" spans="1:15">
      <c r="A670" s="4"/>
      <c r="B670" s="26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</row>
    <row r="671" ht="12" spans="1:15">
      <c r="A671" s="4"/>
      <c r="B671" s="26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</row>
    <row r="672" ht="12" spans="1:15">
      <c r="A672" s="4"/>
      <c r="B672" s="26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</row>
    <row r="673" ht="12" spans="1:15">
      <c r="A673" s="4"/>
      <c r="B673" s="26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</row>
    <row r="674" ht="12" spans="1:15">
      <c r="A674" s="4"/>
      <c r="B674" s="26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</row>
    <row r="675" ht="12" spans="1:15">
      <c r="A675" s="4"/>
      <c r="B675" s="26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</row>
    <row r="676" ht="12" spans="1:15">
      <c r="A676" s="4"/>
      <c r="B676" s="26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</row>
    <row r="677" ht="12" spans="1:15">
      <c r="A677" s="4"/>
      <c r="B677" s="26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</row>
    <row r="678" ht="12" spans="1:15">
      <c r="A678" s="4"/>
      <c r="B678" s="26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</row>
    <row r="679" ht="12" spans="1:15">
      <c r="A679" s="4"/>
      <c r="B679" s="26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</row>
    <row r="680" ht="12" spans="1:15">
      <c r="A680" s="4"/>
      <c r="B680" s="26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</row>
    <row r="681" ht="12" spans="1:15">
      <c r="A681" s="4"/>
      <c r="B681" s="26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</row>
    <row r="682" ht="12" spans="1:15">
      <c r="A682" s="4"/>
      <c r="B682" s="26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</row>
    <row r="683" ht="12" spans="1:15">
      <c r="A683" s="4"/>
      <c r="B683" s="26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</row>
    <row r="684" ht="12" spans="1:15">
      <c r="A684" s="4"/>
      <c r="B684" s="26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</row>
    <row r="685" ht="12" spans="1:15">
      <c r="A685" s="4"/>
      <c r="B685" s="26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</row>
    <row r="686" ht="12" spans="1:15">
      <c r="A686" s="4"/>
      <c r="B686" s="26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</row>
    <row r="687" ht="12" spans="1:15">
      <c r="A687" s="4"/>
      <c r="B687" s="26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</row>
    <row r="688" ht="12" spans="1:15">
      <c r="A688" s="4"/>
      <c r="B688" s="26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</row>
    <row r="689" ht="12" spans="1:15">
      <c r="A689" s="4"/>
      <c r="B689" s="26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</row>
    <row r="690" ht="12" spans="1:15">
      <c r="A690" s="4"/>
      <c r="B690" s="26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</row>
    <row r="691" ht="12" spans="1:15">
      <c r="A691" s="4"/>
      <c r="B691" s="26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</row>
    <row r="692" ht="12" spans="1:15">
      <c r="A692" s="4"/>
      <c r="B692" s="26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</row>
    <row r="693" ht="12" spans="1:15">
      <c r="A693" s="4"/>
      <c r="B693" s="26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</row>
    <row r="694" ht="12" spans="1:15">
      <c r="A694" s="4"/>
      <c r="B694" s="26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</row>
    <row r="695" ht="12" spans="1:15">
      <c r="A695" s="4"/>
      <c r="B695" s="26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</row>
    <row r="696" ht="12" spans="1:15">
      <c r="A696" s="4"/>
      <c r="B696" s="26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</row>
    <row r="697" ht="12" spans="1:15">
      <c r="A697" s="4"/>
      <c r="B697" s="26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</row>
    <row r="698" ht="12" spans="1:15">
      <c r="A698" s="4"/>
      <c r="B698" s="26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</row>
    <row r="699" ht="12" spans="1:15">
      <c r="A699" s="4"/>
      <c r="B699" s="26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</row>
    <row r="700" ht="12" spans="1:15">
      <c r="A700" s="4"/>
      <c r="B700" s="26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</row>
    <row r="701" ht="12" spans="1:15">
      <c r="A701" s="4"/>
      <c r="B701" s="26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</row>
    <row r="702" ht="12" spans="1:15">
      <c r="A702" s="4"/>
      <c r="B702" s="26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</row>
    <row r="703" ht="12" spans="1:15">
      <c r="A703" s="4"/>
      <c r="B703" s="26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</row>
    <row r="704" ht="12" spans="1:15">
      <c r="A704" s="4"/>
      <c r="B704" s="26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</row>
    <row r="705" ht="12" spans="1:15">
      <c r="A705" s="4"/>
      <c r="B705" s="26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</row>
    <row r="706" ht="12" spans="1:15">
      <c r="A706" s="4"/>
      <c r="B706" s="26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</row>
    <row r="707" ht="12" spans="1:15">
      <c r="A707" s="4"/>
      <c r="B707" s="26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</row>
    <row r="708" ht="12" spans="1:15">
      <c r="A708" s="4"/>
      <c r="B708" s="26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</row>
    <row r="709" ht="12" spans="1:15">
      <c r="A709" s="4"/>
      <c r="B709" s="26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</row>
    <row r="710" ht="12" spans="1:15">
      <c r="A710" s="4"/>
      <c r="B710" s="26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</row>
    <row r="711" ht="12" spans="2:2">
      <c r="B711" s="6"/>
    </row>
    <row r="712" ht="12" spans="2:2">
      <c r="B712" s="6"/>
    </row>
    <row r="713" ht="12" spans="2:2">
      <c r="B713" s="6"/>
    </row>
    <row r="714" ht="12" spans="2:2">
      <c r="B714" s="6"/>
    </row>
    <row r="715" ht="12" spans="2:2">
      <c r="B715" s="6"/>
    </row>
    <row r="716" ht="12" spans="2:2">
      <c r="B716" s="6"/>
    </row>
    <row r="717" ht="12" spans="2:2">
      <c r="B717" s="6"/>
    </row>
    <row r="718" ht="12" spans="2:2">
      <c r="B718" s="6"/>
    </row>
    <row r="719" ht="12" spans="2:2">
      <c r="B719" s="6"/>
    </row>
    <row r="720" ht="12" spans="2:2">
      <c r="B720" s="6"/>
    </row>
    <row r="721" ht="12" spans="2:2">
      <c r="B721" s="6"/>
    </row>
    <row r="722" ht="12" spans="2:2">
      <c r="B722" s="6"/>
    </row>
    <row r="723" ht="12" spans="2:2">
      <c r="B723" s="6"/>
    </row>
    <row r="724" ht="12" spans="2:2">
      <c r="B724" s="6"/>
    </row>
    <row r="725" ht="12" spans="2:2">
      <c r="B725" s="6"/>
    </row>
    <row r="726" ht="12" spans="2:2">
      <c r="B726" s="6"/>
    </row>
    <row r="727" ht="12" spans="2:2">
      <c r="B727" s="6"/>
    </row>
    <row r="728" ht="12" spans="2:2">
      <c r="B728" s="6"/>
    </row>
    <row r="729" ht="12" spans="2:2">
      <c r="B729" s="6"/>
    </row>
    <row r="730" ht="12" spans="2:2">
      <c r="B730" s="6"/>
    </row>
    <row r="731" ht="12" spans="2:2">
      <c r="B731" s="6"/>
    </row>
    <row r="732" ht="12" spans="2:2">
      <c r="B732" s="6"/>
    </row>
    <row r="733" ht="12" spans="2:2">
      <c r="B733" s="6"/>
    </row>
    <row r="734" ht="12" spans="2:2">
      <c r="B734" s="6"/>
    </row>
    <row r="735" ht="12" spans="2:2">
      <c r="B735" s="6"/>
    </row>
    <row r="736" ht="12" spans="2:2">
      <c r="B736" s="6"/>
    </row>
    <row r="737" ht="12" spans="2:2">
      <c r="B737" s="6"/>
    </row>
    <row r="738" ht="12" spans="2:2">
      <c r="B738" s="6"/>
    </row>
    <row r="739" ht="12" spans="2:2">
      <c r="B739" s="6"/>
    </row>
    <row r="740" ht="12" spans="2:2">
      <c r="B740" s="6"/>
    </row>
    <row r="741" ht="12" spans="2:2">
      <c r="B741" s="6"/>
    </row>
    <row r="742" ht="12" spans="2:2">
      <c r="B742" s="6"/>
    </row>
    <row r="743" ht="12" spans="2:2">
      <c r="B743" s="6"/>
    </row>
    <row r="744" ht="12" spans="2:2">
      <c r="B744" s="6"/>
    </row>
    <row r="745" ht="12" spans="2:2">
      <c r="B745" s="6"/>
    </row>
    <row r="746" ht="12" spans="2:2">
      <c r="B746" s="6"/>
    </row>
    <row r="747" ht="12" spans="2:2">
      <c r="B747" s="6"/>
    </row>
    <row r="748" ht="12" spans="2:2">
      <c r="B748" s="6"/>
    </row>
    <row r="749" ht="12" spans="2:2">
      <c r="B749" s="6"/>
    </row>
    <row r="750" ht="12" spans="2:2">
      <c r="B750" s="6"/>
    </row>
    <row r="751" ht="12" spans="2:2">
      <c r="B751" s="6"/>
    </row>
    <row r="752" ht="12" spans="2:2">
      <c r="B752" s="6"/>
    </row>
    <row r="753" ht="12" spans="2:2">
      <c r="B753" s="6"/>
    </row>
    <row r="754" ht="12" spans="2:2">
      <c r="B754" s="6"/>
    </row>
    <row r="755" ht="12" spans="2:2">
      <c r="B755" s="6"/>
    </row>
    <row r="756" ht="12" spans="2:2">
      <c r="B756" s="6"/>
    </row>
    <row r="757" ht="12" spans="2:2">
      <c r="B757" s="6"/>
    </row>
    <row r="758" ht="12" spans="2:2">
      <c r="B758" s="6"/>
    </row>
    <row r="759" ht="12" spans="2:2">
      <c r="B759" s="6"/>
    </row>
    <row r="760" ht="12" spans="2:2">
      <c r="B760" s="6"/>
    </row>
    <row r="761" ht="12" spans="2:2">
      <c r="B761" s="6"/>
    </row>
    <row r="762" ht="12" spans="2:2">
      <c r="B762" s="6"/>
    </row>
    <row r="763" ht="12" spans="2:2">
      <c r="B763" s="6"/>
    </row>
    <row r="764" ht="12" spans="2:2">
      <c r="B764" s="6"/>
    </row>
    <row r="765" ht="12" spans="2:2">
      <c r="B765" s="6"/>
    </row>
    <row r="766" ht="12" spans="2:2">
      <c r="B766" s="6"/>
    </row>
    <row r="767" ht="12" spans="2:2">
      <c r="B767" s="6"/>
    </row>
    <row r="768" ht="12" spans="2:2">
      <c r="B768" s="6"/>
    </row>
    <row r="769" ht="12" spans="2:2">
      <c r="B769" s="6"/>
    </row>
    <row r="770" ht="12" spans="2:2">
      <c r="B770" s="6"/>
    </row>
    <row r="771" ht="12" spans="2:2">
      <c r="B771" s="6"/>
    </row>
    <row r="772" ht="12" spans="2:2">
      <c r="B772" s="6"/>
    </row>
    <row r="773" ht="12" spans="2:2">
      <c r="B773" s="6"/>
    </row>
    <row r="774" ht="12" spans="2:2">
      <c r="B774" s="6"/>
    </row>
    <row r="775" ht="12" spans="2:2">
      <c r="B775" s="6"/>
    </row>
    <row r="776" ht="12" spans="2:2">
      <c r="B776" s="6"/>
    </row>
    <row r="777" ht="12" spans="2:2">
      <c r="B777" s="6"/>
    </row>
    <row r="778" ht="12" spans="2:2">
      <c r="B778" s="6"/>
    </row>
    <row r="779" ht="12" spans="2:2">
      <c r="B779" s="6"/>
    </row>
    <row r="780" ht="12" spans="2:2">
      <c r="B780" s="6"/>
    </row>
    <row r="781" ht="12" spans="2:2">
      <c r="B781" s="6"/>
    </row>
    <row r="782" ht="12" spans="2:2">
      <c r="B782" s="6"/>
    </row>
    <row r="783" ht="12" spans="2:2">
      <c r="B783" s="6"/>
    </row>
    <row r="784" ht="12" spans="2:2">
      <c r="B784" s="6"/>
    </row>
    <row r="785" ht="12" spans="2:2">
      <c r="B785" s="6"/>
    </row>
    <row r="786" ht="12" spans="2:2">
      <c r="B786" s="6"/>
    </row>
    <row r="787" ht="12" spans="2:2">
      <c r="B787" s="6"/>
    </row>
    <row r="788" ht="12" spans="2:2">
      <c r="B788" s="6"/>
    </row>
    <row r="789" ht="12" spans="2:2">
      <c r="B789" s="6"/>
    </row>
    <row r="790" ht="12" spans="2:2">
      <c r="B790" s="6"/>
    </row>
    <row r="791" ht="12" spans="2:2">
      <c r="B791" s="6"/>
    </row>
    <row r="792" ht="12" spans="2:2">
      <c r="B792" s="6"/>
    </row>
    <row r="793" ht="12" spans="2:2">
      <c r="B793" s="6"/>
    </row>
    <row r="794" ht="12" spans="2:2">
      <c r="B794" s="6"/>
    </row>
    <row r="795" ht="12" spans="2:2">
      <c r="B795" s="6"/>
    </row>
    <row r="796" ht="12" spans="2:2">
      <c r="B796" s="6"/>
    </row>
    <row r="797" ht="12" spans="2:2">
      <c r="B797" s="6"/>
    </row>
    <row r="798" ht="12" spans="2:2">
      <c r="B798" s="6"/>
    </row>
    <row r="799" ht="12" spans="2:2">
      <c r="B799" s="6"/>
    </row>
    <row r="800" ht="12" spans="2:2">
      <c r="B800" s="6"/>
    </row>
    <row r="801" ht="12" spans="2:2">
      <c r="B801" s="6"/>
    </row>
    <row r="802" ht="12" spans="2:2">
      <c r="B802" s="6"/>
    </row>
    <row r="803" ht="12" spans="2:2">
      <c r="B803" s="6"/>
    </row>
    <row r="804" ht="12" spans="2:2">
      <c r="B804" s="6"/>
    </row>
    <row r="805" ht="12" spans="2:2">
      <c r="B805" s="6"/>
    </row>
    <row r="806" ht="12" spans="2:2">
      <c r="B806" s="6"/>
    </row>
    <row r="807" ht="12" spans="2:2">
      <c r="B807" s="6"/>
    </row>
    <row r="808" ht="12" spans="2:2">
      <c r="B808" s="6"/>
    </row>
    <row r="809" ht="12" spans="2:2">
      <c r="B809" s="6"/>
    </row>
    <row r="810" ht="12" spans="2:2">
      <c r="B810" s="6"/>
    </row>
    <row r="811" ht="12" spans="2:2">
      <c r="B811" s="6"/>
    </row>
    <row r="812" ht="12" spans="2:2">
      <c r="B812" s="6"/>
    </row>
    <row r="813" ht="12" spans="2:2">
      <c r="B813" s="6"/>
    </row>
    <row r="814" ht="12" spans="2:2">
      <c r="B814" s="6"/>
    </row>
    <row r="815" ht="12" spans="2:2">
      <c r="B815" s="6"/>
    </row>
    <row r="816" ht="12" spans="2:2">
      <c r="B816" s="6"/>
    </row>
    <row r="817" ht="12" spans="2:2">
      <c r="B817" s="6"/>
    </row>
    <row r="818" ht="12" spans="2:2">
      <c r="B818" s="6"/>
    </row>
    <row r="819" ht="12" spans="2:2">
      <c r="B819" s="6"/>
    </row>
    <row r="820" ht="12" spans="2:2">
      <c r="B820" s="6"/>
    </row>
    <row r="821" ht="12" spans="2:2">
      <c r="B821" s="6"/>
    </row>
    <row r="822" ht="12" spans="2:2">
      <c r="B822" s="6"/>
    </row>
    <row r="823" ht="12" spans="2:2">
      <c r="B823" s="6"/>
    </row>
    <row r="824" ht="12" spans="2:2">
      <c r="B824" s="6"/>
    </row>
    <row r="825" ht="12" spans="2:2">
      <c r="B825" s="6"/>
    </row>
    <row r="826" ht="12" spans="2:2">
      <c r="B826" s="6"/>
    </row>
    <row r="827" ht="12" spans="2:2">
      <c r="B827" s="6"/>
    </row>
    <row r="828" ht="12" spans="2:2">
      <c r="B828" s="6"/>
    </row>
    <row r="829" ht="12" spans="2:2">
      <c r="B829" s="6"/>
    </row>
    <row r="830" ht="12" spans="2:2">
      <c r="B830" s="6"/>
    </row>
    <row r="831" ht="12" spans="2:2">
      <c r="B831" s="6"/>
    </row>
    <row r="832" ht="12" spans="2:2">
      <c r="B832" s="6"/>
    </row>
    <row r="833" ht="12" spans="2:2">
      <c r="B833" s="6"/>
    </row>
    <row r="834" ht="12" spans="2:2">
      <c r="B834" s="6"/>
    </row>
    <row r="835" ht="12" spans="2:2">
      <c r="B835" s="6"/>
    </row>
    <row r="836" ht="12" spans="2:2">
      <c r="B836" s="6"/>
    </row>
    <row r="837" ht="12" spans="2:2">
      <c r="B837" s="6"/>
    </row>
  </sheetData>
  <mergeCells count="147">
    <mergeCell ref="A1:J1"/>
    <mergeCell ref="A2:C2"/>
    <mergeCell ref="D2:J2"/>
    <mergeCell ref="D3:F3"/>
    <mergeCell ref="A17:C17"/>
    <mergeCell ref="D17:L17"/>
    <mergeCell ref="C18:F18"/>
    <mergeCell ref="C19:F19"/>
    <mergeCell ref="C20:F20"/>
    <mergeCell ref="C21:F21"/>
    <mergeCell ref="C22:F22"/>
    <mergeCell ref="C23:F23"/>
    <mergeCell ref="C24:F24"/>
    <mergeCell ref="C25:F25"/>
    <mergeCell ref="C26:F26"/>
    <mergeCell ref="C27:F27"/>
    <mergeCell ref="C28:F28"/>
    <mergeCell ref="C29:F29"/>
    <mergeCell ref="C30:F30"/>
    <mergeCell ref="C31:F31"/>
    <mergeCell ref="C32:F32"/>
    <mergeCell ref="C33:F33"/>
    <mergeCell ref="C34:F34"/>
    <mergeCell ref="C35:F35"/>
    <mergeCell ref="C36:F36"/>
    <mergeCell ref="C37:F37"/>
    <mergeCell ref="C38:F38"/>
    <mergeCell ref="C39:F39"/>
    <mergeCell ref="C40:F40"/>
    <mergeCell ref="C41:F41"/>
    <mergeCell ref="C42:F42"/>
    <mergeCell ref="C43:F43"/>
    <mergeCell ref="C44:F44"/>
    <mergeCell ref="C45:F45"/>
    <mergeCell ref="C46:F46"/>
    <mergeCell ref="C47:F47"/>
    <mergeCell ref="C48:F48"/>
    <mergeCell ref="C49:F49"/>
    <mergeCell ref="C50:F50"/>
    <mergeCell ref="C51:F51"/>
    <mergeCell ref="C52:F52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64:F64"/>
    <mergeCell ref="C65:F65"/>
    <mergeCell ref="C66:F66"/>
    <mergeCell ref="C67:F67"/>
    <mergeCell ref="C68:F68"/>
    <mergeCell ref="C69:F69"/>
    <mergeCell ref="C70:F70"/>
    <mergeCell ref="C71:F71"/>
    <mergeCell ref="C72:F72"/>
    <mergeCell ref="C73:F73"/>
    <mergeCell ref="C74:F74"/>
    <mergeCell ref="C75:F75"/>
    <mergeCell ref="C76:F76"/>
    <mergeCell ref="C77:F77"/>
    <mergeCell ref="C78:F78"/>
    <mergeCell ref="C79:F79"/>
    <mergeCell ref="C80:F80"/>
    <mergeCell ref="C81:F81"/>
    <mergeCell ref="C82:F82"/>
    <mergeCell ref="C83:F83"/>
    <mergeCell ref="C84:F84"/>
    <mergeCell ref="C85:F85"/>
    <mergeCell ref="C86:F86"/>
    <mergeCell ref="C87:F87"/>
    <mergeCell ref="C88:F88"/>
    <mergeCell ref="C89:F89"/>
    <mergeCell ref="C90:F90"/>
    <mergeCell ref="C91:F91"/>
    <mergeCell ref="C92:F92"/>
    <mergeCell ref="C93:F93"/>
    <mergeCell ref="C94:F94"/>
    <mergeCell ref="C95:F95"/>
    <mergeCell ref="C96:F96"/>
    <mergeCell ref="C97:F97"/>
    <mergeCell ref="C98:F98"/>
    <mergeCell ref="C99:F99"/>
    <mergeCell ref="C100:F100"/>
    <mergeCell ref="C101:F101"/>
    <mergeCell ref="C102:F102"/>
    <mergeCell ref="C103:F103"/>
    <mergeCell ref="C104:F104"/>
    <mergeCell ref="C105:F105"/>
    <mergeCell ref="C106:F106"/>
    <mergeCell ref="C107:F107"/>
    <mergeCell ref="C108:F108"/>
    <mergeCell ref="C109:F109"/>
    <mergeCell ref="C110:F110"/>
    <mergeCell ref="C111:F111"/>
    <mergeCell ref="C112:F112"/>
    <mergeCell ref="C113:F113"/>
    <mergeCell ref="C114:F114"/>
    <mergeCell ref="C115:F115"/>
    <mergeCell ref="C116:F116"/>
    <mergeCell ref="C117:F117"/>
    <mergeCell ref="C118:F118"/>
    <mergeCell ref="C119:F119"/>
    <mergeCell ref="C120:F120"/>
    <mergeCell ref="C121:F121"/>
    <mergeCell ref="C122:F122"/>
    <mergeCell ref="C123:F123"/>
    <mergeCell ref="C124:F124"/>
    <mergeCell ref="C125:F125"/>
    <mergeCell ref="C126:F126"/>
    <mergeCell ref="C127:F127"/>
    <mergeCell ref="C128:F128"/>
    <mergeCell ref="C129:F129"/>
    <mergeCell ref="C130:F130"/>
    <mergeCell ref="C131:F131"/>
    <mergeCell ref="C132:F132"/>
    <mergeCell ref="C133:F133"/>
    <mergeCell ref="C134:F134"/>
    <mergeCell ref="C135:F135"/>
    <mergeCell ref="C136:F136"/>
    <mergeCell ref="C137:F137"/>
    <mergeCell ref="C138:F138"/>
    <mergeCell ref="C139:F139"/>
    <mergeCell ref="C140:F140"/>
    <mergeCell ref="C141:F141"/>
    <mergeCell ref="C142:F142"/>
    <mergeCell ref="C143:F143"/>
    <mergeCell ref="C144:F144"/>
    <mergeCell ref="C145:F145"/>
    <mergeCell ref="C146:F146"/>
    <mergeCell ref="C147:F147"/>
    <mergeCell ref="C148:F148"/>
    <mergeCell ref="C149:F149"/>
    <mergeCell ref="C150:F150"/>
    <mergeCell ref="C151:F151"/>
    <mergeCell ref="C152:F152"/>
    <mergeCell ref="C153:F153"/>
    <mergeCell ref="C154:F154"/>
    <mergeCell ref="C155:F155"/>
    <mergeCell ref="C156:F156"/>
    <mergeCell ref="C157:F157"/>
    <mergeCell ref="A15:N16"/>
  </mergeCells>
  <dataValidations count="1">
    <dataValidation type="list" allowBlank="1" showErrorMessage="1" sqref="G19:G88 G93:G100 G102:G111 G113:G114 G116:G120 G122:G127 G129:G135 G137:G140 G142:G145">
      <formula1>"Transportation,Lodging,Food,Gym,Activities,Grocerries,Others,."</formula1>
    </dataValidation>
  </dataValidation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O126"/>
  <sheetViews>
    <sheetView workbookViewId="0">
      <selection activeCell="A1" sqref="A1:J1"/>
    </sheetView>
  </sheetViews>
  <sheetFormatPr defaultColWidth="12.6339285714286" defaultRowHeight="15.75" customHeight="1"/>
  <cols>
    <col min="2" max="2" width="31.8839285714286" customWidth="1"/>
    <col min="7" max="7" width="18.8839285714286" customWidth="1"/>
    <col min="10" max="10" width="14.3839285714286" customWidth="1"/>
  </cols>
  <sheetData>
    <row r="1" ht="27.6" spans="1:15">
      <c r="A1" s="12" t="s">
        <v>0</v>
      </c>
      <c r="K1" s="41"/>
      <c r="L1" s="4"/>
      <c r="M1" s="41"/>
      <c r="N1" s="41"/>
      <c r="O1" s="41"/>
    </row>
    <row r="2" ht="13.95" spans="1:15">
      <c r="A2" s="13" t="s">
        <v>1</v>
      </c>
      <c r="D2" s="14" t="s">
        <v>2</v>
      </c>
      <c r="K2" s="41"/>
      <c r="L2" s="42"/>
      <c r="M2" s="42"/>
      <c r="N2" s="4"/>
      <c r="O2" s="4"/>
    </row>
    <row r="3" ht="13.95" spans="1:15">
      <c r="A3" s="15"/>
      <c r="B3" s="16" t="s">
        <v>3</v>
      </c>
      <c r="C3" s="15"/>
      <c r="G3" s="19"/>
      <c r="H3" s="19"/>
      <c r="I3" s="19"/>
      <c r="J3" s="19"/>
      <c r="K3" s="43"/>
      <c r="L3" s="44" t="s">
        <v>4</v>
      </c>
      <c r="M3" s="46"/>
      <c r="N3" s="4"/>
      <c r="O3" s="4"/>
    </row>
    <row r="4" ht="14" spans="1:15">
      <c r="A4" s="17"/>
      <c r="B4" s="18">
        <v>2443.75</v>
      </c>
      <c r="C4" s="15"/>
      <c r="D4" s="19"/>
      <c r="E4" s="35" t="s">
        <v>5</v>
      </c>
      <c r="F4" s="36">
        <f t="shared" ref="F4:F10" si="0">G4/$B$6</f>
        <v>0.0260375013599456</v>
      </c>
      <c r="G4" s="37">
        <f t="shared" ref="G4:G10" si="1">SUMIF($G$19:$G$46,"="&amp;E4,$K$19:$K$46)</f>
        <v>13.01927143</v>
      </c>
      <c r="H4" s="19"/>
      <c r="I4" s="19"/>
      <c r="J4" s="19"/>
      <c r="K4" s="43"/>
      <c r="L4" s="45" t="s">
        <v>399</v>
      </c>
      <c r="M4" s="52">
        <f>IFERROR(__xludf.DUMMYFUNCTION("GOOGLEFINANCE(""Currency:GTQGBP"")"),0.09694599)</f>
        <v>0.09694599</v>
      </c>
      <c r="N4" s="4"/>
      <c r="O4" s="4"/>
    </row>
    <row r="5" ht="13.2" spans="1:15">
      <c r="A5" s="15"/>
      <c r="B5" s="20" t="s">
        <v>7</v>
      </c>
      <c r="C5" s="15"/>
      <c r="D5" s="19"/>
      <c r="E5" s="35" t="s">
        <v>8</v>
      </c>
      <c r="F5" s="36">
        <f t="shared" si="0"/>
        <v>0</v>
      </c>
      <c r="G5" s="37">
        <f t="shared" si="1"/>
        <v>0</v>
      </c>
      <c r="H5" s="19"/>
      <c r="I5" s="19"/>
      <c r="J5" s="19"/>
      <c r="K5" s="43"/>
      <c r="L5" s="45" t="s">
        <v>9</v>
      </c>
      <c r="M5" s="52">
        <f>IFERROR(__xludf.DUMMYFUNCTION("GOOGLEFINANCE(""Currency:eurgbp"")"),0.8328716151)</f>
        <v>0.8328716151</v>
      </c>
      <c r="N5" s="4"/>
      <c r="O5" s="4"/>
    </row>
    <row r="6" ht="14.75" spans="1:15">
      <c r="A6" s="15"/>
      <c r="B6" s="69">
        <f>L118</f>
        <v>500.02</v>
      </c>
      <c r="C6" s="15"/>
      <c r="D6" s="19"/>
      <c r="E6" s="35" t="s">
        <v>10</v>
      </c>
      <c r="F6" s="36">
        <f t="shared" si="0"/>
        <v>0.026562138774449</v>
      </c>
      <c r="G6" s="37">
        <f t="shared" si="1"/>
        <v>13.28160063</v>
      </c>
      <c r="H6" s="19"/>
      <c r="I6" s="19"/>
      <c r="J6" s="19"/>
      <c r="K6" s="43"/>
      <c r="L6" s="46" t="s">
        <v>11</v>
      </c>
      <c r="M6" s="53">
        <f>IFERROR(__xludf.DUMMYFUNCTION("GOOGLEFINANCE(""Currency:USDGBP"")"),0.749335)</f>
        <v>0.749335</v>
      </c>
      <c r="N6" s="4"/>
      <c r="O6" s="4"/>
    </row>
    <row r="7" ht="13.2" spans="1:15">
      <c r="A7" s="15"/>
      <c r="B7" s="20" t="s">
        <v>12</v>
      </c>
      <c r="C7" s="15"/>
      <c r="D7" s="19"/>
      <c r="E7" s="35" t="s">
        <v>13</v>
      </c>
      <c r="F7" s="36">
        <f t="shared" si="0"/>
        <v>0.00484710561577537</v>
      </c>
      <c r="G7" s="37">
        <f t="shared" si="1"/>
        <v>2.42364975</v>
      </c>
      <c r="H7" s="19"/>
      <c r="I7" s="19"/>
      <c r="J7" s="19"/>
      <c r="K7" s="41"/>
      <c r="L7" s="41"/>
      <c r="M7" s="41"/>
      <c r="N7" s="41"/>
      <c r="O7" s="41"/>
    </row>
    <row r="8" ht="14" spans="1:15">
      <c r="A8" s="15"/>
      <c r="B8" s="22">
        <f>B4-B6</f>
        <v>1943.73</v>
      </c>
      <c r="C8" s="15"/>
      <c r="D8" s="19"/>
      <c r="E8" s="35" t="s">
        <v>14</v>
      </c>
      <c r="F8" s="36">
        <f t="shared" si="0"/>
        <v>0.118269377024919</v>
      </c>
      <c r="G8" s="37">
        <f t="shared" si="1"/>
        <v>59.1370539</v>
      </c>
      <c r="H8" s="19"/>
      <c r="I8" s="19"/>
      <c r="J8" s="19"/>
      <c r="K8" s="41"/>
      <c r="L8" s="41"/>
      <c r="M8" s="41"/>
      <c r="N8" s="41"/>
      <c r="O8" s="41"/>
    </row>
    <row r="9" ht="13.2" spans="1:15">
      <c r="A9" s="15"/>
      <c r="B9" s="23"/>
      <c r="C9" s="15"/>
      <c r="D9" s="19"/>
      <c r="E9" s="35" t="s">
        <v>15</v>
      </c>
      <c r="F9" s="36">
        <f t="shared" si="0"/>
        <v>0.0292202914941402</v>
      </c>
      <c r="G9" s="37">
        <f t="shared" si="1"/>
        <v>14.6107301529</v>
      </c>
      <c r="H9" s="19"/>
      <c r="I9" s="19"/>
      <c r="J9" s="19"/>
      <c r="K9" s="41"/>
      <c r="L9" s="41"/>
      <c r="M9" s="41"/>
      <c r="N9" s="41"/>
      <c r="O9" s="41"/>
    </row>
    <row r="10" ht="13.2" spans="1:15">
      <c r="A10" s="15"/>
      <c r="B10" s="23"/>
      <c r="C10" s="15"/>
      <c r="D10" s="19"/>
      <c r="E10" s="35" t="s">
        <v>149</v>
      </c>
      <c r="F10" s="36">
        <f t="shared" si="0"/>
        <v>0.026562138774449</v>
      </c>
      <c r="G10" s="37">
        <f t="shared" si="1"/>
        <v>13.28160063</v>
      </c>
      <c r="H10" s="19"/>
      <c r="I10" s="19"/>
      <c r="J10" s="19"/>
      <c r="K10" s="41"/>
      <c r="L10" s="41"/>
      <c r="M10" s="41"/>
      <c r="N10" s="41"/>
      <c r="O10" s="41"/>
    </row>
    <row r="11" ht="12" spans="1:15">
      <c r="A11" s="15"/>
      <c r="B11" s="23"/>
      <c r="C11" s="15"/>
      <c r="D11" s="19"/>
      <c r="E11" s="19"/>
      <c r="F11" s="19"/>
      <c r="G11" s="19"/>
      <c r="H11" s="19"/>
      <c r="I11" s="19"/>
      <c r="J11" s="19"/>
      <c r="K11" s="41"/>
      <c r="L11" s="41"/>
      <c r="M11" s="41"/>
      <c r="N11" s="41"/>
      <c r="O11" s="41"/>
    </row>
    <row r="12" ht="12" spans="1:15">
      <c r="A12" s="24"/>
      <c r="B12" s="25"/>
      <c r="C12" s="24"/>
      <c r="D12" s="24"/>
      <c r="E12" s="24"/>
      <c r="F12" s="24"/>
      <c r="G12" s="24"/>
      <c r="H12" s="24"/>
      <c r="I12" s="24"/>
      <c r="J12" s="24"/>
      <c r="K12" s="41"/>
      <c r="L12" s="41"/>
      <c r="M12" s="41"/>
      <c r="N12" s="41"/>
      <c r="O12" s="41"/>
    </row>
    <row r="13" ht="12" spans="1:15">
      <c r="A13" s="4"/>
      <c r="B13" s="26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ht="12" spans="1:15">
      <c r="A14" s="24"/>
      <c r="B14" s="25"/>
      <c r="C14" s="24"/>
      <c r="D14" s="24"/>
      <c r="E14" s="24"/>
      <c r="F14" s="24"/>
      <c r="G14" s="24"/>
      <c r="H14" s="24"/>
      <c r="I14" s="24"/>
      <c r="J14" s="24"/>
      <c r="K14" s="41"/>
      <c r="L14" s="41"/>
      <c r="M14" s="41"/>
      <c r="N14" s="41"/>
      <c r="O14" s="41"/>
    </row>
    <row r="15" ht="12" spans="1:15">
      <c r="A15" s="27" t="s">
        <v>400</v>
      </c>
      <c r="O15" s="24"/>
    </row>
    <row r="16" ht="12" spans="15:15">
      <c r="O16" s="24"/>
    </row>
    <row r="17" ht="12" spans="1:15">
      <c r="A17" s="28"/>
      <c r="B17" s="29"/>
      <c r="C17" s="30"/>
      <c r="D17" s="28"/>
      <c r="E17" s="29"/>
      <c r="F17" s="29"/>
      <c r="G17" s="29"/>
      <c r="H17" s="29"/>
      <c r="I17" s="29"/>
      <c r="J17" s="29"/>
      <c r="K17" s="29"/>
      <c r="L17" s="29"/>
      <c r="M17" s="54"/>
      <c r="N17" s="54"/>
      <c r="O17" s="55"/>
    </row>
    <row r="18" ht="27" spans="1:15">
      <c r="A18" s="19"/>
      <c r="B18" s="31" t="s">
        <v>19</v>
      </c>
      <c r="C18" s="32" t="s">
        <v>20</v>
      </c>
      <c r="D18" s="33"/>
      <c r="E18" s="33"/>
      <c r="F18" s="38"/>
      <c r="G18" s="39" t="s">
        <v>21</v>
      </c>
      <c r="H18" s="39" t="s">
        <v>22</v>
      </c>
      <c r="I18" s="39" t="s">
        <v>23</v>
      </c>
      <c r="J18" s="39" t="s">
        <v>24</v>
      </c>
      <c r="K18" s="47" t="s">
        <v>25</v>
      </c>
      <c r="L18" s="48" t="s">
        <v>26</v>
      </c>
      <c r="M18" s="39" t="s">
        <v>27</v>
      </c>
      <c r="N18" s="56"/>
      <c r="O18" s="19"/>
    </row>
    <row r="19" ht="12" spans="1:15">
      <c r="A19" s="4"/>
      <c r="B19" s="26"/>
      <c r="G19" s="4"/>
      <c r="H19" s="4"/>
      <c r="I19" s="4"/>
      <c r="J19" s="4"/>
      <c r="K19" s="49"/>
      <c r="L19" s="4"/>
      <c r="M19" s="40"/>
      <c r="N19" s="4"/>
      <c r="O19" s="4"/>
    </row>
    <row r="20" ht="12" spans="1:15">
      <c r="A20" s="4"/>
      <c r="B20" s="26" t="s">
        <v>401</v>
      </c>
      <c r="C20" s="4" t="s">
        <v>402</v>
      </c>
      <c r="G20" s="4" t="s">
        <v>5</v>
      </c>
      <c r="H20" s="40">
        <v>1</v>
      </c>
      <c r="I20" s="40">
        <v>10</v>
      </c>
      <c r="J20" s="40">
        <v>10</v>
      </c>
      <c r="K20" s="70">
        <f>J20*$M$6</f>
        <v>7.49335</v>
      </c>
      <c r="L20" s="51">
        <f>SUM($K$20:K20)</f>
        <v>7.49335</v>
      </c>
      <c r="M20" s="51"/>
      <c r="N20" s="4"/>
      <c r="O20" s="4"/>
    </row>
    <row r="21" ht="12" spans="1:15">
      <c r="A21" s="4"/>
      <c r="B21" s="26" t="s">
        <v>403</v>
      </c>
      <c r="C21" s="4" t="s">
        <v>404</v>
      </c>
      <c r="G21" s="4" t="s">
        <v>149</v>
      </c>
      <c r="H21" s="40">
        <v>1</v>
      </c>
      <c r="I21" s="40">
        <v>20</v>
      </c>
      <c r="J21" s="40">
        <v>20</v>
      </c>
      <c r="K21" s="70">
        <f t="shared" ref="K21:K23" si="2">J21*$M$4</f>
        <v>1.9389198</v>
      </c>
      <c r="L21" s="51">
        <f>SUM($K$20:K21)</f>
        <v>9.4322698</v>
      </c>
      <c r="M21" s="51"/>
      <c r="N21" s="4"/>
      <c r="O21" s="4"/>
    </row>
    <row r="22" ht="12" spans="1:15">
      <c r="A22" s="4"/>
      <c r="B22" s="26"/>
      <c r="C22" s="4" t="s">
        <v>10</v>
      </c>
      <c r="G22" s="4" t="s">
        <v>10</v>
      </c>
      <c r="H22" s="40">
        <v>1</v>
      </c>
      <c r="I22" s="40">
        <v>25</v>
      </c>
      <c r="J22" s="40">
        <v>25</v>
      </c>
      <c r="K22" s="70">
        <f t="shared" si="2"/>
        <v>2.42364975</v>
      </c>
      <c r="L22" s="51">
        <f>SUM($K$20:K22)</f>
        <v>11.85591955</v>
      </c>
      <c r="M22" s="51"/>
      <c r="N22" s="4"/>
      <c r="O22" s="4"/>
    </row>
    <row r="23" ht="12" spans="1:15">
      <c r="A23" s="4"/>
      <c r="B23" s="26"/>
      <c r="C23" s="4" t="s">
        <v>83</v>
      </c>
      <c r="G23" s="4" t="s">
        <v>5</v>
      </c>
      <c r="H23" s="40">
        <v>1</v>
      </c>
      <c r="I23" s="40">
        <v>25</v>
      </c>
      <c r="J23" s="40">
        <v>25</v>
      </c>
      <c r="K23" s="70">
        <f t="shared" si="2"/>
        <v>2.42364975</v>
      </c>
      <c r="L23" s="51">
        <f>SUM($K$20:K23)</f>
        <v>14.2795693</v>
      </c>
      <c r="M23" s="51"/>
      <c r="N23" s="4"/>
      <c r="O23" s="4"/>
    </row>
    <row r="24" ht="12" spans="1:15">
      <c r="A24" s="4"/>
      <c r="B24" s="26"/>
      <c r="G24" s="4"/>
      <c r="H24" s="40"/>
      <c r="I24" s="40"/>
      <c r="J24" s="40"/>
      <c r="K24" s="70"/>
      <c r="L24" s="51">
        <f>SUM($K$20:K24)</f>
        <v>14.2795693</v>
      </c>
      <c r="M24" s="51"/>
      <c r="N24" s="4"/>
      <c r="O24" s="4"/>
    </row>
    <row r="25" ht="12" spans="1:15">
      <c r="A25" s="4"/>
      <c r="B25" s="26"/>
      <c r="C25" s="4" t="s">
        <v>86</v>
      </c>
      <c r="G25" s="4" t="s">
        <v>15</v>
      </c>
      <c r="H25" s="40">
        <v>1</v>
      </c>
      <c r="I25" s="40">
        <v>44</v>
      </c>
      <c r="J25" s="40">
        <v>44</v>
      </c>
      <c r="K25" s="70">
        <f t="shared" ref="K25:K27" si="3">J25*$M$4</f>
        <v>4.26562356</v>
      </c>
      <c r="L25" s="51">
        <f>SUM($K$20:K25)</f>
        <v>18.54519286</v>
      </c>
      <c r="M25" s="51"/>
      <c r="N25" s="4"/>
      <c r="O25" s="4"/>
    </row>
    <row r="26" ht="12" spans="1:15">
      <c r="A26" s="4"/>
      <c r="B26" s="26"/>
      <c r="C26" s="4" t="s">
        <v>160</v>
      </c>
      <c r="G26" s="4" t="s">
        <v>15</v>
      </c>
      <c r="H26" s="40">
        <v>1</v>
      </c>
      <c r="I26" s="40">
        <v>33.23</v>
      </c>
      <c r="J26" s="40">
        <v>33.23</v>
      </c>
      <c r="K26" s="70">
        <f t="shared" si="3"/>
        <v>3.2215152477</v>
      </c>
      <c r="L26" s="51">
        <f>SUM($K$20:K26)</f>
        <v>21.7667081077</v>
      </c>
      <c r="M26" s="51"/>
      <c r="N26" s="4"/>
      <c r="O26" s="4"/>
    </row>
    <row r="27" ht="12" spans="1:15">
      <c r="A27" s="4"/>
      <c r="C27" s="4" t="s">
        <v>405</v>
      </c>
      <c r="G27" s="4" t="s">
        <v>149</v>
      </c>
      <c r="H27" s="40">
        <v>1</v>
      </c>
      <c r="I27" s="40">
        <v>10</v>
      </c>
      <c r="J27" s="40">
        <v>10</v>
      </c>
      <c r="K27" s="70">
        <f t="shared" si="3"/>
        <v>0.9694599</v>
      </c>
      <c r="L27" s="51">
        <f>SUM($K$20:K27)</f>
        <v>22.7361680077</v>
      </c>
      <c r="M27" s="51"/>
      <c r="N27" s="4"/>
      <c r="O27" s="4"/>
    </row>
    <row r="28" ht="12" spans="1:15">
      <c r="A28" s="4"/>
      <c r="B28" s="26"/>
      <c r="C28" s="4"/>
      <c r="G28" s="4"/>
      <c r="H28" s="40"/>
      <c r="I28" s="40"/>
      <c r="J28" s="40"/>
      <c r="K28" s="70"/>
      <c r="L28" s="51">
        <f>SUM($K$20:K28)</f>
        <v>22.7361680077</v>
      </c>
      <c r="M28" s="51"/>
      <c r="N28" s="4"/>
      <c r="O28" s="4"/>
    </row>
    <row r="29" ht="12" spans="1:15">
      <c r="A29" s="4"/>
      <c r="B29" s="26" t="s">
        <v>406</v>
      </c>
      <c r="C29" s="4" t="s">
        <v>407</v>
      </c>
      <c r="G29" s="4" t="s">
        <v>5</v>
      </c>
      <c r="H29" s="40">
        <v>1</v>
      </c>
      <c r="I29" s="40">
        <v>20</v>
      </c>
      <c r="J29" s="40">
        <v>20</v>
      </c>
      <c r="K29" s="70">
        <f t="shared" ref="K29:K32" si="4">J29*$M$4</f>
        <v>1.9389198</v>
      </c>
      <c r="L29" s="51">
        <f>SUM($K$20:K29)</f>
        <v>24.6750878077</v>
      </c>
      <c r="M29" s="51"/>
      <c r="N29" s="4"/>
      <c r="O29" s="4"/>
    </row>
    <row r="30" ht="12" spans="1:15">
      <c r="A30" s="4"/>
      <c r="B30" s="26" t="s">
        <v>408</v>
      </c>
      <c r="C30" s="4" t="s">
        <v>87</v>
      </c>
      <c r="G30" s="4" t="s">
        <v>149</v>
      </c>
      <c r="H30" s="40">
        <v>1</v>
      </c>
      <c r="I30" s="40">
        <v>9</v>
      </c>
      <c r="J30" s="40">
        <v>9</v>
      </c>
      <c r="K30" s="70">
        <f t="shared" si="4"/>
        <v>0.87251391</v>
      </c>
      <c r="L30" s="51">
        <f>SUM($K$20:K30)</f>
        <v>25.5476017177</v>
      </c>
      <c r="M30" s="51"/>
      <c r="N30" s="4"/>
      <c r="O30" s="4"/>
    </row>
    <row r="31" ht="12" spans="1:15">
      <c r="A31" s="4"/>
      <c r="B31" s="26"/>
      <c r="C31" s="4" t="s">
        <v>109</v>
      </c>
      <c r="G31" s="4" t="s">
        <v>10</v>
      </c>
      <c r="H31" s="40">
        <v>1</v>
      </c>
      <c r="I31" s="40">
        <v>55</v>
      </c>
      <c r="J31" s="40">
        <v>55</v>
      </c>
      <c r="K31" s="70">
        <f t="shared" si="4"/>
        <v>5.33202945</v>
      </c>
      <c r="L31" s="51">
        <f>SUM($K$20:K31)</f>
        <v>30.8796311677</v>
      </c>
      <c r="M31" s="51"/>
      <c r="N31" s="4"/>
      <c r="O31" s="4"/>
    </row>
    <row r="32" ht="12" spans="1:15">
      <c r="A32" s="4"/>
      <c r="B32" s="26"/>
      <c r="C32" s="4" t="s">
        <v>203</v>
      </c>
      <c r="G32" s="4" t="s">
        <v>5</v>
      </c>
      <c r="H32" s="40">
        <v>1</v>
      </c>
      <c r="I32" s="40">
        <v>4</v>
      </c>
      <c r="J32" s="40">
        <v>4</v>
      </c>
      <c r="K32" s="70">
        <f t="shared" si="4"/>
        <v>0.38778396</v>
      </c>
      <c r="L32" s="51">
        <f>SUM($K$20:K32)</f>
        <v>31.2674151277</v>
      </c>
      <c r="M32" s="51"/>
      <c r="N32" s="4"/>
      <c r="O32" s="4"/>
    </row>
    <row r="33" ht="12" spans="1:15">
      <c r="A33" s="4"/>
      <c r="B33" s="26"/>
      <c r="G33" s="4"/>
      <c r="H33" s="40"/>
      <c r="I33" s="4"/>
      <c r="J33" s="4"/>
      <c r="K33" s="70"/>
      <c r="L33" s="51">
        <f>SUM($K$20:K33)</f>
        <v>31.2674151277</v>
      </c>
      <c r="M33" s="51"/>
      <c r="N33" s="4"/>
      <c r="O33" s="4"/>
    </row>
    <row r="34" ht="12" spans="1:15">
      <c r="A34" s="4"/>
      <c r="B34" s="26"/>
      <c r="C34" s="4" t="s">
        <v>203</v>
      </c>
      <c r="G34" s="4" t="s">
        <v>5</v>
      </c>
      <c r="H34" s="40">
        <v>1</v>
      </c>
      <c r="I34" s="40">
        <v>8</v>
      </c>
      <c r="J34" s="40">
        <v>8</v>
      </c>
      <c r="K34" s="70">
        <f t="shared" ref="K34:K36" si="5">J34*$M$4</f>
        <v>0.77556792</v>
      </c>
      <c r="L34" s="51">
        <f>SUM($K$20:K34)</f>
        <v>32.0429830477</v>
      </c>
      <c r="M34" s="51"/>
      <c r="N34" s="4"/>
      <c r="O34" s="4"/>
    </row>
    <row r="35" ht="12" spans="1:15">
      <c r="A35" s="4"/>
      <c r="B35" s="26"/>
      <c r="C35" s="4" t="s">
        <v>10</v>
      </c>
      <c r="G35" s="4" t="s">
        <v>10</v>
      </c>
      <c r="H35" s="40">
        <v>1</v>
      </c>
      <c r="I35" s="40">
        <v>37</v>
      </c>
      <c r="J35" s="40">
        <v>37</v>
      </c>
      <c r="K35" s="70">
        <f t="shared" si="5"/>
        <v>3.58700163</v>
      </c>
      <c r="L35" s="51">
        <f>SUM($K$20:K35)</f>
        <v>35.6299846777</v>
      </c>
      <c r="M35" s="51"/>
      <c r="N35" s="4"/>
      <c r="O35" s="4"/>
    </row>
    <row r="36" ht="12" spans="1:15">
      <c r="A36" s="4"/>
      <c r="B36" s="26"/>
      <c r="C36" s="4" t="s">
        <v>13</v>
      </c>
      <c r="G36" s="4" t="s">
        <v>13</v>
      </c>
      <c r="H36" s="40">
        <v>1</v>
      </c>
      <c r="I36" s="40">
        <v>25</v>
      </c>
      <c r="J36" s="40">
        <v>25</v>
      </c>
      <c r="K36" s="70">
        <f t="shared" si="5"/>
        <v>2.42364975</v>
      </c>
      <c r="L36" s="51">
        <f>SUM($K$20:K36)</f>
        <v>38.0536344277</v>
      </c>
      <c r="M36" s="51"/>
      <c r="N36" s="4"/>
      <c r="O36" s="4"/>
    </row>
    <row r="37" ht="12" spans="1:15">
      <c r="A37" s="4"/>
      <c r="B37" s="26"/>
      <c r="C37" s="4"/>
      <c r="G37" s="4"/>
      <c r="H37" s="40"/>
      <c r="I37" s="40"/>
      <c r="J37" s="40"/>
      <c r="K37" s="70"/>
      <c r="L37" s="51">
        <f>SUM($K$20:K37)</f>
        <v>38.0536344277</v>
      </c>
      <c r="M37" s="51"/>
      <c r="N37" s="4"/>
      <c r="O37" s="4"/>
    </row>
    <row r="38" ht="12" spans="3:12">
      <c r="C38" s="4" t="s">
        <v>409</v>
      </c>
      <c r="G38" s="4" t="s">
        <v>14</v>
      </c>
      <c r="H38" s="2">
        <v>1</v>
      </c>
      <c r="I38" s="2">
        <v>390</v>
      </c>
      <c r="J38" s="2">
        <v>390</v>
      </c>
      <c r="K38" s="70">
        <f t="shared" ref="K38:K45" si="6">J38*$M$4</f>
        <v>37.8089361</v>
      </c>
      <c r="L38" s="51">
        <f>SUM($K$20:K38)</f>
        <v>75.8625705277</v>
      </c>
    </row>
    <row r="39" ht="12" spans="3:12">
      <c r="C39" s="4" t="s">
        <v>410</v>
      </c>
      <c r="G39" s="4" t="s">
        <v>14</v>
      </c>
      <c r="H39" s="2">
        <v>1</v>
      </c>
      <c r="I39" s="2">
        <v>200</v>
      </c>
      <c r="J39" s="2">
        <v>200</v>
      </c>
      <c r="K39" s="70">
        <f t="shared" si="6"/>
        <v>19.389198</v>
      </c>
      <c r="L39" s="51">
        <f>SUM($K$20:K39)</f>
        <v>95.2517685277</v>
      </c>
    </row>
    <row r="40" ht="12" spans="3:12">
      <c r="C40" s="4" t="s">
        <v>10</v>
      </c>
      <c r="G40" s="4" t="s">
        <v>10</v>
      </c>
      <c r="H40" s="2">
        <v>1</v>
      </c>
      <c r="I40" s="2">
        <v>20</v>
      </c>
      <c r="J40" s="2">
        <v>20</v>
      </c>
      <c r="K40" s="70">
        <f t="shared" si="6"/>
        <v>1.9389198</v>
      </c>
      <c r="L40" s="51">
        <f>SUM($K$20:K40)</f>
        <v>97.1906883277</v>
      </c>
    </row>
    <row r="41" ht="12" spans="3:12">
      <c r="C41" s="4" t="s">
        <v>411</v>
      </c>
      <c r="G41" s="4" t="s">
        <v>149</v>
      </c>
      <c r="H41" s="2">
        <v>1</v>
      </c>
      <c r="I41" s="2">
        <v>3</v>
      </c>
      <c r="J41" s="2">
        <v>3</v>
      </c>
      <c r="K41" s="70">
        <f t="shared" si="6"/>
        <v>0.29083797</v>
      </c>
      <c r="L41" s="51">
        <f>SUM($K$20:K41)</f>
        <v>97.4815262977</v>
      </c>
    </row>
    <row r="42" ht="12" spans="3:12">
      <c r="C42" s="4" t="s">
        <v>412</v>
      </c>
      <c r="G42" s="4" t="s">
        <v>14</v>
      </c>
      <c r="H42" s="2">
        <v>1</v>
      </c>
      <c r="I42" s="2">
        <v>20</v>
      </c>
      <c r="J42" s="2">
        <v>20</v>
      </c>
      <c r="K42" s="70">
        <f t="shared" si="6"/>
        <v>1.9389198</v>
      </c>
      <c r="L42" s="51">
        <f>SUM($K$20:K42)</f>
        <v>99.4204460977</v>
      </c>
    </row>
    <row r="43" ht="12" spans="3:12">
      <c r="C43" s="4" t="s">
        <v>413</v>
      </c>
      <c r="G43" s="4" t="s">
        <v>149</v>
      </c>
      <c r="H43" s="2">
        <v>1</v>
      </c>
      <c r="I43" s="2">
        <v>15</v>
      </c>
      <c r="J43" s="2">
        <v>15</v>
      </c>
      <c r="K43" s="70">
        <f t="shared" si="6"/>
        <v>1.45418985</v>
      </c>
      <c r="L43" s="51">
        <f>SUM($K$20:K43)</f>
        <v>100.8746359477</v>
      </c>
    </row>
    <row r="44" ht="12" spans="3:12">
      <c r="C44" s="4" t="s">
        <v>255</v>
      </c>
      <c r="G44" s="4" t="s">
        <v>15</v>
      </c>
      <c r="H44" s="2">
        <v>1</v>
      </c>
      <c r="I44" s="5">
        <f t="shared" ref="I44:J44" si="7">14+31.84+2.74+24.9</f>
        <v>73.48</v>
      </c>
      <c r="J44" s="5">
        <f t="shared" si="7"/>
        <v>73.48</v>
      </c>
      <c r="K44" s="70">
        <f t="shared" si="6"/>
        <v>7.1235913452</v>
      </c>
      <c r="L44" s="51">
        <f>SUM($K$20:K44)</f>
        <v>107.9982272929</v>
      </c>
    </row>
    <row r="45" ht="12" spans="3:12">
      <c r="C45" s="4" t="s">
        <v>157</v>
      </c>
      <c r="G45" s="4" t="s">
        <v>149</v>
      </c>
      <c r="H45" s="2">
        <v>1</v>
      </c>
      <c r="I45" s="2">
        <v>80</v>
      </c>
      <c r="J45" s="2">
        <v>80</v>
      </c>
      <c r="K45" s="70">
        <f t="shared" si="6"/>
        <v>7.7556792</v>
      </c>
      <c r="L45" s="51">
        <f>SUM($K$20:K45)</f>
        <v>115.7539064929</v>
      </c>
    </row>
    <row r="46" ht="12" spans="3:12">
      <c r="C46" s="4"/>
      <c r="G46" s="4"/>
      <c r="K46" s="70"/>
      <c r="L46" s="51">
        <f>SUM($K$20:K46)</f>
        <v>115.7539064929</v>
      </c>
    </row>
    <row r="47" ht="12" spans="3:12">
      <c r="C47" s="4" t="s">
        <v>414</v>
      </c>
      <c r="G47" s="4" t="s">
        <v>10</v>
      </c>
      <c r="H47" s="2">
        <v>1</v>
      </c>
      <c r="I47" s="2">
        <v>3</v>
      </c>
      <c r="J47" s="2">
        <v>3</v>
      </c>
      <c r="K47" s="70">
        <f t="shared" ref="K47:K51" si="8">J47*$M$4</f>
        <v>0.29083797</v>
      </c>
      <c r="L47" s="51">
        <f>SUM($K$20:K47)</f>
        <v>116.0447444629</v>
      </c>
    </row>
    <row r="48" ht="12" spans="3:12">
      <c r="C48" s="4" t="s">
        <v>203</v>
      </c>
      <c r="G48" s="4" t="s">
        <v>5</v>
      </c>
      <c r="H48" s="2">
        <v>1</v>
      </c>
      <c r="I48" s="2">
        <v>8</v>
      </c>
      <c r="J48" s="2">
        <v>8</v>
      </c>
      <c r="K48" s="70">
        <f t="shared" si="8"/>
        <v>0.77556792</v>
      </c>
      <c r="L48" s="51">
        <f>SUM($K$20:K48)</f>
        <v>116.8203123829</v>
      </c>
    </row>
    <row r="49" ht="12" spans="3:12">
      <c r="C49" s="4" t="s">
        <v>163</v>
      </c>
      <c r="G49" s="4" t="s">
        <v>10</v>
      </c>
      <c r="H49" s="2">
        <v>1</v>
      </c>
      <c r="I49" s="2">
        <v>10</v>
      </c>
      <c r="J49" s="2">
        <v>10</v>
      </c>
      <c r="K49" s="70">
        <f t="shared" si="8"/>
        <v>0.9694599</v>
      </c>
      <c r="L49" s="51">
        <f>SUM($K$20:K49)</f>
        <v>117.7897722829</v>
      </c>
    </row>
    <row r="50" ht="12" spans="3:12">
      <c r="C50" s="4" t="s">
        <v>86</v>
      </c>
      <c r="G50" s="4" t="s">
        <v>15</v>
      </c>
      <c r="H50" s="2">
        <v>1</v>
      </c>
      <c r="I50" s="2">
        <v>30</v>
      </c>
      <c r="J50" s="2">
        <v>30</v>
      </c>
      <c r="K50" s="70">
        <f t="shared" si="8"/>
        <v>2.9083797</v>
      </c>
      <c r="L50" s="51">
        <f>SUM($K$20:K50)</f>
        <v>120.6981519829</v>
      </c>
    </row>
    <row r="51" ht="12" spans="3:12">
      <c r="C51" s="4" t="s">
        <v>415</v>
      </c>
      <c r="G51" s="4" t="s">
        <v>14</v>
      </c>
      <c r="H51" s="2">
        <v>1</v>
      </c>
      <c r="I51" s="2">
        <v>10</v>
      </c>
      <c r="J51" s="2">
        <v>10</v>
      </c>
      <c r="K51" s="70">
        <f t="shared" si="8"/>
        <v>0.9694599</v>
      </c>
      <c r="L51" s="51">
        <f>SUM($K$20:K51)</f>
        <v>121.6676118829</v>
      </c>
    </row>
    <row r="52" ht="12" spans="3:12">
      <c r="C52" s="4"/>
      <c r="G52" s="4"/>
      <c r="K52" s="70"/>
      <c r="L52" s="51">
        <f>SUM($K$20:K52)</f>
        <v>121.6676118829</v>
      </c>
    </row>
    <row r="53" ht="12" spans="3:12">
      <c r="C53" s="4" t="s">
        <v>255</v>
      </c>
      <c r="G53" s="4" t="s">
        <v>15</v>
      </c>
      <c r="H53" s="2">
        <v>1</v>
      </c>
      <c r="I53" s="2">
        <v>98</v>
      </c>
      <c r="J53" s="2">
        <v>98</v>
      </c>
      <c r="K53" s="70">
        <f t="shared" ref="K53:K56" si="9">J53*$M$4</f>
        <v>9.50070702</v>
      </c>
      <c r="L53" s="51">
        <f>SUM($K$20:K53)</f>
        <v>131.1683189029</v>
      </c>
    </row>
    <row r="54" ht="12" spans="3:12">
      <c r="C54" s="4" t="s">
        <v>203</v>
      </c>
      <c r="G54" s="4" t="s">
        <v>5</v>
      </c>
      <c r="H54" s="2">
        <v>1</v>
      </c>
      <c r="I54" s="2">
        <v>4</v>
      </c>
      <c r="J54" s="2">
        <v>4</v>
      </c>
      <c r="K54" s="70">
        <f t="shared" si="9"/>
        <v>0.38778396</v>
      </c>
      <c r="L54" s="51">
        <f>SUM($K$20:K54)</f>
        <v>131.5561028629</v>
      </c>
    </row>
    <row r="55" ht="12" spans="3:12">
      <c r="C55" s="4" t="s">
        <v>13</v>
      </c>
      <c r="G55" s="4" t="s">
        <v>13</v>
      </c>
      <c r="H55" s="2">
        <v>1</v>
      </c>
      <c r="I55" s="2">
        <v>25</v>
      </c>
      <c r="J55" s="2">
        <v>25</v>
      </c>
      <c r="K55" s="70">
        <f t="shared" si="9"/>
        <v>2.42364975</v>
      </c>
      <c r="L55" s="51">
        <f>SUM($K$20:K55)</f>
        <v>133.9797526129</v>
      </c>
    </row>
    <row r="56" ht="12" spans="3:12">
      <c r="C56" s="4" t="s">
        <v>416</v>
      </c>
      <c r="G56" s="4" t="s">
        <v>149</v>
      </c>
      <c r="H56" s="2">
        <v>1</v>
      </c>
      <c r="I56" s="2">
        <v>48.25</v>
      </c>
      <c r="J56" s="2">
        <v>48.25</v>
      </c>
      <c r="K56" s="70">
        <f t="shared" si="9"/>
        <v>4.6776440175</v>
      </c>
      <c r="L56" s="51">
        <f>SUM($K$20:K56)</f>
        <v>138.6573966304</v>
      </c>
    </row>
    <row r="57" ht="12" spans="3:12">
      <c r="C57" s="4"/>
      <c r="G57" s="4"/>
      <c r="K57" s="70"/>
      <c r="L57" s="51">
        <f>SUM($K$20:K57)</f>
        <v>138.6573966304</v>
      </c>
    </row>
    <row r="58" ht="12" spans="3:12">
      <c r="C58" s="4" t="s">
        <v>203</v>
      </c>
      <c r="G58" s="4" t="s">
        <v>5</v>
      </c>
      <c r="H58" s="2">
        <v>1</v>
      </c>
      <c r="I58" s="2">
        <v>4</v>
      </c>
      <c r="J58" s="2">
        <v>4</v>
      </c>
      <c r="K58" s="70">
        <f t="shared" ref="K58:K64" si="10">J58*$M$4</f>
        <v>0.38778396</v>
      </c>
      <c r="L58" s="51">
        <f>SUM($K$20:K58)</f>
        <v>139.0451805904</v>
      </c>
    </row>
    <row r="59" ht="12" spans="3:12">
      <c r="C59" s="4" t="s">
        <v>13</v>
      </c>
      <c r="G59" s="4" t="s">
        <v>13</v>
      </c>
      <c r="H59" s="2">
        <v>1</v>
      </c>
      <c r="I59" s="2">
        <v>25</v>
      </c>
      <c r="J59" s="2">
        <v>25</v>
      </c>
      <c r="K59" s="70">
        <f t="shared" si="10"/>
        <v>2.42364975</v>
      </c>
      <c r="L59" s="51">
        <f>SUM($K$20:K59)</f>
        <v>141.4688303404</v>
      </c>
    </row>
    <row r="60" ht="12" spans="3:12">
      <c r="C60" s="4" t="s">
        <v>255</v>
      </c>
      <c r="G60" s="4" t="s">
        <v>15</v>
      </c>
      <c r="H60" s="2">
        <v>1</v>
      </c>
      <c r="I60" s="2">
        <v>31</v>
      </c>
      <c r="J60" s="2">
        <v>31</v>
      </c>
      <c r="K60" s="70">
        <f t="shared" si="10"/>
        <v>3.00532569</v>
      </c>
      <c r="L60" s="51">
        <f>SUM($K$20:K60)</f>
        <v>144.4741560304</v>
      </c>
    </row>
    <row r="61" ht="12" spans="3:12">
      <c r="C61" s="4" t="s">
        <v>186</v>
      </c>
      <c r="G61" s="4" t="s">
        <v>149</v>
      </c>
      <c r="H61" s="2">
        <v>1</v>
      </c>
      <c r="I61" s="2">
        <v>33</v>
      </c>
      <c r="J61" s="2">
        <v>33</v>
      </c>
      <c r="K61" s="70">
        <f t="shared" si="10"/>
        <v>3.19921767</v>
      </c>
      <c r="L61" s="51">
        <f>SUM($K$20:K61)</f>
        <v>147.6733737004</v>
      </c>
    </row>
    <row r="62" ht="12" spans="3:12">
      <c r="C62" s="4"/>
      <c r="G62" s="4"/>
      <c r="K62" s="70">
        <f t="shared" si="10"/>
        <v>0</v>
      </c>
      <c r="L62" s="51">
        <f>SUM($K$20:K62)</f>
        <v>147.6733737004</v>
      </c>
    </row>
    <row r="63" ht="12" spans="2:12">
      <c r="B63" s="2" t="s">
        <v>417</v>
      </c>
      <c r="C63" s="4" t="s">
        <v>418</v>
      </c>
      <c r="G63" s="4" t="s">
        <v>5</v>
      </c>
      <c r="H63" s="2">
        <v>1</v>
      </c>
      <c r="I63" s="2">
        <v>38.5</v>
      </c>
      <c r="J63" s="2">
        <v>38.5</v>
      </c>
      <c r="K63" s="70">
        <f t="shared" si="10"/>
        <v>3.732420615</v>
      </c>
      <c r="L63" s="51">
        <f>SUM($K$20:K63)</f>
        <v>151.4057943154</v>
      </c>
    </row>
    <row r="64" ht="12" spans="2:12">
      <c r="B64" s="2" t="s">
        <v>419</v>
      </c>
      <c r="C64" s="4" t="s">
        <v>10</v>
      </c>
      <c r="G64" s="4" t="s">
        <v>10</v>
      </c>
      <c r="H64" s="2">
        <v>1</v>
      </c>
      <c r="I64" s="2">
        <v>27</v>
      </c>
      <c r="J64" s="2">
        <v>27</v>
      </c>
      <c r="K64" s="70">
        <f t="shared" si="10"/>
        <v>2.61754173</v>
      </c>
      <c r="L64" s="51">
        <f>SUM($K$20:K64)</f>
        <v>154.0233360454</v>
      </c>
    </row>
    <row r="65" ht="12" spans="3:12">
      <c r="C65" s="4"/>
      <c r="G65" s="4"/>
      <c r="K65" s="70"/>
      <c r="L65" s="51">
        <f>SUM($K$20:K65)</f>
        <v>154.0233360454</v>
      </c>
    </row>
    <row r="66" ht="12" spans="3:12">
      <c r="C66" s="4" t="s">
        <v>10</v>
      </c>
      <c r="G66" s="4" t="s">
        <v>10</v>
      </c>
      <c r="H66" s="2">
        <v>1</v>
      </c>
      <c r="I66" s="2">
        <v>41</v>
      </c>
      <c r="J66" s="2">
        <v>41</v>
      </c>
      <c r="K66" s="70">
        <f t="shared" ref="K66:K71" si="11">J66*$M$4</f>
        <v>3.97478559</v>
      </c>
      <c r="L66" s="51">
        <f>SUM($K$20:K66)</f>
        <v>157.9981216354</v>
      </c>
    </row>
    <row r="67" ht="12" spans="3:12">
      <c r="C67" s="4" t="s">
        <v>420</v>
      </c>
      <c r="G67" s="4" t="s">
        <v>14</v>
      </c>
      <c r="H67" s="2">
        <v>1</v>
      </c>
      <c r="I67" s="2">
        <v>55</v>
      </c>
      <c r="J67" s="2">
        <v>55</v>
      </c>
      <c r="K67" s="70">
        <f t="shared" si="11"/>
        <v>5.33202945</v>
      </c>
      <c r="L67" s="51">
        <f>SUM($K$20:K67)</f>
        <v>163.3301510854</v>
      </c>
    </row>
    <row r="68" ht="12" spans="3:12">
      <c r="C68" s="4" t="s">
        <v>13</v>
      </c>
      <c r="G68" s="4" t="s">
        <v>13</v>
      </c>
      <c r="H68" s="2">
        <v>1</v>
      </c>
      <c r="I68" s="2">
        <v>20</v>
      </c>
      <c r="J68" s="2">
        <v>20</v>
      </c>
      <c r="K68" s="70">
        <f t="shared" si="11"/>
        <v>1.9389198</v>
      </c>
      <c r="L68" s="51">
        <f>SUM($K$20:K68)</f>
        <v>165.2690708854</v>
      </c>
    </row>
    <row r="69" ht="12" spans="3:12">
      <c r="C69" s="4" t="s">
        <v>421</v>
      </c>
      <c r="G69" s="4" t="s">
        <v>10</v>
      </c>
      <c r="H69" s="2">
        <v>1</v>
      </c>
      <c r="I69" s="2">
        <v>23</v>
      </c>
      <c r="J69" s="2">
        <v>23</v>
      </c>
      <c r="K69" s="70">
        <f t="shared" si="11"/>
        <v>2.22975777</v>
      </c>
      <c r="L69" s="51">
        <f>SUM($K$20:K69)</f>
        <v>167.4988286554</v>
      </c>
    </row>
    <row r="70" ht="12" spans="3:12">
      <c r="C70" s="4" t="s">
        <v>422</v>
      </c>
      <c r="G70" s="4" t="s">
        <v>14</v>
      </c>
      <c r="H70" s="2">
        <v>1</v>
      </c>
      <c r="I70" s="2">
        <v>50</v>
      </c>
      <c r="J70" s="2">
        <v>50</v>
      </c>
      <c r="K70" s="70">
        <f t="shared" si="11"/>
        <v>4.8472995</v>
      </c>
      <c r="L70" s="51">
        <f>SUM($K$20:K70)</f>
        <v>172.3461281554</v>
      </c>
    </row>
    <row r="71" ht="12" spans="3:12">
      <c r="C71" s="4" t="s">
        <v>255</v>
      </c>
      <c r="G71" s="4" t="s">
        <v>15</v>
      </c>
      <c r="H71" s="2">
        <v>1</v>
      </c>
      <c r="I71" s="2">
        <v>46</v>
      </c>
      <c r="J71" s="2">
        <v>46</v>
      </c>
      <c r="K71" s="70">
        <f t="shared" si="11"/>
        <v>4.45951554</v>
      </c>
      <c r="L71" s="51">
        <f>SUM($K$20:K71)</f>
        <v>176.8056436954</v>
      </c>
    </row>
    <row r="72" ht="12" spans="3:12">
      <c r="C72" s="4"/>
      <c r="G72" s="4"/>
      <c r="K72" s="70"/>
      <c r="L72" s="51">
        <f>SUM($K$20:K72)</f>
        <v>176.8056436954</v>
      </c>
    </row>
    <row r="73" ht="12" spans="3:12">
      <c r="C73" s="4" t="s">
        <v>203</v>
      </c>
      <c r="G73" s="4" t="s">
        <v>5</v>
      </c>
      <c r="H73" s="2">
        <v>1</v>
      </c>
      <c r="I73" s="2">
        <v>40</v>
      </c>
      <c r="J73" s="2">
        <v>40</v>
      </c>
      <c r="K73" s="70">
        <f t="shared" ref="K73:K86" si="12">J73*$M$4</f>
        <v>3.8778396</v>
      </c>
      <c r="L73" s="51">
        <f>SUM($K$20:K73)</f>
        <v>180.6834832954</v>
      </c>
    </row>
    <row r="74" ht="12" spans="3:12">
      <c r="C74" s="4" t="s">
        <v>423</v>
      </c>
      <c r="G74" s="4" t="s">
        <v>5</v>
      </c>
      <c r="H74" s="2">
        <v>1</v>
      </c>
      <c r="I74" s="2">
        <v>10</v>
      </c>
      <c r="J74" s="2">
        <v>10</v>
      </c>
      <c r="K74" s="70">
        <f t="shared" si="12"/>
        <v>0.9694599</v>
      </c>
      <c r="L74" s="51">
        <f>SUM($K$20:K74)</f>
        <v>181.6529431954</v>
      </c>
    </row>
    <row r="75" ht="12" spans="3:12">
      <c r="C75" s="4" t="s">
        <v>255</v>
      </c>
      <c r="G75" s="4" t="s">
        <v>15</v>
      </c>
      <c r="H75" s="2">
        <v>1</v>
      </c>
      <c r="I75" s="2">
        <v>116</v>
      </c>
      <c r="J75" s="2">
        <v>116</v>
      </c>
      <c r="K75" s="70">
        <f t="shared" si="12"/>
        <v>11.24573484</v>
      </c>
      <c r="L75" s="51">
        <f>SUM($K$20:K75)</f>
        <v>192.8986780354</v>
      </c>
    </row>
    <row r="76" ht="12" spans="3:12">
      <c r="C76" s="4" t="s">
        <v>123</v>
      </c>
      <c r="G76" s="4" t="s">
        <v>10</v>
      </c>
      <c r="H76" s="2">
        <v>1</v>
      </c>
      <c r="I76" s="2">
        <v>11</v>
      </c>
      <c r="J76" s="2">
        <v>11</v>
      </c>
      <c r="K76" s="70">
        <f t="shared" si="12"/>
        <v>1.06640589</v>
      </c>
      <c r="L76" s="51">
        <f>SUM($K$20:K76)</f>
        <v>193.9650839254</v>
      </c>
    </row>
    <row r="77" ht="12" spans="3:12">
      <c r="C77" s="4" t="s">
        <v>186</v>
      </c>
      <c r="G77" s="4" t="s">
        <v>149</v>
      </c>
      <c r="H77" s="2">
        <v>1</v>
      </c>
      <c r="I77" s="2">
        <v>33</v>
      </c>
      <c r="J77" s="2">
        <v>33</v>
      </c>
      <c r="K77" s="70">
        <f t="shared" si="12"/>
        <v>3.19921767</v>
      </c>
      <c r="L77" s="51">
        <f>SUM($K$20:K77)</f>
        <v>197.1643015954</v>
      </c>
    </row>
    <row r="78" ht="12" spans="3:12">
      <c r="C78" s="4"/>
      <c r="G78" s="4"/>
      <c r="K78" s="70">
        <f t="shared" si="12"/>
        <v>0</v>
      </c>
      <c r="L78" s="51">
        <f>SUM($K$20:K78)</f>
        <v>197.1643015954</v>
      </c>
    </row>
    <row r="79" ht="12" spans="3:12">
      <c r="C79" s="4" t="s">
        <v>39</v>
      </c>
      <c r="G79" s="4" t="s">
        <v>8</v>
      </c>
      <c r="H79" s="2">
        <v>1</v>
      </c>
      <c r="I79" s="2">
        <v>75</v>
      </c>
      <c r="J79" s="2">
        <v>75</v>
      </c>
      <c r="K79" s="70">
        <f t="shared" si="12"/>
        <v>7.27094925</v>
      </c>
      <c r="L79" s="51">
        <f>SUM($K$20:K79)</f>
        <v>204.4352508454</v>
      </c>
    </row>
    <row r="80" ht="12" spans="3:12">
      <c r="C80" s="4" t="s">
        <v>424</v>
      </c>
      <c r="G80" s="4" t="s">
        <v>14</v>
      </c>
      <c r="H80" s="2">
        <v>1</v>
      </c>
      <c r="I80" s="2">
        <v>30</v>
      </c>
      <c r="J80" s="2">
        <v>30</v>
      </c>
      <c r="K80" s="70">
        <f t="shared" si="12"/>
        <v>2.9083797</v>
      </c>
      <c r="L80" s="51">
        <f>SUM($K$20:K80)</f>
        <v>207.3436305454</v>
      </c>
    </row>
    <row r="81" ht="12" spans="3:12">
      <c r="C81" s="4" t="s">
        <v>255</v>
      </c>
      <c r="G81" s="4" t="s">
        <v>15</v>
      </c>
      <c r="H81" s="2">
        <v>1</v>
      </c>
      <c r="I81" s="2">
        <v>51.5</v>
      </c>
      <c r="J81" s="2">
        <v>51.5</v>
      </c>
      <c r="K81" s="70">
        <f t="shared" si="12"/>
        <v>4.992718485</v>
      </c>
      <c r="L81" s="51">
        <f>SUM($K$20:K81)</f>
        <v>212.3363490304</v>
      </c>
    </row>
    <row r="82" ht="12" spans="3:12">
      <c r="C82" s="4" t="s">
        <v>87</v>
      </c>
      <c r="G82" s="4" t="s">
        <v>149</v>
      </c>
      <c r="H82" s="2">
        <v>1</v>
      </c>
      <c r="I82" s="2">
        <v>6.5</v>
      </c>
      <c r="J82" s="2">
        <v>6.5</v>
      </c>
      <c r="K82" s="70">
        <f t="shared" si="12"/>
        <v>0.630148935</v>
      </c>
      <c r="L82" s="51">
        <f>SUM($K$20:K82)</f>
        <v>212.9664979654</v>
      </c>
    </row>
    <row r="83" ht="12" spans="3:12">
      <c r="C83" s="4" t="s">
        <v>425</v>
      </c>
      <c r="G83" s="4" t="s">
        <v>149</v>
      </c>
      <c r="H83" s="2">
        <v>1</v>
      </c>
      <c r="I83" s="2">
        <v>12</v>
      </c>
      <c r="J83" s="2">
        <v>12</v>
      </c>
      <c r="K83" s="70">
        <f t="shared" si="12"/>
        <v>1.16335188</v>
      </c>
      <c r="L83" s="51">
        <f>SUM($K$20:K83)</f>
        <v>214.1298498454</v>
      </c>
    </row>
    <row r="84" ht="12" spans="3:12">
      <c r="C84" s="4" t="s">
        <v>13</v>
      </c>
      <c r="G84" s="4" t="s">
        <v>13</v>
      </c>
      <c r="H84" s="2">
        <v>1</v>
      </c>
      <c r="I84" s="2">
        <v>20</v>
      </c>
      <c r="J84" s="2">
        <v>20</v>
      </c>
      <c r="K84" s="70">
        <f t="shared" si="12"/>
        <v>1.9389198</v>
      </c>
      <c r="L84" s="51">
        <f>SUM($K$20:K84)</f>
        <v>216.0687696454</v>
      </c>
    </row>
    <row r="85" ht="12" spans="3:12">
      <c r="C85" s="4" t="s">
        <v>81</v>
      </c>
      <c r="G85" s="4" t="s">
        <v>10</v>
      </c>
      <c r="H85" s="2">
        <v>1</v>
      </c>
      <c r="I85" s="2">
        <v>36</v>
      </c>
      <c r="J85" s="2">
        <v>36</v>
      </c>
      <c r="K85" s="70">
        <f t="shared" si="12"/>
        <v>3.49005564</v>
      </c>
      <c r="L85" s="51">
        <f>SUM($K$20:K85)</f>
        <v>219.5588252854</v>
      </c>
    </row>
    <row r="86" ht="12" spans="3:12">
      <c r="C86" s="4" t="s">
        <v>199</v>
      </c>
      <c r="G86" s="4" t="s">
        <v>149</v>
      </c>
      <c r="H86" s="2">
        <v>1</v>
      </c>
      <c r="I86" s="2">
        <v>6</v>
      </c>
      <c r="J86" s="2">
        <v>6</v>
      </c>
      <c r="K86" s="70">
        <f t="shared" si="12"/>
        <v>0.58167594</v>
      </c>
      <c r="L86" s="51">
        <f>SUM($K$20:K86)</f>
        <v>220.1405012254</v>
      </c>
    </row>
    <row r="87" ht="12" spans="3:12">
      <c r="C87" s="4"/>
      <c r="G87" s="4"/>
      <c r="K87" s="70"/>
      <c r="L87" s="51">
        <f>SUM($K$20:K87)</f>
        <v>220.1405012254</v>
      </c>
    </row>
    <row r="88" ht="12" spans="3:12">
      <c r="C88" s="4" t="s">
        <v>13</v>
      </c>
      <c r="G88" s="4" t="s">
        <v>13</v>
      </c>
      <c r="H88" s="2">
        <v>1</v>
      </c>
      <c r="I88" s="2">
        <v>15</v>
      </c>
      <c r="J88" s="2">
        <v>15</v>
      </c>
      <c r="K88" s="70">
        <f t="shared" ref="K88:K93" si="13">J88*$M$4</f>
        <v>1.45418985</v>
      </c>
      <c r="L88" s="51">
        <f>SUM($K$20:K88)</f>
        <v>221.5946910754</v>
      </c>
    </row>
    <row r="89" ht="12" spans="3:12">
      <c r="C89" s="4" t="s">
        <v>426</v>
      </c>
      <c r="G89" s="4" t="s">
        <v>5</v>
      </c>
      <c r="H89" s="2">
        <v>1</v>
      </c>
      <c r="I89" s="2">
        <v>30</v>
      </c>
      <c r="J89" s="2">
        <v>30</v>
      </c>
      <c r="K89" s="70">
        <f t="shared" si="13"/>
        <v>2.9083797</v>
      </c>
      <c r="L89" s="51">
        <f>SUM($K$20:K89)</f>
        <v>224.5030707754</v>
      </c>
    </row>
    <row r="90" ht="12" spans="3:12">
      <c r="C90" s="4" t="s">
        <v>427</v>
      </c>
      <c r="G90" s="4" t="s">
        <v>14</v>
      </c>
      <c r="H90" s="2">
        <v>1</v>
      </c>
      <c r="I90" s="2">
        <v>20</v>
      </c>
      <c r="J90" s="2">
        <v>20</v>
      </c>
      <c r="K90" s="70">
        <f t="shared" si="13"/>
        <v>1.9389198</v>
      </c>
      <c r="L90" s="51">
        <f>SUM($K$20:K90)</f>
        <v>226.4419905754</v>
      </c>
    </row>
    <row r="91" ht="12" spans="3:12">
      <c r="C91" s="4" t="s">
        <v>160</v>
      </c>
      <c r="G91" s="4" t="s">
        <v>15</v>
      </c>
      <c r="H91" s="2">
        <v>1</v>
      </c>
      <c r="I91" s="2">
        <v>28</v>
      </c>
      <c r="J91" s="2">
        <v>28</v>
      </c>
      <c r="K91" s="70">
        <f t="shared" si="13"/>
        <v>2.71448772</v>
      </c>
      <c r="L91" s="51">
        <f>SUM($K$20:K91)</f>
        <v>229.1564782954</v>
      </c>
    </row>
    <row r="92" ht="12" spans="3:12">
      <c r="C92" s="4" t="s">
        <v>10</v>
      </c>
      <c r="G92" s="4" t="s">
        <v>10</v>
      </c>
      <c r="H92" s="2">
        <v>1</v>
      </c>
      <c r="I92" s="2">
        <v>30</v>
      </c>
      <c r="J92" s="2">
        <v>30</v>
      </c>
      <c r="K92" s="70">
        <f t="shared" si="13"/>
        <v>2.9083797</v>
      </c>
      <c r="L92" s="51">
        <f>SUM($K$20:K92)</f>
        <v>232.0648579954</v>
      </c>
    </row>
    <row r="93" ht="12" spans="3:12">
      <c r="C93" s="4" t="s">
        <v>414</v>
      </c>
      <c r="G93" s="4" t="s">
        <v>10</v>
      </c>
      <c r="H93" s="2">
        <v>1</v>
      </c>
      <c r="I93" s="2">
        <v>24</v>
      </c>
      <c r="J93" s="2">
        <v>24</v>
      </c>
      <c r="K93" s="70">
        <f t="shared" si="13"/>
        <v>2.32670376</v>
      </c>
      <c r="L93" s="51">
        <f>SUM($K$20:K93)</f>
        <v>234.3915617554</v>
      </c>
    </row>
    <row r="94" ht="12" spans="3:12">
      <c r="C94" s="4"/>
      <c r="G94" s="4"/>
      <c r="K94" s="70"/>
      <c r="L94" s="51">
        <f>SUM($K$20:K94)</f>
        <v>234.3915617554</v>
      </c>
    </row>
    <row r="95" ht="12" spans="3:12">
      <c r="C95" s="4" t="s">
        <v>171</v>
      </c>
      <c r="G95" s="4" t="s">
        <v>5</v>
      </c>
      <c r="H95" s="2">
        <v>1</v>
      </c>
      <c r="I95" s="2">
        <v>50</v>
      </c>
      <c r="J95" s="2">
        <v>50</v>
      </c>
      <c r="K95" s="70">
        <f t="shared" ref="K95:K98" si="14">J95*$M$4</f>
        <v>4.8472995</v>
      </c>
      <c r="L95" s="51">
        <f>SUM($K$20:K95)</f>
        <v>239.2388612554</v>
      </c>
    </row>
    <row r="96" ht="12" spans="3:12">
      <c r="C96" s="4" t="s">
        <v>10</v>
      </c>
      <c r="G96" s="4" t="s">
        <v>10</v>
      </c>
      <c r="H96" s="2">
        <v>1</v>
      </c>
      <c r="I96" s="2">
        <v>60</v>
      </c>
      <c r="J96" s="2">
        <v>60</v>
      </c>
      <c r="K96" s="70">
        <f t="shared" si="14"/>
        <v>5.8167594</v>
      </c>
      <c r="L96" s="51">
        <f>SUM($K$20:K96)</f>
        <v>245.0556206554</v>
      </c>
    </row>
    <row r="97" ht="12" spans="3:12">
      <c r="C97" s="4" t="s">
        <v>160</v>
      </c>
      <c r="G97" s="4" t="s">
        <v>15</v>
      </c>
      <c r="H97" s="2">
        <v>1</v>
      </c>
      <c r="I97" s="2">
        <v>8</v>
      </c>
      <c r="J97" s="2">
        <v>8</v>
      </c>
      <c r="K97" s="70">
        <f t="shared" si="14"/>
        <v>0.77556792</v>
      </c>
      <c r="L97" s="51">
        <f>SUM($K$20:K97)</f>
        <v>245.8311885754</v>
      </c>
    </row>
    <row r="98" ht="12" spans="3:12">
      <c r="C98" s="4" t="s">
        <v>428</v>
      </c>
      <c r="G98" s="4" t="s">
        <v>149</v>
      </c>
      <c r="H98" s="2">
        <v>1</v>
      </c>
      <c r="I98" s="2">
        <v>35</v>
      </c>
      <c r="J98" s="2">
        <v>35</v>
      </c>
      <c r="K98" s="70">
        <f t="shared" si="14"/>
        <v>3.39310965</v>
      </c>
      <c r="L98" s="51">
        <f>SUM($K$20:K98)</f>
        <v>249.2242982254</v>
      </c>
    </row>
    <row r="99" ht="12" spans="3:12">
      <c r="C99" s="4"/>
      <c r="G99" s="4"/>
      <c r="K99" s="70"/>
      <c r="L99" s="51">
        <f>SUM($K$20:K99)</f>
        <v>249.2242982254</v>
      </c>
    </row>
    <row r="100" ht="12" spans="3:12">
      <c r="C100" s="4" t="s">
        <v>429</v>
      </c>
      <c r="G100" s="4" t="s">
        <v>10</v>
      </c>
      <c r="H100" s="2">
        <v>1</v>
      </c>
      <c r="I100" s="2">
        <v>130</v>
      </c>
      <c r="J100" s="2">
        <v>130</v>
      </c>
      <c r="K100" s="70">
        <f t="shared" ref="K100:K102" si="15">J100*$M$4</f>
        <v>12.6029787</v>
      </c>
      <c r="L100" s="51">
        <f>SUM($K$20:K100)</f>
        <v>261.8272769254</v>
      </c>
    </row>
    <row r="101" ht="12" spans="3:12">
      <c r="C101" s="4" t="s">
        <v>426</v>
      </c>
      <c r="G101" s="4" t="s">
        <v>5</v>
      </c>
      <c r="H101" s="2">
        <v>1</v>
      </c>
      <c r="I101" s="2">
        <v>30</v>
      </c>
      <c r="J101" s="2">
        <v>30</v>
      </c>
      <c r="K101" s="70">
        <f t="shared" si="15"/>
        <v>2.9083797</v>
      </c>
      <c r="L101" s="51">
        <f>SUM($K$20:K101)</f>
        <v>264.7356566254</v>
      </c>
    </row>
    <row r="102" ht="12" spans="3:12">
      <c r="C102" s="4" t="s">
        <v>13</v>
      </c>
      <c r="G102" s="4" t="s">
        <v>13</v>
      </c>
      <c r="H102" s="2">
        <v>1</v>
      </c>
      <c r="I102" s="2">
        <v>20</v>
      </c>
      <c r="J102" s="2">
        <v>20</v>
      </c>
      <c r="K102" s="70">
        <f t="shared" si="15"/>
        <v>1.9389198</v>
      </c>
      <c r="L102" s="51">
        <f>SUM($K$20:K102)</f>
        <v>266.6745764254</v>
      </c>
    </row>
    <row r="103" ht="12" spans="3:12">
      <c r="C103" s="4"/>
      <c r="G103" s="4"/>
      <c r="K103" s="70"/>
      <c r="L103" s="51">
        <f>SUM($K$20:K103)</f>
        <v>266.6745764254</v>
      </c>
    </row>
    <row r="104" ht="12" spans="2:12">
      <c r="B104" s="2" t="s">
        <v>430</v>
      </c>
      <c r="C104" s="4" t="s">
        <v>123</v>
      </c>
      <c r="G104" s="4" t="s">
        <v>10</v>
      </c>
      <c r="H104" s="2">
        <v>1</v>
      </c>
      <c r="I104" s="2">
        <v>17.5</v>
      </c>
      <c r="J104" s="2">
        <v>17.5</v>
      </c>
      <c r="K104" s="70">
        <f t="shared" ref="K104:K107" si="16">J104*$M$4</f>
        <v>1.696554825</v>
      </c>
      <c r="L104" s="51">
        <f>SUM($K$20:K104)</f>
        <v>268.3711312504</v>
      </c>
    </row>
    <row r="105" ht="12" spans="2:12">
      <c r="B105" s="2" t="s">
        <v>431</v>
      </c>
      <c r="C105" s="4" t="s">
        <v>13</v>
      </c>
      <c r="G105" s="4" t="s">
        <v>13</v>
      </c>
      <c r="H105" s="2">
        <v>1</v>
      </c>
      <c r="I105" s="2">
        <v>20</v>
      </c>
      <c r="J105" s="2">
        <v>20</v>
      </c>
      <c r="K105" s="70">
        <f t="shared" si="16"/>
        <v>1.9389198</v>
      </c>
      <c r="L105" s="51">
        <f>SUM($K$20:K105)</f>
        <v>270.3100510504</v>
      </c>
    </row>
    <row r="106" ht="12" spans="3:12">
      <c r="C106" s="4" t="s">
        <v>203</v>
      </c>
      <c r="G106" s="4" t="s">
        <v>5</v>
      </c>
      <c r="H106" s="2">
        <v>1</v>
      </c>
      <c r="I106" s="2">
        <v>75</v>
      </c>
      <c r="J106" s="2">
        <v>75</v>
      </c>
      <c r="K106" s="70">
        <f t="shared" si="16"/>
        <v>7.27094925</v>
      </c>
      <c r="L106" s="51">
        <f>SUM($K$20:K106)</f>
        <v>277.5810003004</v>
      </c>
    </row>
    <row r="107" ht="12" spans="3:12">
      <c r="C107" s="4" t="s">
        <v>255</v>
      </c>
      <c r="G107" s="4" t="s">
        <v>15</v>
      </c>
      <c r="H107" s="2">
        <v>1</v>
      </c>
      <c r="I107" s="2">
        <v>118</v>
      </c>
      <c r="J107" s="2">
        <v>118</v>
      </c>
      <c r="K107" s="70">
        <f t="shared" si="16"/>
        <v>11.43962682</v>
      </c>
      <c r="L107" s="51">
        <f>SUM($K$20:K107)</f>
        <v>289.0206271204</v>
      </c>
    </row>
    <row r="108" ht="12" spans="3:12">
      <c r="C108" s="4"/>
      <c r="G108" s="4"/>
      <c r="K108" s="70"/>
      <c r="L108" s="51">
        <f>SUM($K$20:K108)</f>
        <v>289.0206271204</v>
      </c>
    </row>
    <row r="109" ht="12" spans="3:12">
      <c r="C109" s="4" t="s">
        <v>203</v>
      </c>
      <c r="G109" s="4" t="s">
        <v>5</v>
      </c>
      <c r="H109" s="2">
        <v>1</v>
      </c>
      <c r="I109" s="2">
        <v>62.5</v>
      </c>
      <c r="J109" s="2">
        <v>62.5</v>
      </c>
      <c r="K109" s="70">
        <f t="shared" ref="K109:K110" si="17">J109*$M$4</f>
        <v>6.059124375</v>
      </c>
      <c r="L109" s="51">
        <f>SUM($K$20:K109)</f>
        <v>295.0797514954</v>
      </c>
    </row>
    <row r="110" ht="12" spans="3:12">
      <c r="C110" s="4" t="s">
        <v>160</v>
      </c>
      <c r="G110" s="4" t="s">
        <v>15</v>
      </c>
      <c r="H110" s="2">
        <v>1</v>
      </c>
      <c r="I110" s="2">
        <v>14</v>
      </c>
      <c r="J110" s="2">
        <v>14</v>
      </c>
      <c r="K110" s="70">
        <f t="shared" si="17"/>
        <v>1.35724386</v>
      </c>
      <c r="L110" s="51">
        <f>SUM($K$20:K110)</f>
        <v>296.4369953554</v>
      </c>
    </row>
    <row r="111" ht="12" spans="3:12">
      <c r="C111" s="4"/>
      <c r="G111" s="4"/>
      <c r="K111" s="70"/>
      <c r="L111" s="51">
        <f>SUM($K$20:K111)</f>
        <v>296.4369953554</v>
      </c>
    </row>
    <row r="112" ht="12" spans="2:12">
      <c r="B112" s="7">
        <v>45378</v>
      </c>
      <c r="C112" s="4" t="s">
        <v>432</v>
      </c>
      <c r="G112" s="4" t="s">
        <v>149</v>
      </c>
      <c r="H112" s="2">
        <v>1</v>
      </c>
      <c r="I112" s="2">
        <v>200</v>
      </c>
      <c r="J112" s="2">
        <v>200</v>
      </c>
      <c r="K112" s="70">
        <f>J112*$M$6</f>
        <v>149.867</v>
      </c>
      <c r="L112" s="51">
        <f>SUM($K$20:K112)</f>
        <v>446.3039953554</v>
      </c>
    </row>
    <row r="113" ht="12" spans="2:12">
      <c r="B113" s="2" t="s">
        <v>433</v>
      </c>
      <c r="C113" s="4" t="s">
        <v>434</v>
      </c>
      <c r="G113" s="4" t="s">
        <v>5</v>
      </c>
      <c r="H113" s="2">
        <v>1</v>
      </c>
      <c r="I113" s="2">
        <v>35</v>
      </c>
      <c r="J113" s="2">
        <v>35</v>
      </c>
      <c r="K113" s="70">
        <f t="shared" ref="K113:K116" si="18">J113*$M$4</f>
        <v>3.39310965</v>
      </c>
      <c r="L113" s="51">
        <f>SUM($K$20:K113)</f>
        <v>449.6971050054</v>
      </c>
    </row>
    <row r="114" ht="12" spans="3:12">
      <c r="C114" s="4" t="s">
        <v>435</v>
      </c>
      <c r="G114" s="4" t="s">
        <v>5</v>
      </c>
      <c r="H114" s="2">
        <v>1</v>
      </c>
      <c r="I114" s="2">
        <v>75</v>
      </c>
      <c r="J114" s="2">
        <v>75</v>
      </c>
      <c r="K114" s="70">
        <f t="shared" si="18"/>
        <v>7.27094925</v>
      </c>
      <c r="L114" s="51">
        <f>SUM($K$20:K114)</f>
        <v>456.9680542554</v>
      </c>
    </row>
    <row r="115" ht="12" spans="3:12">
      <c r="C115" s="4" t="s">
        <v>436</v>
      </c>
      <c r="G115" s="4" t="s">
        <v>5</v>
      </c>
      <c r="H115" s="2">
        <v>1</v>
      </c>
      <c r="I115" s="2">
        <v>57</v>
      </c>
      <c r="J115" s="2">
        <v>57</v>
      </c>
      <c r="K115" s="70">
        <f t="shared" si="18"/>
        <v>5.52592143</v>
      </c>
      <c r="L115" s="51">
        <f>SUM($K$20:K115)</f>
        <v>462.4939756854</v>
      </c>
    </row>
    <row r="116" ht="12" spans="3:12">
      <c r="C116" s="4" t="s">
        <v>10</v>
      </c>
      <c r="G116" s="4" t="s">
        <v>10</v>
      </c>
      <c r="H116" s="2">
        <v>1</v>
      </c>
      <c r="I116" s="2">
        <v>96</v>
      </c>
      <c r="J116" s="2">
        <v>96</v>
      </c>
      <c r="K116" s="70">
        <f t="shared" si="18"/>
        <v>9.30681504</v>
      </c>
      <c r="L116" s="51">
        <f>SUM($K$20:K116)</f>
        <v>471.8007907254</v>
      </c>
    </row>
    <row r="117" ht="12" spans="3:3">
      <c r="C117" s="4"/>
    </row>
    <row r="118" ht="27" customHeight="1" spans="1:15">
      <c r="A118" s="58" t="s">
        <v>397</v>
      </c>
      <c r="B118" s="59" t="s">
        <v>145</v>
      </c>
      <c r="C118" s="60" t="s">
        <v>437</v>
      </c>
      <c r="D118" s="61"/>
      <c r="E118" s="61"/>
      <c r="F118" s="61"/>
      <c r="G118" s="63"/>
      <c r="H118" s="63"/>
      <c r="I118" s="64"/>
      <c r="J118" s="65"/>
      <c r="K118" s="66"/>
      <c r="L118" s="64">
        <v>500.02</v>
      </c>
      <c r="M118" s="63"/>
      <c r="N118" s="58"/>
      <c r="O118" s="58"/>
    </row>
    <row r="119" ht="27" customHeight="1" spans="1:15">
      <c r="A119" s="58"/>
      <c r="B119" s="62" t="s">
        <v>147</v>
      </c>
      <c r="C119" s="58"/>
      <c r="G119" s="58"/>
      <c r="H119" s="58"/>
      <c r="I119" s="62"/>
      <c r="J119" s="67">
        <f>L118/23</f>
        <v>21.74</v>
      </c>
      <c r="K119" s="68"/>
      <c r="L119" s="58"/>
      <c r="M119" s="58"/>
      <c r="N119" s="58"/>
      <c r="O119" s="58"/>
    </row>
    <row r="120" ht="12" spans="3:3">
      <c r="C120" s="4"/>
    </row>
    <row r="121" ht="12" spans="3:3">
      <c r="C121" s="4"/>
    </row>
    <row r="122" ht="12" spans="3:3">
      <c r="C122" s="4"/>
    </row>
    <row r="123" ht="12" spans="3:3">
      <c r="C123" s="4"/>
    </row>
    <row r="124" ht="12" spans="3:3">
      <c r="C124" s="4"/>
    </row>
    <row r="125" ht="12" spans="3:3">
      <c r="C125" s="4"/>
    </row>
    <row r="126" ht="12" spans="3:3">
      <c r="C126" s="4"/>
    </row>
  </sheetData>
  <mergeCells count="116">
    <mergeCell ref="A1:J1"/>
    <mergeCell ref="A2:C2"/>
    <mergeCell ref="D2:J2"/>
    <mergeCell ref="D3:F3"/>
    <mergeCell ref="A17:C17"/>
    <mergeCell ref="D17:L17"/>
    <mergeCell ref="C18:F18"/>
    <mergeCell ref="C19:F19"/>
    <mergeCell ref="C20:F20"/>
    <mergeCell ref="C21:F21"/>
    <mergeCell ref="C22:F22"/>
    <mergeCell ref="C23:F23"/>
    <mergeCell ref="C24:F24"/>
    <mergeCell ref="C25:F25"/>
    <mergeCell ref="C26:F26"/>
    <mergeCell ref="C27:F27"/>
    <mergeCell ref="C28:F28"/>
    <mergeCell ref="C29:F29"/>
    <mergeCell ref="C30:F30"/>
    <mergeCell ref="C31:F31"/>
    <mergeCell ref="C32:F32"/>
    <mergeCell ref="C33:F33"/>
    <mergeCell ref="C34:F34"/>
    <mergeCell ref="C35:F35"/>
    <mergeCell ref="C36:F36"/>
    <mergeCell ref="C37:F37"/>
    <mergeCell ref="C38:F38"/>
    <mergeCell ref="C39:F39"/>
    <mergeCell ref="C40:F40"/>
    <mergeCell ref="C41:F41"/>
    <mergeCell ref="C42:F42"/>
    <mergeCell ref="C43:F43"/>
    <mergeCell ref="C44:F44"/>
    <mergeCell ref="C45:F45"/>
    <mergeCell ref="C46:F46"/>
    <mergeCell ref="C47:F47"/>
    <mergeCell ref="C48:F48"/>
    <mergeCell ref="C49:F49"/>
    <mergeCell ref="C50:F50"/>
    <mergeCell ref="C51:F51"/>
    <mergeCell ref="C52:F52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64:F64"/>
    <mergeCell ref="C65:F65"/>
    <mergeCell ref="C66:F66"/>
    <mergeCell ref="C67:F67"/>
    <mergeCell ref="C68:F68"/>
    <mergeCell ref="C69:F69"/>
    <mergeCell ref="C70:F70"/>
    <mergeCell ref="C71:F71"/>
    <mergeCell ref="C72:F72"/>
    <mergeCell ref="C73:F73"/>
    <mergeCell ref="C74:F74"/>
    <mergeCell ref="C75:F75"/>
    <mergeCell ref="C76:F76"/>
    <mergeCell ref="C77:F77"/>
    <mergeCell ref="C78:F78"/>
    <mergeCell ref="C79:F79"/>
    <mergeCell ref="C80:F80"/>
    <mergeCell ref="C81:F81"/>
    <mergeCell ref="C82:F82"/>
    <mergeCell ref="C83:F83"/>
    <mergeCell ref="C84:F84"/>
    <mergeCell ref="C85:F85"/>
    <mergeCell ref="C86:F86"/>
    <mergeCell ref="C87:F87"/>
    <mergeCell ref="C88:F88"/>
    <mergeCell ref="C89:F89"/>
    <mergeCell ref="C90:F90"/>
    <mergeCell ref="C91:F91"/>
    <mergeCell ref="C92:F92"/>
    <mergeCell ref="C93:F93"/>
    <mergeCell ref="C94:F94"/>
    <mergeCell ref="C95:F95"/>
    <mergeCell ref="C96:F96"/>
    <mergeCell ref="C97:F97"/>
    <mergeCell ref="C98:F98"/>
    <mergeCell ref="C99:F99"/>
    <mergeCell ref="C100:F100"/>
    <mergeCell ref="C101:F101"/>
    <mergeCell ref="C102:F102"/>
    <mergeCell ref="C103:F103"/>
    <mergeCell ref="C104:F104"/>
    <mergeCell ref="C105:F105"/>
    <mergeCell ref="C106:F106"/>
    <mergeCell ref="C107:F107"/>
    <mergeCell ref="C108:F108"/>
    <mergeCell ref="C109:F109"/>
    <mergeCell ref="C110:F110"/>
    <mergeCell ref="C111:F111"/>
    <mergeCell ref="C112:F112"/>
    <mergeCell ref="C113:F113"/>
    <mergeCell ref="C114:F114"/>
    <mergeCell ref="C115:F115"/>
    <mergeCell ref="C116:F116"/>
    <mergeCell ref="C117:F117"/>
    <mergeCell ref="C118:F118"/>
    <mergeCell ref="C119:F119"/>
    <mergeCell ref="C120:F120"/>
    <mergeCell ref="C121:F121"/>
    <mergeCell ref="C122:F122"/>
    <mergeCell ref="C123:F123"/>
    <mergeCell ref="C124:F124"/>
    <mergeCell ref="C125:F125"/>
    <mergeCell ref="C126:F126"/>
    <mergeCell ref="A15:N16"/>
  </mergeCells>
  <dataValidations count="1">
    <dataValidation type="list" allowBlank="1" showErrorMessage="1" sqref="G20:G23 G25:G27 G29:G32 G34:G36 G38:G45 G47:G51 G53:G56 G58:G61 G63:G64 G66:G71 G73:G77 G79:G86 G88:G93 G95:G98 G100:G102 G104:G107 G109:G110 G112:G116">
      <formula1>"Transportation,Lodging,Food,Gym,Activities,Grocerries,Others,."</formula1>
    </dataValidation>
  </dataValidation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O834"/>
  <sheetViews>
    <sheetView workbookViewId="0">
      <selection activeCell="A1" sqref="A1:J1"/>
    </sheetView>
  </sheetViews>
  <sheetFormatPr defaultColWidth="12.6339285714286" defaultRowHeight="15.75" customHeight="1"/>
  <cols>
    <col min="2" max="2" width="26.5" customWidth="1"/>
    <col min="6" max="6" width="10.1339285714286" customWidth="1"/>
    <col min="7" max="7" width="19.1339285714286" customWidth="1"/>
    <col min="10" max="10" width="16.5" customWidth="1"/>
  </cols>
  <sheetData>
    <row r="1" ht="27.6" spans="1:15">
      <c r="A1" s="12" t="s">
        <v>0</v>
      </c>
      <c r="K1" s="41"/>
      <c r="L1" s="4"/>
      <c r="M1" s="41"/>
      <c r="N1" s="41"/>
      <c r="O1" s="41"/>
    </row>
    <row r="2" ht="13.95" spans="1:15">
      <c r="A2" s="13" t="s">
        <v>1</v>
      </c>
      <c r="D2" s="14" t="s">
        <v>2</v>
      </c>
      <c r="K2" s="41"/>
      <c r="L2" s="42"/>
      <c r="M2" s="42"/>
      <c r="N2" s="4"/>
      <c r="O2" s="4"/>
    </row>
    <row r="3" ht="13.95" spans="1:15">
      <c r="A3" s="15"/>
      <c r="B3" s="16" t="s">
        <v>3</v>
      </c>
      <c r="C3" s="15"/>
      <c r="G3" s="19"/>
      <c r="H3" s="19"/>
      <c r="I3" s="19"/>
      <c r="J3" s="19"/>
      <c r="K3" s="43"/>
      <c r="L3" s="44" t="s">
        <v>4</v>
      </c>
      <c r="M3" s="46"/>
      <c r="N3" s="4"/>
      <c r="O3" s="4"/>
    </row>
    <row r="4" ht="14" spans="1:15">
      <c r="A4" s="17"/>
      <c r="B4" s="18">
        <v>2673.91</v>
      </c>
      <c r="C4" s="15"/>
      <c r="D4" s="19"/>
      <c r="E4" s="35" t="s">
        <v>5</v>
      </c>
      <c r="F4" s="36">
        <f t="shared" ref="F4:F10" si="0">G4/$B$6</f>
        <v>0.0460789583600135</v>
      </c>
      <c r="G4" s="37">
        <f t="shared" ref="G4:G10" si="1">SUMIF($G$19:$G$45,"="&amp;E4,$K$19:$K$45)</f>
        <v>20.4659693556</v>
      </c>
      <c r="H4" s="19"/>
      <c r="I4" s="19"/>
      <c r="J4" s="19"/>
      <c r="K4" s="43"/>
      <c r="L4" s="45" t="s">
        <v>438</v>
      </c>
      <c r="M4" s="52">
        <f>IFERROR(__xludf.DUMMYFUNCTION("GOOGLEFINANCE(""Currency:MXNGBP"")"),0.03861503652)</f>
        <v>0.03861503652</v>
      </c>
      <c r="N4" s="4"/>
      <c r="O4" s="4"/>
    </row>
    <row r="5" ht="13.2" spans="1:15">
      <c r="A5" s="15"/>
      <c r="B5" s="20" t="s">
        <v>7</v>
      </c>
      <c r="C5" s="15"/>
      <c r="D5" s="19"/>
      <c r="E5" s="35" t="s">
        <v>8</v>
      </c>
      <c r="F5" s="36">
        <f t="shared" si="0"/>
        <v>0</v>
      </c>
      <c r="G5" s="37">
        <f t="shared" si="1"/>
        <v>0</v>
      </c>
      <c r="H5" s="19"/>
      <c r="I5" s="19"/>
      <c r="J5" s="19"/>
      <c r="K5" s="43"/>
      <c r="L5" s="45" t="s">
        <v>9</v>
      </c>
      <c r="M5" s="52">
        <f>IFERROR(__xludf.DUMMYFUNCTION("GOOGLEFINANCE(""Currency:eurgbp"")"),0.8328716151)</f>
        <v>0.8328716151</v>
      </c>
      <c r="N5" s="4"/>
      <c r="O5" s="4"/>
    </row>
    <row r="6" ht="14.75" spans="1:15">
      <c r="A6" s="15"/>
      <c r="B6" s="21">
        <v>444.15</v>
      </c>
      <c r="C6" s="15"/>
      <c r="D6" s="19"/>
      <c r="E6" s="35" t="s">
        <v>10</v>
      </c>
      <c r="F6" s="36">
        <f t="shared" si="0"/>
        <v>0.0426882425561635</v>
      </c>
      <c r="G6" s="37">
        <f t="shared" si="1"/>
        <v>18.95998293132</v>
      </c>
      <c r="H6" s="19"/>
      <c r="I6" s="19"/>
      <c r="J6" s="19"/>
      <c r="K6" s="43"/>
      <c r="L6" s="46" t="s">
        <v>11</v>
      </c>
      <c r="M6" s="53">
        <f>IFERROR(__xludf.DUMMYFUNCTION("GOOGLEFINANCE(""Currency:USDGBP"")"),0.749335)</f>
        <v>0.749335</v>
      </c>
      <c r="N6" s="4"/>
      <c r="O6" s="4"/>
    </row>
    <row r="7" ht="13.2" spans="1:15">
      <c r="A7" s="15"/>
      <c r="B7" s="20" t="s">
        <v>12</v>
      </c>
      <c r="C7" s="15"/>
      <c r="D7" s="19"/>
      <c r="E7" s="35" t="s">
        <v>13</v>
      </c>
      <c r="F7" s="36">
        <f t="shared" si="0"/>
        <v>0</v>
      </c>
      <c r="G7" s="37">
        <f t="shared" si="1"/>
        <v>0</v>
      </c>
      <c r="H7" s="19"/>
      <c r="I7" s="19"/>
      <c r="J7" s="19"/>
      <c r="K7" s="41"/>
      <c r="L7" s="41"/>
      <c r="M7" s="41"/>
      <c r="N7" s="41"/>
      <c r="O7" s="41"/>
    </row>
    <row r="8" ht="14" spans="1:15">
      <c r="A8" s="15"/>
      <c r="B8" s="22">
        <f>B4-B6</f>
        <v>2229.76</v>
      </c>
      <c r="C8" s="15"/>
      <c r="D8" s="19"/>
      <c r="E8" s="35" t="s">
        <v>14</v>
      </c>
      <c r="F8" s="36">
        <f t="shared" si="0"/>
        <v>0.006955314469436</v>
      </c>
      <c r="G8" s="37">
        <f t="shared" si="1"/>
        <v>3.0892029216</v>
      </c>
      <c r="H8" s="19"/>
      <c r="I8" s="19"/>
      <c r="J8" s="19"/>
      <c r="K8" s="41"/>
      <c r="L8" s="41"/>
      <c r="M8" s="41"/>
      <c r="N8" s="41"/>
      <c r="O8" s="41"/>
    </row>
    <row r="9" ht="13.2" spans="1:15">
      <c r="A9" s="15"/>
      <c r="B9" s="23"/>
      <c r="C9" s="15"/>
      <c r="D9" s="19"/>
      <c r="E9" s="35" t="s">
        <v>15</v>
      </c>
      <c r="F9" s="36">
        <f t="shared" si="0"/>
        <v>0.0262563121221209</v>
      </c>
      <c r="G9" s="37">
        <f t="shared" si="1"/>
        <v>11.66174102904</v>
      </c>
      <c r="H9" s="19"/>
      <c r="I9" s="19"/>
      <c r="J9" s="19"/>
      <c r="K9" s="41"/>
      <c r="L9" s="41"/>
      <c r="M9" s="41"/>
      <c r="N9" s="41"/>
      <c r="O9" s="41"/>
    </row>
    <row r="10" ht="13.2" spans="1:15">
      <c r="A10" s="15"/>
      <c r="B10" s="23"/>
      <c r="C10" s="15"/>
      <c r="D10" s="19"/>
      <c r="E10" s="35" t="s">
        <v>149</v>
      </c>
      <c r="F10" s="36">
        <f t="shared" si="0"/>
        <v>0.0026082429260385</v>
      </c>
      <c r="G10" s="37">
        <f t="shared" si="1"/>
        <v>1.1584510956</v>
      </c>
      <c r="H10" s="19"/>
      <c r="I10" s="19"/>
      <c r="J10" s="19"/>
      <c r="K10" s="41"/>
      <c r="L10" s="41"/>
      <c r="M10" s="41"/>
      <c r="N10" s="41"/>
      <c r="O10" s="41"/>
    </row>
    <row r="11" ht="12" spans="1:15">
      <c r="A11" s="15"/>
      <c r="B11" s="23"/>
      <c r="C11" s="15"/>
      <c r="D11" s="19"/>
      <c r="E11" s="19"/>
      <c r="F11" s="19"/>
      <c r="G11" s="19"/>
      <c r="H11" s="19"/>
      <c r="I11" s="19"/>
      <c r="J11" s="19"/>
      <c r="K11" s="41"/>
      <c r="L11" s="41"/>
      <c r="M11" s="41"/>
      <c r="N11" s="41"/>
      <c r="O11" s="41"/>
    </row>
    <row r="12" ht="12" spans="1:15">
      <c r="A12" s="24"/>
      <c r="B12" s="25"/>
      <c r="C12" s="24"/>
      <c r="D12" s="24"/>
      <c r="E12" s="24"/>
      <c r="F12" s="24"/>
      <c r="G12" s="24"/>
      <c r="H12" s="24"/>
      <c r="I12" s="24"/>
      <c r="J12" s="24"/>
      <c r="K12" s="41"/>
      <c r="L12" s="41"/>
      <c r="M12" s="41"/>
      <c r="N12" s="41"/>
      <c r="O12" s="41"/>
    </row>
    <row r="13" ht="12" spans="1:15">
      <c r="A13" s="4"/>
      <c r="B13" s="26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ht="12" spans="1:15">
      <c r="A14" s="24"/>
      <c r="B14" s="25"/>
      <c r="C14" s="24"/>
      <c r="D14" s="24"/>
      <c r="E14" s="24"/>
      <c r="F14" s="24"/>
      <c r="G14" s="24"/>
      <c r="H14" s="24"/>
      <c r="I14" s="24"/>
      <c r="J14" s="24"/>
      <c r="K14" s="41"/>
      <c r="L14" s="41"/>
      <c r="M14" s="41"/>
      <c r="N14" s="41"/>
      <c r="O14" s="41"/>
    </row>
    <row r="15" ht="12" spans="1:15">
      <c r="A15" s="27" t="s">
        <v>439</v>
      </c>
      <c r="O15" s="24"/>
    </row>
    <row r="16" ht="12" spans="15:15">
      <c r="O16" s="24"/>
    </row>
    <row r="17" ht="12" spans="1:15">
      <c r="A17" s="28"/>
      <c r="B17" s="29"/>
      <c r="C17" s="30"/>
      <c r="D17" s="28"/>
      <c r="E17" s="29"/>
      <c r="F17" s="29"/>
      <c r="G17" s="29"/>
      <c r="H17" s="29"/>
      <c r="I17" s="29"/>
      <c r="J17" s="29"/>
      <c r="K17" s="29"/>
      <c r="L17" s="29"/>
      <c r="M17" s="54"/>
      <c r="N17" s="54"/>
      <c r="O17" s="55"/>
    </row>
    <row r="18" ht="27" spans="1:15">
      <c r="A18" s="19"/>
      <c r="B18" s="31" t="s">
        <v>19</v>
      </c>
      <c r="C18" s="32" t="s">
        <v>20</v>
      </c>
      <c r="D18" s="33"/>
      <c r="E18" s="33"/>
      <c r="F18" s="38"/>
      <c r="G18" s="39" t="s">
        <v>21</v>
      </c>
      <c r="H18" s="39" t="s">
        <v>22</v>
      </c>
      <c r="I18" s="39" t="s">
        <v>23</v>
      </c>
      <c r="J18" s="39" t="s">
        <v>24</v>
      </c>
      <c r="K18" s="47" t="s">
        <v>25</v>
      </c>
      <c r="L18" s="48" t="s">
        <v>26</v>
      </c>
      <c r="M18" s="39" t="s">
        <v>27</v>
      </c>
      <c r="N18" s="56"/>
      <c r="O18" s="19"/>
    </row>
    <row r="19" ht="12" spans="1:15">
      <c r="A19" s="4"/>
      <c r="B19" s="26"/>
      <c r="G19" s="4"/>
      <c r="H19" s="4"/>
      <c r="I19" s="4"/>
      <c r="J19" s="4"/>
      <c r="K19" s="49"/>
      <c r="L19" s="4"/>
      <c r="M19" s="40"/>
      <c r="N19" s="4"/>
      <c r="O19" s="4"/>
    </row>
    <row r="20" ht="12" spans="1:15">
      <c r="A20" s="4"/>
      <c r="B20" s="26" t="s">
        <v>440</v>
      </c>
      <c r="C20" s="4" t="s">
        <v>255</v>
      </c>
      <c r="G20" s="4" t="s">
        <v>15</v>
      </c>
      <c r="H20" s="40">
        <v>1</v>
      </c>
      <c r="I20" s="40">
        <v>150</v>
      </c>
      <c r="J20" s="40">
        <v>150</v>
      </c>
      <c r="K20" s="50">
        <f t="shared" ref="K20:K26" si="2">J20*$M$4</f>
        <v>5.792255478</v>
      </c>
      <c r="L20" s="51">
        <f>SUM($K$20:K20)</f>
        <v>5.792255478</v>
      </c>
      <c r="M20" s="51"/>
      <c r="N20" s="4"/>
      <c r="O20" s="4"/>
    </row>
    <row r="21" ht="12" spans="1:15">
      <c r="A21" s="4"/>
      <c r="B21" s="34">
        <v>45378</v>
      </c>
      <c r="C21" s="4" t="s">
        <v>10</v>
      </c>
      <c r="G21" s="4" t="s">
        <v>10</v>
      </c>
      <c r="H21" s="40">
        <v>1</v>
      </c>
      <c r="I21" s="40">
        <v>50</v>
      </c>
      <c r="J21" s="40">
        <v>50</v>
      </c>
      <c r="K21" s="50">
        <f t="shared" si="2"/>
        <v>1.930751826</v>
      </c>
      <c r="L21" s="51">
        <f>SUM($K$20:K21)</f>
        <v>7.723007304</v>
      </c>
      <c r="M21" s="51"/>
      <c r="N21" s="4"/>
      <c r="O21" s="4"/>
    </row>
    <row r="22" ht="12" spans="1:15">
      <c r="A22" s="4"/>
      <c r="B22" s="26"/>
      <c r="C22" s="4" t="s">
        <v>441</v>
      </c>
      <c r="G22" s="4" t="s">
        <v>5</v>
      </c>
      <c r="H22" s="40">
        <v>1</v>
      </c>
      <c r="I22" s="40">
        <v>60</v>
      </c>
      <c r="J22" s="40">
        <v>60</v>
      </c>
      <c r="K22" s="50">
        <f t="shared" si="2"/>
        <v>2.3169021912</v>
      </c>
      <c r="L22" s="51">
        <f>SUM($K$20:K22)</f>
        <v>10.0399094952</v>
      </c>
      <c r="M22" s="51"/>
      <c r="N22" s="4"/>
      <c r="O22" s="4"/>
    </row>
    <row r="23" ht="12" spans="1:15">
      <c r="A23" s="4"/>
      <c r="B23" s="26"/>
      <c r="C23" s="4" t="s">
        <v>442</v>
      </c>
      <c r="G23" s="4" t="s">
        <v>5</v>
      </c>
      <c r="H23" s="40">
        <v>1</v>
      </c>
      <c r="I23" s="40">
        <v>80</v>
      </c>
      <c r="J23" s="40">
        <v>80</v>
      </c>
      <c r="K23" s="50">
        <f t="shared" si="2"/>
        <v>3.0892029216</v>
      </c>
      <c r="L23" s="51">
        <f>SUM($K$20:K23)</f>
        <v>13.1291124168</v>
      </c>
      <c r="M23" s="51"/>
      <c r="N23" s="4"/>
      <c r="O23" s="4"/>
    </row>
    <row r="24" ht="12" spans="1:15">
      <c r="A24" s="4"/>
      <c r="B24" s="26"/>
      <c r="C24" s="4" t="s">
        <v>92</v>
      </c>
      <c r="G24" s="4" t="s">
        <v>10</v>
      </c>
      <c r="H24" s="40">
        <v>1</v>
      </c>
      <c r="I24" s="40">
        <v>50</v>
      </c>
      <c r="J24" s="40">
        <v>50</v>
      </c>
      <c r="K24" s="50">
        <f t="shared" si="2"/>
        <v>1.930751826</v>
      </c>
      <c r="L24" s="51">
        <f>SUM($K$20:K24)</f>
        <v>15.0598642428</v>
      </c>
      <c r="M24" s="51"/>
      <c r="N24" s="4"/>
      <c r="O24" s="4"/>
    </row>
    <row r="25" ht="12" spans="1:15">
      <c r="A25" s="4"/>
      <c r="B25" s="26"/>
      <c r="C25" s="4" t="s">
        <v>164</v>
      </c>
      <c r="G25" s="4" t="s">
        <v>10</v>
      </c>
      <c r="H25" s="40">
        <v>1</v>
      </c>
      <c r="I25" s="40">
        <v>46</v>
      </c>
      <c r="J25" s="40">
        <v>46</v>
      </c>
      <c r="K25" s="50">
        <f t="shared" si="2"/>
        <v>1.77629167992</v>
      </c>
      <c r="L25" s="51">
        <f>SUM($K$20:K25)</f>
        <v>16.83615592272</v>
      </c>
      <c r="M25" s="51"/>
      <c r="N25" s="4"/>
      <c r="O25" s="4"/>
    </row>
    <row r="26" ht="12" spans="1:15">
      <c r="A26" s="4"/>
      <c r="C26" s="4" t="s">
        <v>10</v>
      </c>
      <c r="G26" s="4" t="s">
        <v>10</v>
      </c>
      <c r="H26" s="40">
        <v>1</v>
      </c>
      <c r="I26" s="40">
        <v>50</v>
      </c>
      <c r="J26" s="40">
        <v>50</v>
      </c>
      <c r="K26" s="50">
        <f t="shared" si="2"/>
        <v>1.930751826</v>
      </c>
      <c r="L26" s="51">
        <f>SUM($K$20:K26)</f>
        <v>18.76690774872</v>
      </c>
      <c r="M26" s="51"/>
      <c r="N26" s="4"/>
      <c r="O26" s="4"/>
    </row>
    <row r="27" ht="12" spans="1:15">
      <c r="A27" s="4"/>
      <c r="B27" s="26"/>
      <c r="C27" s="4"/>
      <c r="G27" s="4"/>
      <c r="H27" s="40"/>
      <c r="I27" s="40"/>
      <c r="J27" s="40"/>
      <c r="K27" s="50"/>
      <c r="L27" s="51">
        <f>SUM($K$20:K27)</f>
        <v>18.76690774872</v>
      </c>
      <c r="M27" s="51"/>
      <c r="N27" s="4"/>
      <c r="O27" s="4"/>
    </row>
    <row r="28" ht="12" spans="1:15">
      <c r="A28" s="4"/>
      <c r="B28" s="26"/>
      <c r="C28" s="4" t="s">
        <v>10</v>
      </c>
      <c r="G28" s="4" t="s">
        <v>10</v>
      </c>
      <c r="H28" s="40">
        <v>1</v>
      </c>
      <c r="I28" s="40">
        <v>66</v>
      </c>
      <c r="J28" s="40">
        <v>66</v>
      </c>
      <c r="K28" s="50">
        <f t="shared" ref="K28:K30" si="3">J28*$M$4</f>
        <v>2.54859241032</v>
      </c>
      <c r="L28" s="51">
        <f>SUM($K$20:K28)</f>
        <v>21.31550015904</v>
      </c>
      <c r="M28" s="51"/>
      <c r="N28" s="4"/>
      <c r="O28" s="4"/>
    </row>
    <row r="29" ht="12" spans="1:15">
      <c r="A29" s="4"/>
      <c r="B29" s="26"/>
      <c r="C29" s="4" t="s">
        <v>186</v>
      </c>
      <c r="G29" s="4" t="s">
        <v>149</v>
      </c>
      <c r="H29" s="40">
        <v>1</v>
      </c>
      <c r="I29" s="40">
        <v>30</v>
      </c>
      <c r="J29" s="40">
        <v>30</v>
      </c>
      <c r="K29" s="50">
        <f t="shared" si="3"/>
        <v>1.1584510956</v>
      </c>
      <c r="L29" s="51">
        <f>SUM($K$20:K29)</f>
        <v>22.47395125464</v>
      </c>
      <c r="M29" s="51"/>
      <c r="N29" s="4"/>
      <c r="O29" s="4"/>
    </row>
    <row r="30" ht="12" spans="1:15">
      <c r="A30" s="4"/>
      <c r="B30" s="26"/>
      <c r="C30" s="4" t="s">
        <v>255</v>
      </c>
      <c r="G30" s="4" t="s">
        <v>15</v>
      </c>
      <c r="H30" s="40">
        <v>1</v>
      </c>
      <c r="I30" s="40">
        <v>127</v>
      </c>
      <c r="J30" s="40">
        <v>127</v>
      </c>
      <c r="K30" s="50">
        <f t="shared" si="3"/>
        <v>4.90410963804</v>
      </c>
      <c r="L30" s="51">
        <f>SUM($K$20:K30)</f>
        <v>27.37806089268</v>
      </c>
      <c r="M30" s="51"/>
      <c r="N30" s="4"/>
      <c r="O30" s="4"/>
    </row>
    <row r="31" ht="12" spans="1:15">
      <c r="A31" s="4"/>
      <c r="B31" s="26"/>
      <c r="C31" s="4"/>
      <c r="G31" s="4"/>
      <c r="H31" s="40"/>
      <c r="I31" s="40"/>
      <c r="J31" s="40"/>
      <c r="K31" s="50"/>
      <c r="L31" s="51">
        <f>SUM($K$20:K31)</f>
        <v>27.37806089268</v>
      </c>
      <c r="M31" s="51"/>
      <c r="N31" s="4"/>
      <c r="O31" s="4"/>
    </row>
    <row r="32" ht="12" spans="1:15">
      <c r="A32" s="4"/>
      <c r="B32" s="26"/>
      <c r="C32" s="2" t="s">
        <v>443</v>
      </c>
      <c r="G32" s="4" t="s">
        <v>10</v>
      </c>
      <c r="H32" s="40">
        <v>1</v>
      </c>
      <c r="I32" s="4">
        <v>12</v>
      </c>
      <c r="J32" s="4">
        <v>12</v>
      </c>
      <c r="K32" s="50">
        <f t="shared" ref="K32:K35" si="4">J32*$M$4</f>
        <v>0.46338043824</v>
      </c>
      <c r="L32" s="51">
        <f>SUM($K$20:K32)</f>
        <v>27.84144133092</v>
      </c>
      <c r="M32" s="51"/>
      <c r="N32" s="4"/>
      <c r="O32" s="4"/>
    </row>
    <row r="33" ht="12" spans="1:15">
      <c r="A33" s="4"/>
      <c r="B33" s="26"/>
      <c r="C33" s="4" t="s">
        <v>160</v>
      </c>
      <c r="G33" s="4" t="s">
        <v>15</v>
      </c>
      <c r="H33" s="40">
        <v>1</v>
      </c>
      <c r="I33" s="40">
        <v>25</v>
      </c>
      <c r="J33" s="40">
        <v>25</v>
      </c>
      <c r="K33" s="50">
        <f t="shared" si="4"/>
        <v>0.965375913</v>
      </c>
      <c r="L33" s="51">
        <f>SUM($K$20:K33)</f>
        <v>28.80681724392</v>
      </c>
      <c r="M33" s="51"/>
      <c r="N33" s="4"/>
      <c r="O33" s="4"/>
    </row>
    <row r="34" ht="12" spans="1:15">
      <c r="A34" s="4"/>
      <c r="B34" s="26"/>
      <c r="C34" s="4" t="s">
        <v>87</v>
      </c>
      <c r="G34" s="4" t="s">
        <v>10</v>
      </c>
      <c r="H34" s="40">
        <v>1</v>
      </c>
      <c r="I34" s="40">
        <v>35</v>
      </c>
      <c r="J34" s="40">
        <v>35</v>
      </c>
      <c r="K34" s="50">
        <f t="shared" si="4"/>
        <v>1.3515262782</v>
      </c>
      <c r="L34" s="51">
        <f>SUM($K$20:K34)</f>
        <v>30.15834352212</v>
      </c>
      <c r="M34" s="51"/>
      <c r="N34" s="4"/>
      <c r="O34" s="4"/>
    </row>
    <row r="35" ht="12" spans="1:15">
      <c r="A35" s="4"/>
      <c r="B35" s="26"/>
      <c r="C35" s="4" t="s">
        <v>10</v>
      </c>
      <c r="G35" s="4" t="s">
        <v>10</v>
      </c>
      <c r="H35" s="40">
        <v>1</v>
      </c>
      <c r="I35" s="40">
        <v>60</v>
      </c>
      <c r="J35" s="40">
        <v>60</v>
      </c>
      <c r="K35" s="50">
        <f t="shared" si="4"/>
        <v>2.3169021912</v>
      </c>
      <c r="L35" s="51">
        <f>SUM($K$20:K35)</f>
        <v>32.47524571332</v>
      </c>
      <c r="M35" s="51"/>
      <c r="N35" s="4"/>
      <c r="O35" s="4"/>
    </row>
    <row r="36" ht="12" spans="1:15">
      <c r="A36" s="4"/>
      <c r="B36" s="26"/>
      <c r="C36" s="4"/>
      <c r="G36" s="4"/>
      <c r="H36" s="40"/>
      <c r="K36" s="50"/>
      <c r="L36" s="51">
        <f>SUM($K$20:K36)</f>
        <v>32.47524571332</v>
      </c>
      <c r="M36" s="51"/>
      <c r="N36" s="4"/>
      <c r="O36" s="4"/>
    </row>
    <row r="37" ht="12" spans="1:15">
      <c r="A37" s="4"/>
      <c r="B37" s="26"/>
      <c r="C37" s="4" t="s">
        <v>331</v>
      </c>
      <c r="G37" s="4" t="s">
        <v>5</v>
      </c>
      <c r="H37" s="40">
        <v>1</v>
      </c>
      <c r="I37" s="40">
        <v>10</v>
      </c>
      <c r="J37" s="40">
        <v>10</v>
      </c>
      <c r="K37" s="50">
        <f t="shared" ref="K37:K46" si="5">J37*$M$4</f>
        <v>0.3861503652</v>
      </c>
      <c r="L37" s="51">
        <f>SUM($K$20:K37)</f>
        <v>32.86139607852</v>
      </c>
      <c r="M37" s="51"/>
      <c r="N37" s="4"/>
      <c r="O37" s="4"/>
    </row>
    <row r="38" ht="12" spans="1:15">
      <c r="A38" s="4"/>
      <c r="B38" s="26"/>
      <c r="C38" s="4" t="s">
        <v>444</v>
      </c>
      <c r="G38" s="4" t="s">
        <v>5</v>
      </c>
      <c r="H38" s="40">
        <v>1</v>
      </c>
      <c r="I38" s="40">
        <v>125</v>
      </c>
      <c r="J38" s="40">
        <v>125</v>
      </c>
      <c r="K38" s="50">
        <f t="shared" si="5"/>
        <v>4.826879565</v>
      </c>
      <c r="L38" s="51">
        <f>SUM($K$20:K38)</f>
        <v>37.68827564352</v>
      </c>
      <c r="M38" s="51"/>
      <c r="N38" s="4"/>
      <c r="O38" s="4"/>
    </row>
    <row r="39" ht="12" spans="1:15">
      <c r="A39" s="4"/>
      <c r="B39" s="26"/>
      <c r="C39" s="2" t="s">
        <v>445</v>
      </c>
      <c r="G39" s="4" t="s">
        <v>5</v>
      </c>
      <c r="H39" s="40">
        <v>1</v>
      </c>
      <c r="I39" s="4">
        <v>65</v>
      </c>
      <c r="J39" s="4">
        <v>65</v>
      </c>
      <c r="K39" s="50">
        <f t="shared" si="5"/>
        <v>2.5099773738</v>
      </c>
      <c r="L39" s="51">
        <f>SUM($K$20:K39)</f>
        <v>40.19825301732</v>
      </c>
      <c r="M39" s="51"/>
      <c r="N39" s="4"/>
      <c r="O39" s="4"/>
    </row>
    <row r="40" ht="12" spans="1:15">
      <c r="A40" s="4"/>
      <c r="B40" s="26"/>
      <c r="C40" s="2" t="s">
        <v>446</v>
      </c>
      <c r="G40" s="4" t="s">
        <v>5</v>
      </c>
      <c r="H40" s="40">
        <v>1</v>
      </c>
      <c r="I40" s="40">
        <v>60</v>
      </c>
      <c r="J40" s="40">
        <v>60</v>
      </c>
      <c r="K40" s="50">
        <f t="shared" si="5"/>
        <v>2.3169021912</v>
      </c>
      <c r="L40" s="51">
        <f>SUM($K$20:K40)</f>
        <v>42.51515520852</v>
      </c>
      <c r="M40" s="51"/>
      <c r="N40" s="4"/>
      <c r="O40" s="4"/>
    </row>
    <row r="41" ht="12" spans="1:15">
      <c r="A41" s="4"/>
      <c r="B41" s="26"/>
      <c r="C41" s="2" t="s">
        <v>447</v>
      </c>
      <c r="G41" s="4" t="s">
        <v>5</v>
      </c>
      <c r="H41" s="40">
        <v>1</v>
      </c>
      <c r="I41" s="40">
        <v>30</v>
      </c>
      <c r="J41" s="40">
        <v>30</v>
      </c>
      <c r="K41" s="50">
        <f t="shared" si="5"/>
        <v>1.1584510956</v>
      </c>
      <c r="L41" s="51">
        <f>SUM($K$20:K41)</f>
        <v>43.67360630412</v>
      </c>
      <c r="M41" s="51"/>
      <c r="N41" s="4"/>
      <c r="O41" s="4"/>
    </row>
    <row r="42" ht="12" spans="1:15">
      <c r="A42" s="4"/>
      <c r="B42" s="26"/>
      <c r="C42" s="4" t="s">
        <v>388</v>
      </c>
      <c r="G42" s="4" t="s">
        <v>14</v>
      </c>
      <c r="H42" s="40">
        <v>1</v>
      </c>
      <c r="I42" s="40">
        <v>80</v>
      </c>
      <c r="J42" s="40">
        <v>80</v>
      </c>
      <c r="K42" s="50">
        <f t="shared" si="5"/>
        <v>3.0892029216</v>
      </c>
      <c r="L42" s="51">
        <f>SUM($K$20:K42)</f>
        <v>46.76280922572</v>
      </c>
      <c r="M42" s="51"/>
      <c r="N42" s="4"/>
      <c r="O42" s="4"/>
    </row>
    <row r="43" ht="12" spans="1:15">
      <c r="A43" s="4"/>
      <c r="B43" s="26"/>
      <c r="C43" s="4" t="s">
        <v>87</v>
      </c>
      <c r="G43" s="4" t="s">
        <v>10</v>
      </c>
      <c r="H43" s="40">
        <v>1</v>
      </c>
      <c r="I43" s="40">
        <v>15</v>
      </c>
      <c r="J43" s="40">
        <v>15</v>
      </c>
      <c r="K43" s="50">
        <f t="shared" si="5"/>
        <v>0.5792255478</v>
      </c>
      <c r="L43" s="51">
        <f>SUM($K$20:K43)</f>
        <v>47.34203477352</v>
      </c>
      <c r="M43" s="51"/>
      <c r="N43" s="4"/>
      <c r="O43" s="4"/>
    </row>
    <row r="44" ht="12" spans="1:15">
      <c r="A44" s="4"/>
      <c r="B44" s="26"/>
      <c r="C44" s="4" t="s">
        <v>10</v>
      </c>
      <c r="G44" s="4" t="s">
        <v>10</v>
      </c>
      <c r="H44" s="40">
        <v>1</v>
      </c>
      <c r="I44" s="40">
        <v>107</v>
      </c>
      <c r="J44" s="40">
        <v>107</v>
      </c>
      <c r="K44" s="50">
        <f t="shared" si="5"/>
        <v>4.13180890764</v>
      </c>
      <c r="L44" s="51">
        <f>SUM($K$20:K44)</f>
        <v>51.47384368116</v>
      </c>
      <c r="M44" s="51"/>
      <c r="N44" s="4"/>
      <c r="O44" s="4"/>
    </row>
    <row r="45" ht="12" spans="1:15">
      <c r="A45" s="4"/>
      <c r="C45" s="4" t="s">
        <v>83</v>
      </c>
      <c r="G45" s="4" t="s">
        <v>5</v>
      </c>
      <c r="H45" s="40">
        <v>1</v>
      </c>
      <c r="I45" s="40">
        <v>100</v>
      </c>
      <c r="J45" s="40">
        <v>100</v>
      </c>
      <c r="K45" s="50">
        <f t="shared" si="5"/>
        <v>3.861503652</v>
      </c>
      <c r="L45" s="51">
        <f>SUM($K$20:K45)</f>
        <v>55.33534733316</v>
      </c>
      <c r="M45" s="51"/>
      <c r="N45" s="4"/>
      <c r="O45" s="4"/>
    </row>
    <row r="46" ht="12" spans="1:15">
      <c r="A46" s="4"/>
      <c r="B46" s="26"/>
      <c r="C46" s="2" t="s">
        <v>149</v>
      </c>
      <c r="G46" s="4" t="s">
        <v>149</v>
      </c>
      <c r="H46" s="40">
        <v>1</v>
      </c>
      <c r="I46" s="4">
        <v>215</v>
      </c>
      <c r="J46" s="4">
        <v>215</v>
      </c>
      <c r="K46" s="50">
        <f t="shared" si="5"/>
        <v>8.3022328518</v>
      </c>
      <c r="L46" s="51">
        <f>SUM($K$20:K46)</f>
        <v>63.63758018496</v>
      </c>
      <c r="M46" s="4"/>
      <c r="N46" s="4"/>
      <c r="O46" s="4"/>
    </row>
    <row r="47" ht="12" spans="1:15">
      <c r="A47" s="4"/>
      <c r="B47" s="26"/>
      <c r="G47" s="4"/>
      <c r="H47" s="40"/>
      <c r="I47" s="4"/>
      <c r="J47" s="4"/>
      <c r="K47" s="50"/>
      <c r="L47" s="51">
        <f>SUM($K$20:K47)</f>
        <v>63.63758018496</v>
      </c>
      <c r="M47" s="4"/>
      <c r="N47" s="4"/>
      <c r="O47" s="4"/>
    </row>
    <row r="48" ht="12" spans="1:15">
      <c r="A48" s="4"/>
      <c r="B48" s="26"/>
      <c r="C48" s="2" t="s">
        <v>10</v>
      </c>
      <c r="G48" s="4" t="s">
        <v>10</v>
      </c>
      <c r="H48" s="40">
        <v>1</v>
      </c>
      <c r="I48" s="4">
        <v>71</v>
      </c>
      <c r="J48" s="4">
        <v>71</v>
      </c>
      <c r="K48" s="50">
        <f t="shared" ref="K48:K51" si="6">J48*$M$4</f>
        <v>2.74166759292</v>
      </c>
      <c r="L48" s="51">
        <f>SUM($K$20:K48)</f>
        <v>66.37924777788</v>
      </c>
      <c r="M48" s="4"/>
      <c r="N48" s="4"/>
      <c r="O48" s="4"/>
    </row>
    <row r="49" ht="12" spans="1:15">
      <c r="A49" s="4"/>
      <c r="B49" s="26"/>
      <c r="C49" s="2" t="s">
        <v>60</v>
      </c>
      <c r="G49" s="4" t="s">
        <v>10</v>
      </c>
      <c r="H49" s="40">
        <v>1</v>
      </c>
      <c r="I49" s="4">
        <v>35</v>
      </c>
      <c r="J49" s="4">
        <v>35</v>
      </c>
      <c r="K49" s="50">
        <f t="shared" si="6"/>
        <v>1.3515262782</v>
      </c>
      <c r="L49" s="51">
        <f>SUM($K$20:K49)</f>
        <v>67.73077405608</v>
      </c>
      <c r="M49" s="4"/>
      <c r="N49" s="4"/>
      <c r="O49" s="4"/>
    </row>
    <row r="50" ht="12" spans="1:15">
      <c r="A50" s="4"/>
      <c r="B50" s="26"/>
      <c r="C50" s="2" t="s">
        <v>448</v>
      </c>
      <c r="G50" s="4" t="s">
        <v>14</v>
      </c>
      <c r="H50" s="40">
        <v>1</v>
      </c>
      <c r="I50" s="4">
        <v>70</v>
      </c>
      <c r="J50" s="4">
        <v>70</v>
      </c>
      <c r="K50" s="50">
        <f t="shared" si="6"/>
        <v>2.7030525564</v>
      </c>
      <c r="L50" s="51">
        <f>SUM($K$20:K50)</f>
        <v>70.43382661248</v>
      </c>
      <c r="M50" s="4"/>
      <c r="N50" s="4"/>
      <c r="O50" s="4"/>
    </row>
    <row r="51" ht="12" spans="1:15">
      <c r="A51" s="4"/>
      <c r="B51" s="26"/>
      <c r="C51" s="2" t="s">
        <v>449</v>
      </c>
      <c r="G51" s="4" t="s">
        <v>5</v>
      </c>
      <c r="H51" s="40">
        <v>1</v>
      </c>
      <c r="I51" s="4">
        <v>150</v>
      </c>
      <c r="J51" s="4">
        <v>150</v>
      </c>
      <c r="K51" s="50">
        <f t="shared" si="6"/>
        <v>5.792255478</v>
      </c>
      <c r="L51" s="51">
        <f>SUM($K$20:K51)</f>
        <v>76.22608209048</v>
      </c>
      <c r="M51" s="4"/>
      <c r="N51" s="4"/>
      <c r="O51" s="4"/>
    </row>
    <row r="52" ht="12" spans="1:15">
      <c r="A52" s="4"/>
      <c r="B52" s="26"/>
      <c r="G52" s="4"/>
      <c r="H52" s="40"/>
      <c r="I52" s="4"/>
      <c r="J52" s="4"/>
      <c r="K52" s="50"/>
      <c r="L52" s="51">
        <f>SUM($K$20:K52)</f>
        <v>76.22608209048</v>
      </c>
      <c r="M52" s="4"/>
      <c r="N52" s="4"/>
      <c r="O52" s="4"/>
    </row>
    <row r="53" ht="12" spans="1:15">
      <c r="A53" s="4"/>
      <c r="B53" s="26" t="s">
        <v>450</v>
      </c>
      <c r="C53" s="2" t="s">
        <v>83</v>
      </c>
      <c r="G53" s="4" t="s">
        <v>5</v>
      </c>
      <c r="H53" s="40">
        <v>1</v>
      </c>
      <c r="I53" s="4">
        <v>70</v>
      </c>
      <c r="J53" s="4">
        <v>70</v>
      </c>
      <c r="K53" s="50">
        <f t="shared" ref="K53:K57" si="7">J53*$M$4</f>
        <v>2.7030525564</v>
      </c>
      <c r="L53" s="51">
        <f>SUM($K$20:K53)</f>
        <v>78.92913464688</v>
      </c>
      <c r="M53" s="4"/>
      <c r="N53" s="4"/>
      <c r="O53" s="4"/>
    </row>
    <row r="54" ht="12" spans="1:15">
      <c r="A54" s="4"/>
      <c r="B54" s="26" t="s">
        <v>451</v>
      </c>
      <c r="C54" s="2" t="s">
        <v>331</v>
      </c>
      <c r="G54" s="4" t="s">
        <v>5</v>
      </c>
      <c r="H54" s="40">
        <v>1</v>
      </c>
      <c r="I54" s="4">
        <v>60</v>
      </c>
      <c r="J54" s="4">
        <v>60</v>
      </c>
      <c r="K54" s="50">
        <f t="shared" si="7"/>
        <v>2.3169021912</v>
      </c>
      <c r="L54" s="51">
        <f>SUM($K$20:K54)</f>
        <v>81.24603683808</v>
      </c>
      <c r="M54" s="4"/>
      <c r="N54" s="4"/>
      <c r="O54" s="4"/>
    </row>
    <row r="55" ht="12" spans="1:15">
      <c r="A55" s="4"/>
      <c r="B55" s="26"/>
      <c r="C55" s="2" t="s">
        <v>414</v>
      </c>
      <c r="G55" s="4" t="s">
        <v>10</v>
      </c>
      <c r="H55" s="40">
        <v>1</v>
      </c>
      <c r="I55" s="4">
        <v>30</v>
      </c>
      <c r="J55" s="4">
        <v>30</v>
      </c>
      <c r="K55" s="50">
        <f t="shared" si="7"/>
        <v>1.1584510956</v>
      </c>
      <c r="L55" s="51">
        <f>SUM($K$20:K55)</f>
        <v>82.40448793368</v>
      </c>
      <c r="M55" s="4"/>
      <c r="N55" s="4"/>
      <c r="O55" s="4"/>
    </row>
    <row r="56" ht="12" spans="1:15">
      <c r="A56" s="4"/>
      <c r="B56" s="26"/>
      <c r="C56" s="2" t="s">
        <v>255</v>
      </c>
      <c r="G56" s="4" t="s">
        <v>15</v>
      </c>
      <c r="H56" s="40">
        <v>1</v>
      </c>
      <c r="I56" s="4">
        <v>100</v>
      </c>
      <c r="J56" s="4">
        <v>100</v>
      </c>
      <c r="K56" s="50">
        <f t="shared" si="7"/>
        <v>3.861503652</v>
      </c>
      <c r="L56" s="51">
        <f>SUM($K$20:K56)</f>
        <v>86.26599158568</v>
      </c>
      <c r="M56" s="4"/>
      <c r="N56" s="4"/>
      <c r="O56" s="4"/>
    </row>
    <row r="57" ht="12" spans="1:15">
      <c r="A57" s="4"/>
      <c r="B57" s="26"/>
      <c r="C57" s="2" t="s">
        <v>81</v>
      </c>
      <c r="G57" s="4" t="s">
        <v>10</v>
      </c>
      <c r="H57" s="40">
        <v>1</v>
      </c>
      <c r="I57" s="4">
        <v>40</v>
      </c>
      <c r="J57" s="4">
        <v>40</v>
      </c>
      <c r="K57" s="50">
        <f t="shared" si="7"/>
        <v>1.5446014608</v>
      </c>
      <c r="L57" s="51">
        <f>SUM($K$20:K57)</f>
        <v>87.81059304648</v>
      </c>
      <c r="M57" s="4"/>
      <c r="N57" s="4"/>
      <c r="O57" s="4"/>
    </row>
    <row r="58" ht="12" spans="11:12">
      <c r="K58" s="50"/>
      <c r="L58" s="51">
        <f>SUM($K$20:K58)</f>
        <v>87.81059304648</v>
      </c>
    </row>
    <row r="59" ht="12" spans="1:15">
      <c r="A59" s="4"/>
      <c r="B59" s="26"/>
      <c r="C59" s="2" t="s">
        <v>13</v>
      </c>
      <c r="G59" s="4" t="s">
        <v>13</v>
      </c>
      <c r="H59" s="40">
        <v>1</v>
      </c>
      <c r="I59" s="4">
        <v>50</v>
      </c>
      <c r="J59" s="4">
        <v>50</v>
      </c>
      <c r="K59" s="50">
        <f t="shared" ref="K59:K64" si="8">J59*$M$4</f>
        <v>1.930751826</v>
      </c>
      <c r="L59" s="51">
        <f>SUM($K$20:K59)</f>
        <v>89.74134487248</v>
      </c>
      <c r="M59" s="4"/>
      <c r="N59" s="4"/>
      <c r="O59" s="4"/>
    </row>
    <row r="60" ht="12" spans="1:15">
      <c r="A60" s="4"/>
      <c r="B60" s="26"/>
      <c r="C60" s="2" t="s">
        <v>10</v>
      </c>
      <c r="G60" s="4" t="s">
        <v>10</v>
      </c>
      <c r="H60" s="4">
        <v>1</v>
      </c>
      <c r="I60" s="4">
        <v>105</v>
      </c>
      <c r="J60" s="4">
        <v>105</v>
      </c>
      <c r="K60" s="50">
        <f t="shared" si="8"/>
        <v>4.0545788346</v>
      </c>
      <c r="L60" s="51">
        <f>SUM($K$20:K60)</f>
        <v>93.79592370708</v>
      </c>
      <c r="M60" s="4"/>
      <c r="N60" s="4"/>
      <c r="O60" s="4"/>
    </row>
    <row r="61" ht="12" spans="1:15">
      <c r="A61" s="4"/>
      <c r="B61" s="26"/>
      <c r="C61" s="2" t="s">
        <v>452</v>
      </c>
      <c r="G61" s="4" t="s">
        <v>14</v>
      </c>
      <c r="H61" s="4">
        <v>1</v>
      </c>
      <c r="I61" s="4">
        <v>320</v>
      </c>
      <c r="J61" s="4">
        <v>320</v>
      </c>
      <c r="K61" s="50">
        <f t="shared" si="8"/>
        <v>12.3568116864</v>
      </c>
      <c r="L61" s="51">
        <f>SUM($K$20:K61)</f>
        <v>106.15273539348</v>
      </c>
      <c r="M61" s="4"/>
      <c r="N61" s="4"/>
      <c r="O61" s="4"/>
    </row>
    <row r="62" ht="12" spans="1:15">
      <c r="A62" s="4"/>
      <c r="B62" s="26"/>
      <c r="C62" s="2" t="s">
        <v>453</v>
      </c>
      <c r="G62" s="4" t="s">
        <v>5</v>
      </c>
      <c r="H62" s="4">
        <v>1</v>
      </c>
      <c r="I62" s="4">
        <v>54</v>
      </c>
      <c r="J62" s="4">
        <v>54</v>
      </c>
      <c r="K62" s="50">
        <f t="shared" si="8"/>
        <v>2.08521197208</v>
      </c>
      <c r="L62" s="51">
        <f>SUM($K$20:K62)</f>
        <v>108.23794736556</v>
      </c>
      <c r="M62" s="4"/>
      <c r="N62" s="4"/>
      <c r="O62" s="4"/>
    </row>
    <row r="63" ht="12" spans="1:15">
      <c r="A63" s="4"/>
      <c r="B63" s="26"/>
      <c r="C63" s="2" t="s">
        <v>255</v>
      </c>
      <c r="G63" s="4" t="s">
        <v>15</v>
      </c>
      <c r="H63" s="4">
        <v>1</v>
      </c>
      <c r="I63" s="4">
        <v>51.6</v>
      </c>
      <c r="J63" s="4">
        <v>51.6</v>
      </c>
      <c r="K63" s="50">
        <f t="shared" si="8"/>
        <v>1.992535884432</v>
      </c>
      <c r="L63" s="51">
        <f>SUM($K$20:K63)</f>
        <v>110.230483249992</v>
      </c>
      <c r="M63" s="4"/>
      <c r="N63" s="4"/>
      <c r="O63" s="4"/>
    </row>
    <row r="64" ht="12" spans="1:15">
      <c r="A64" s="4"/>
      <c r="C64" s="2" t="s">
        <v>87</v>
      </c>
      <c r="G64" s="4" t="s">
        <v>10</v>
      </c>
      <c r="H64" s="4">
        <v>1</v>
      </c>
      <c r="I64" s="4">
        <v>10</v>
      </c>
      <c r="J64" s="4">
        <v>10</v>
      </c>
      <c r="K64" s="50">
        <f t="shared" si="8"/>
        <v>0.3861503652</v>
      </c>
      <c r="L64" s="51">
        <f>SUM($K$20:K64)</f>
        <v>110.616633615192</v>
      </c>
      <c r="M64" s="4"/>
      <c r="N64" s="4"/>
      <c r="O64" s="4"/>
    </row>
    <row r="65" ht="12" spans="1:15">
      <c r="A65" s="4"/>
      <c r="G65" s="4"/>
      <c r="H65" s="4"/>
      <c r="I65" s="4"/>
      <c r="J65" s="4"/>
      <c r="K65" s="50"/>
      <c r="L65" s="51">
        <f>SUM($K$20:K65)</f>
        <v>110.616633615192</v>
      </c>
      <c r="M65" s="4"/>
      <c r="N65" s="4"/>
      <c r="O65" s="4"/>
    </row>
    <row r="66" ht="12" spans="1:15">
      <c r="A66" s="4"/>
      <c r="B66" s="26"/>
      <c r="C66" s="2" t="s">
        <v>160</v>
      </c>
      <c r="G66" s="4" t="s">
        <v>10</v>
      </c>
      <c r="H66" s="4">
        <v>1</v>
      </c>
      <c r="I66" s="4">
        <v>15</v>
      </c>
      <c r="J66" s="4">
        <v>15</v>
      </c>
      <c r="K66" s="50">
        <f t="shared" ref="K66:K69" si="9">J66*$M$4</f>
        <v>0.5792255478</v>
      </c>
      <c r="L66" s="51">
        <f>SUM($K$20:K66)</f>
        <v>111.195859162992</v>
      </c>
      <c r="M66" s="4"/>
      <c r="N66" s="4"/>
      <c r="O66" s="4"/>
    </row>
    <row r="67" ht="12" spans="1:15">
      <c r="A67" s="4"/>
      <c r="B67" s="26"/>
      <c r="C67" s="2" t="s">
        <v>13</v>
      </c>
      <c r="G67" s="4" t="s">
        <v>13</v>
      </c>
      <c r="H67" s="4">
        <v>1</v>
      </c>
      <c r="I67" s="4">
        <v>50</v>
      </c>
      <c r="J67" s="4">
        <v>50</v>
      </c>
      <c r="K67" s="50">
        <f t="shared" si="9"/>
        <v>1.930751826</v>
      </c>
      <c r="L67" s="51">
        <f>SUM($K$20:K67)</f>
        <v>113.126610988992</v>
      </c>
      <c r="M67" s="4"/>
      <c r="N67" s="4"/>
      <c r="O67" s="4"/>
    </row>
    <row r="68" ht="12" spans="1:15">
      <c r="A68" s="4"/>
      <c r="B68" s="26"/>
      <c r="C68" s="2" t="s">
        <v>10</v>
      </c>
      <c r="G68" s="4" t="s">
        <v>10</v>
      </c>
      <c r="H68" s="4">
        <v>1</v>
      </c>
      <c r="I68" s="4">
        <v>100</v>
      </c>
      <c r="J68" s="4">
        <v>100</v>
      </c>
      <c r="K68" s="50">
        <f t="shared" si="9"/>
        <v>3.861503652</v>
      </c>
      <c r="L68" s="51">
        <f>SUM($K$20:K68)</f>
        <v>116.988114640992</v>
      </c>
      <c r="M68" s="4"/>
      <c r="N68" s="4"/>
      <c r="O68" s="4"/>
    </row>
    <row r="69" ht="12" spans="1:15">
      <c r="A69" s="4"/>
      <c r="B69" s="26"/>
      <c r="C69" s="2" t="s">
        <v>87</v>
      </c>
      <c r="G69" s="4" t="s">
        <v>10</v>
      </c>
      <c r="H69" s="4">
        <v>1</v>
      </c>
      <c r="I69" s="4">
        <v>57</v>
      </c>
      <c r="J69" s="4">
        <v>57</v>
      </c>
      <c r="K69" s="50">
        <f t="shared" si="9"/>
        <v>2.20105708164</v>
      </c>
      <c r="L69" s="51">
        <f>SUM($K$20:K69)</f>
        <v>119.189171722632</v>
      </c>
      <c r="M69" s="4"/>
      <c r="N69" s="4"/>
      <c r="O69" s="4"/>
    </row>
    <row r="70" ht="12" spans="1:15">
      <c r="A70" s="4"/>
      <c r="B70" s="26"/>
      <c r="G70" s="4"/>
      <c r="H70" s="4"/>
      <c r="I70" s="4"/>
      <c r="J70" s="4"/>
      <c r="K70" s="50"/>
      <c r="L70" s="51">
        <f>SUM($K$20:K70)</f>
        <v>119.189171722632</v>
      </c>
      <c r="M70" s="4"/>
      <c r="N70" s="4"/>
      <c r="O70" s="4"/>
    </row>
    <row r="71" ht="12" spans="1:15">
      <c r="A71" s="4"/>
      <c r="B71" s="26" t="s">
        <v>454</v>
      </c>
      <c r="C71" s="2" t="s">
        <v>316</v>
      </c>
      <c r="G71" s="4" t="s">
        <v>5</v>
      </c>
      <c r="H71" s="4">
        <v>1</v>
      </c>
      <c r="I71" s="4">
        <v>650</v>
      </c>
      <c r="J71" s="4">
        <v>650</v>
      </c>
      <c r="K71" s="50">
        <f t="shared" ref="K71:K77" si="10">J71*$M$4</f>
        <v>25.099773738</v>
      </c>
      <c r="L71" s="51">
        <f>SUM($K$20:K71)</f>
        <v>144.288945460632</v>
      </c>
      <c r="M71" s="4"/>
      <c r="N71" s="4"/>
      <c r="O71" s="4"/>
    </row>
    <row r="72" ht="12" spans="1:15">
      <c r="A72" s="4"/>
      <c r="B72" s="57">
        <v>45386</v>
      </c>
      <c r="C72" s="2" t="s">
        <v>455</v>
      </c>
      <c r="G72" s="4" t="s">
        <v>10</v>
      </c>
      <c r="H72" s="4">
        <v>1</v>
      </c>
      <c r="I72" s="4">
        <v>30</v>
      </c>
      <c r="J72" s="4">
        <v>30</v>
      </c>
      <c r="K72" s="50">
        <f t="shared" si="10"/>
        <v>1.1584510956</v>
      </c>
      <c r="L72" s="51">
        <f>SUM($K$20:K72)</f>
        <v>145.447396556232</v>
      </c>
      <c r="M72" s="4"/>
      <c r="N72" s="4"/>
      <c r="O72" s="4"/>
    </row>
    <row r="73" ht="12" spans="1:15">
      <c r="A73" s="4"/>
      <c r="B73" s="26"/>
      <c r="C73" s="2" t="s">
        <v>456</v>
      </c>
      <c r="G73" s="4" t="s">
        <v>10</v>
      </c>
      <c r="H73" s="4">
        <v>1</v>
      </c>
      <c r="I73" s="4">
        <v>12</v>
      </c>
      <c r="J73" s="4">
        <v>12</v>
      </c>
      <c r="K73" s="50">
        <f t="shared" si="10"/>
        <v>0.46338043824</v>
      </c>
      <c r="L73" s="51">
        <f>SUM($K$20:K73)</f>
        <v>145.910776994472</v>
      </c>
      <c r="M73" s="4"/>
      <c r="N73" s="4"/>
      <c r="O73" s="4"/>
    </row>
    <row r="74" ht="12" spans="1:15">
      <c r="A74" s="4"/>
      <c r="B74" s="26"/>
      <c r="C74" s="2" t="s">
        <v>160</v>
      </c>
      <c r="G74" s="4" t="s">
        <v>10</v>
      </c>
      <c r="H74" s="4">
        <v>1</v>
      </c>
      <c r="I74" s="4">
        <v>48</v>
      </c>
      <c r="J74" s="4">
        <v>48</v>
      </c>
      <c r="K74" s="50">
        <f t="shared" si="10"/>
        <v>1.85352175296</v>
      </c>
      <c r="L74" s="51">
        <f>SUM($K$20:K74)</f>
        <v>147.764298747432</v>
      </c>
      <c r="M74" s="4"/>
      <c r="N74" s="4"/>
      <c r="O74" s="4"/>
    </row>
    <row r="75" ht="12" spans="1:15">
      <c r="A75" s="4"/>
      <c r="B75" s="26"/>
      <c r="C75" s="2" t="s">
        <v>87</v>
      </c>
      <c r="G75" s="4" t="s">
        <v>10</v>
      </c>
      <c r="H75" s="4">
        <v>1</v>
      </c>
      <c r="I75" s="4">
        <v>50</v>
      </c>
      <c r="J75" s="4">
        <v>50</v>
      </c>
      <c r="K75" s="50">
        <f t="shared" si="10"/>
        <v>1.930751826</v>
      </c>
      <c r="L75" s="51">
        <f>SUM($K$20:K75)</f>
        <v>149.695050573432</v>
      </c>
      <c r="M75" s="4"/>
      <c r="N75" s="4"/>
      <c r="O75" s="4"/>
    </row>
    <row r="76" ht="12" spans="1:15">
      <c r="A76" s="4"/>
      <c r="B76" s="26"/>
      <c r="C76" s="2" t="s">
        <v>130</v>
      </c>
      <c r="G76" s="4" t="s">
        <v>10</v>
      </c>
      <c r="H76" s="4">
        <v>1</v>
      </c>
      <c r="I76" s="4">
        <v>70</v>
      </c>
      <c r="J76" s="4">
        <v>70</v>
      </c>
      <c r="K76" s="50">
        <f t="shared" si="10"/>
        <v>2.7030525564</v>
      </c>
      <c r="L76" s="51">
        <f>SUM($K$20:K76)</f>
        <v>152.398103129832</v>
      </c>
      <c r="M76" s="4"/>
      <c r="N76" s="4"/>
      <c r="O76" s="4"/>
    </row>
    <row r="77" ht="12" spans="1:15">
      <c r="A77" s="4"/>
      <c r="B77" s="26"/>
      <c r="C77" s="2" t="s">
        <v>453</v>
      </c>
      <c r="G77" s="4" t="s">
        <v>5</v>
      </c>
      <c r="H77" s="4">
        <v>1</v>
      </c>
      <c r="I77" s="4">
        <v>8</v>
      </c>
      <c r="J77" s="4">
        <v>8</v>
      </c>
      <c r="K77" s="50">
        <f t="shared" si="10"/>
        <v>0.30892029216</v>
      </c>
      <c r="L77" s="51">
        <f>SUM($K$20:K77)</f>
        <v>152.707023421992</v>
      </c>
      <c r="M77" s="4"/>
      <c r="N77" s="4"/>
      <c r="O77" s="4"/>
    </row>
    <row r="78" ht="12" spans="1:15">
      <c r="A78" s="4"/>
      <c r="B78" s="26"/>
      <c r="G78" s="4"/>
      <c r="H78" s="4"/>
      <c r="I78" s="4"/>
      <c r="J78" s="4"/>
      <c r="K78" s="50"/>
      <c r="L78" s="51">
        <f>SUM($K$20:K78)</f>
        <v>152.707023421992</v>
      </c>
      <c r="M78" s="4"/>
      <c r="N78" s="4"/>
      <c r="O78" s="4"/>
    </row>
    <row r="79" ht="12" spans="1:15">
      <c r="A79" s="4"/>
      <c r="B79" s="26"/>
      <c r="C79" s="2" t="s">
        <v>203</v>
      </c>
      <c r="G79" s="4" t="s">
        <v>5</v>
      </c>
      <c r="H79" s="4">
        <v>1</v>
      </c>
      <c r="I79" s="4">
        <v>40</v>
      </c>
      <c r="J79" s="4">
        <v>40</v>
      </c>
      <c r="K79" s="50">
        <f t="shared" ref="K79:K82" si="11">J79*$M$4</f>
        <v>1.5446014608</v>
      </c>
      <c r="L79" s="51">
        <f>SUM($K$20:K79)</f>
        <v>154.251624882792</v>
      </c>
      <c r="M79" s="4"/>
      <c r="N79" s="4"/>
      <c r="O79" s="4"/>
    </row>
    <row r="80" ht="12" spans="1:15">
      <c r="A80" s="4"/>
      <c r="B80" s="26"/>
      <c r="C80" s="2" t="s">
        <v>388</v>
      </c>
      <c r="G80" s="4" t="s">
        <v>14</v>
      </c>
      <c r="H80" s="4">
        <v>1</v>
      </c>
      <c r="I80" s="4">
        <v>55</v>
      </c>
      <c r="J80" s="4">
        <v>55</v>
      </c>
      <c r="K80" s="50">
        <f t="shared" si="11"/>
        <v>2.1238270086</v>
      </c>
      <c r="L80" s="51">
        <f>SUM($K$20:K80)</f>
        <v>156.375451891392</v>
      </c>
      <c r="M80" s="4"/>
      <c r="N80" s="4"/>
      <c r="O80" s="4"/>
    </row>
    <row r="81" ht="12" spans="1:15">
      <c r="A81" s="4"/>
      <c r="B81" s="26"/>
      <c r="C81" s="2" t="s">
        <v>160</v>
      </c>
      <c r="G81" s="4" t="s">
        <v>10</v>
      </c>
      <c r="H81" s="4">
        <v>1</v>
      </c>
      <c r="I81" s="4">
        <v>40</v>
      </c>
      <c r="J81" s="4">
        <v>40</v>
      </c>
      <c r="K81" s="50">
        <f t="shared" si="11"/>
        <v>1.5446014608</v>
      </c>
      <c r="L81" s="51">
        <f>SUM($K$20:K81)</f>
        <v>157.920053352192</v>
      </c>
      <c r="M81" s="4"/>
      <c r="N81" s="4"/>
      <c r="O81" s="4"/>
    </row>
    <row r="82" ht="12" spans="1:15">
      <c r="A82" s="4"/>
      <c r="B82" s="26"/>
      <c r="C82" s="2" t="s">
        <v>10</v>
      </c>
      <c r="G82" s="4" t="s">
        <v>10</v>
      </c>
      <c r="H82" s="4">
        <v>1</v>
      </c>
      <c r="I82" s="4">
        <v>133</v>
      </c>
      <c r="J82" s="4">
        <v>133</v>
      </c>
      <c r="K82" s="50">
        <f t="shared" si="11"/>
        <v>5.13579985716</v>
      </c>
      <c r="L82" s="51">
        <f>SUM($K$20:K82)</f>
        <v>163.055853209352</v>
      </c>
      <c r="M82" s="4"/>
      <c r="N82" s="4"/>
      <c r="O82" s="4"/>
    </row>
    <row r="83" ht="12" spans="1:15">
      <c r="A83" s="4"/>
      <c r="B83" s="26"/>
      <c r="G83" s="4"/>
      <c r="H83" s="4"/>
      <c r="I83" s="4"/>
      <c r="J83" s="4"/>
      <c r="K83" s="50"/>
      <c r="L83" s="51">
        <f>SUM($K$20:K83)</f>
        <v>163.055853209352</v>
      </c>
      <c r="M83" s="4"/>
      <c r="N83" s="4"/>
      <c r="O83" s="4"/>
    </row>
    <row r="84" ht="12" spans="1:15">
      <c r="A84" s="4"/>
      <c r="B84" s="26"/>
      <c r="C84" s="2" t="s">
        <v>457</v>
      </c>
      <c r="G84" s="4" t="s">
        <v>10</v>
      </c>
      <c r="H84" s="4">
        <v>1</v>
      </c>
      <c r="I84" s="4">
        <v>90</v>
      </c>
      <c r="J84" s="4">
        <v>90</v>
      </c>
      <c r="K84" s="50">
        <f t="shared" ref="K84:K86" si="12">J84*$M$4</f>
        <v>3.4753532868</v>
      </c>
      <c r="L84" s="51">
        <f>SUM($K$20:K84)</f>
        <v>166.531206496152</v>
      </c>
      <c r="M84" s="4"/>
      <c r="N84" s="4"/>
      <c r="O84" s="4"/>
    </row>
    <row r="85" ht="12" spans="1:15">
      <c r="A85" s="4"/>
      <c r="B85" s="26"/>
      <c r="C85" s="2" t="s">
        <v>13</v>
      </c>
      <c r="G85" s="4" t="s">
        <v>13</v>
      </c>
      <c r="H85" s="4">
        <v>1</v>
      </c>
      <c r="I85" s="4">
        <v>50</v>
      </c>
      <c r="J85" s="4">
        <v>50</v>
      </c>
      <c r="K85" s="50">
        <f t="shared" si="12"/>
        <v>1.930751826</v>
      </c>
      <c r="L85" s="51">
        <f>SUM($K$20:K85)</f>
        <v>168.461958322152</v>
      </c>
      <c r="M85" s="4"/>
      <c r="N85" s="4"/>
      <c r="O85" s="4"/>
    </row>
    <row r="86" ht="12" spans="1:15">
      <c r="A86" s="4"/>
      <c r="B86" s="26"/>
      <c r="C86" s="2" t="s">
        <v>81</v>
      </c>
      <c r="G86" s="4" t="s">
        <v>10</v>
      </c>
      <c r="H86" s="4">
        <v>1</v>
      </c>
      <c r="I86" s="4">
        <v>60</v>
      </c>
      <c r="J86" s="4">
        <v>60</v>
      </c>
      <c r="K86" s="50">
        <f t="shared" si="12"/>
        <v>2.3169021912</v>
      </c>
      <c r="L86" s="51">
        <f>SUM($K$20:K86)</f>
        <v>170.778860513352</v>
      </c>
      <c r="M86" s="4"/>
      <c r="N86" s="4"/>
      <c r="O86" s="4"/>
    </row>
    <row r="87" ht="12" spans="1:15">
      <c r="A87" s="4"/>
      <c r="B87" s="26"/>
      <c r="G87" s="4"/>
      <c r="H87" s="4"/>
      <c r="I87" s="4"/>
      <c r="J87" s="4"/>
      <c r="K87" s="50"/>
      <c r="L87" s="51">
        <f>SUM($K$20:K87)</f>
        <v>170.778860513352</v>
      </c>
      <c r="M87" s="4"/>
      <c r="N87" s="4"/>
      <c r="O87" s="4"/>
    </row>
    <row r="88" ht="12" spans="1:15">
      <c r="A88" s="4"/>
      <c r="B88" s="26"/>
      <c r="C88" s="2" t="s">
        <v>458</v>
      </c>
      <c r="G88" s="4" t="s">
        <v>5</v>
      </c>
      <c r="H88" s="4">
        <v>1</v>
      </c>
      <c r="I88" s="4">
        <v>360</v>
      </c>
      <c r="J88" s="4">
        <v>360</v>
      </c>
      <c r="K88" s="50">
        <f t="shared" ref="K88:K94" si="13">J88*$M$4</f>
        <v>13.9014131472</v>
      </c>
      <c r="L88" s="51">
        <f>SUM($K$20:K88)</f>
        <v>184.680273660552</v>
      </c>
      <c r="M88" s="4"/>
      <c r="N88" s="4"/>
      <c r="O88" s="4"/>
    </row>
    <row r="89" ht="12" spans="1:15">
      <c r="A89" s="4"/>
      <c r="B89" s="26"/>
      <c r="C89" s="2" t="s">
        <v>255</v>
      </c>
      <c r="G89" s="4" t="s">
        <v>15</v>
      </c>
      <c r="H89" s="4">
        <v>1</v>
      </c>
      <c r="I89" s="4">
        <v>47</v>
      </c>
      <c r="J89" s="4">
        <v>47</v>
      </c>
      <c r="K89" s="50">
        <f t="shared" si="13"/>
        <v>1.81490671644</v>
      </c>
      <c r="L89" s="51">
        <f>SUM($K$20:K89)</f>
        <v>186.495180376992</v>
      </c>
      <c r="M89" s="4"/>
      <c r="N89" s="4"/>
      <c r="O89" s="4"/>
    </row>
    <row r="90" ht="12" spans="1:15">
      <c r="A90" s="4"/>
      <c r="B90" s="26"/>
      <c r="C90" s="2" t="s">
        <v>81</v>
      </c>
      <c r="G90" s="4" t="s">
        <v>10</v>
      </c>
      <c r="H90" s="4">
        <v>1</v>
      </c>
      <c r="I90" s="4">
        <v>44</v>
      </c>
      <c r="J90" s="4">
        <v>44</v>
      </c>
      <c r="K90" s="50">
        <f t="shared" si="13"/>
        <v>1.69906160688</v>
      </c>
      <c r="L90" s="51">
        <f>SUM($K$20:K90)</f>
        <v>188.194241983872</v>
      </c>
      <c r="M90" s="4"/>
      <c r="N90" s="4"/>
      <c r="O90" s="4"/>
    </row>
    <row r="91" ht="12" spans="1:15">
      <c r="A91" s="4"/>
      <c r="B91" s="26"/>
      <c r="C91" s="2" t="s">
        <v>10</v>
      </c>
      <c r="G91" s="4" t="s">
        <v>10</v>
      </c>
      <c r="H91" s="4">
        <v>1</v>
      </c>
      <c r="I91" s="4">
        <v>105</v>
      </c>
      <c r="J91" s="4">
        <v>105</v>
      </c>
      <c r="K91" s="50">
        <f t="shared" si="13"/>
        <v>4.0545788346</v>
      </c>
      <c r="L91" s="51">
        <f>SUM($K$20:K91)</f>
        <v>192.248820818472</v>
      </c>
      <c r="M91" s="4"/>
      <c r="N91" s="4"/>
      <c r="O91" s="4"/>
    </row>
    <row r="92" ht="12" spans="1:15">
      <c r="A92" s="4"/>
      <c r="B92" s="26"/>
      <c r="C92" s="2" t="s">
        <v>388</v>
      </c>
      <c r="G92" s="4" t="s">
        <v>14</v>
      </c>
      <c r="H92" s="4">
        <v>1</v>
      </c>
      <c r="I92" s="4">
        <v>150</v>
      </c>
      <c r="J92" s="4">
        <v>150</v>
      </c>
      <c r="K92" s="50">
        <f t="shared" si="13"/>
        <v>5.792255478</v>
      </c>
      <c r="L92" s="51">
        <f>SUM($K$20:K92)</f>
        <v>198.041076296472</v>
      </c>
      <c r="M92" s="4"/>
      <c r="N92" s="4"/>
      <c r="O92" s="4"/>
    </row>
    <row r="93" ht="12" spans="1:15">
      <c r="A93" s="4"/>
      <c r="B93" s="26"/>
      <c r="C93" s="2" t="s">
        <v>459</v>
      </c>
      <c r="G93" s="4" t="s">
        <v>14</v>
      </c>
      <c r="H93" s="4">
        <v>1</v>
      </c>
      <c r="I93" s="4">
        <v>500</v>
      </c>
      <c r="J93" s="4">
        <v>500</v>
      </c>
      <c r="K93" s="50">
        <f t="shared" si="13"/>
        <v>19.30751826</v>
      </c>
      <c r="L93" s="51">
        <f>SUM($K$20:K93)</f>
        <v>217.348594556472</v>
      </c>
      <c r="M93" s="4"/>
      <c r="N93" s="4"/>
      <c r="O93" s="4"/>
    </row>
    <row r="94" ht="12" spans="1:15">
      <c r="A94" s="4"/>
      <c r="B94" s="26"/>
      <c r="C94" s="2" t="s">
        <v>460</v>
      </c>
      <c r="G94" s="4" t="s">
        <v>149</v>
      </c>
      <c r="H94" s="4">
        <v>1</v>
      </c>
      <c r="I94" s="4">
        <v>119</v>
      </c>
      <c r="J94" s="4">
        <v>119</v>
      </c>
      <c r="K94" s="50">
        <f t="shared" si="13"/>
        <v>4.59518934588</v>
      </c>
      <c r="L94" s="51">
        <f>SUM($K$20:K94)</f>
        <v>221.943783902352</v>
      </c>
      <c r="M94" s="4"/>
      <c r="N94" s="4"/>
      <c r="O94" s="4"/>
    </row>
    <row r="95" ht="12" spans="1:15">
      <c r="A95" s="4"/>
      <c r="B95" s="26"/>
      <c r="G95" s="4"/>
      <c r="H95" s="4"/>
      <c r="I95" s="4"/>
      <c r="J95" s="4"/>
      <c r="K95" s="50"/>
      <c r="L95" s="51">
        <f>SUM($K$20:K95)</f>
        <v>221.943783902352</v>
      </c>
      <c r="M95" s="4"/>
      <c r="N95" s="4"/>
      <c r="O95" s="4"/>
    </row>
    <row r="96" ht="12" spans="1:15">
      <c r="A96" s="4"/>
      <c r="B96" s="26"/>
      <c r="C96" s="2" t="s">
        <v>10</v>
      </c>
      <c r="G96" s="4" t="s">
        <v>10</v>
      </c>
      <c r="H96" s="4">
        <v>1</v>
      </c>
      <c r="I96" s="4">
        <v>198</v>
      </c>
      <c r="J96" s="4">
        <v>198</v>
      </c>
      <c r="K96" s="50">
        <f t="shared" ref="K96:K98" si="14">J96*$M$4</f>
        <v>7.64577723096</v>
      </c>
      <c r="L96" s="51">
        <f>SUM($K$20:K96)</f>
        <v>229.589561133312</v>
      </c>
      <c r="M96" s="4"/>
      <c r="N96" s="4"/>
      <c r="O96" s="4"/>
    </row>
    <row r="97" ht="12" spans="1:15">
      <c r="A97" s="4"/>
      <c r="B97" s="26"/>
      <c r="C97" s="2" t="s">
        <v>461</v>
      </c>
      <c r="G97" s="4" t="s">
        <v>8</v>
      </c>
      <c r="H97" s="4">
        <v>1</v>
      </c>
      <c r="I97" s="4">
        <v>300</v>
      </c>
      <c r="J97" s="4">
        <v>300</v>
      </c>
      <c r="K97" s="50">
        <f t="shared" si="14"/>
        <v>11.584510956</v>
      </c>
      <c r="L97" s="51">
        <f>SUM($K$20:K97)</f>
        <v>241.174072089312</v>
      </c>
      <c r="M97" s="4"/>
      <c r="N97" s="4"/>
      <c r="O97" s="4"/>
    </row>
    <row r="98" ht="12" spans="1:15">
      <c r="A98" s="4"/>
      <c r="B98" s="26"/>
      <c r="C98" s="2" t="s">
        <v>13</v>
      </c>
      <c r="G98" s="4" t="s">
        <v>13</v>
      </c>
      <c r="H98" s="4">
        <v>1</v>
      </c>
      <c r="I98" s="4">
        <v>25</v>
      </c>
      <c r="J98" s="4">
        <v>25</v>
      </c>
      <c r="K98" s="50">
        <f t="shared" si="14"/>
        <v>0.965375913</v>
      </c>
      <c r="L98" s="51">
        <f>SUM($K$20:K98)</f>
        <v>242.139448002312</v>
      </c>
      <c r="M98" s="4"/>
      <c r="N98" s="4"/>
      <c r="O98" s="4"/>
    </row>
    <row r="99" ht="12" spans="1:15">
      <c r="A99" s="4"/>
      <c r="B99" s="26"/>
      <c r="H99" s="4"/>
      <c r="I99" s="4"/>
      <c r="J99" s="4"/>
      <c r="K99" s="50"/>
      <c r="L99" s="51">
        <f>SUM($K$20:K99)</f>
        <v>242.139448002312</v>
      </c>
      <c r="M99" s="4"/>
      <c r="N99" s="4"/>
      <c r="O99" s="4"/>
    </row>
    <row r="100" ht="12" spans="1:15">
      <c r="A100" s="4"/>
      <c r="B100" s="26"/>
      <c r="C100" s="2" t="s">
        <v>13</v>
      </c>
      <c r="G100" s="4" t="s">
        <v>13</v>
      </c>
      <c r="H100" s="4">
        <v>1</v>
      </c>
      <c r="I100" s="4">
        <v>50</v>
      </c>
      <c r="J100" s="4">
        <v>50</v>
      </c>
      <c r="K100" s="50">
        <f t="shared" ref="K100:K104" si="15">J100*$M$4</f>
        <v>1.930751826</v>
      </c>
      <c r="L100" s="51">
        <f>SUM($K$20:K100)</f>
        <v>244.070199828312</v>
      </c>
      <c r="M100" s="4"/>
      <c r="N100" s="4"/>
      <c r="O100" s="4"/>
    </row>
    <row r="101" ht="12" spans="1:15">
      <c r="A101" s="4"/>
      <c r="B101" s="26"/>
      <c r="C101" s="2" t="s">
        <v>81</v>
      </c>
      <c r="G101" s="4" t="s">
        <v>10</v>
      </c>
      <c r="H101" s="4">
        <v>1</v>
      </c>
      <c r="I101" s="4">
        <v>48</v>
      </c>
      <c r="J101" s="4">
        <v>48</v>
      </c>
      <c r="K101" s="50">
        <f t="shared" si="15"/>
        <v>1.85352175296</v>
      </c>
      <c r="L101" s="51">
        <f>SUM($K$20:K101)</f>
        <v>245.923721581272</v>
      </c>
      <c r="M101" s="4"/>
      <c r="N101" s="4"/>
      <c r="O101" s="4"/>
    </row>
    <row r="102" ht="12" spans="1:15">
      <c r="A102" s="4"/>
      <c r="B102" s="26"/>
      <c r="C102" s="2" t="s">
        <v>87</v>
      </c>
      <c r="G102" s="4" t="s">
        <v>10</v>
      </c>
      <c r="H102" s="4">
        <v>1</v>
      </c>
      <c r="I102" s="4">
        <v>32</v>
      </c>
      <c r="J102" s="4">
        <v>32</v>
      </c>
      <c r="K102" s="50">
        <f t="shared" si="15"/>
        <v>1.23568116864</v>
      </c>
      <c r="L102" s="51">
        <f>SUM($K$20:K102)</f>
        <v>247.159402749912</v>
      </c>
      <c r="M102" s="4"/>
      <c r="N102" s="4"/>
      <c r="O102" s="4"/>
    </row>
    <row r="103" ht="12" spans="1:15">
      <c r="A103" s="4"/>
      <c r="B103" s="26"/>
      <c r="C103" s="2" t="s">
        <v>33</v>
      </c>
      <c r="G103" s="4" t="s">
        <v>5</v>
      </c>
      <c r="H103" s="4">
        <v>1</v>
      </c>
      <c r="I103" s="4">
        <v>40</v>
      </c>
      <c r="J103" s="4">
        <v>40</v>
      </c>
      <c r="K103" s="50">
        <f t="shared" si="15"/>
        <v>1.5446014608</v>
      </c>
      <c r="L103" s="51">
        <f>SUM($K$20:K103)</f>
        <v>248.704004210712</v>
      </c>
      <c r="M103" s="4"/>
      <c r="N103" s="4"/>
      <c r="O103" s="4"/>
    </row>
    <row r="104" ht="12" spans="1:15">
      <c r="A104" s="4"/>
      <c r="B104" s="26"/>
      <c r="C104" s="2" t="s">
        <v>10</v>
      </c>
      <c r="G104" s="4" t="s">
        <v>10</v>
      </c>
      <c r="H104" s="4">
        <v>1</v>
      </c>
      <c r="I104" s="4">
        <v>65</v>
      </c>
      <c r="J104" s="4">
        <v>65</v>
      </c>
      <c r="K104" s="50">
        <f t="shared" si="15"/>
        <v>2.5099773738</v>
      </c>
      <c r="L104" s="51">
        <f>SUM($K$20:K104)</f>
        <v>251.213981584512</v>
      </c>
      <c r="M104" s="4"/>
      <c r="N104" s="4"/>
      <c r="O104" s="4"/>
    </row>
    <row r="105" ht="12" spans="1:15">
      <c r="A105" s="4"/>
      <c r="B105" s="26"/>
      <c r="H105" s="4"/>
      <c r="I105" s="4"/>
      <c r="J105" s="4"/>
      <c r="K105" s="50"/>
      <c r="L105" s="51">
        <f>SUM($K$20:K105)</f>
        <v>251.213981584512</v>
      </c>
      <c r="M105" s="4"/>
      <c r="N105" s="4"/>
      <c r="O105" s="4"/>
    </row>
    <row r="106" ht="12" spans="1:15">
      <c r="A106" s="4"/>
      <c r="B106" s="26"/>
      <c r="C106" s="2" t="s">
        <v>462</v>
      </c>
      <c r="G106" s="4" t="s">
        <v>14</v>
      </c>
      <c r="H106" s="4">
        <v>1</v>
      </c>
      <c r="I106" s="4">
        <v>95</v>
      </c>
      <c r="J106" s="4">
        <v>95</v>
      </c>
      <c r="K106" s="50">
        <f t="shared" ref="K106:K112" si="16">J106*$M$4</f>
        <v>3.6684284694</v>
      </c>
      <c r="L106" s="51">
        <f>SUM($K$20:K106)</f>
        <v>254.882410053912</v>
      </c>
      <c r="M106" s="4"/>
      <c r="N106" s="4"/>
      <c r="O106" s="4"/>
    </row>
    <row r="107" ht="12" spans="1:15">
      <c r="A107" s="4"/>
      <c r="B107" s="26"/>
      <c r="C107" s="2" t="s">
        <v>171</v>
      </c>
      <c r="G107" s="4" t="s">
        <v>5</v>
      </c>
      <c r="H107" s="4">
        <v>1</v>
      </c>
      <c r="I107" s="4">
        <v>136</v>
      </c>
      <c r="J107" s="4">
        <v>136</v>
      </c>
      <c r="K107" s="50">
        <f t="shared" si="16"/>
        <v>5.25164496672</v>
      </c>
      <c r="L107" s="51">
        <f>SUM($K$20:K107)</f>
        <v>260.134055020632</v>
      </c>
      <c r="M107" s="4"/>
      <c r="N107" s="4"/>
      <c r="O107" s="4"/>
    </row>
    <row r="108" ht="12" spans="1:15">
      <c r="A108" s="4"/>
      <c r="B108" s="26"/>
      <c r="C108" s="2" t="s">
        <v>87</v>
      </c>
      <c r="G108" s="4" t="s">
        <v>10</v>
      </c>
      <c r="H108" s="4">
        <v>1</v>
      </c>
      <c r="I108" s="4">
        <v>10</v>
      </c>
      <c r="J108" s="4">
        <v>10</v>
      </c>
      <c r="K108" s="50">
        <f t="shared" si="16"/>
        <v>0.3861503652</v>
      </c>
      <c r="L108" s="51">
        <f>SUM($K$20:K108)</f>
        <v>260.520205385832</v>
      </c>
      <c r="M108" s="4"/>
      <c r="N108" s="4"/>
      <c r="O108" s="4"/>
    </row>
    <row r="109" ht="12" spans="1:15">
      <c r="A109" s="4"/>
      <c r="B109" s="26"/>
      <c r="C109" s="2" t="s">
        <v>10</v>
      </c>
      <c r="G109" s="4" t="s">
        <v>10</v>
      </c>
      <c r="H109" s="4">
        <v>1</v>
      </c>
      <c r="I109" s="4">
        <v>55</v>
      </c>
      <c r="J109" s="4">
        <v>55</v>
      </c>
      <c r="K109" s="50">
        <f t="shared" si="16"/>
        <v>2.1238270086</v>
      </c>
      <c r="L109" s="51">
        <f>SUM($K$20:K109)</f>
        <v>262.644032394432</v>
      </c>
      <c r="M109" s="4"/>
      <c r="N109" s="4"/>
      <c r="O109" s="4"/>
    </row>
    <row r="110" ht="12" spans="1:15">
      <c r="A110" s="4"/>
      <c r="B110" s="26"/>
      <c r="C110" s="2" t="s">
        <v>463</v>
      </c>
      <c r="G110" s="4" t="s">
        <v>10</v>
      </c>
      <c r="H110" s="4">
        <v>1</v>
      </c>
      <c r="I110" s="4">
        <v>25</v>
      </c>
      <c r="J110" s="4">
        <v>25</v>
      </c>
      <c r="K110" s="50">
        <f t="shared" si="16"/>
        <v>0.965375913</v>
      </c>
      <c r="L110" s="51">
        <f>SUM($K$20:K110)</f>
        <v>263.609408307432</v>
      </c>
      <c r="M110" s="4"/>
      <c r="N110" s="4"/>
      <c r="O110" s="4"/>
    </row>
    <row r="111" ht="12" spans="1:15">
      <c r="A111" s="4"/>
      <c r="B111" s="26"/>
      <c r="C111" s="2" t="s">
        <v>464</v>
      </c>
      <c r="G111" s="4" t="s">
        <v>10</v>
      </c>
      <c r="H111" s="4">
        <v>1</v>
      </c>
      <c r="I111" s="4">
        <v>15</v>
      </c>
      <c r="J111" s="4">
        <v>15</v>
      </c>
      <c r="K111" s="50">
        <f t="shared" si="16"/>
        <v>0.5792255478</v>
      </c>
      <c r="L111" s="51">
        <f>SUM($K$20:K111)</f>
        <v>264.188633855232</v>
      </c>
      <c r="M111" s="4"/>
      <c r="N111" s="4"/>
      <c r="O111" s="4"/>
    </row>
    <row r="112" ht="12" spans="1:15">
      <c r="A112" s="4"/>
      <c r="B112" s="26"/>
      <c r="C112" s="2" t="s">
        <v>255</v>
      </c>
      <c r="G112" s="4" t="s">
        <v>15</v>
      </c>
      <c r="H112" s="4">
        <v>1</v>
      </c>
      <c r="I112" s="4">
        <v>146</v>
      </c>
      <c r="J112" s="4">
        <v>146</v>
      </c>
      <c r="K112" s="50">
        <f t="shared" si="16"/>
        <v>5.63779533192</v>
      </c>
      <c r="L112" s="51">
        <f>SUM($K$20:K112)</f>
        <v>269.826429187152</v>
      </c>
      <c r="M112" s="4"/>
      <c r="N112" s="4"/>
      <c r="O112" s="4"/>
    </row>
    <row r="113" ht="12" spans="1:15">
      <c r="A113" s="4"/>
      <c r="B113" s="26"/>
      <c r="G113" s="4"/>
      <c r="H113" s="4"/>
      <c r="I113" s="4"/>
      <c r="J113" s="4"/>
      <c r="K113" s="50"/>
      <c r="L113" s="51">
        <f>SUM($K$20:K113)</f>
        <v>269.826429187152</v>
      </c>
      <c r="M113" s="4"/>
      <c r="N113" s="4"/>
      <c r="O113" s="4"/>
    </row>
    <row r="114" ht="12" spans="1:15">
      <c r="A114" s="4"/>
      <c r="B114" s="26"/>
      <c r="C114" s="2" t="s">
        <v>255</v>
      </c>
      <c r="G114" s="4" t="s">
        <v>15</v>
      </c>
      <c r="H114" s="4">
        <v>1</v>
      </c>
      <c r="I114" s="4">
        <v>157</v>
      </c>
      <c r="J114" s="4">
        <v>157</v>
      </c>
      <c r="K114" s="50">
        <f t="shared" ref="K114:K119" si="17">J114*$M$4</f>
        <v>6.06256073364</v>
      </c>
      <c r="L114" s="51">
        <f>SUM($K$20:K114)</f>
        <v>275.888989920792</v>
      </c>
      <c r="M114" s="4"/>
      <c r="N114" s="4"/>
      <c r="O114" s="4"/>
    </row>
    <row r="115" ht="12" spans="1:15">
      <c r="A115" s="4"/>
      <c r="B115" s="26"/>
      <c r="C115" s="2" t="s">
        <v>465</v>
      </c>
      <c r="G115" s="4" t="s">
        <v>5</v>
      </c>
      <c r="H115" s="4">
        <v>1</v>
      </c>
      <c r="I115" s="4">
        <v>102</v>
      </c>
      <c r="J115" s="4">
        <v>102</v>
      </c>
      <c r="K115" s="50">
        <f t="shared" si="17"/>
        <v>3.93873372504</v>
      </c>
      <c r="L115" s="51">
        <f>SUM($K$20:K115)</f>
        <v>279.827723645832</v>
      </c>
      <c r="M115" s="4"/>
      <c r="N115" s="4"/>
      <c r="O115" s="4"/>
    </row>
    <row r="116" ht="12" spans="1:15">
      <c r="A116" s="4"/>
      <c r="B116" s="26"/>
      <c r="C116" s="2" t="s">
        <v>466</v>
      </c>
      <c r="G116" s="4" t="s">
        <v>5</v>
      </c>
      <c r="H116" s="4">
        <v>1</v>
      </c>
      <c r="I116" s="4">
        <v>102</v>
      </c>
      <c r="J116" s="4">
        <v>102</v>
      </c>
      <c r="K116" s="50">
        <f t="shared" si="17"/>
        <v>3.93873372504</v>
      </c>
      <c r="L116" s="51">
        <f>SUM($K$20:K116)</f>
        <v>283.766457370872</v>
      </c>
      <c r="M116" s="4"/>
      <c r="N116" s="4"/>
      <c r="O116" s="4"/>
    </row>
    <row r="117" ht="12" spans="1:15">
      <c r="A117" s="4"/>
      <c r="B117" s="26"/>
      <c r="C117" s="2" t="s">
        <v>467</v>
      </c>
      <c r="G117" s="4" t="s">
        <v>5</v>
      </c>
      <c r="H117" s="4">
        <v>1</v>
      </c>
      <c r="I117" s="4">
        <v>220</v>
      </c>
      <c r="J117" s="4">
        <v>220</v>
      </c>
      <c r="K117" s="50">
        <f t="shared" si="17"/>
        <v>8.4953080344</v>
      </c>
      <c r="L117" s="51">
        <f>SUM($K$20:K117)</f>
        <v>292.261765405272</v>
      </c>
      <c r="M117" s="4"/>
      <c r="N117" s="4"/>
      <c r="O117" s="4"/>
    </row>
    <row r="118" ht="12" spans="1:15">
      <c r="A118" s="4"/>
      <c r="B118" s="26"/>
      <c r="C118" s="4" t="s">
        <v>468</v>
      </c>
      <c r="G118" s="4" t="s">
        <v>5</v>
      </c>
      <c r="H118" s="4">
        <v>1</v>
      </c>
      <c r="I118" s="4">
        <v>50</v>
      </c>
      <c r="J118" s="4">
        <v>50</v>
      </c>
      <c r="K118" s="50">
        <f t="shared" si="17"/>
        <v>1.930751826</v>
      </c>
      <c r="L118" s="51">
        <f>SUM($K$20:K118)</f>
        <v>294.192517231272</v>
      </c>
      <c r="M118" s="4"/>
      <c r="N118" s="4"/>
      <c r="O118" s="4"/>
    </row>
    <row r="119" ht="12" spans="1:15">
      <c r="A119" s="4"/>
      <c r="B119" s="26"/>
      <c r="C119" s="4" t="s">
        <v>136</v>
      </c>
      <c r="G119" s="4" t="s">
        <v>10</v>
      </c>
      <c r="H119" s="4">
        <v>1</v>
      </c>
      <c r="I119" s="4">
        <v>40</v>
      </c>
      <c r="J119" s="4">
        <v>40</v>
      </c>
      <c r="K119" s="50">
        <f t="shared" si="17"/>
        <v>1.5446014608</v>
      </c>
      <c r="L119" s="51">
        <f>SUM($K$20:K119)</f>
        <v>295.737118692072</v>
      </c>
      <c r="M119" s="4"/>
      <c r="N119" s="4"/>
      <c r="O119" s="4"/>
    </row>
    <row r="120" ht="12" spans="1:15">
      <c r="A120" s="4"/>
      <c r="B120" s="26"/>
      <c r="C120" s="4"/>
      <c r="G120" s="4"/>
      <c r="H120" s="4"/>
      <c r="I120" s="4"/>
      <c r="J120" s="4"/>
      <c r="K120" s="50"/>
      <c r="L120" s="51">
        <f>SUM($K$20:K120)</f>
        <v>295.737118692072</v>
      </c>
      <c r="M120" s="4"/>
      <c r="N120" s="4"/>
      <c r="O120" s="4"/>
    </row>
    <row r="121" ht="12" spans="1:15">
      <c r="A121" s="4"/>
      <c r="B121" s="26"/>
      <c r="C121" s="4" t="s">
        <v>469</v>
      </c>
      <c r="G121" s="4" t="s">
        <v>5</v>
      </c>
      <c r="H121" s="4">
        <v>1</v>
      </c>
      <c r="I121" s="4">
        <v>287</v>
      </c>
      <c r="J121" s="4">
        <v>287</v>
      </c>
      <c r="K121" s="50">
        <f t="shared" ref="K121:K123" si="18">J121*$M$4</f>
        <v>11.08251548124</v>
      </c>
      <c r="L121" s="51">
        <f>SUM($K$20:K121)</f>
        <v>306.819634173312</v>
      </c>
      <c r="M121" s="4"/>
      <c r="N121" s="4"/>
      <c r="O121" s="4"/>
    </row>
    <row r="122" ht="12" spans="1:15">
      <c r="A122" s="4"/>
      <c r="B122" s="26"/>
      <c r="C122" s="4" t="s">
        <v>109</v>
      </c>
      <c r="G122" s="4" t="s">
        <v>10</v>
      </c>
      <c r="H122" s="4">
        <v>1</v>
      </c>
      <c r="I122" s="4">
        <v>37</v>
      </c>
      <c r="J122" s="4">
        <v>37</v>
      </c>
      <c r="K122" s="50">
        <f t="shared" si="18"/>
        <v>1.42875635124</v>
      </c>
      <c r="L122" s="51">
        <f>SUM($K$20:K122)</f>
        <v>308.248390524552</v>
      </c>
      <c r="M122" s="4"/>
      <c r="N122" s="4"/>
      <c r="O122" s="4"/>
    </row>
    <row r="123" ht="12" spans="1:15">
      <c r="A123" s="4"/>
      <c r="B123" s="26"/>
      <c r="C123" s="4" t="s">
        <v>136</v>
      </c>
      <c r="G123" s="4" t="s">
        <v>10</v>
      </c>
      <c r="H123" s="4">
        <v>1</v>
      </c>
      <c r="I123" s="4">
        <v>80</v>
      </c>
      <c r="J123" s="4">
        <v>80</v>
      </c>
      <c r="K123" s="50">
        <f t="shared" si="18"/>
        <v>3.0892029216</v>
      </c>
      <c r="L123" s="51">
        <f>SUM($K$20:K123)</f>
        <v>311.337593446152</v>
      </c>
      <c r="M123" s="4"/>
      <c r="N123" s="4"/>
      <c r="O123" s="4"/>
    </row>
    <row r="124" ht="12" spans="1:15">
      <c r="A124" s="4"/>
      <c r="B124" s="26"/>
      <c r="C124" s="4"/>
      <c r="H124" s="4"/>
      <c r="I124" s="4"/>
      <c r="J124" s="4"/>
      <c r="K124" s="50"/>
      <c r="L124" s="51">
        <f>SUM($K$20:K124)</f>
        <v>311.337593446152</v>
      </c>
      <c r="M124" s="4"/>
      <c r="N124" s="4"/>
      <c r="O124" s="4"/>
    </row>
    <row r="125" ht="12" spans="1:15">
      <c r="A125" s="4"/>
      <c r="B125" s="26"/>
      <c r="C125" s="4" t="s">
        <v>470</v>
      </c>
      <c r="G125" s="4" t="s">
        <v>15</v>
      </c>
      <c r="H125" s="4">
        <v>1</v>
      </c>
      <c r="I125" s="4">
        <v>263</v>
      </c>
      <c r="J125" s="4">
        <v>263</v>
      </c>
      <c r="K125" s="50">
        <f t="shared" ref="K125:K128" si="19">J125*$M$4</f>
        <v>10.15575460476</v>
      </c>
      <c r="L125" s="51">
        <f>SUM($K$20:K125)</f>
        <v>321.493348050912</v>
      </c>
      <c r="M125" s="4"/>
      <c r="N125" s="4"/>
      <c r="O125" s="4"/>
    </row>
    <row r="126" ht="12" spans="1:15">
      <c r="A126" s="4"/>
      <c r="B126" s="26"/>
      <c r="C126" s="4" t="s">
        <v>471</v>
      </c>
      <c r="G126" s="4" t="s">
        <v>14</v>
      </c>
      <c r="H126" s="4">
        <v>1</v>
      </c>
      <c r="I126" s="4">
        <v>50</v>
      </c>
      <c r="J126" s="4">
        <v>50</v>
      </c>
      <c r="K126" s="50">
        <f t="shared" si="19"/>
        <v>1.930751826</v>
      </c>
      <c r="L126" s="51">
        <f>SUM($K$20:K126)</f>
        <v>323.424099876912</v>
      </c>
      <c r="M126" s="4"/>
      <c r="N126" s="4"/>
      <c r="O126" s="4"/>
    </row>
    <row r="127" ht="12" spans="1:15">
      <c r="A127" s="4"/>
      <c r="B127" s="26"/>
      <c r="C127" s="4" t="s">
        <v>472</v>
      </c>
      <c r="G127" s="4" t="s">
        <v>14</v>
      </c>
      <c r="H127" s="4">
        <v>1</v>
      </c>
      <c r="I127" s="4">
        <v>9</v>
      </c>
      <c r="J127" s="4">
        <v>9</v>
      </c>
      <c r="K127" s="50">
        <f t="shared" si="19"/>
        <v>0.34753532868</v>
      </c>
      <c r="L127" s="51">
        <f>SUM($K$20:K127)</f>
        <v>323.771635205592</v>
      </c>
      <c r="M127" s="4"/>
      <c r="N127" s="4"/>
      <c r="O127" s="4"/>
    </row>
    <row r="128" ht="12" spans="1:15">
      <c r="A128" s="4"/>
      <c r="B128" s="26"/>
      <c r="C128" s="4" t="s">
        <v>10</v>
      </c>
      <c r="G128" s="4" t="s">
        <v>10</v>
      </c>
      <c r="H128" s="4">
        <v>1</v>
      </c>
      <c r="I128" s="4">
        <v>180</v>
      </c>
      <c r="J128" s="4">
        <v>180</v>
      </c>
      <c r="K128" s="50">
        <f t="shared" si="19"/>
        <v>6.9507065736</v>
      </c>
      <c r="L128" s="51">
        <f>SUM($K$20:K128)</f>
        <v>330.722341779192</v>
      </c>
      <c r="M128" s="4"/>
      <c r="N128" s="4"/>
      <c r="O128" s="4"/>
    </row>
    <row r="129" ht="12" spans="1:15">
      <c r="A129" s="4"/>
      <c r="B129" s="26"/>
      <c r="C129" s="4"/>
      <c r="G129" s="4"/>
      <c r="H129" s="4"/>
      <c r="I129" s="4"/>
      <c r="J129" s="4"/>
      <c r="K129" s="50"/>
      <c r="L129" s="51">
        <f>SUM($K$20:K129)</f>
        <v>330.722341779192</v>
      </c>
      <c r="M129" s="4"/>
      <c r="N129" s="4"/>
      <c r="O129" s="4"/>
    </row>
    <row r="130" ht="12" spans="1:15">
      <c r="A130" s="4"/>
      <c r="B130" s="26"/>
      <c r="C130" s="4" t="s">
        <v>453</v>
      </c>
      <c r="G130" s="4" t="s">
        <v>5</v>
      </c>
      <c r="H130" s="4">
        <v>1</v>
      </c>
      <c r="I130" s="4">
        <v>8.5</v>
      </c>
      <c r="J130" s="4">
        <v>8.5</v>
      </c>
      <c r="K130" s="50">
        <f t="shared" ref="K130:K133" si="20">J130*$M$4</f>
        <v>0.32822781042</v>
      </c>
      <c r="L130" s="51">
        <f>SUM($K$20:K130)</f>
        <v>331.050569589612</v>
      </c>
      <c r="M130" s="4"/>
      <c r="N130" s="4"/>
      <c r="O130" s="4"/>
    </row>
    <row r="131" ht="12" spans="1:15">
      <c r="A131" s="4"/>
      <c r="B131" s="26"/>
      <c r="C131" s="4" t="s">
        <v>473</v>
      </c>
      <c r="G131" s="4" t="s">
        <v>5</v>
      </c>
      <c r="H131" s="4">
        <v>1</v>
      </c>
      <c r="I131" s="4">
        <v>280</v>
      </c>
      <c r="J131" s="4">
        <v>280</v>
      </c>
      <c r="K131" s="50">
        <f t="shared" si="20"/>
        <v>10.8122102256</v>
      </c>
      <c r="L131" s="51">
        <f>SUM($K$20:K131)</f>
        <v>341.862779815212</v>
      </c>
      <c r="M131" s="4"/>
      <c r="N131" s="4"/>
      <c r="O131" s="4"/>
    </row>
    <row r="132" ht="12" spans="1:15">
      <c r="A132" s="4"/>
      <c r="B132" s="26"/>
      <c r="C132" s="4" t="s">
        <v>474</v>
      </c>
      <c r="G132" s="4" t="s">
        <v>10</v>
      </c>
      <c r="H132" s="4">
        <v>1</v>
      </c>
      <c r="I132" s="4">
        <v>90</v>
      </c>
      <c r="J132" s="4">
        <v>90</v>
      </c>
      <c r="K132" s="50">
        <f t="shared" si="20"/>
        <v>3.4753532868</v>
      </c>
      <c r="L132" s="51">
        <f>SUM($K$20:K132)</f>
        <v>345.338133102012</v>
      </c>
      <c r="M132" s="4"/>
      <c r="N132" s="4"/>
      <c r="O132" s="4"/>
    </row>
    <row r="133" ht="12" spans="1:15">
      <c r="A133" s="4"/>
      <c r="B133" s="26"/>
      <c r="C133" s="4" t="s">
        <v>157</v>
      </c>
      <c r="G133" s="4" t="s">
        <v>149</v>
      </c>
      <c r="H133" s="4">
        <v>1</v>
      </c>
      <c r="I133" s="4">
        <v>255</v>
      </c>
      <c r="J133" s="4">
        <v>255</v>
      </c>
      <c r="K133" s="50">
        <f t="shared" si="20"/>
        <v>9.8468343126</v>
      </c>
      <c r="L133" s="51">
        <f>SUM($K$20:K133)</f>
        <v>355.184967414612</v>
      </c>
      <c r="M133" s="4"/>
      <c r="N133" s="4"/>
      <c r="O133" s="4"/>
    </row>
    <row r="134" ht="12" spans="1:15">
      <c r="A134" s="4"/>
      <c r="B134" s="26"/>
      <c r="C134" s="4"/>
      <c r="H134" s="4"/>
      <c r="I134" s="4"/>
      <c r="J134" s="4"/>
      <c r="K134" s="50"/>
      <c r="L134" s="51">
        <f>SUM($K$20:K134)</f>
        <v>355.184967414612</v>
      </c>
      <c r="M134" s="4"/>
      <c r="N134" s="4"/>
      <c r="O134" s="4"/>
    </row>
    <row r="135" ht="12" spans="1:15">
      <c r="A135" s="4"/>
      <c r="B135" s="26"/>
      <c r="C135" s="4" t="s">
        <v>81</v>
      </c>
      <c r="G135" s="4" t="s">
        <v>10</v>
      </c>
      <c r="H135" s="4">
        <v>1</v>
      </c>
      <c r="I135" s="4">
        <v>97</v>
      </c>
      <c r="J135" s="4">
        <v>97</v>
      </c>
      <c r="K135" s="50">
        <f t="shared" ref="K135:K137" si="21">J135*$M$4</f>
        <v>3.74565854244</v>
      </c>
      <c r="L135" s="51">
        <f>SUM($K$20:K135)</f>
        <v>358.930625957052</v>
      </c>
      <c r="M135" s="4"/>
      <c r="N135" s="4"/>
      <c r="O135" s="4"/>
    </row>
    <row r="136" ht="12" spans="1:15">
      <c r="A136" s="4"/>
      <c r="B136" s="26"/>
      <c r="C136" s="4" t="s">
        <v>475</v>
      </c>
      <c r="G136" s="4" t="s">
        <v>14</v>
      </c>
      <c r="H136" s="4">
        <v>1</v>
      </c>
      <c r="I136" s="4">
        <v>150</v>
      </c>
      <c r="J136" s="4">
        <v>150</v>
      </c>
      <c r="K136" s="50">
        <f t="shared" si="21"/>
        <v>5.792255478</v>
      </c>
      <c r="L136" s="51">
        <f>SUM($K$20:K136)</f>
        <v>364.722881435052</v>
      </c>
      <c r="M136" s="4"/>
      <c r="N136" s="4"/>
      <c r="O136" s="4"/>
    </row>
    <row r="137" ht="12" spans="1:15">
      <c r="A137" s="4"/>
      <c r="B137" s="26"/>
      <c r="C137" s="4" t="s">
        <v>87</v>
      </c>
      <c r="G137" s="4" t="s">
        <v>10</v>
      </c>
      <c r="H137" s="4">
        <v>1</v>
      </c>
      <c r="I137" s="4">
        <v>34</v>
      </c>
      <c r="J137" s="4">
        <v>34</v>
      </c>
      <c r="K137" s="50">
        <f t="shared" si="21"/>
        <v>1.31291124168</v>
      </c>
      <c r="L137" s="51">
        <f>SUM($K$20:K137)</f>
        <v>366.035792676732</v>
      </c>
      <c r="M137" s="4"/>
      <c r="N137" s="4"/>
      <c r="O137" s="4"/>
    </row>
    <row r="138" ht="12" spans="1:15">
      <c r="A138" s="4"/>
      <c r="B138" s="26"/>
      <c r="C138" s="4"/>
      <c r="G138" s="4"/>
      <c r="H138" s="4"/>
      <c r="I138" s="4"/>
      <c r="J138" s="4"/>
      <c r="K138" s="49"/>
      <c r="L138" s="4"/>
      <c r="M138" s="4"/>
      <c r="N138" s="4"/>
      <c r="O138" s="4"/>
    </row>
    <row r="139" ht="27" customHeight="1" spans="1:15">
      <c r="A139" s="58" t="s">
        <v>397</v>
      </c>
      <c r="B139" s="59" t="s">
        <v>145</v>
      </c>
      <c r="C139" s="60"/>
      <c r="D139" s="61"/>
      <c r="E139" s="61"/>
      <c r="F139" s="61"/>
      <c r="G139" s="63"/>
      <c r="H139" s="63"/>
      <c r="I139" s="64"/>
      <c r="J139" s="65"/>
      <c r="K139" s="66"/>
      <c r="L139" s="64">
        <v>444.15</v>
      </c>
      <c r="M139" s="63"/>
      <c r="N139" s="58"/>
      <c r="O139" s="58"/>
    </row>
    <row r="140" ht="27" customHeight="1" spans="1:15">
      <c r="A140" s="58"/>
      <c r="B140" s="62" t="s">
        <v>147</v>
      </c>
      <c r="C140" s="58"/>
      <c r="G140" s="58" t="s">
        <v>476</v>
      </c>
      <c r="H140" s="58"/>
      <c r="I140" s="62"/>
      <c r="J140" s="67">
        <f>444.15/21</f>
        <v>21.15</v>
      </c>
      <c r="K140" s="68"/>
      <c r="L140" s="58"/>
      <c r="M140" s="58"/>
      <c r="N140" s="58"/>
      <c r="O140" s="58"/>
    </row>
    <row r="141" ht="12" spans="1:15">
      <c r="A141" s="4"/>
      <c r="B141" s="26"/>
      <c r="C141" s="4"/>
      <c r="G141" s="4"/>
      <c r="H141" s="4"/>
      <c r="I141" s="4"/>
      <c r="J141" s="4"/>
      <c r="K141" s="49"/>
      <c r="L141" s="4"/>
      <c r="M141" s="4"/>
      <c r="N141" s="4"/>
      <c r="O141" s="4"/>
    </row>
    <row r="142" ht="12" spans="1:15">
      <c r="A142" s="4"/>
      <c r="B142" s="26"/>
      <c r="C142" s="4"/>
      <c r="G142" s="4"/>
      <c r="H142" s="4"/>
      <c r="I142" s="4"/>
      <c r="J142" s="4"/>
      <c r="K142" s="49"/>
      <c r="L142" s="4"/>
      <c r="M142" s="4"/>
      <c r="N142" s="4"/>
      <c r="O142" s="4"/>
    </row>
    <row r="143" ht="12" spans="1:15">
      <c r="A143" s="4"/>
      <c r="B143" s="26"/>
      <c r="C143" s="4"/>
      <c r="G143" s="4"/>
      <c r="H143" s="4"/>
      <c r="I143" s="4"/>
      <c r="J143" s="4"/>
      <c r="K143" s="4"/>
      <c r="L143" s="4"/>
      <c r="M143" s="4"/>
      <c r="N143" s="4"/>
      <c r="O143" s="4"/>
    </row>
    <row r="144" ht="12" spans="1:15">
      <c r="A144" s="4"/>
      <c r="B144" s="26"/>
      <c r="C144" s="4"/>
      <c r="G144" s="4"/>
      <c r="H144" s="4"/>
      <c r="I144" s="4"/>
      <c r="J144" s="4"/>
      <c r="K144" s="4"/>
      <c r="L144" s="4"/>
      <c r="M144" s="4"/>
      <c r="N144" s="4"/>
      <c r="O144" s="4"/>
    </row>
    <row r="147" ht="12" spans="1:15">
      <c r="A147" s="4"/>
      <c r="B147" s="26"/>
      <c r="C147" s="4"/>
      <c r="G147" s="4"/>
      <c r="H147" s="4"/>
      <c r="I147" s="4"/>
      <c r="J147" s="4"/>
      <c r="K147" s="4"/>
      <c r="L147" s="4"/>
      <c r="M147" s="4"/>
      <c r="N147" s="4"/>
      <c r="O147" s="4"/>
    </row>
    <row r="148" ht="12" spans="1:15">
      <c r="A148" s="4"/>
      <c r="B148" s="26"/>
      <c r="C148" s="4"/>
      <c r="G148" s="4"/>
      <c r="H148" s="4"/>
      <c r="I148" s="4"/>
      <c r="J148" s="4"/>
      <c r="K148" s="4"/>
      <c r="L148" s="4"/>
      <c r="M148" s="4"/>
      <c r="N148" s="4"/>
      <c r="O148" s="4"/>
    </row>
    <row r="149" ht="12" spans="1:15">
      <c r="A149" s="4"/>
      <c r="B149" s="26"/>
      <c r="C149" s="4"/>
      <c r="G149" s="4"/>
      <c r="H149" s="4"/>
      <c r="I149" s="4"/>
      <c r="J149" s="4"/>
      <c r="K149" s="4"/>
      <c r="L149" s="4"/>
      <c r="M149" s="4"/>
      <c r="N149" s="4"/>
      <c r="O149" s="4"/>
    </row>
    <row r="150" ht="12" spans="1:15">
      <c r="A150" s="4"/>
      <c r="B150" s="26"/>
      <c r="C150" s="4"/>
      <c r="G150" s="4"/>
      <c r="H150" s="4"/>
      <c r="I150" s="4"/>
      <c r="J150" s="4"/>
      <c r="K150" s="4"/>
      <c r="L150" s="4"/>
      <c r="M150" s="4"/>
      <c r="N150" s="4"/>
      <c r="O150" s="4"/>
    </row>
    <row r="151" ht="12" spans="1:15">
      <c r="A151" s="4"/>
      <c r="B151" s="26"/>
      <c r="C151" s="4"/>
      <c r="G151" s="4"/>
      <c r="H151" s="4"/>
      <c r="I151" s="4"/>
      <c r="J151" s="4"/>
      <c r="K151" s="4"/>
      <c r="L151" s="4"/>
      <c r="M151" s="4"/>
      <c r="N151" s="4"/>
      <c r="O151" s="4"/>
    </row>
    <row r="152" ht="12" spans="1:15">
      <c r="A152" s="4"/>
      <c r="B152" s="26"/>
      <c r="C152" s="4"/>
      <c r="G152" s="4"/>
      <c r="H152" s="4"/>
      <c r="I152" s="4"/>
      <c r="J152" s="4"/>
      <c r="K152" s="4"/>
      <c r="L152" s="4"/>
      <c r="M152" s="4"/>
      <c r="N152" s="4"/>
      <c r="O152" s="4"/>
    </row>
    <row r="153" ht="12" spans="1:15">
      <c r="A153" s="4"/>
      <c r="B153" s="26"/>
      <c r="C153" s="4"/>
      <c r="G153" s="4"/>
      <c r="H153" s="4"/>
      <c r="I153" s="4"/>
      <c r="J153" s="4"/>
      <c r="K153" s="4"/>
      <c r="L153" s="4"/>
      <c r="M153" s="4"/>
      <c r="N153" s="4"/>
      <c r="O153" s="4"/>
    </row>
    <row r="154" ht="12" spans="1:15">
      <c r="A154" s="4"/>
      <c r="B154" s="26"/>
      <c r="C154" s="4"/>
      <c r="G154" s="4"/>
      <c r="H154" s="4"/>
      <c r="I154" s="4"/>
      <c r="J154" s="4"/>
      <c r="K154" s="4"/>
      <c r="L154" s="4"/>
      <c r="M154" s="4"/>
      <c r="N154" s="4"/>
      <c r="O154" s="4"/>
    </row>
    <row r="157" ht="12" spans="1:15">
      <c r="A157" s="4"/>
      <c r="B157" s="26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r="158" ht="12" spans="1:15">
      <c r="A158" s="4"/>
      <c r="B158" s="26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 ht="12" spans="1:15">
      <c r="A159" s="4"/>
      <c r="B159" s="26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r="160" ht="12" spans="1:15">
      <c r="A160" s="4"/>
      <c r="B160" s="26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</row>
    <row r="161" ht="12" spans="1:15">
      <c r="A161" s="4"/>
      <c r="B161" s="26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 ht="12" spans="1:15">
      <c r="A162" s="4"/>
      <c r="B162" s="26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</row>
    <row r="163" ht="12" spans="1:15">
      <c r="A163" s="4"/>
      <c r="B163" s="26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</row>
    <row r="164" ht="12" spans="1:15">
      <c r="A164" s="4"/>
      <c r="B164" s="26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</row>
    <row r="165" ht="12" spans="1:15">
      <c r="A165" s="4"/>
      <c r="B165" s="26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</row>
    <row r="166" ht="12" spans="1:15">
      <c r="A166" s="4"/>
      <c r="B166" s="26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</row>
    <row r="167" ht="12" spans="1:15">
      <c r="A167" s="4"/>
      <c r="B167" s="26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 ht="12" spans="1:15">
      <c r="A168" s="4"/>
      <c r="B168" s="26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 ht="12" spans="1:15">
      <c r="A169" s="4"/>
      <c r="B169" s="26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 ht="12" spans="1:15">
      <c r="A170" s="4"/>
      <c r="B170" s="26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</row>
    <row r="171" ht="12" spans="1:15">
      <c r="A171" s="4"/>
      <c r="B171" s="26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</row>
    <row r="172" ht="12" spans="1:15">
      <c r="A172" s="4"/>
      <c r="B172" s="26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 ht="12" spans="1:15">
      <c r="A173" s="4"/>
      <c r="B173" s="26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 ht="12" spans="1:15">
      <c r="A174" s="4"/>
      <c r="B174" s="26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r="175" ht="12" spans="1:15">
      <c r="A175" s="4"/>
      <c r="B175" s="26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r="176" ht="12" spans="1:15">
      <c r="A176" s="4"/>
      <c r="B176" s="26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 ht="12" spans="1:15">
      <c r="A177" s="4"/>
      <c r="B177" s="26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</row>
    <row r="178" ht="12" spans="1:15">
      <c r="A178" s="4"/>
      <c r="B178" s="26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</row>
    <row r="179" ht="12" spans="1:15">
      <c r="A179" s="4"/>
      <c r="B179" s="26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</row>
    <row r="180" ht="12" spans="1:15">
      <c r="A180" s="4"/>
      <c r="B180" s="26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</row>
    <row r="181" ht="12" spans="1:15">
      <c r="A181" s="4"/>
      <c r="B181" s="26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</row>
    <row r="182" ht="12" spans="1:15">
      <c r="A182" s="4"/>
      <c r="B182" s="26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</row>
    <row r="183" ht="12" spans="1:15">
      <c r="A183" s="4"/>
      <c r="B183" s="26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 ht="12" spans="1:15">
      <c r="A184" s="4"/>
      <c r="B184" s="26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</row>
    <row r="185" ht="12" spans="1:15">
      <c r="A185" s="4"/>
      <c r="B185" s="26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r="186" ht="12" spans="1:15">
      <c r="A186" s="4"/>
      <c r="B186" s="26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</row>
    <row r="187" ht="12" spans="1:15">
      <c r="A187" s="4"/>
      <c r="B187" s="26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 ht="12" spans="1:15">
      <c r="A188" s="4"/>
      <c r="B188" s="26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r="189" ht="12" spans="1:15">
      <c r="A189" s="4"/>
      <c r="B189" s="26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</row>
    <row r="190" ht="12" spans="1:15">
      <c r="A190" s="4"/>
      <c r="B190" s="26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</row>
    <row r="191" ht="12" spans="1:15">
      <c r="A191" s="4"/>
      <c r="B191" s="26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</row>
    <row r="192" ht="12" spans="1:15">
      <c r="A192" s="4"/>
      <c r="B192" s="26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</row>
    <row r="193" ht="12" spans="1:15">
      <c r="A193" s="4"/>
      <c r="B193" s="26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</row>
    <row r="194" ht="12" spans="1:15">
      <c r="A194" s="4"/>
      <c r="B194" s="26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</row>
    <row r="195" ht="12" spans="1:15">
      <c r="A195" s="4"/>
      <c r="B195" s="26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</row>
    <row r="196" ht="12" spans="1:15">
      <c r="A196" s="4"/>
      <c r="B196" s="26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</row>
    <row r="197" ht="12" spans="1:15">
      <c r="A197" s="4"/>
      <c r="B197" s="26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</row>
    <row r="198" ht="12" spans="1:15">
      <c r="A198" s="4"/>
      <c r="B198" s="26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</row>
    <row r="199" ht="12" spans="1:15">
      <c r="A199" s="4"/>
      <c r="B199" s="26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</row>
    <row r="200" ht="12" spans="1:15">
      <c r="A200" s="4"/>
      <c r="B200" s="26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</row>
    <row r="201" ht="12" spans="1:15">
      <c r="A201" s="4"/>
      <c r="B201" s="26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</row>
    <row r="202" ht="12" spans="1:15">
      <c r="A202" s="4"/>
      <c r="B202" s="26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</row>
    <row r="203" ht="12" spans="1:15">
      <c r="A203" s="4"/>
      <c r="B203" s="26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</row>
    <row r="204" ht="12" spans="1:15">
      <c r="A204" s="4"/>
      <c r="B204" s="26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</row>
    <row r="205" ht="12" spans="1:15">
      <c r="A205" s="4"/>
      <c r="B205" s="26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</row>
    <row r="206" ht="12" spans="1:15">
      <c r="A206" s="4"/>
      <c r="B206" s="26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</row>
    <row r="207" ht="12" spans="1:15">
      <c r="A207" s="4"/>
      <c r="B207" s="26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</row>
    <row r="208" ht="12" spans="1:15">
      <c r="A208" s="4"/>
      <c r="B208" s="26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</row>
    <row r="209" ht="12" spans="1:15">
      <c r="A209" s="4"/>
      <c r="B209" s="26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</row>
    <row r="210" ht="12" spans="1:15">
      <c r="A210" s="4"/>
      <c r="B210" s="26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</row>
    <row r="211" ht="12" spans="1:15">
      <c r="A211" s="4"/>
      <c r="B211" s="26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</row>
    <row r="212" ht="12" spans="1:15">
      <c r="A212" s="4"/>
      <c r="B212" s="26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r="213" ht="12" spans="1:15">
      <c r="A213" s="4"/>
      <c r="B213" s="26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</row>
    <row r="214" ht="12" spans="1:15">
      <c r="A214" s="4"/>
      <c r="B214" s="26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</row>
    <row r="215" ht="12" spans="1:15">
      <c r="A215" s="4"/>
      <c r="B215" s="26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r="216" ht="12" spans="1:15">
      <c r="A216" s="4"/>
      <c r="B216" s="26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</row>
    <row r="217" ht="12" spans="1:15">
      <c r="A217" s="4"/>
      <c r="B217" s="26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</row>
    <row r="218" ht="12" spans="1:15">
      <c r="A218" s="4"/>
      <c r="B218" s="26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</row>
    <row r="219" ht="12" spans="1:15">
      <c r="A219" s="4"/>
      <c r="B219" s="26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</row>
    <row r="220" ht="12" spans="1:15">
      <c r="A220" s="4"/>
      <c r="B220" s="26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</row>
    <row r="221" ht="12" spans="1:15">
      <c r="A221" s="4"/>
      <c r="B221" s="26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</row>
    <row r="222" ht="12" spans="1:15">
      <c r="A222" s="4"/>
      <c r="B222" s="26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</row>
    <row r="223" ht="12" spans="1:15">
      <c r="A223" s="4"/>
      <c r="B223" s="26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</row>
    <row r="224" ht="12" spans="1:15">
      <c r="A224" s="4"/>
      <c r="B224" s="26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</row>
    <row r="225" ht="12" spans="1:15">
      <c r="A225" s="4"/>
      <c r="B225" s="26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</row>
    <row r="226" ht="12" spans="1:15">
      <c r="A226" s="4"/>
      <c r="B226" s="26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</row>
    <row r="227" ht="12" spans="1:15">
      <c r="A227" s="4"/>
      <c r="B227" s="26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</row>
    <row r="228" ht="12" spans="1:15">
      <c r="A228" s="4"/>
      <c r="B228" s="26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</row>
    <row r="229" ht="12" spans="1:15">
      <c r="A229" s="4"/>
      <c r="B229" s="26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</row>
    <row r="230" ht="12" spans="1:15">
      <c r="A230" s="4"/>
      <c r="B230" s="26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</row>
    <row r="231" ht="12" spans="1:15">
      <c r="A231" s="4"/>
      <c r="B231" s="26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</row>
    <row r="232" ht="12" spans="1:15">
      <c r="A232" s="4"/>
      <c r="B232" s="26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</row>
    <row r="233" ht="12" spans="1:15">
      <c r="A233" s="4"/>
      <c r="B233" s="26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</row>
    <row r="234" ht="12" spans="1:15">
      <c r="A234" s="4"/>
      <c r="B234" s="26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</row>
    <row r="235" ht="12" spans="1:15">
      <c r="A235" s="4"/>
      <c r="B235" s="26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</row>
    <row r="236" ht="12" spans="1:15">
      <c r="A236" s="4"/>
      <c r="B236" s="26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</row>
    <row r="237" ht="12" spans="1:15">
      <c r="A237" s="4"/>
      <c r="B237" s="26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</row>
    <row r="238" ht="12" spans="1:15">
      <c r="A238" s="4"/>
      <c r="B238" s="26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</row>
    <row r="239" ht="12" spans="1:15">
      <c r="A239" s="4"/>
      <c r="B239" s="26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</row>
    <row r="240" ht="12" spans="1:15">
      <c r="A240" s="4"/>
      <c r="B240" s="26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 ht="12" spans="1:15">
      <c r="A241" s="4"/>
      <c r="B241" s="26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</row>
    <row r="242" ht="12" spans="1:15">
      <c r="A242" s="4"/>
      <c r="B242" s="26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</row>
    <row r="243" ht="12" spans="1:15">
      <c r="A243" s="4"/>
      <c r="B243" s="26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</row>
    <row r="244" ht="12" spans="1:15">
      <c r="A244" s="4"/>
      <c r="B244" s="26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</row>
    <row r="245" ht="12" spans="1:15">
      <c r="A245" s="4"/>
      <c r="B245" s="26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</row>
    <row r="246" ht="12" spans="1:15">
      <c r="A246" s="4"/>
      <c r="B246" s="26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</row>
    <row r="247" ht="12" spans="1:15">
      <c r="A247" s="4"/>
      <c r="B247" s="26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</row>
    <row r="248" ht="12" spans="1:15">
      <c r="A248" s="4"/>
      <c r="B248" s="26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</row>
    <row r="249" ht="12" spans="1:15">
      <c r="A249" s="4"/>
      <c r="B249" s="26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</row>
    <row r="250" ht="12" spans="1:15">
      <c r="A250" s="4"/>
      <c r="B250" s="26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</row>
    <row r="251" ht="12" spans="1:15">
      <c r="A251" s="4"/>
      <c r="B251" s="26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r="252" ht="12" spans="1:15">
      <c r="A252" s="4"/>
      <c r="B252" s="26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</row>
    <row r="253" ht="12" spans="1:15">
      <c r="A253" s="4"/>
      <c r="B253" s="26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</row>
    <row r="254" ht="12" spans="1:15">
      <c r="A254" s="4"/>
      <c r="B254" s="26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</row>
    <row r="255" ht="12" spans="1:15">
      <c r="A255" s="4"/>
      <c r="B255" s="26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</row>
    <row r="256" ht="12" spans="1:15">
      <c r="A256" s="4"/>
      <c r="B256" s="26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</row>
    <row r="257" ht="12" spans="1:15">
      <c r="A257" s="4"/>
      <c r="B257" s="26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</row>
    <row r="258" ht="12" spans="1:15">
      <c r="A258" s="4"/>
      <c r="B258" s="26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</row>
    <row r="259" ht="12" spans="1:15">
      <c r="A259" s="4"/>
      <c r="B259" s="26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</row>
    <row r="260" ht="12" spans="1:15">
      <c r="A260" s="4"/>
      <c r="B260" s="26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</row>
    <row r="261" ht="12" spans="1:15">
      <c r="A261" s="4"/>
      <c r="B261" s="26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</row>
    <row r="262" ht="12" spans="1:15">
      <c r="A262" s="4"/>
      <c r="B262" s="26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</row>
    <row r="263" ht="12" spans="1:15">
      <c r="A263" s="4"/>
      <c r="B263" s="26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</row>
    <row r="264" ht="12" spans="1:15">
      <c r="A264" s="4"/>
      <c r="B264" s="26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</row>
    <row r="265" ht="12" spans="1:15">
      <c r="A265" s="4"/>
      <c r="B265" s="26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</row>
    <row r="266" ht="12" spans="1:15">
      <c r="A266" s="4"/>
      <c r="B266" s="26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</row>
    <row r="267" ht="12" spans="1:15">
      <c r="A267" s="4"/>
      <c r="B267" s="26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</row>
    <row r="268" ht="12" spans="1:15">
      <c r="A268" s="4"/>
      <c r="B268" s="26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</row>
    <row r="269" ht="12" spans="1:15">
      <c r="A269" s="4"/>
      <c r="B269" s="26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</row>
    <row r="270" ht="12" spans="1:15">
      <c r="A270" s="4"/>
      <c r="B270" s="26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</row>
    <row r="271" ht="12" spans="1:15">
      <c r="A271" s="4"/>
      <c r="B271" s="26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</row>
    <row r="272" ht="12" spans="1:15">
      <c r="A272" s="4"/>
      <c r="B272" s="26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</row>
    <row r="273" ht="12" spans="1:15">
      <c r="A273" s="4"/>
      <c r="B273" s="26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</row>
    <row r="274" ht="12" spans="1:15">
      <c r="A274" s="4"/>
      <c r="B274" s="26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</row>
    <row r="275" ht="12" spans="1:15">
      <c r="A275" s="4"/>
      <c r="B275" s="26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r="276" ht="12" spans="1:15">
      <c r="A276" s="4"/>
      <c r="B276" s="26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</row>
    <row r="277" ht="12" spans="1:15">
      <c r="A277" s="4"/>
      <c r="B277" s="26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</row>
    <row r="278" ht="12" spans="1:15">
      <c r="A278" s="4"/>
      <c r="B278" s="26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</row>
    <row r="279" ht="12" spans="1:15">
      <c r="A279" s="4"/>
      <c r="B279" s="26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</row>
    <row r="280" ht="12" spans="1:15">
      <c r="A280" s="4"/>
      <c r="B280" s="26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</row>
    <row r="281" ht="12" spans="1:15">
      <c r="A281" s="4"/>
      <c r="B281" s="26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</row>
    <row r="282" ht="12" spans="1:15">
      <c r="A282" s="4"/>
      <c r="B282" s="26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</row>
    <row r="283" ht="12" spans="1:15">
      <c r="A283" s="4"/>
      <c r="B283" s="26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</row>
    <row r="284" ht="12" spans="1:15">
      <c r="A284" s="4"/>
      <c r="B284" s="26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</row>
    <row r="285" ht="12" spans="1:15">
      <c r="A285" s="4"/>
      <c r="B285" s="26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</row>
    <row r="286" ht="12" spans="1:15">
      <c r="A286" s="4"/>
      <c r="B286" s="26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</row>
    <row r="287" ht="12" spans="1:15">
      <c r="A287" s="4"/>
      <c r="B287" s="26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</row>
    <row r="288" ht="12" spans="1:15">
      <c r="A288" s="4"/>
      <c r="B288" s="26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</row>
    <row r="289" ht="12" spans="1:15">
      <c r="A289" s="4"/>
      <c r="B289" s="26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</row>
    <row r="290" ht="12" spans="1:15">
      <c r="A290" s="4"/>
      <c r="B290" s="26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</row>
    <row r="291" ht="12" spans="1:15">
      <c r="A291" s="4"/>
      <c r="B291" s="26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</row>
    <row r="292" ht="12" spans="1:15">
      <c r="A292" s="4"/>
      <c r="B292" s="26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</row>
    <row r="293" ht="12" spans="1:15">
      <c r="A293" s="4"/>
      <c r="B293" s="26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 ht="12" spans="1:15">
      <c r="A294" s="4"/>
      <c r="B294" s="26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</row>
    <row r="295" ht="12" spans="1:15">
      <c r="A295" s="4"/>
      <c r="B295" s="26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</row>
    <row r="296" ht="12" spans="1:15">
      <c r="A296" s="4"/>
      <c r="B296" s="26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</row>
    <row r="297" ht="12" spans="1:15">
      <c r="A297" s="4"/>
      <c r="B297" s="26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</row>
    <row r="298" ht="12" spans="1:15">
      <c r="A298" s="4"/>
      <c r="B298" s="26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</row>
    <row r="299" ht="12" spans="1:15">
      <c r="A299" s="4"/>
      <c r="B299" s="26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</row>
    <row r="300" ht="12" spans="1:15">
      <c r="A300" s="4"/>
      <c r="B300" s="26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</row>
    <row r="301" ht="12" spans="1:15">
      <c r="A301" s="4"/>
      <c r="B301" s="26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</row>
    <row r="302" ht="12" spans="1:15">
      <c r="A302" s="4"/>
      <c r="B302" s="26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</row>
    <row r="303" ht="12" spans="1:15">
      <c r="A303" s="4"/>
      <c r="B303" s="26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</row>
    <row r="304" ht="12" spans="1:15">
      <c r="A304" s="4"/>
      <c r="B304" s="26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r="305" ht="12" spans="1:15">
      <c r="A305" s="4"/>
      <c r="B305" s="26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</row>
    <row r="306" ht="12" spans="1:15">
      <c r="A306" s="4"/>
      <c r="B306" s="26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</row>
    <row r="307" ht="12" spans="1:15">
      <c r="A307" s="4"/>
      <c r="B307" s="26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</row>
    <row r="308" ht="12" spans="1:15">
      <c r="A308" s="4"/>
      <c r="B308" s="26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</row>
    <row r="309" ht="12" spans="1:15">
      <c r="A309" s="4"/>
      <c r="B309" s="26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</row>
    <row r="310" ht="12" spans="1:15">
      <c r="A310" s="4"/>
      <c r="B310" s="26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</row>
    <row r="311" ht="12" spans="1:15">
      <c r="A311" s="4"/>
      <c r="B311" s="26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r="312" ht="12" spans="1:15">
      <c r="A312" s="4"/>
      <c r="B312" s="26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 ht="12" spans="1:15">
      <c r="A313" s="4"/>
      <c r="B313" s="26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</row>
    <row r="314" ht="12" spans="1:15">
      <c r="A314" s="4"/>
      <c r="B314" s="26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</row>
    <row r="315" ht="12" spans="1:15">
      <c r="A315" s="4"/>
      <c r="B315" s="26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 ht="12" spans="1:15">
      <c r="A316" s="4"/>
      <c r="B316" s="26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</row>
    <row r="317" ht="12" spans="1:15">
      <c r="A317" s="4"/>
      <c r="B317" s="26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</row>
    <row r="318" ht="12" spans="1:15">
      <c r="A318" s="4"/>
      <c r="B318" s="26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</row>
    <row r="319" ht="12" spans="1:15">
      <c r="A319" s="4"/>
      <c r="B319" s="26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</row>
    <row r="320" ht="12" spans="1:15">
      <c r="A320" s="4"/>
      <c r="B320" s="26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</row>
    <row r="321" ht="12" spans="1:15">
      <c r="A321" s="4"/>
      <c r="B321" s="26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</row>
    <row r="322" ht="12" spans="1:15">
      <c r="A322" s="4"/>
      <c r="B322" s="26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</row>
    <row r="323" ht="12" spans="1:15">
      <c r="A323" s="4"/>
      <c r="B323" s="26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r="324" ht="12" spans="1:15">
      <c r="A324" s="4"/>
      <c r="B324" s="26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</row>
    <row r="325" ht="12" spans="1:15">
      <c r="A325" s="4"/>
      <c r="B325" s="26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</row>
    <row r="326" ht="12" spans="1:15">
      <c r="A326" s="4"/>
      <c r="B326" s="26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 ht="12" spans="1:15">
      <c r="A327" s="4"/>
      <c r="B327" s="26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</row>
    <row r="328" ht="12" spans="1:15">
      <c r="A328" s="4"/>
      <c r="B328" s="26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</row>
    <row r="329" ht="12" spans="1:15">
      <c r="A329" s="4"/>
      <c r="B329" s="26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</row>
    <row r="330" ht="12" spans="1:15">
      <c r="A330" s="4"/>
      <c r="B330" s="26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</row>
    <row r="331" ht="12" spans="1:15">
      <c r="A331" s="4"/>
      <c r="B331" s="26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  <row r="332" ht="12" spans="1:15">
      <c r="A332" s="4"/>
      <c r="B332" s="26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</row>
    <row r="333" ht="12" spans="1:15">
      <c r="A333" s="4"/>
      <c r="B333" s="26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</row>
    <row r="334" ht="12" spans="1:15">
      <c r="A334" s="4"/>
      <c r="B334" s="26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</row>
    <row r="335" ht="12" spans="1:15">
      <c r="A335" s="4"/>
      <c r="B335" s="26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</row>
    <row r="336" ht="12" spans="1:15">
      <c r="A336" s="4"/>
      <c r="B336" s="26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</row>
    <row r="337" ht="12" spans="1:15">
      <c r="A337" s="4"/>
      <c r="B337" s="26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</row>
    <row r="338" ht="12" spans="1:15">
      <c r="A338" s="4"/>
      <c r="B338" s="26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</row>
    <row r="339" ht="12" spans="1:15">
      <c r="A339" s="4"/>
      <c r="B339" s="26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</row>
    <row r="340" ht="12" spans="1:15">
      <c r="A340" s="4"/>
      <c r="B340" s="26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</row>
    <row r="341" ht="12" spans="1:15">
      <c r="A341" s="4"/>
      <c r="B341" s="26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</row>
    <row r="342" ht="12" spans="1:15">
      <c r="A342" s="4"/>
      <c r="B342" s="26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</row>
    <row r="343" ht="12" spans="1:15">
      <c r="A343" s="4"/>
      <c r="B343" s="26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</row>
    <row r="344" ht="12" spans="1:15">
      <c r="A344" s="4"/>
      <c r="B344" s="26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</row>
    <row r="345" ht="12" spans="1:15">
      <c r="A345" s="4"/>
      <c r="B345" s="26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</row>
    <row r="346" ht="12" spans="1:15">
      <c r="A346" s="4"/>
      <c r="B346" s="26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</row>
    <row r="347" ht="12" spans="1:15">
      <c r="A347" s="4"/>
      <c r="B347" s="26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</row>
    <row r="348" ht="12" spans="1:15">
      <c r="A348" s="4"/>
      <c r="B348" s="26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</row>
    <row r="349" ht="12" spans="1:15">
      <c r="A349" s="4"/>
      <c r="B349" s="26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</row>
    <row r="350" ht="12" spans="1:15">
      <c r="A350" s="4"/>
      <c r="B350" s="26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</row>
    <row r="351" ht="12" spans="1:15">
      <c r="A351" s="4"/>
      <c r="B351" s="26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</row>
    <row r="352" ht="12" spans="1:15">
      <c r="A352" s="4"/>
      <c r="B352" s="26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</row>
    <row r="353" ht="12" spans="1:15">
      <c r="A353" s="4"/>
      <c r="B353" s="26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</row>
    <row r="354" ht="12" spans="1:15">
      <c r="A354" s="4"/>
      <c r="B354" s="26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</row>
    <row r="355" ht="12" spans="1:15">
      <c r="A355" s="4"/>
      <c r="B355" s="26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</row>
    <row r="356" ht="12" spans="1:15">
      <c r="A356" s="4"/>
      <c r="B356" s="26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</row>
    <row r="357" ht="12" spans="1:15">
      <c r="A357" s="4"/>
      <c r="B357" s="26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</row>
    <row r="358" ht="12" spans="1:15">
      <c r="A358" s="4"/>
      <c r="B358" s="26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</row>
    <row r="359" ht="12" spans="1:15">
      <c r="A359" s="4"/>
      <c r="B359" s="26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</row>
    <row r="360" ht="12" spans="1:15">
      <c r="A360" s="4"/>
      <c r="B360" s="26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</row>
    <row r="361" ht="12" spans="1:15">
      <c r="A361" s="4"/>
      <c r="B361" s="26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</row>
    <row r="362" ht="12" spans="1:15">
      <c r="A362" s="4"/>
      <c r="B362" s="26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</row>
    <row r="363" ht="12" spans="1:15">
      <c r="A363" s="4"/>
      <c r="B363" s="26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</row>
    <row r="364" ht="12" spans="1:15">
      <c r="A364" s="4"/>
      <c r="B364" s="26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</row>
    <row r="365" ht="12" spans="1:15">
      <c r="A365" s="4"/>
      <c r="B365" s="26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</row>
    <row r="366" ht="12" spans="1:15">
      <c r="A366" s="4"/>
      <c r="B366" s="26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</row>
    <row r="367" ht="12" spans="1:15">
      <c r="A367" s="4"/>
      <c r="B367" s="26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</row>
    <row r="368" ht="12" spans="1:15">
      <c r="A368" s="4"/>
      <c r="B368" s="26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</row>
    <row r="369" ht="12" spans="1:15">
      <c r="A369" s="4"/>
      <c r="B369" s="26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</row>
    <row r="370" ht="12" spans="1:15">
      <c r="A370" s="4"/>
      <c r="B370" s="26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</row>
    <row r="371" ht="12" spans="1:15">
      <c r="A371" s="4"/>
      <c r="B371" s="26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</row>
    <row r="372" ht="12" spans="1:15">
      <c r="A372" s="4"/>
      <c r="B372" s="26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</row>
    <row r="373" ht="12" spans="1:15">
      <c r="A373" s="4"/>
      <c r="B373" s="26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</row>
    <row r="374" ht="12" spans="1:15">
      <c r="A374" s="4"/>
      <c r="B374" s="26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</row>
    <row r="375" ht="12" spans="1:15">
      <c r="A375" s="4"/>
      <c r="B375" s="26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</row>
    <row r="376" ht="12" spans="1:15">
      <c r="A376" s="4"/>
      <c r="B376" s="26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</row>
    <row r="377" ht="12" spans="1:15">
      <c r="A377" s="4"/>
      <c r="B377" s="26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</row>
    <row r="378" ht="12" spans="1:15">
      <c r="A378" s="4"/>
      <c r="B378" s="26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</row>
    <row r="379" ht="12" spans="1:15">
      <c r="A379" s="4"/>
      <c r="B379" s="26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</row>
    <row r="380" ht="12" spans="1:15">
      <c r="A380" s="4"/>
      <c r="B380" s="26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</row>
    <row r="381" ht="12" spans="1:15">
      <c r="A381" s="4"/>
      <c r="B381" s="26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</row>
    <row r="382" ht="12" spans="1:15">
      <c r="A382" s="4"/>
      <c r="B382" s="26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</row>
    <row r="383" ht="12" spans="1:15">
      <c r="A383" s="4"/>
      <c r="B383" s="26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</row>
    <row r="384" ht="12" spans="1:15">
      <c r="A384" s="4"/>
      <c r="B384" s="26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</row>
    <row r="385" ht="12" spans="1:15">
      <c r="A385" s="4"/>
      <c r="B385" s="26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</row>
    <row r="386" ht="12" spans="1:15">
      <c r="A386" s="4"/>
      <c r="B386" s="26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</row>
    <row r="387" ht="12" spans="1:15">
      <c r="A387" s="4"/>
      <c r="B387" s="26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</row>
    <row r="388" ht="12" spans="1:15">
      <c r="A388" s="4"/>
      <c r="B388" s="26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</row>
    <row r="389" ht="12" spans="1:15">
      <c r="A389" s="4"/>
      <c r="B389" s="26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</row>
    <row r="390" ht="12" spans="1:15">
      <c r="A390" s="4"/>
      <c r="B390" s="26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</row>
    <row r="391" ht="12" spans="1:15">
      <c r="A391" s="4"/>
      <c r="B391" s="26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</row>
    <row r="392" ht="12" spans="1:15">
      <c r="A392" s="4"/>
      <c r="B392" s="26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</row>
    <row r="393" ht="12" spans="1:15">
      <c r="A393" s="4"/>
      <c r="B393" s="26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</row>
    <row r="394" ht="12" spans="1:15">
      <c r="A394" s="4"/>
      <c r="B394" s="26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</row>
    <row r="395" ht="12" spans="1:15">
      <c r="A395" s="4"/>
      <c r="B395" s="26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</row>
    <row r="396" ht="12" spans="1:15">
      <c r="A396" s="4"/>
      <c r="B396" s="26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</row>
    <row r="397" ht="12" spans="1:15">
      <c r="A397" s="4"/>
      <c r="B397" s="26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</row>
    <row r="398" ht="12" spans="1:15">
      <c r="A398" s="4"/>
      <c r="B398" s="26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</row>
    <row r="399" ht="12" spans="1:15">
      <c r="A399" s="4"/>
      <c r="B399" s="26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</row>
    <row r="400" ht="12" spans="1:15">
      <c r="A400" s="4"/>
      <c r="B400" s="26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</row>
    <row r="401" ht="12" spans="1:15">
      <c r="A401" s="4"/>
      <c r="B401" s="26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</row>
    <row r="402" ht="12" spans="1:15">
      <c r="A402" s="4"/>
      <c r="B402" s="26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</row>
    <row r="403" ht="12" spans="1:15">
      <c r="A403" s="4"/>
      <c r="B403" s="26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</row>
    <row r="404" ht="12" spans="1:15">
      <c r="A404" s="4"/>
      <c r="B404" s="26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</row>
    <row r="405" ht="12" spans="1:15">
      <c r="A405" s="4"/>
      <c r="B405" s="26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</row>
    <row r="406" ht="12" spans="1:15">
      <c r="A406" s="4"/>
      <c r="B406" s="26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</row>
    <row r="407" ht="12" spans="1:15">
      <c r="A407" s="4"/>
      <c r="B407" s="26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</row>
    <row r="408" ht="12" spans="1:15">
      <c r="A408" s="4"/>
      <c r="B408" s="26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</row>
    <row r="409" ht="12" spans="1:15">
      <c r="A409" s="4"/>
      <c r="B409" s="26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</row>
    <row r="410" ht="12" spans="1:15">
      <c r="A410" s="4"/>
      <c r="B410" s="26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</row>
    <row r="411" ht="12" spans="1:15">
      <c r="A411" s="4"/>
      <c r="B411" s="26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</row>
    <row r="412" ht="12" spans="1:15">
      <c r="A412" s="4"/>
      <c r="B412" s="26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</row>
    <row r="413" ht="12" spans="1:15">
      <c r="A413" s="4"/>
      <c r="B413" s="26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</row>
    <row r="414" ht="12" spans="1:15">
      <c r="A414" s="4"/>
      <c r="B414" s="26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</row>
    <row r="415" ht="12" spans="1:15">
      <c r="A415" s="4"/>
      <c r="B415" s="26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</row>
    <row r="416" ht="12" spans="1:15">
      <c r="A416" s="4"/>
      <c r="B416" s="26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</row>
    <row r="417" ht="12" spans="1:15">
      <c r="A417" s="4"/>
      <c r="B417" s="26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</row>
    <row r="418" ht="12" spans="1:15">
      <c r="A418" s="4"/>
      <c r="B418" s="26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</row>
    <row r="419" ht="12" spans="1:15">
      <c r="A419" s="4"/>
      <c r="B419" s="26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</row>
    <row r="420" ht="12" spans="1:15">
      <c r="A420" s="4"/>
      <c r="B420" s="26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</row>
    <row r="421" ht="12" spans="1:15">
      <c r="A421" s="4"/>
      <c r="B421" s="26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</row>
    <row r="422" ht="12" spans="1:15">
      <c r="A422" s="4"/>
      <c r="B422" s="26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</row>
    <row r="423" ht="12" spans="1:15">
      <c r="A423" s="4"/>
      <c r="B423" s="26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</row>
    <row r="424" ht="12" spans="1:15">
      <c r="A424" s="4"/>
      <c r="B424" s="26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</row>
    <row r="425" ht="12" spans="1:15">
      <c r="A425" s="4"/>
      <c r="B425" s="26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</row>
    <row r="426" ht="12" spans="1:15">
      <c r="A426" s="4"/>
      <c r="B426" s="26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</row>
    <row r="427" ht="12" spans="1:15">
      <c r="A427" s="4"/>
      <c r="B427" s="26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</row>
    <row r="428" ht="12" spans="1:15">
      <c r="A428" s="4"/>
      <c r="B428" s="26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</row>
    <row r="429" ht="12" spans="1:15">
      <c r="A429" s="4"/>
      <c r="B429" s="26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</row>
    <row r="430" ht="12" spans="1:15">
      <c r="A430" s="4"/>
      <c r="B430" s="26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</row>
    <row r="431" ht="12" spans="1:15">
      <c r="A431" s="4"/>
      <c r="B431" s="26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</row>
    <row r="432" ht="12" spans="1:15">
      <c r="A432" s="4"/>
      <c r="B432" s="26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</row>
    <row r="433" ht="12" spans="1:15">
      <c r="A433" s="4"/>
      <c r="B433" s="26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</row>
    <row r="434" ht="12" spans="1:15">
      <c r="A434" s="4"/>
      <c r="B434" s="26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</row>
    <row r="435" ht="12" spans="1:15">
      <c r="A435" s="4"/>
      <c r="B435" s="26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</row>
    <row r="436" ht="12" spans="1:15">
      <c r="A436" s="4"/>
      <c r="B436" s="26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</row>
    <row r="437" ht="12" spans="1:15">
      <c r="A437" s="4"/>
      <c r="B437" s="26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</row>
    <row r="438" ht="12" spans="1:15">
      <c r="A438" s="4"/>
      <c r="B438" s="26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</row>
    <row r="439" ht="12" spans="1:15">
      <c r="A439" s="4"/>
      <c r="B439" s="26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</row>
    <row r="440" ht="12" spans="1:15">
      <c r="A440" s="4"/>
      <c r="B440" s="26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</row>
    <row r="441" ht="12" spans="1:15">
      <c r="A441" s="4"/>
      <c r="B441" s="26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</row>
    <row r="442" ht="12" spans="1:15">
      <c r="A442" s="4"/>
      <c r="B442" s="26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</row>
    <row r="443" ht="12" spans="1:15">
      <c r="A443" s="4"/>
      <c r="B443" s="26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</row>
    <row r="444" ht="12" spans="1:15">
      <c r="A444" s="4"/>
      <c r="B444" s="26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</row>
    <row r="445" ht="12" spans="1:15">
      <c r="A445" s="4"/>
      <c r="B445" s="26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</row>
    <row r="446" ht="12" spans="1:15">
      <c r="A446" s="4"/>
      <c r="B446" s="26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</row>
    <row r="447" ht="12" spans="1:15">
      <c r="A447" s="4"/>
      <c r="B447" s="26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</row>
    <row r="448" ht="12" spans="1:15">
      <c r="A448" s="4"/>
      <c r="B448" s="26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</row>
    <row r="449" ht="12" spans="1:15">
      <c r="A449" s="4"/>
      <c r="B449" s="26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</row>
    <row r="450" ht="12" spans="1:15">
      <c r="A450" s="4"/>
      <c r="B450" s="26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</row>
    <row r="451" ht="12" spans="1:15">
      <c r="A451" s="4"/>
      <c r="B451" s="26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</row>
    <row r="452" ht="12" spans="1:15">
      <c r="A452" s="4"/>
      <c r="B452" s="26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</row>
    <row r="453" ht="12" spans="1:15">
      <c r="A453" s="4"/>
      <c r="B453" s="26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</row>
    <row r="454" ht="12" spans="1:15">
      <c r="A454" s="4"/>
      <c r="B454" s="26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</row>
    <row r="455" ht="12" spans="1:15">
      <c r="A455" s="4"/>
      <c r="B455" s="26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</row>
    <row r="456" ht="12" spans="1:15">
      <c r="A456" s="4"/>
      <c r="B456" s="26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</row>
    <row r="457" ht="12" spans="1:15">
      <c r="A457" s="4"/>
      <c r="B457" s="26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</row>
    <row r="458" ht="12" spans="1:15">
      <c r="A458" s="4"/>
      <c r="B458" s="26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</row>
    <row r="459" ht="12" spans="1:15">
      <c r="A459" s="4"/>
      <c r="B459" s="26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</row>
    <row r="460" ht="12" spans="1:15">
      <c r="A460" s="4"/>
      <c r="B460" s="26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</row>
    <row r="461" ht="12" spans="1:15">
      <c r="A461" s="4"/>
      <c r="B461" s="26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</row>
    <row r="462" ht="12" spans="1:15">
      <c r="A462" s="4"/>
      <c r="B462" s="26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</row>
    <row r="463" ht="12" spans="1:15">
      <c r="A463" s="4"/>
      <c r="B463" s="26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</row>
    <row r="464" ht="12" spans="1:15">
      <c r="A464" s="4"/>
      <c r="B464" s="26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</row>
    <row r="465" ht="12" spans="1:15">
      <c r="A465" s="4"/>
      <c r="B465" s="26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</row>
    <row r="466" ht="12" spans="1:15">
      <c r="A466" s="4"/>
      <c r="B466" s="26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</row>
    <row r="467" ht="12" spans="1:15">
      <c r="A467" s="4"/>
      <c r="B467" s="26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</row>
    <row r="468" ht="12" spans="1:15">
      <c r="A468" s="4"/>
      <c r="B468" s="26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</row>
    <row r="469" ht="12" spans="1:15">
      <c r="A469" s="4"/>
      <c r="B469" s="26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</row>
    <row r="470" ht="12" spans="1:15">
      <c r="A470" s="4"/>
      <c r="B470" s="26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</row>
    <row r="471" ht="12" spans="1:15">
      <c r="A471" s="4"/>
      <c r="B471" s="26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</row>
    <row r="472" ht="12" spans="1:15">
      <c r="A472" s="4"/>
      <c r="B472" s="26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</row>
    <row r="473" ht="12" spans="1:15">
      <c r="A473" s="4"/>
      <c r="B473" s="26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</row>
    <row r="474" ht="12" spans="1:15">
      <c r="A474" s="4"/>
      <c r="B474" s="26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</row>
    <row r="475" ht="12" spans="1:15">
      <c r="A475" s="4"/>
      <c r="B475" s="26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</row>
    <row r="476" ht="12" spans="1:15">
      <c r="A476" s="4"/>
      <c r="B476" s="26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</row>
    <row r="477" ht="12" spans="1:15">
      <c r="A477" s="4"/>
      <c r="B477" s="26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</row>
    <row r="478" ht="12" spans="1:15">
      <c r="A478" s="4"/>
      <c r="B478" s="26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</row>
    <row r="479" ht="12" spans="1:15">
      <c r="A479" s="4"/>
      <c r="B479" s="26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</row>
    <row r="480" ht="12" spans="1:15">
      <c r="A480" s="4"/>
      <c r="B480" s="26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</row>
    <row r="481" ht="12" spans="1:15">
      <c r="A481" s="4"/>
      <c r="B481" s="26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</row>
    <row r="482" ht="12" spans="1:15">
      <c r="A482" s="4"/>
      <c r="B482" s="26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</row>
    <row r="483" ht="12" spans="1:15">
      <c r="A483" s="4"/>
      <c r="B483" s="26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</row>
    <row r="484" ht="12" spans="1:15">
      <c r="A484" s="4"/>
      <c r="B484" s="26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</row>
    <row r="485" ht="12" spans="1:15">
      <c r="A485" s="4"/>
      <c r="B485" s="26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</row>
    <row r="486" ht="12" spans="1:15">
      <c r="A486" s="4"/>
      <c r="B486" s="26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</row>
    <row r="487" ht="12" spans="1:15">
      <c r="A487" s="4"/>
      <c r="B487" s="26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</row>
    <row r="488" ht="12" spans="1:15">
      <c r="A488" s="4"/>
      <c r="B488" s="26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</row>
    <row r="489" ht="12" spans="1:15">
      <c r="A489" s="4"/>
      <c r="B489" s="26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</row>
    <row r="490" ht="12" spans="1:15">
      <c r="A490" s="4"/>
      <c r="B490" s="26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</row>
    <row r="491" ht="12" spans="1:15">
      <c r="A491" s="4"/>
      <c r="B491" s="26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</row>
    <row r="492" ht="12" spans="1:15">
      <c r="A492" s="4"/>
      <c r="B492" s="26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</row>
    <row r="493" ht="12" spans="1:15">
      <c r="A493" s="4"/>
      <c r="B493" s="26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</row>
    <row r="494" ht="12" spans="1:15">
      <c r="A494" s="4"/>
      <c r="B494" s="26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</row>
    <row r="495" ht="12" spans="1:15">
      <c r="A495" s="4"/>
      <c r="B495" s="26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</row>
    <row r="496" ht="12" spans="1:15">
      <c r="A496" s="4"/>
      <c r="B496" s="26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</row>
    <row r="497" ht="12" spans="1:15">
      <c r="A497" s="4"/>
      <c r="B497" s="26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</row>
    <row r="498" ht="12" spans="1:15">
      <c r="A498" s="4"/>
      <c r="B498" s="26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</row>
    <row r="499" ht="12" spans="1:15">
      <c r="A499" s="4"/>
      <c r="B499" s="26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</row>
    <row r="500" ht="12" spans="1:15">
      <c r="A500" s="4"/>
      <c r="B500" s="26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</row>
    <row r="501" ht="12" spans="1:15">
      <c r="A501" s="4"/>
      <c r="B501" s="26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</row>
    <row r="502" ht="12" spans="1:15">
      <c r="A502" s="4"/>
      <c r="B502" s="26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</row>
    <row r="503" ht="12" spans="1:15">
      <c r="A503" s="4"/>
      <c r="B503" s="26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</row>
    <row r="504" ht="12" spans="1:15">
      <c r="A504" s="4"/>
      <c r="B504" s="26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</row>
    <row r="505" ht="12" spans="1:15">
      <c r="A505" s="4"/>
      <c r="B505" s="26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</row>
    <row r="506" ht="12" spans="1:15">
      <c r="A506" s="4"/>
      <c r="B506" s="26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</row>
    <row r="507" ht="12" spans="1:15">
      <c r="A507" s="4"/>
      <c r="B507" s="26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</row>
    <row r="508" ht="12" spans="1:15">
      <c r="A508" s="4"/>
      <c r="B508" s="26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</row>
    <row r="509" ht="12" spans="1:15">
      <c r="A509" s="4"/>
      <c r="B509" s="26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</row>
    <row r="510" ht="12" spans="1:15">
      <c r="A510" s="4"/>
      <c r="B510" s="26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</row>
    <row r="511" ht="12" spans="1:15">
      <c r="A511" s="4"/>
      <c r="B511" s="26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</row>
    <row r="512" ht="12" spans="1:15">
      <c r="A512" s="4"/>
      <c r="B512" s="26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</row>
    <row r="513" ht="12" spans="1:15">
      <c r="A513" s="4"/>
      <c r="B513" s="26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</row>
    <row r="514" ht="12" spans="1:15">
      <c r="A514" s="4"/>
      <c r="B514" s="26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</row>
    <row r="515" ht="12" spans="1:15">
      <c r="A515" s="4"/>
      <c r="B515" s="26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</row>
    <row r="516" ht="12" spans="1:15">
      <c r="A516" s="4"/>
      <c r="B516" s="26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</row>
    <row r="517" ht="12" spans="1:15">
      <c r="A517" s="4"/>
      <c r="B517" s="26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</row>
    <row r="518" ht="12" spans="1:15">
      <c r="A518" s="4"/>
      <c r="B518" s="26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</row>
    <row r="519" ht="12" spans="1:15">
      <c r="A519" s="4"/>
      <c r="B519" s="26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</row>
    <row r="520" ht="12" spans="1:15">
      <c r="A520" s="4"/>
      <c r="B520" s="26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</row>
    <row r="521" ht="12" spans="1:15">
      <c r="A521" s="4"/>
      <c r="B521" s="26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</row>
    <row r="522" ht="12" spans="1:15">
      <c r="A522" s="4"/>
      <c r="B522" s="26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</row>
    <row r="523" ht="12" spans="1:15">
      <c r="A523" s="4"/>
      <c r="B523" s="26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</row>
    <row r="524" ht="12" spans="1:15">
      <c r="A524" s="4"/>
      <c r="B524" s="26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</row>
    <row r="525" ht="12" spans="1:15">
      <c r="A525" s="4"/>
      <c r="B525" s="26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</row>
    <row r="526" ht="12" spans="1:15">
      <c r="A526" s="4"/>
      <c r="B526" s="26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</row>
    <row r="527" ht="12" spans="1:15">
      <c r="A527" s="4"/>
      <c r="B527" s="26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</row>
    <row r="528" ht="12" spans="1:15">
      <c r="A528" s="4"/>
      <c r="B528" s="26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</row>
    <row r="529" ht="12" spans="1:15">
      <c r="A529" s="4"/>
      <c r="B529" s="26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</row>
    <row r="530" ht="12" spans="1:15">
      <c r="A530" s="4"/>
      <c r="B530" s="26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</row>
    <row r="531" ht="12" spans="1:15">
      <c r="A531" s="4"/>
      <c r="B531" s="26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</row>
    <row r="532" ht="12" spans="1:15">
      <c r="A532" s="4"/>
      <c r="B532" s="26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</row>
    <row r="533" ht="12" spans="1:15">
      <c r="A533" s="4"/>
      <c r="B533" s="26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 ht="12" spans="1:15">
      <c r="A534" s="4"/>
      <c r="B534" s="26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</row>
    <row r="535" ht="12" spans="1:15">
      <c r="A535" s="4"/>
      <c r="B535" s="26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</row>
    <row r="536" ht="12" spans="1:15">
      <c r="A536" s="4"/>
      <c r="B536" s="26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</row>
    <row r="537" ht="12" spans="1:15">
      <c r="A537" s="4"/>
      <c r="B537" s="26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</row>
    <row r="538" ht="12" spans="1:15">
      <c r="A538" s="4"/>
      <c r="B538" s="26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</row>
    <row r="539" ht="12" spans="1:15">
      <c r="A539" s="4"/>
      <c r="B539" s="26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</row>
    <row r="540" ht="12" spans="1:15">
      <c r="A540" s="4"/>
      <c r="B540" s="26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</row>
    <row r="541" ht="12" spans="1:15">
      <c r="A541" s="4"/>
      <c r="B541" s="26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</row>
    <row r="542" ht="12" spans="1:15">
      <c r="A542" s="4"/>
      <c r="B542" s="26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</row>
    <row r="543" ht="12" spans="1:15">
      <c r="A543" s="4"/>
      <c r="B543" s="26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</row>
    <row r="544" ht="12" spans="1:15">
      <c r="A544" s="4"/>
      <c r="B544" s="26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</row>
    <row r="545" ht="12" spans="1:15">
      <c r="A545" s="4"/>
      <c r="B545" s="26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</row>
    <row r="546" ht="12" spans="1:15">
      <c r="A546" s="4"/>
      <c r="B546" s="26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</row>
    <row r="547" ht="12" spans="1:15">
      <c r="A547" s="4"/>
      <c r="B547" s="26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</row>
    <row r="548" ht="12" spans="1:15">
      <c r="A548" s="4"/>
      <c r="B548" s="26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</row>
    <row r="549" ht="12" spans="1:15">
      <c r="A549" s="4"/>
      <c r="B549" s="26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</row>
    <row r="550" ht="12" spans="1:15">
      <c r="A550" s="4"/>
      <c r="B550" s="26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</row>
    <row r="551" ht="12" spans="1:15">
      <c r="A551" s="4"/>
      <c r="B551" s="26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</row>
    <row r="552" ht="12" spans="1:15">
      <c r="A552" s="4"/>
      <c r="B552" s="26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</row>
    <row r="553" ht="12" spans="1:15">
      <c r="A553" s="4"/>
      <c r="B553" s="26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</row>
    <row r="554" ht="12" spans="1:15">
      <c r="A554" s="4"/>
      <c r="B554" s="26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</row>
    <row r="555" ht="12" spans="1:15">
      <c r="A555" s="4"/>
      <c r="B555" s="26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</row>
    <row r="556" ht="12" spans="1:15">
      <c r="A556" s="4"/>
      <c r="B556" s="26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</row>
    <row r="557" ht="12" spans="1:15">
      <c r="A557" s="4"/>
      <c r="B557" s="26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</row>
    <row r="558" ht="12" spans="1:15">
      <c r="A558" s="4"/>
      <c r="B558" s="26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</row>
    <row r="559" ht="12" spans="1:15">
      <c r="A559" s="4"/>
      <c r="B559" s="26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</row>
    <row r="560" ht="12" spans="1:15">
      <c r="A560" s="4"/>
      <c r="B560" s="26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r="561" ht="12" spans="1:15">
      <c r="A561" s="4"/>
      <c r="B561" s="26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</row>
    <row r="562" ht="12" spans="1:15">
      <c r="A562" s="4"/>
      <c r="B562" s="26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</row>
    <row r="563" ht="12" spans="1:15">
      <c r="A563" s="4"/>
      <c r="B563" s="26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</row>
    <row r="564" ht="12" spans="1:15">
      <c r="A564" s="4"/>
      <c r="B564" s="26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</row>
    <row r="565" ht="12" spans="1:15">
      <c r="A565" s="4"/>
      <c r="B565" s="26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</row>
    <row r="566" ht="12" spans="1:15">
      <c r="A566" s="4"/>
      <c r="B566" s="26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</row>
    <row r="567" ht="12" spans="1:15">
      <c r="A567" s="4"/>
      <c r="B567" s="26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</row>
    <row r="568" ht="12" spans="1:15">
      <c r="A568" s="4"/>
      <c r="B568" s="26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</row>
    <row r="569" ht="12" spans="1:15">
      <c r="A569" s="4"/>
      <c r="B569" s="26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</row>
    <row r="570" ht="12" spans="1:15">
      <c r="A570" s="4"/>
      <c r="B570" s="26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</row>
    <row r="571" ht="12" spans="1:15">
      <c r="A571" s="4"/>
      <c r="B571" s="26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</row>
    <row r="572" ht="12" spans="1:15">
      <c r="A572" s="4"/>
      <c r="B572" s="26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</row>
    <row r="573" ht="12" spans="1:15">
      <c r="A573" s="4"/>
      <c r="B573" s="26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</row>
    <row r="574" ht="12" spans="1:15">
      <c r="A574" s="4"/>
      <c r="B574" s="26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</row>
    <row r="575" ht="12" spans="1:15">
      <c r="A575" s="4"/>
      <c r="B575" s="26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</row>
    <row r="576" ht="12" spans="1:15">
      <c r="A576" s="4"/>
      <c r="B576" s="26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</row>
    <row r="577" ht="12" spans="1:15">
      <c r="A577" s="4"/>
      <c r="B577" s="26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</row>
    <row r="578" ht="12" spans="1:15">
      <c r="A578" s="4"/>
      <c r="B578" s="26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</row>
    <row r="579" ht="12" spans="1:15">
      <c r="A579" s="4"/>
      <c r="B579" s="26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</row>
    <row r="580" ht="12" spans="1:15">
      <c r="A580" s="4"/>
      <c r="B580" s="26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</row>
    <row r="581" ht="12" spans="1:15">
      <c r="A581" s="4"/>
      <c r="B581" s="26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</row>
    <row r="582" ht="12" spans="1:15">
      <c r="A582" s="4"/>
      <c r="B582" s="26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</row>
    <row r="583" ht="12" spans="1:15">
      <c r="A583" s="4"/>
      <c r="B583" s="26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</row>
    <row r="584" ht="12" spans="1:15">
      <c r="A584" s="4"/>
      <c r="B584" s="26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</row>
    <row r="585" ht="12" spans="1:15">
      <c r="A585" s="4"/>
      <c r="B585" s="26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</row>
    <row r="586" ht="12" spans="1:15">
      <c r="A586" s="4"/>
      <c r="B586" s="26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</row>
    <row r="587" ht="12" spans="1:15">
      <c r="A587" s="4"/>
      <c r="B587" s="26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</row>
    <row r="588" ht="12" spans="1:15">
      <c r="A588" s="4"/>
      <c r="B588" s="26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</row>
    <row r="589" ht="12" spans="1:15">
      <c r="A589" s="4"/>
      <c r="B589" s="26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</row>
    <row r="590" ht="12" spans="1:15">
      <c r="A590" s="4"/>
      <c r="B590" s="26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</row>
    <row r="591" ht="12" spans="1:15">
      <c r="A591" s="4"/>
      <c r="B591" s="26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</row>
    <row r="592" ht="12" spans="1:15">
      <c r="A592" s="4"/>
      <c r="B592" s="26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</row>
    <row r="593" ht="12" spans="1:15">
      <c r="A593" s="4"/>
      <c r="B593" s="26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</row>
    <row r="594" ht="12" spans="1:15">
      <c r="A594" s="4"/>
      <c r="B594" s="26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</row>
    <row r="595" ht="12" spans="1:15">
      <c r="A595" s="4"/>
      <c r="B595" s="26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</row>
    <row r="596" ht="12" spans="1:15">
      <c r="A596" s="4"/>
      <c r="B596" s="26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</row>
    <row r="597" ht="12" spans="1:15">
      <c r="A597" s="4"/>
      <c r="B597" s="26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</row>
    <row r="598" ht="12" spans="1:15">
      <c r="A598" s="4"/>
      <c r="B598" s="26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</row>
    <row r="599" ht="12" spans="1:15">
      <c r="A599" s="4"/>
      <c r="B599" s="26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</row>
    <row r="600" ht="12" spans="1:15">
      <c r="A600" s="4"/>
      <c r="B600" s="26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</row>
    <row r="601" ht="12" spans="1:15">
      <c r="A601" s="4"/>
      <c r="B601" s="26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</row>
    <row r="602" ht="12" spans="1:15">
      <c r="A602" s="4"/>
      <c r="B602" s="26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</row>
    <row r="603" ht="12" spans="1:15">
      <c r="A603" s="4"/>
      <c r="B603" s="26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</row>
    <row r="604" ht="12" spans="1:15">
      <c r="A604" s="4"/>
      <c r="B604" s="26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</row>
    <row r="605" ht="12" spans="1:15">
      <c r="A605" s="4"/>
      <c r="B605" s="26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</row>
    <row r="606" ht="12" spans="1:15">
      <c r="A606" s="4"/>
      <c r="B606" s="26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</row>
    <row r="607" ht="12" spans="1:15">
      <c r="A607" s="4"/>
      <c r="B607" s="26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</row>
    <row r="608" ht="12" spans="1:15">
      <c r="A608" s="4"/>
      <c r="B608" s="26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</row>
    <row r="609" ht="12" spans="1:15">
      <c r="A609" s="4"/>
      <c r="B609" s="26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</row>
    <row r="610" ht="12" spans="1:15">
      <c r="A610" s="4"/>
      <c r="B610" s="26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</row>
    <row r="611" ht="12" spans="1:15">
      <c r="A611" s="4"/>
      <c r="B611" s="26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</row>
    <row r="612" ht="12" spans="1:15">
      <c r="A612" s="4"/>
      <c r="B612" s="26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</row>
    <row r="613" ht="12" spans="1:15">
      <c r="A613" s="4"/>
      <c r="B613" s="26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</row>
    <row r="614" ht="12" spans="1:15">
      <c r="A614" s="4"/>
      <c r="B614" s="26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</row>
    <row r="615" ht="12" spans="1:15">
      <c r="A615" s="4"/>
      <c r="B615" s="26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</row>
    <row r="616" ht="12" spans="1:15">
      <c r="A616" s="4"/>
      <c r="B616" s="26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</row>
    <row r="617" ht="12" spans="1:15">
      <c r="A617" s="4"/>
      <c r="B617" s="26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</row>
    <row r="618" ht="12" spans="1:15">
      <c r="A618" s="4"/>
      <c r="B618" s="26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</row>
    <row r="619" ht="12" spans="1:15">
      <c r="A619" s="4"/>
      <c r="B619" s="26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</row>
    <row r="620" ht="12" spans="1:15">
      <c r="A620" s="4"/>
      <c r="B620" s="26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</row>
    <row r="621" ht="12" spans="1:15">
      <c r="A621" s="4"/>
      <c r="B621" s="26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</row>
    <row r="622" ht="12" spans="1:15">
      <c r="A622" s="4"/>
      <c r="B622" s="26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</row>
    <row r="623" ht="12" spans="1:15">
      <c r="A623" s="4"/>
      <c r="B623" s="26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</row>
    <row r="624" ht="12" spans="1:15">
      <c r="A624" s="4"/>
      <c r="B624" s="26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</row>
    <row r="625" ht="12" spans="1:15">
      <c r="A625" s="4"/>
      <c r="B625" s="26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</row>
    <row r="626" ht="12" spans="1:15">
      <c r="A626" s="4"/>
      <c r="B626" s="26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</row>
    <row r="627" ht="12" spans="1:15">
      <c r="A627" s="4"/>
      <c r="B627" s="26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</row>
    <row r="628" ht="12" spans="1:15">
      <c r="A628" s="4"/>
      <c r="B628" s="26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</row>
    <row r="629" ht="12" spans="1:15">
      <c r="A629" s="4"/>
      <c r="B629" s="26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</row>
    <row r="630" ht="12" spans="1:15">
      <c r="A630" s="4"/>
      <c r="B630" s="26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</row>
    <row r="631" ht="12" spans="1:15">
      <c r="A631" s="4"/>
      <c r="B631" s="26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</row>
    <row r="632" ht="12" spans="1:15">
      <c r="A632" s="4"/>
      <c r="B632" s="26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</row>
    <row r="633" ht="12" spans="1:15">
      <c r="A633" s="4"/>
      <c r="B633" s="26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</row>
    <row r="634" ht="12" spans="1:15">
      <c r="A634" s="4"/>
      <c r="B634" s="26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</row>
    <row r="635" ht="12" spans="1:15">
      <c r="A635" s="4"/>
      <c r="B635" s="26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</row>
    <row r="636" ht="12" spans="1:15">
      <c r="A636" s="4"/>
      <c r="B636" s="26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</row>
    <row r="637" ht="12" spans="1:15">
      <c r="A637" s="4"/>
      <c r="B637" s="26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</row>
    <row r="638" ht="12" spans="1:15">
      <c r="A638" s="4"/>
      <c r="B638" s="26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</row>
    <row r="639" ht="12" spans="1:15">
      <c r="A639" s="4"/>
      <c r="B639" s="26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</row>
    <row r="640" ht="12" spans="1:15">
      <c r="A640" s="4"/>
      <c r="B640" s="26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</row>
    <row r="641" ht="12" spans="1:15">
      <c r="A641" s="4"/>
      <c r="B641" s="26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</row>
    <row r="642" ht="12" spans="1:15">
      <c r="A642" s="4"/>
      <c r="B642" s="26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</row>
    <row r="643" ht="12" spans="1:15">
      <c r="A643" s="4"/>
      <c r="B643" s="26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</row>
    <row r="644" ht="12" spans="1:15">
      <c r="A644" s="4"/>
      <c r="B644" s="26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</row>
    <row r="645" ht="12" spans="1:15">
      <c r="A645" s="4"/>
      <c r="B645" s="26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</row>
    <row r="646" ht="12" spans="1:15">
      <c r="A646" s="4"/>
      <c r="B646" s="26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</row>
    <row r="647" ht="12" spans="1:15">
      <c r="A647" s="4"/>
      <c r="B647" s="26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</row>
    <row r="648" ht="12" spans="1:15">
      <c r="A648" s="4"/>
      <c r="B648" s="26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</row>
    <row r="649" ht="12" spans="1:15">
      <c r="A649" s="4"/>
      <c r="B649" s="26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</row>
    <row r="650" ht="12" spans="1:15">
      <c r="A650" s="4"/>
      <c r="B650" s="26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</row>
    <row r="651" ht="12" spans="1:15">
      <c r="A651" s="4"/>
      <c r="B651" s="26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</row>
    <row r="652" ht="12" spans="1:15">
      <c r="A652" s="4"/>
      <c r="B652" s="26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</row>
    <row r="653" ht="12" spans="1:15">
      <c r="A653" s="4"/>
      <c r="B653" s="26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</row>
    <row r="654" ht="12" spans="1:15">
      <c r="A654" s="4"/>
      <c r="B654" s="26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</row>
    <row r="655" ht="12" spans="1:15">
      <c r="A655" s="4"/>
      <c r="B655" s="26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</row>
    <row r="656" ht="12" spans="1:15">
      <c r="A656" s="4"/>
      <c r="B656" s="26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</row>
    <row r="657" ht="12" spans="1:15">
      <c r="A657" s="4"/>
      <c r="B657" s="26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</row>
    <row r="658" ht="12" spans="1:15">
      <c r="A658" s="4"/>
      <c r="B658" s="26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</row>
    <row r="659" ht="12" spans="1:15">
      <c r="A659" s="4"/>
      <c r="B659" s="26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</row>
    <row r="660" ht="12" spans="1:15">
      <c r="A660" s="4"/>
      <c r="B660" s="26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</row>
    <row r="661" ht="12" spans="1:15">
      <c r="A661" s="4"/>
      <c r="B661" s="26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</row>
    <row r="662" ht="12" spans="1:15">
      <c r="A662" s="4"/>
      <c r="B662" s="26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</row>
    <row r="663" ht="12" spans="1:15">
      <c r="A663" s="4"/>
      <c r="B663" s="26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</row>
    <row r="664" ht="12" spans="1:15">
      <c r="A664" s="4"/>
      <c r="B664" s="26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</row>
    <row r="665" ht="12" spans="1:15">
      <c r="A665" s="4"/>
      <c r="B665" s="26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</row>
    <row r="666" ht="12" spans="1:15">
      <c r="A666" s="4"/>
      <c r="B666" s="26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</row>
    <row r="667" ht="12" spans="1:15">
      <c r="A667" s="4"/>
      <c r="B667" s="26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</row>
    <row r="668" ht="12" spans="1:15">
      <c r="A668" s="4"/>
      <c r="B668" s="26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</row>
    <row r="669" ht="12" spans="1:15">
      <c r="A669" s="4"/>
      <c r="B669" s="26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</row>
    <row r="670" ht="12" spans="1:15">
      <c r="A670" s="4"/>
      <c r="B670" s="26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</row>
    <row r="671" ht="12" spans="1:15">
      <c r="A671" s="4"/>
      <c r="B671" s="26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</row>
    <row r="672" ht="12" spans="1:15">
      <c r="A672" s="4"/>
      <c r="B672" s="26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</row>
    <row r="673" ht="12" spans="1:15">
      <c r="A673" s="4"/>
      <c r="B673" s="26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</row>
    <row r="674" ht="12" spans="1:15">
      <c r="A674" s="4"/>
      <c r="B674" s="26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</row>
    <row r="675" ht="12" spans="1:15">
      <c r="A675" s="4"/>
      <c r="B675" s="26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</row>
    <row r="676" ht="12" spans="1:15">
      <c r="A676" s="4"/>
      <c r="B676" s="26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</row>
    <row r="677" ht="12" spans="1:15">
      <c r="A677" s="4"/>
      <c r="B677" s="26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</row>
    <row r="678" ht="12" spans="1:15">
      <c r="A678" s="4"/>
      <c r="B678" s="26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</row>
    <row r="679" ht="12" spans="1:15">
      <c r="A679" s="4"/>
      <c r="B679" s="26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</row>
    <row r="680" ht="12" spans="1:15">
      <c r="A680" s="4"/>
      <c r="B680" s="26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</row>
    <row r="681" ht="12" spans="1:15">
      <c r="A681" s="4"/>
      <c r="B681" s="26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</row>
    <row r="682" ht="12" spans="1:15">
      <c r="A682" s="4"/>
      <c r="B682" s="26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</row>
    <row r="683" ht="12" spans="1:15">
      <c r="A683" s="4"/>
      <c r="B683" s="26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</row>
    <row r="684" ht="12" spans="1:15">
      <c r="A684" s="4"/>
      <c r="B684" s="26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</row>
    <row r="685" ht="12" spans="1:15">
      <c r="A685" s="4"/>
      <c r="B685" s="26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</row>
    <row r="686" ht="12" spans="1:15">
      <c r="A686" s="4"/>
      <c r="B686" s="26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</row>
    <row r="687" ht="12" spans="1:15">
      <c r="A687" s="4"/>
      <c r="B687" s="26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</row>
    <row r="688" ht="12" spans="1:15">
      <c r="A688" s="4"/>
      <c r="B688" s="26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</row>
    <row r="689" ht="12" spans="1:15">
      <c r="A689" s="4"/>
      <c r="B689" s="26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</row>
    <row r="690" ht="12" spans="1:15">
      <c r="A690" s="4"/>
      <c r="B690" s="26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</row>
    <row r="691" ht="12" spans="1:15">
      <c r="A691" s="4"/>
      <c r="B691" s="26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</row>
    <row r="692" ht="12" spans="1:15">
      <c r="A692" s="4"/>
      <c r="B692" s="26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</row>
    <row r="693" ht="12" spans="1:15">
      <c r="A693" s="4"/>
      <c r="B693" s="26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</row>
    <row r="694" ht="12" spans="1:15">
      <c r="A694" s="4"/>
      <c r="B694" s="26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</row>
    <row r="695" ht="12" spans="1:15">
      <c r="A695" s="4"/>
      <c r="B695" s="26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</row>
    <row r="696" ht="12" spans="1:15">
      <c r="A696" s="4"/>
      <c r="B696" s="26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</row>
    <row r="697" ht="12" spans="1:15">
      <c r="A697" s="4"/>
      <c r="B697" s="26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</row>
    <row r="698" ht="12" spans="1:15">
      <c r="A698" s="4"/>
      <c r="B698" s="26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</row>
    <row r="699" ht="12" spans="1:15">
      <c r="A699" s="4"/>
      <c r="B699" s="26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</row>
    <row r="700" ht="12" spans="1:15">
      <c r="A700" s="4"/>
      <c r="B700" s="26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</row>
    <row r="701" ht="12" spans="1:15">
      <c r="A701" s="4"/>
      <c r="B701" s="26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</row>
    <row r="702" ht="12" spans="1:15">
      <c r="A702" s="4"/>
      <c r="B702" s="26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</row>
    <row r="703" ht="12" spans="1:15">
      <c r="A703" s="4"/>
      <c r="B703" s="26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</row>
    <row r="704" ht="12" spans="1:15">
      <c r="A704" s="4"/>
      <c r="B704" s="26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</row>
    <row r="705" ht="12" spans="1:15">
      <c r="A705" s="4"/>
      <c r="B705" s="26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</row>
    <row r="706" ht="12" spans="1:15">
      <c r="A706" s="4"/>
      <c r="B706" s="26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</row>
    <row r="707" ht="12" spans="1:15">
      <c r="A707" s="4"/>
      <c r="B707" s="26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</row>
    <row r="708" ht="12" spans="2:2">
      <c r="B708" s="6"/>
    </row>
    <row r="709" ht="12" spans="2:2">
      <c r="B709" s="6"/>
    </row>
    <row r="710" ht="12" spans="2:2">
      <c r="B710" s="6"/>
    </row>
    <row r="711" ht="12" spans="2:2">
      <c r="B711" s="6"/>
    </row>
    <row r="712" ht="12" spans="2:2">
      <c r="B712" s="6"/>
    </row>
    <row r="713" ht="12" spans="2:2">
      <c r="B713" s="6"/>
    </row>
    <row r="714" ht="12" spans="2:2">
      <c r="B714" s="6"/>
    </row>
    <row r="715" ht="12" spans="2:2">
      <c r="B715" s="6"/>
    </row>
    <row r="716" ht="12" spans="2:2">
      <c r="B716" s="6"/>
    </row>
    <row r="717" ht="12" spans="2:2">
      <c r="B717" s="6"/>
    </row>
    <row r="718" ht="12" spans="2:2">
      <c r="B718" s="6"/>
    </row>
    <row r="719" ht="12" spans="2:2">
      <c r="B719" s="6"/>
    </row>
    <row r="720" ht="12" spans="2:2">
      <c r="B720" s="6"/>
    </row>
    <row r="721" ht="12" spans="2:2">
      <c r="B721" s="6"/>
    </row>
    <row r="722" ht="12" spans="2:2">
      <c r="B722" s="6"/>
    </row>
    <row r="723" ht="12" spans="2:2">
      <c r="B723" s="6"/>
    </row>
    <row r="724" ht="12" spans="2:2">
      <c r="B724" s="6"/>
    </row>
    <row r="725" ht="12" spans="2:2">
      <c r="B725" s="6"/>
    </row>
    <row r="726" ht="12" spans="2:2">
      <c r="B726" s="6"/>
    </row>
    <row r="727" ht="12" spans="2:2">
      <c r="B727" s="6"/>
    </row>
    <row r="728" ht="12" spans="2:2">
      <c r="B728" s="6"/>
    </row>
    <row r="729" ht="12" spans="2:2">
      <c r="B729" s="6"/>
    </row>
    <row r="730" ht="12" spans="2:2">
      <c r="B730" s="6"/>
    </row>
    <row r="731" ht="12" spans="2:2">
      <c r="B731" s="6"/>
    </row>
    <row r="732" ht="12" spans="2:2">
      <c r="B732" s="6"/>
    </row>
    <row r="733" ht="12" spans="2:2">
      <c r="B733" s="6"/>
    </row>
    <row r="734" ht="12" spans="2:2">
      <c r="B734" s="6"/>
    </row>
    <row r="735" ht="12" spans="2:2">
      <c r="B735" s="6"/>
    </row>
    <row r="736" ht="12" spans="2:2">
      <c r="B736" s="6"/>
    </row>
    <row r="737" ht="12" spans="2:2">
      <c r="B737" s="6"/>
    </row>
    <row r="738" ht="12" spans="2:2">
      <c r="B738" s="6"/>
    </row>
    <row r="739" ht="12" spans="2:2">
      <c r="B739" s="6"/>
    </row>
    <row r="740" ht="12" spans="2:2">
      <c r="B740" s="6"/>
    </row>
    <row r="741" ht="12" spans="2:2">
      <c r="B741" s="6"/>
    </row>
    <row r="742" ht="12" spans="2:2">
      <c r="B742" s="6"/>
    </row>
    <row r="743" ht="12" spans="2:2">
      <c r="B743" s="6"/>
    </row>
    <row r="744" ht="12" spans="2:2">
      <c r="B744" s="6"/>
    </row>
    <row r="745" ht="12" spans="2:2">
      <c r="B745" s="6"/>
    </row>
    <row r="746" ht="12" spans="2:2">
      <c r="B746" s="6"/>
    </row>
    <row r="747" ht="12" spans="2:2">
      <c r="B747" s="6"/>
    </row>
    <row r="748" ht="12" spans="2:2">
      <c r="B748" s="6"/>
    </row>
    <row r="749" ht="12" spans="2:2">
      <c r="B749" s="6"/>
    </row>
    <row r="750" ht="12" spans="2:2">
      <c r="B750" s="6"/>
    </row>
    <row r="751" ht="12" spans="2:2">
      <c r="B751" s="6"/>
    </row>
    <row r="752" ht="12" spans="2:2">
      <c r="B752" s="6"/>
    </row>
    <row r="753" ht="12" spans="2:2">
      <c r="B753" s="6"/>
    </row>
    <row r="754" ht="12" spans="2:2">
      <c r="B754" s="6"/>
    </row>
    <row r="755" ht="12" spans="2:2">
      <c r="B755" s="6"/>
    </row>
    <row r="756" ht="12" spans="2:2">
      <c r="B756" s="6"/>
    </row>
    <row r="757" ht="12" spans="2:2">
      <c r="B757" s="6"/>
    </row>
    <row r="758" ht="12" spans="2:2">
      <c r="B758" s="6"/>
    </row>
    <row r="759" ht="12" spans="2:2">
      <c r="B759" s="6"/>
    </row>
    <row r="760" ht="12" spans="2:2">
      <c r="B760" s="6"/>
    </row>
    <row r="761" ht="12" spans="2:2">
      <c r="B761" s="6"/>
    </row>
    <row r="762" ht="12" spans="2:2">
      <c r="B762" s="6"/>
    </row>
    <row r="763" ht="12" spans="2:2">
      <c r="B763" s="6"/>
    </row>
    <row r="764" ht="12" spans="2:2">
      <c r="B764" s="6"/>
    </row>
    <row r="765" ht="12" spans="2:2">
      <c r="B765" s="6"/>
    </row>
    <row r="766" ht="12" spans="2:2">
      <c r="B766" s="6"/>
    </row>
    <row r="767" ht="12" spans="2:2">
      <c r="B767" s="6"/>
    </row>
    <row r="768" ht="12" spans="2:2">
      <c r="B768" s="6"/>
    </row>
    <row r="769" ht="12" spans="2:2">
      <c r="B769" s="6"/>
    </row>
    <row r="770" ht="12" spans="2:2">
      <c r="B770" s="6"/>
    </row>
    <row r="771" ht="12" spans="2:2">
      <c r="B771" s="6"/>
    </row>
    <row r="772" ht="12" spans="2:2">
      <c r="B772" s="6"/>
    </row>
    <row r="773" ht="12" spans="2:2">
      <c r="B773" s="6"/>
    </row>
    <row r="774" ht="12" spans="2:2">
      <c r="B774" s="6"/>
    </row>
    <row r="775" ht="12" spans="2:2">
      <c r="B775" s="6"/>
    </row>
    <row r="776" ht="12" spans="2:2">
      <c r="B776" s="6"/>
    </row>
    <row r="777" ht="12" spans="2:2">
      <c r="B777" s="6"/>
    </row>
    <row r="778" ht="12" spans="2:2">
      <c r="B778" s="6"/>
    </row>
    <row r="779" ht="12" spans="2:2">
      <c r="B779" s="6"/>
    </row>
    <row r="780" ht="12" spans="2:2">
      <c r="B780" s="6"/>
    </row>
    <row r="781" ht="12" spans="2:2">
      <c r="B781" s="6"/>
    </row>
    <row r="782" ht="12" spans="2:2">
      <c r="B782" s="6"/>
    </row>
    <row r="783" ht="12" spans="2:2">
      <c r="B783" s="6"/>
    </row>
    <row r="784" ht="12" spans="2:2">
      <c r="B784" s="6"/>
    </row>
    <row r="785" ht="12" spans="2:2">
      <c r="B785" s="6"/>
    </row>
    <row r="786" ht="12" spans="2:2">
      <c r="B786" s="6"/>
    </row>
    <row r="787" ht="12" spans="2:2">
      <c r="B787" s="6"/>
    </row>
    <row r="788" ht="12" spans="2:2">
      <c r="B788" s="6"/>
    </row>
    <row r="789" ht="12" spans="2:2">
      <c r="B789" s="6"/>
    </row>
    <row r="790" ht="12" spans="2:2">
      <c r="B790" s="6"/>
    </row>
    <row r="791" ht="12" spans="2:2">
      <c r="B791" s="6"/>
    </row>
    <row r="792" ht="12" spans="2:2">
      <c r="B792" s="6"/>
    </row>
    <row r="793" ht="12" spans="2:2">
      <c r="B793" s="6"/>
    </row>
    <row r="794" ht="12" spans="2:2">
      <c r="B794" s="6"/>
    </row>
    <row r="795" ht="12" spans="2:2">
      <c r="B795" s="6"/>
    </row>
    <row r="796" ht="12" spans="2:2">
      <c r="B796" s="6"/>
    </row>
    <row r="797" ht="12" spans="2:2">
      <c r="B797" s="6"/>
    </row>
    <row r="798" ht="12" spans="2:2">
      <c r="B798" s="6"/>
    </row>
    <row r="799" ht="12" spans="2:2">
      <c r="B799" s="6"/>
    </row>
    <row r="800" ht="12" spans="2:2">
      <c r="B800" s="6"/>
    </row>
    <row r="801" ht="12" spans="2:2">
      <c r="B801" s="6"/>
    </row>
    <row r="802" ht="12" spans="2:2">
      <c r="B802" s="6"/>
    </row>
    <row r="803" ht="12" spans="2:2">
      <c r="B803" s="6"/>
    </row>
    <row r="804" ht="12" spans="2:2">
      <c r="B804" s="6"/>
    </row>
    <row r="805" ht="12" spans="2:2">
      <c r="B805" s="6"/>
    </row>
    <row r="806" ht="12" spans="2:2">
      <c r="B806" s="6"/>
    </row>
    <row r="807" ht="12" spans="2:2">
      <c r="B807" s="6"/>
    </row>
    <row r="808" ht="12" spans="2:2">
      <c r="B808" s="6"/>
    </row>
    <row r="809" ht="12" spans="2:2">
      <c r="B809" s="6"/>
    </row>
    <row r="810" ht="12" spans="2:2">
      <c r="B810" s="6"/>
    </row>
    <row r="811" ht="12" spans="2:2">
      <c r="B811" s="6"/>
    </row>
    <row r="812" ht="12" spans="2:2">
      <c r="B812" s="6"/>
    </row>
    <row r="813" ht="12" spans="2:2">
      <c r="B813" s="6"/>
    </row>
    <row r="814" ht="12" spans="2:2">
      <c r="B814" s="6"/>
    </row>
    <row r="815" ht="12" spans="2:2">
      <c r="B815" s="6"/>
    </row>
    <row r="816" ht="12" spans="2:2">
      <c r="B816" s="6"/>
    </row>
    <row r="817" ht="12" spans="2:2">
      <c r="B817" s="6"/>
    </row>
    <row r="818" ht="12" spans="2:2">
      <c r="B818" s="6"/>
    </row>
    <row r="819" ht="12" spans="2:2">
      <c r="B819" s="6"/>
    </row>
    <row r="820" ht="12" spans="2:2">
      <c r="B820" s="6"/>
    </row>
    <row r="821" ht="12" spans="2:2">
      <c r="B821" s="6"/>
    </row>
    <row r="822" ht="12" spans="2:2">
      <c r="B822" s="6"/>
    </row>
    <row r="823" ht="12" spans="2:2">
      <c r="B823" s="6"/>
    </row>
    <row r="824" ht="12" spans="2:2">
      <c r="B824" s="6"/>
    </row>
    <row r="825" ht="12" spans="2:2">
      <c r="B825" s="6"/>
    </row>
    <row r="826" ht="12" spans="2:2">
      <c r="B826" s="6"/>
    </row>
    <row r="827" ht="12" spans="2:2">
      <c r="B827" s="6"/>
    </row>
    <row r="828" ht="12" spans="2:2">
      <c r="B828" s="6"/>
    </row>
    <row r="829" ht="12" spans="2:2">
      <c r="B829" s="6"/>
    </row>
    <row r="830" ht="12" spans="2:2">
      <c r="B830" s="6"/>
    </row>
    <row r="831" ht="12" spans="2:2">
      <c r="B831" s="6"/>
    </row>
    <row r="832" ht="12" spans="2:2">
      <c r="B832" s="6"/>
    </row>
    <row r="833" ht="12" spans="2:2">
      <c r="B833" s="6"/>
    </row>
    <row r="834" ht="12" spans="2:2">
      <c r="B834" s="6"/>
    </row>
  </sheetData>
  <mergeCells count="142">
    <mergeCell ref="A1:J1"/>
    <mergeCell ref="A2:C2"/>
    <mergeCell ref="D2:J2"/>
    <mergeCell ref="D3:F3"/>
    <mergeCell ref="A17:C17"/>
    <mergeCell ref="D17:L17"/>
    <mergeCell ref="C18:F18"/>
    <mergeCell ref="C19:F19"/>
    <mergeCell ref="C20:F20"/>
    <mergeCell ref="C21:F21"/>
    <mergeCell ref="C22:F22"/>
    <mergeCell ref="C23:F23"/>
    <mergeCell ref="C24:F24"/>
    <mergeCell ref="C25:F25"/>
    <mergeCell ref="C26:F26"/>
    <mergeCell ref="C27:F27"/>
    <mergeCell ref="C28:F28"/>
    <mergeCell ref="C29:F29"/>
    <mergeCell ref="C30:F30"/>
    <mergeCell ref="C31:F31"/>
    <mergeCell ref="C32:F32"/>
    <mergeCell ref="C33:F33"/>
    <mergeCell ref="C34:F34"/>
    <mergeCell ref="C35:F35"/>
    <mergeCell ref="C36:F36"/>
    <mergeCell ref="C37:F37"/>
    <mergeCell ref="C38:F38"/>
    <mergeCell ref="C39:F39"/>
    <mergeCell ref="C40:F40"/>
    <mergeCell ref="C41:F41"/>
    <mergeCell ref="C42:F42"/>
    <mergeCell ref="C43:F43"/>
    <mergeCell ref="C44:F44"/>
    <mergeCell ref="C45:F45"/>
    <mergeCell ref="C46:F46"/>
    <mergeCell ref="C47:F47"/>
    <mergeCell ref="C48:F48"/>
    <mergeCell ref="C49:F49"/>
    <mergeCell ref="C50:F50"/>
    <mergeCell ref="C51:F51"/>
    <mergeCell ref="C52:F52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64:F64"/>
    <mergeCell ref="C65:F65"/>
    <mergeCell ref="C66:F66"/>
    <mergeCell ref="C67:F67"/>
    <mergeCell ref="C68:F68"/>
    <mergeCell ref="C69:F69"/>
    <mergeCell ref="C70:F70"/>
    <mergeCell ref="C71:F71"/>
    <mergeCell ref="C72:F72"/>
    <mergeCell ref="C73:F73"/>
    <mergeCell ref="C74:F74"/>
    <mergeCell ref="C75:F75"/>
    <mergeCell ref="C76:F76"/>
    <mergeCell ref="C77:F77"/>
    <mergeCell ref="C78:F78"/>
    <mergeCell ref="C79:F79"/>
    <mergeCell ref="C80:F80"/>
    <mergeCell ref="C81:F81"/>
    <mergeCell ref="C82:F82"/>
    <mergeCell ref="C83:F83"/>
    <mergeCell ref="C84:F84"/>
    <mergeCell ref="C85:F85"/>
    <mergeCell ref="C86:F86"/>
    <mergeCell ref="C87:F87"/>
    <mergeCell ref="C88:F88"/>
    <mergeCell ref="C89:F89"/>
    <mergeCell ref="C90:F90"/>
    <mergeCell ref="C91:F91"/>
    <mergeCell ref="C92:F92"/>
    <mergeCell ref="C93:F93"/>
    <mergeCell ref="C94:F94"/>
    <mergeCell ref="C95:F95"/>
    <mergeCell ref="C96:F96"/>
    <mergeCell ref="C97:F97"/>
    <mergeCell ref="C98:F98"/>
    <mergeCell ref="C99:F99"/>
    <mergeCell ref="C100:F100"/>
    <mergeCell ref="C101:F101"/>
    <mergeCell ref="C102:F102"/>
    <mergeCell ref="C103:F103"/>
    <mergeCell ref="C104:F104"/>
    <mergeCell ref="C105:F105"/>
    <mergeCell ref="C106:F106"/>
    <mergeCell ref="C107:F107"/>
    <mergeCell ref="C108:F108"/>
    <mergeCell ref="C109:F109"/>
    <mergeCell ref="C110:F110"/>
    <mergeCell ref="C111:F111"/>
    <mergeCell ref="C112:F112"/>
    <mergeCell ref="C113:F113"/>
    <mergeCell ref="C114:F114"/>
    <mergeCell ref="C115:F115"/>
    <mergeCell ref="C116:F116"/>
    <mergeCell ref="C117:F117"/>
    <mergeCell ref="C118:F118"/>
    <mergeCell ref="C119:F119"/>
    <mergeCell ref="C120:F120"/>
    <mergeCell ref="C121:F121"/>
    <mergeCell ref="C122:F122"/>
    <mergeCell ref="C123:F123"/>
    <mergeCell ref="C124:F124"/>
    <mergeCell ref="C125:F125"/>
    <mergeCell ref="C126:F126"/>
    <mergeCell ref="C127:F127"/>
    <mergeCell ref="C128:F128"/>
    <mergeCell ref="C129:F129"/>
    <mergeCell ref="C130:F130"/>
    <mergeCell ref="C131:F131"/>
    <mergeCell ref="C132:F132"/>
    <mergeCell ref="C133:F133"/>
    <mergeCell ref="C134:F134"/>
    <mergeCell ref="C135:F135"/>
    <mergeCell ref="C136:F136"/>
    <mergeCell ref="C137:F137"/>
    <mergeCell ref="C138:F138"/>
    <mergeCell ref="C139:F139"/>
    <mergeCell ref="C140:F140"/>
    <mergeCell ref="C141:F141"/>
    <mergeCell ref="C142:F142"/>
    <mergeCell ref="C143:F143"/>
    <mergeCell ref="C144:F144"/>
    <mergeCell ref="C147:F147"/>
    <mergeCell ref="C148:F148"/>
    <mergeCell ref="C149:F149"/>
    <mergeCell ref="C150:F150"/>
    <mergeCell ref="C151:F151"/>
    <mergeCell ref="C152:F152"/>
    <mergeCell ref="C153:F153"/>
    <mergeCell ref="C154:F154"/>
    <mergeCell ref="A15:N16"/>
  </mergeCells>
  <dataValidations count="1">
    <dataValidation type="list" allowBlank="1" showErrorMessage="1" sqref="G20:G26 G28:G30 G32:G35 G37:G46 G48:G51 G53:G57 G59:G64 G66:G69 G71:G77 G79:G82 G84:G86 G88:G94 G96:G98 G100:G104 G106:G112 G114:G119 G121:G123 G125:G128 G130:G133 G135:G137">
      <formula1>"Transportation,Lodging,Food,Gym,Activities,Grocerries,Others,."</formula1>
    </dataValidation>
  </dataValidation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Y1010"/>
  <sheetViews>
    <sheetView workbookViewId="0">
      <selection activeCell="A1" sqref="A1"/>
    </sheetView>
  </sheetViews>
  <sheetFormatPr defaultColWidth="12.6339285714286" defaultRowHeight="15.75" customHeight="1"/>
  <cols>
    <col min="3" max="3" width="26.5" customWidth="1"/>
    <col min="4" max="4" width="18.3839285714286" customWidth="1"/>
    <col min="7" max="7" width="15.5" customWidth="1"/>
    <col min="8" max="8" width="14.6339285714286" customWidth="1"/>
    <col min="9" max="9" width="14.5" customWidth="1"/>
  </cols>
  <sheetData>
    <row r="1" ht="12" spans="1:25">
      <c r="A1" s="1" t="s">
        <v>477</v>
      </c>
      <c r="B1" s="1" t="s">
        <v>478</v>
      </c>
      <c r="C1" s="1" t="s">
        <v>479</v>
      </c>
      <c r="D1" s="1" t="s">
        <v>21</v>
      </c>
      <c r="E1" s="1" t="s">
        <v>22</v>
      </c>
      <c r="F1" s="1" t="s">
        <v>480</v>
      </c>
      <c r="G1" s="1" t="s">
        <v>481</v>
      </c>
      <c r="H1" s="1" t="s">
        <v>482</v>
      </c>
      <c r="I1" s="1" t="s">
        <v>483</v>
      </c>
      <c r="J1" s="1"/>
      <c r="K1" s="9"/>
      <c r="L1" s="10">
        <f>IFERROR(__xludf.DUMMYFUNCTION("GOOGLEFINANCE(""Currency:INRGBP"")"),0.00897157)</f>
        <v>0.00897157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2" spans="1:12">
      <c r="A2" s="2"/>
      <c r="B2" s="3"/>
      <c r="C2" s="2" t="s">
        <v>264</v>
      </c>
      <c r="D2" s="4" t="s">
        <v>5</v>
      </c>
      <c r="E2" s="2">
        <v>1</v>
      </c>
      <c r="F2" s="2">
        <v>511</v>
      </c>
      <c r="G2" s="2">
        <v>511</v>
      </c>
      <c r="H2" s="8">
        <f t="shared" ref="H2:H7" si="0">G2*$L$2</f>
        <v>90.9526562175</v>
      </c>
      <c r="I2" s="8">
        <f>SUM($H$2:H2)</f>
        <v>90.9526562175</v>
      </c>
      <c r="L2" s="11">
        <f>IFERROR(__xludf.DUMMYFUNCTION("GOOGLEFINANCE(""Currency:MYRGBP"")"),0.1779895425)</f>
        <v>0.1779895425</v>
      </c>
    </row>
    <row r="3" ht="12" spans="1:9">
      <c r="A3" s="2"/>
      <c r="B3" s="3"/>
      <c r="C3" s="2" t="s">
        <v>203</v>
      </c>
      <c r="D3" s="4" t="s">
        <v>5</v>
      </c>
      <c r="E3" s="2">
        <v>1</v>
      </c>
      <c r="F3" s="2">
        <v>30</v>
      </c>
      <c r="G3" s="2">
        <v>30</v>
      </c>
      <c r="H3" s="8">
        <f t="shared" si="0"/>
        <v>5.339686275</v>
      </c>
      <c r="I3" s="8">
        <f>SUM($H$2:H3)</f>
        <v>96.2923424925</v>
      </c>
    </row>
    <row r="4" ht="12" spans="1:9">
      <c r="A4" s="2"/>
      <c r="B4" s="3"/>
      <c r="C4" s="2" t="s">
        <v>484</v>
      </c>
      <c r="D4" s="4" t="s">
        <v>5</v>
      </c>
      <c r="E4" s="2">
        <v>1</v>
      </c>
      <c r="F4" s="2">
        <v>41</v>
      </c>
      <c r="G4" s="2">
        <v>41</v>
      </c>
      <c r="H4" s="8">
        <f t="shared" si="0"/>
        <v>7.2975712425</v>
      </c>
      <c r="I4" s="8">
        <f>SUM($H$2:H4)</f>
        <v>103.589913735</v>
      </c>
    </row>
    <row r="5" ht="12" spans="1:9">
      <c r="A5" s="2"/>
      <c r="B5" s="3"/>
      <c r="C5" s="2" t="s">
        <v>485</v>
      </c>
      <c r="D5" s="4" t="s">
        <v>5</v>
      </c>
      <c r="E5" s="2">
        <v>1</v>
      </c>
      <c r="F5" s="2">
        <v>15</v>
      </c>
      <c r="G5" s="2">
        <v>15</v>
      </c>
      <c r="H5" s="8">
        <f t="shared" si="0"/>
        <v>2.6698431375</v>
      </c>
      <c r="I5" s="8">
        <f>SUM($H$2:H5)</f>
        <v>106.2597568725</v>
      </c>
    </row>
    <row r="6" ht="12" spans="1:9">
      <c r="A6" s="2"/>
      <c r="B6" s="3"/>
      <c r="C6" s="2" t="s">
        <v>109</v>
      </c>
      <c r="D6" s="4" t="s">
        <v>10</v>
      </c>
      <c r="E6" s="2">
        <v>1</v>
      </c>
      <c r="F6" s="2">
        <v>16.9</v>
      </c>
      <c r="G6" s="2">
        <v>16.9</v>
      </c>
      <c r="H6" s="8">
        <f t="shared" si="0"/>
        <v>3.00802326825</v>
      </c>
      <c r="I6" s="8">
        <f>SUM($H$2:H6)</f>
        <v>109.26778014075</v>
      </c>
    </row>
    <row r="7" ht="12" spans="1:9">
      <c r="A7" s="2"/>
      <c r="B7" s="3"/>
      <c r="C7" s="2" t="s">
        <v>136</v>
      </c>
      <c r="D7" s="4" t="s">
        <v>10</v>
      </c>
      <c r="E7" s="2">
        <v>1</v>
      </c>
      <c r="F7" s="2">
        <v>11.9</v>
      </c>
      <c r="G7" s="2">
        <v>11.9</v>
      </c>
      <c r="H7" s="8">
        <f t="shared" si="0"/>
        <v>2.11807555575</v>
      </c>
      <c r="I7" s="8">
        <f>SUM($H$2:H7)</f>
        <v>111.3858556965</v>
      </c>
    </row>
    <row r="8" ht="12" spans="1:9">
      <c r="A8" s="2"/>
      <c r="B8" s="3"/>
      <c r="C8" s="2" t="s">
        <v>486</v>
      </c>
      <c r="D8" s="4" t="s">
        <v>5</v>
      </c>
      <c r="E8" s="2">
        <v>1</v>
      </c>
      <c r="F8" s="2">
        <v>2000</v>
      </c>
      <c r="G8" s="2">
        <v>2000</v>
      </c>
      <c r="H8" s="8">
        <f>G8*$L$1</f>
        <v>17.94314</v>
      </c>
      <c r="I8" s="8">
        <f>SUM($H$2:H8)</f>
        <v>129.3289956965</v>
      </c>
    </row>
    <row r="9" ht="12" spans="1:9">
      <c r="A9" s="2"/>
      <c r="B9" s="3"/>
      <c r="D9" s="4"/>
      <c r="E9" s="2"/>
      <c r="F9" s="2"/>
      <c r="G9" s="2"/>
      <c r="H9" s="8"/>
      <c r="I9" s="8">
        <f>SUM($H$2:H9)</f>
        <v>129.3289956965</v>
      </c>
    </row>
    <row r="10" ht="12" spans="1:9">
      <c r="A10" s="2" t="s">
        <v>487</v>
      </c>
      <c r="B10" s="3">
        <v>45482</v>
      </c>
      <c r="C10" s="5" t="s">
        <v>488</v>
      </c>
      <c r="D10" s="4" t="s">
        <v>149</v>
      </c>
      <c r="E10" s="2">
        <v>1</v>
      </c>
      <c r="F10" s="2">
        <v>236</v>
      </c>
      <c r="G10" s="2">
        <v>236</v>
      </c>
      <c r="H10" s="8">
        <f t="shared" ref="H10:H22" si="1">G10*$L$1</f>
        <v>2.11729052</v>
      </c>
      <c r="I10" s="8">
        <f>SUM($H$2:H10)</f>
        <v>131.4462862165</v>
      </c>
    </row>
    <row r="11" ht="12" spans="2:9">
      <c r="B11" s="3"/>
      <c r="C11" s="5" t="s">
        <v>489</v>
      </c>
      <c r="D11" s="4" t="s">
        <v>149</v>
      </c>
      <c r="E11" s="2">
        <v>1</v>
      </c>
      <c r="F11" s="2">
        <v>500</v>
      </c>
      <c r="G11" s="2">
        <v>500</v>
      </c>
      <c r="H11" s="8">
        <f t="shared" si="1"/>
        <v>4.485785</v>
      </c>
      <c r="I11" s="8">
        <f>SUM($H$2:H11)</f>
        <v>135.9320712165</v>
      </c>
    </row>
    <row r="12" ht="12" spans="2:9">
      <c r="B12" s="3"/>
      <c r="C12" s="5" t="s">
        <v>83</v>
      </c>
      <c r="D12" s="4" t="s">
        <v>5</v>
      </c>
      <c r="E12" s="2">
        <v>1</v>
      </c>
      <c r="F12" s="2">
        <v>300</v>
      </c>
      <c r="G12" s="2">
        <v>300</v>
      </c>
      <c r="H12" s="8">
        <f t="shared" si="1"/>
        <v>2.691471</v>
      </c>
      <c r="I12" s="8">
        <f>SUM($H$2:H12)</f>
        <v>138.6235422165</v>
      </c>
    </row>
    <row r="13" ht="12" spans="2:9">
      <c r="B13" s="6"/>
      <c r="C13" s="5" t="s">
        <v>33</v>
      </c>
      <c r="D13" s="4" t="s">
        <v>5</v>
      </c>
      <c r="E13" s="2">
        <v>1</v>
      </c>
      <c r="F13" s="2">
        <v>100</v>
      </c>
      <c r="G13" s="2">
        <v>100</v>
      </c>
      <c r="H13" s="8">
        <f t="shared" si="1"/>
        <v>0.897157</v>
      </c>
      <c r="I13" s="8">
        <f>SUM($H$2:H13)</f>
        <v>139.5206992165</v>
      </c>
    </row>
    <row r="14" ht="12" spans="2:9">
      <c r="B14" s="6"/>
      <c r="C14" s="5" t="s">
        <v>490</v>
      </c>
      <c r="D14" s="4" t="s">
        <v>10</v>
      </c>
      <c r="E14" s="2">
        <v>1</v>
      </c>
      <c r="F14" s="2">
        <v>10</v>
      </c>
      <c r="G14" s="2">
        <v>10</v>
      </c>
      <c r="H14" s="8">
        <f t="shared" si="1"/>
        <v>0.0897157</v>
      </c>
      <c r="I14" s="8">
        <f>SUM($H$2:H14)</f>
        <v>139.6104149165</v>
      </c>
    </row>
    <row r="15" ht="12" spans="2:9">
      <c r="B15" s="6"/>
      <c r="C15" s="5" t="s">
        <v>491</v>
      </c>
      <c r="D15" s="4" t="s">
        <v>10</v>
      </c>
      <c r="E15" s="2">
        <v>1</v>
      </c>
      <c r="F15" s="2">
        <v>50</v>
      </c>
      <c r="G15" s="2">
        <v>50</v>
      </c>
      <c r="H15" s="8">
        <f t="shared" si="1"/>
        <v>0.4485785</v>
      </c>
      <c r="I15" s="8">
        <f>SUM($H$2:H15)</f>
        <v>140.0589934165</v>
      </c>
    </row>
    <row r="16" ht="12" spans="2:9">
      <c r="B16" s="6"/>
      <c r="C16" s="5" t="s">
        <v>492</v>
      </c>
      <c r="D16" s="4" t="s">
        <v>10</v>
      </c>
      <c r="E16" s="2">
        <v>1</v>
      </c>
      <c r="F16" s="2">
        <v>40</v>
      </c>
      <c r="G16" s="2">
        <v>40</v>
      </c>
      <c r="H16" s="8">
        <f t="shared" si="1"/>
        <v>0.3588628</v>
      </c>
      <c r="I16" s="8">
        <f>SUM($H$2:H16)</f>
        <v>140.4178562165</v>
      </c>
    </row>
    <row r="17" ht="12" spans="2:9">
      <c r="B17" s="6"/>
      <c r="C17" s="5" t="s">
        <v>493</v>
      </c>
      <c r="D17" s="4" t="s">
        <v>10</v>
      </c>
      <c r="E17" s="2">
        <v>1</v>
      </c>
      <c r="F17" s="2">
        <v>20</v>
      </c>
      <c r="G17" s="2">
        <v>20</v>
      </c>
      <c r="H17" s="8">
        <f t="shared" si="1"/>
        <v>0.1794314</v>
      </c>
      <c r="I17" s="8">
        <f>SUM($H$2:H17)</f>
        <v>140.5972876165</v>
      </c>
    </row>
    <row r="18" ht="12" spans="2:9">
      <c r="B18" s="6"/>
      <c r="C18" s="5" t="s">
        <v>494</v>
      </c>
      <c r="D18" s="4" t="s">
        <v>5</v>
      </c>
      <c r="E18" s="2">
        <v>1</v>
      </c>
      <c r="F18" s="2">
        <v>150</v>
      </c>
      <c r="G18" s="2">
        <v>150</v>
      </c>
      <c r="H18" s="8">
        <f t="shared" si="1"/>
        <v>1.3457355</v>
      </c>
      <c r="I18" s="8">
        <f>SUM($H$2:H18)</f>
        <v>141.9430231165</v>
      </c>
    </row>
    <row r="19" ht="12" spans="2:9">
      <c r="B19" s="6"/>
      <c r="C19" s="5" t="s">
        <v>495</v>
      </c>
      <c r="D19" s="4" t="s">
        <v>14</v>
      </c>
      <c r="E19" s="2">
        <v>1</v>
      </c>
      <c r="F19" s="2">
        <v>10</v>
      </c>
      <c r="G19" s="2">
        <v>10</v>
      </c>
      <c r="H19" s="8">
        <f t="shared" si="1"/>
        <v>0.0897157</v>
      </c>
      <c r="I19" s="8">
        <f>SUM($H$2:H19)</f>
        <v>142.0327388165</v>
      </c>
    </row>
    <row r="20" ht="12" spans="2:9">
      <c r="B20" s="6"/>
      <c r="C20" s="5" t="s">
        <v>496</v>
      </c>
      <c r="D20" s="4" t="s">
        <v>10</v>
      </c>
      <c r="E20" s="2">
        <v>1</v>
      </c>
      <c r="F20" s="2">
        <v>110</v>
      </c>
      <c r="G20" s="2">
        <v>110</v>
      </c>
      <c r="H20" s="8">
        <f t="shared" si="1"/>
        <v>0.9868727</v>
      </c>
      <c r="I20" s="8">
        <f>SUM($H$2:H20)</f>
        <v>143.0196115165</v>
      </c>
    </row>
    <row r="21" ht="12" spans="2:9">
      <c r="B21" s="6"/>
      <c r="C21" s="5" t="s">
        <v>497</v>
      </c>
      <c r="D21" s="4" t="s">
        <v>10</v>
      </c>
      <c r="E21" s="2">
        <v>1</v>
      </c>
      <c r="F21" s="2">
        <v>30</v>
      </c>
      <c r="G21" s="2">
        <v>30</v>
      </c>
      <c r="H21" s="8">
        <f t="shared" si="1"/>
        <v>0.2691471</v>
      </c>
      <c r="I21" s="8">
        <f>SUM($H$2:H21)</f>
        <v>143.2887586165</v>
      </c>
    </row>
    <row r="22" ht="12" spans="2:9">
      <c r="B22" s="6"/>
      <c r="C22" s="5" t="s">
        <v>87</v>
      </c>
      <c r="D22" s="4" t="s">
        <v>10</v>
      </c>
      <c r="E22" s="2">
        <v>1</v>
      </c>
      <c r="F22" s="2">
        <v>40</v>
      </c>
      <c r="G22" s="2">
        <v>40</v>
      </c>
      <c r="H22" s="8">
        <f t="shared" si="1"/>
        <v>0.3588628</v>
      </c>
      <c r="I22" s="8">
        <f>SUM($H$2:H22)</f>
        <v>143.6476214165</v>
      </c>
    </row>
    <row r="23" ht="12" spans="2:9">
      <c r="B23" s="6"/>
      <c r="C23" s="5" t="s">
        <v>498</v>
      </c>
      <c r="D23" s="4"/>
      <c r="H23" s="8"/>
      <c r="I23" s="8">
        <f>SUM($H$2:H23)</f>
        <v>143.6476214165</v>
      </c>
    </row>
    <row r="24" ht="12" spans="1:9">
      <c r="A24" s="2" t="s">
        <v>499</v>
      </c>
      <c r="B24" s="7">
        <v>45483</v>
      </c>
      <c r="C24" s="5" t="s">
        <v>500</v>
      </c>
      <c r="D24" s="4" t="s">
        <v>5</v>
      </c>
      <c r="E24" s="2">
        <v>1</v>
      </c>
      <c r="F24" s="2">
        <v>90</v>
      </c>
      <c r="G24" s="2">
        <v>90</v>
      </c>
      <c r="H24" s="8">
        <f t="shared" ref="H24:H35" si="2">G24*$L$1</f>
        <v>0.8074413</v>
      </c>
      <c r="I24" s="8">
        <f>SUM($H$2:H24)</f>
        <v>144.4550627165</v>
      </c>
    </row>
    <row r="25" ht="12" spans="2:9">
      <c r="B25" s="6"/>
      <c r="C25" s="5" t="s">
        <v>203</v>
      </c>
      <c r="D25" s="4" t="s">
        <v>5</v>
      </c>
      <c r="E25" s="2">
        <v>1</v>
      </c>
      <c r="F25" s="2">
        <v>550</v>
      </c>
      <c r="G25" s="2">
        <v>550</v>
      </c>
      <c r="H25" s="8">
        <f t="shared" si="2"/>
        <v>4.9343635</v>
      </c>
      <c r="I25" s="8">
        <f>SUM($H$2:H25)</f>
        <v>149.3894262165</v>
      </c>
    </row>
    <row r="26" ht="12" spans="2:9">
      <c r="B26" s="6"/>
      <c r="C26" s="5" t="s">
        <v>501</v>
      </c>
      <c r="D26" s="4" t="s">
        <v>10</v>
      </c>
      <c r="E26" s="2">
        <v>1</v>
      </c>
      <c r="F26" s="2">
        <v>120</v>
      </c>
      <c r="G26" s="2">
        <v>120</v>
      </c>
      <c r="H26" s="8">
        <f t="shared" si="2"/>
        <v>1.0765884</v>
      </c>
      <c r="I26" s="8">
        <f>SUM($H$2:H26)</f>
        <v>150.4660146165</v>
      </c>
    </row>
    <row r="27" ht="12" spans="2:9">
      <c r="B27" s="6"/>
      <c r="C27" s="5" t="s">
        <v>60</v>
      </c>
      <c r="D27" s="4" t="s">
        <v>10</v>
      </c>
      <c r="E27" s="2">
        <v>1</v>
      </c>
      <c r="F27" s="2">
        <v>20</v>
      </c>
      <c r="G27" s="2">
        <v>20</v>
      </c>
      <c r="H27" s="8">
        <f t="shared" si="2"/>
        <v>0.1794314</v>
      </c>
      <c r="I27" s="8">
        <f>SUM($H$2:H27)</f>
        <v>150.6454460165</v>
      </c>
    </row>
    <row r="28" ht="12" spans="2:9">
      <c r="B28" s="6"/>
      <c r="C28" s="5" t="s">
        <v>423</v>
      </c>
      <c r="D28" s="4" t="s">
        <v>5</v>
      </c>
      <c r="E28" s="2">
        <v>1</v>
      </c>
      <c r="F28" s="2">
        <v>150</v>
      </c>
      <c r="G28" s="2">
        <v>150</v>
      </c>
      <c r="H28" s="8">
        <f t="shared" si="2"/>
        <v>1.3457355</v>
      </c>
      <c r="I28" s="8">
        <f>SUM($H$2:H28)</f>
        <v>151.9911815165</v>
      </c>
    </row>
    <row r="29" ht="12" spans="2:9">
      <c r="B29" s="6"/>
      <c r="C29" s="5" t="s">
        <v>502</v>
      </c>
      <c r="D29" s="4" t="s">
        <v>5</v>
      </c>
      <c r="E29" s="2">
        <v>1</v>
      </c>
      <c r="F29" s="2">
        <v>50</v>
      </c>
      <c r="G29" s="2">
        <v>50</v>
      </c>
      <c r="H29" s="8">
        <f t="shared" si="2"/>
        <v>0.4485785</v>
      </c>
      <c r="I29" s="8">
        <f>SUM($H$2:H29)</f>
        <v>152.4397600165</v>
      </c>
    </row>
    <row r="30" ht="12" spans="2:9">
      <c r="B30" s="6"/>
      <c r="C30" s="5" t="s">
        <v>503</v>
      </c>
      <c r="D30" s="4" t="s">
        <v>149</v>
      </c>
      <c r="E30" s="2">
        <v>1</v>
      </c>
      <c r="F30" s="2">
        <v>2000</v>
      </c>
      <c r="G30" s="2">
        <v>2000</v>
      </c>
      <c r="H30" s="8">
        <f t="shared" si="2"/>
        <v>17.94314</v>
      </c>
      <c r="I30" s="8">
        <f>SUM($H$2:H30)</f>
        <v>170.3829000165</v>
      </c>
    </row>
    <row r="31" ht="12" spans="2:9">
      <c r="B31" s="6"/>
      <c r="C31" s="5" t="s">
        <v>504</v>
      </c>
      <c r="D31" s="4" t="s">
        <v>5</v>
      </c>
      <c r="E31" s="2">
        <v>1</v>
      </c>
      <c r="F31" s="2">
        <v>350</v>
      </c>
      <c r="G31" s="2">
        <v>350</v>
      </c>
      <c r="H31" s="8">
        <f t="shared" si="2"/>
        <v>3.1400495</v>
      </c>
      <c r="I31" s="8">
        <f>SUM($H$2:H31)</f>
        <v>173.5229495165</v>
      </c>
    </row>
    <row r="32" ht="12" spans="2:9">
      <c r="B32" s="6"/>
      <c r="C32" s="5" t="s">
        <v>136</v>
      </c>
      <c r="D32" s="4" t="s">
        <v>10</v>
      </c>
      <c r="E32" s="2">
        <v>1</v>
      </c>
      <c r="F32" s="2">
        <v>220</v>
      </c>
      <c r="G32" s="2">
        <v>220</v>
      </c>
      <c r="H32" s="8">
        <f t="shared" si="2"/>
        <v>1.9737454</v>
      </c>
      <c r="I32" s="8">
        <f>SUM($H$2:H32)</f>
        <v>175.4966949165</v>
      </c>
    </row>
    <row r="33" ht="12" spans="2:9">
      <c r="B33" s="6"/>
      <c r="C33" s="5" t="s">
        <v>87</v>
      </c>
      <c r="D33" s="4" t="s">
        <v>10</v>
      </c>
      <c r="E33" s="2">
        <v>1</v>
      </c>
      <c r="F33" s="2">
        <v>110</v>
      </c>
      <c r="G33" s="2">
        <v>110</v>
      </c>
      <c r="H33" s="8">
        <f t="shared" si="2"/>
        <v>0.9868727</v>
      </c>
      <c r="I33" s="8">
        <f>SUM($H$2:H33)</f>
        <v>176.4835676165</v>
      </c>
    </row>
    <row r="34" ht="12" spans="2:9">
      <c r="B34" s="6"/>
      <c r="C34" s="5" t="s">
        <v>39</v>
      </c>
      <c r="D34" s="4" t="s">
        <v>8</v>
      </c>
      <c r="E34" s="2">
        <v>1</v>
      </c>
      <c r="F34" s="2">
        <v>285</v>
      </c>
      <c r="G34" s="2">
        <v>285</v>
      </c>
      <c r="H34" s="8">
        <f t="shared" si="2"/>
        <v>2.55689745</v>
      </c>
      <c r="I34" s="8">
        <f>SUM($H$2:H34)</f>
        <v>179.0404650665</v>
      </c>
    </row>
    <row r="35" ht="12" spans="2:9">
      <c r="B35" s="6"/>
      <c r="C35" s="5" t="s">
        <v>255</v>
      </c>
      <c r="D35" s="4" t="s">
        <v>255</v>
      </c>
      <c r="E35" s="2">
        <v>1</v>
      </c>
      <c r="F35" s="2">
        <v>30</v>
      </c>
      <c r="G35" s="2">
        <v>30</v>
      </c>
      <c r="H35" s="8">
        <f t="shared" si="2"/>
        <v>0.2691471</v>
      </c>
      <c r="I35" s="8">
        <f>SUM($H$2:H35)</f>
        <v>179.3096121665</v>
      </c>
    </row>
    <row r="36" ht="12" spans="2:9">
      <c r="B36" s="6"/>
      <c r="C36" s="5" t="s">
        <v>498</v>
      </c>
      <c r="D36" s="4"/>
      <c r="H36" s="8"/>
      <c r="I36" s="8">
        <f>SUM($H$2:H36)</f>
        <v>179.3096121665</v>
      </c>
    </row>
    <row r="37" ht="12" spans="1:9">
      <c r="A37" s="2" t="s">
        <v>505</v>
      </c>
      <c r="B37" s="7">
        <v>45484</v>
      </c>
      <c r="C37" s="5" t="s">
        <v>506</v>
      </c>
      <c r="D37" s="4" t="s">
        <v>14</v>
      </c>
      <c r="E37" s="2">
        <v>1</v>
      </c>
      <c r="F37" s="2">
        <v>1284.82</v>
      </c>
      <c r="G37" s="2">
        <v>1284.82</v>
      </c>
      <c r="H37" s="8">
        <f t="shared" ref="H37:H42" si="3">G37*$L$1</f>
        <v>11.5268525674</v>
      </c>
      <c r="I37" s="8">
        <f>SUM($H$2:H37)</f>
        <v>190.8364647339</v>
      </c>
    </row>
    <row r="38" ht="12" spans="2:9">
      <c r="B38" s="6"/>
      <c r="C38" s="5" t="s">
        <v>507</v>
      </c>
      <c r="D38" s="4" t="s">
        <v>5</v>
      </c>
      <c r="E38" s="2">
        <v>1</v>
      </c>
      <c r="F38" s="2">
        <v>407.95</v>
      </c>
      <c r="G38" s="2">
        <v>407.95</v>
      </c>
      <c r="H38" s="8">
        <f t="shared" si="3"/>
        <v>3.6599519815</v>
      </c>
      <c r="I38" s="8">
        <f>SUM($H$2:H38)</f>
        <v>194.4964167154</v>
      </c>
    </row>
    <row r="39" ht="12" spans="2:9">
      <c r="B39" s="6"/>
      <c r="C39" s="5" t="s">
        <v>423</v>
      </c>
      <c r="D39" s="4" t="s">
        <v>5</v>
      </c>
      <c r="E39" s="2">
        <v>1</v>
      </c>
      <c r="F39" s="2">
        <v>100</v>
      </c>
      <c r="G39" s="2">
        <v>100</v>
      </c>
      <c r="H39" s="8">
        <f t="shared" si="3"/>
        <v>0.897157</v>
      </c>
      <c r="I39" s="8">
        <f>SUM($H$2:H39)</f>
        <v>195.3935737154</v>
      </c>
    </row>
    <row r="40" ht="12" spans="2:9">
      <c r="B40" s="6"/>
      <c r="C40" s="5" t="s">
        <v>109</v>
      </c>
      <c r="D40" s="4" t="s">
        <v>10</v>
      </c>
      <c r="E40" s="2">
        <v>1</v>
      </c>
      <c r="F40" s="2">
        <v>240</v>
      </c>
      <c r="G40" s="2">
        <v>240</v>
      </c>
      <c r="H40" s="8">
        <f t="shared" si="3"/>
        <v>2.1531768</v>
      </c>
      <c r="I40" s="8">
        <f>SUM($H$2:H40)</f>
        <v>197.5467505154</v>
      </c>
    </row>
    <row r="41" ht="12" spans="2:9">
      <c r="B41" s="6"/>
      <c r="C41" s="5" t="s">
        <v>87</v>
      </c>
      <c r="D41" s="4" t="s">
        <v>10</v>
      </c>
      <c r="E41" s="2">
        <v>1</v>
      </c>
      <c r="F41" s="2">
        <v>100</v>
      </c>
      <c r="G41" s="2">
        <v>100</v>
      </c>
      <c r="H41" s="8">
        <f t="shared" si="3"/>
        <v>0.897157</v>
      </c>
      <c r="I41" s="8">
        <f>SUM($H$2:H41)</f>
        <v>198.4439075154</v>
      </c>
    </row>
    <row r="42" ht="12" spans="2:9">
      <c r="B42" s="6"/>
      <c r="C42" s="5" t="s">
        <v>136</v>
      </c>
      <c r="D42" s="4" t="s">
        <v>10</v>
      </c>
      <c r="E42" s="2">
        <v>1</v>
      </c>
      <c r="F42" s="2">
        <v>278</v>
      </c>
      <c r="G42" s="2">
        <v>278</v>
      </c>
      <c r="H42" s="8">
        <f t="shared" si="3"/>
        <v>2.49409646</v>
      </c>
      <c r="I42" s="8">
        <f>SUM($H$2:H42)</f>
        <v>200.9380039754</v>
      </c>
    </row>
    <row r="43" ht="12" spans="2:9">
      <c r="B43" s="6"/>
      <c r="C43" s="5" t="s">
        <v>498</v>
      </c>
      <c r="D43" s="4"/>
      <c r="H43" s="8"/>
      <c r="I43" s="8">
        <f>SUM($H$2:H43)</f>
        <v>200.9380039754</v>
      </c>
    </row>
    <row r="44" ht="12" spans="1:9">
      <c r="A44" s="2" t="s">
        <v>505</v>
      </c>
      <c r="B44" s="7">
        <v>45485</v>
      </c>
      <c r="C44" s="5" t="s">
        <v>109</v>
      </c>
      <c r="D44" s="4" t="s">
        <v>10</v>
      </c>
      <c r="E44" s="2">
        <v>1</v>
      </c>
      <c r="F44" s="2">
        <v>160</v>
      </c>
      <c r="G44" s="2">
        <v>160</v>
      </c>
      <c r="H44" s="8">
        <f t="shared" ref="H44:H50" si="4">G44*$L$1</f>
        <v>1.4354512</v>
      </c>
      <c r="I44" s="8">
        <f>SUM($H$2:H44)</f>
        <v>202.3734551754</v>
      </c>
    </row>
    <row r="45" ht="12" spans="2:9">
      <c r="B45" s="6"/>
      <c r="C45" s="5" t="s">
        <v>87</v>
      </c>
      <c r="D45" s="4" t="s">
        <v>10</v>
      </c>
      <c r="E45" s="2">
        <v>1</v>
      </c>
      <c r="F45" s="2">
        <v>160</v>
      </c>
      <c r="G45" s="2">
        <v>160</v>
      </c>
      <c r="H45" s="8">
        <f t="shared" si="4"/>
        <v>1.4354512</v>
      </c>
      <c r="I45" s="8">
        <f>SUM($H$2:H45)</f>
        <v>203.8089063754</v>
      </c>
    </row>
    <row r="46" ht="12" spans="2:9">
      <c r="B46" s="6"/>
      <c r="C46" s="5" t="s">
        <v>508</v>
      </c>
      <c r="D46" s="4" t="s">
        <v>5</v>
      </c>
      <c r="E46" s="2">
        <v>1</v>
      </c>
      <c r="F46" s="2">
        <v>120</v>
      </c>
      <c r="G46" s="2">
        <v>120</v>
      </c>
      <c r="H46" s="8">
        <f t="shared" si="4"/>
        <v>1.0765884</v>
      </c>
      <c r="I46" s="8">
        <f>SUM($H$2:H46)</f>
        <v>204.8854947754</v>
      </c>
    </row>
    <row r="47" ht="12" spans="2:9">
      <c r="B47" s="6"/>
      <c r="C47" s="5" t="s">
        <v>33</v>
      </c>
      <c r="D47" s="4" t="s">
        <v>5</v>
      </c>
      <c r="E47" s="2">
        <v>1</v>
      </c>
      <c r="F47" s="2">
        <v>22</v>
      </c>
      <c r="G47" s="2">
        <v>22</v>
      </c>
      <c r="H47" s="8">
        <f t="shared" si="4"/>
        <v>0.19737454</v>
      </c>
      <c r="I47" s="8">
        <f>SUM($H$2:H47)</f>
        <v>205.0828693154</v>
      </c>
    </row>
    <row r="48" ht="12" spans="2:9">
      <c r="B48" s="6"/>
      <c r="C48" s="5" t="s">
        <v>509</v>
      </c>
      <c r="D48" s="4" t="s">
        <v>14</v>
      </c>
      <c r="E48" s="2">
        <v>1</v>
      </c>
      <c r="F48" s="2">
        <v>502</v>
      </c>
      <c r="G48" s="2">
        <v>502</v>
      </c>
      <c r="H48" s="8">
        <f t="shared" si="4"/>
        <v>4.50372814</v>
      </c>
      <c r="I48" s="8">
        <f>SUM($H$2:H48)</f>
        <v>209.5865974554</v>
      </c>
    </row>
    <row r="49" ht="12" spans="2:9">
      <c r="B49" s="6"/>
      <c r="C49" s="5" t="s">
        <v>510</v>
      </c>
      <c r="D49" s="4" t="s">
        <v>149</v>
      </c>
      <c r="E49" s="2">
        <v>1</v>
      </c>
      <c r="F49" s="2">
        <v>5</v>
      </c>
      <c r="G49" s="2">
        <v>5</v>
      </c>
      <c r="H49" s="8">
        <f t="shared" si="4"/>
        <v>0.04485785</v>
      </c>
      <c r="I49" s="8">
        <f>SUM($H$2:H49)</f>
        <v>209.6314553054</v>
      </c>
    </row>
    <row r="50" ht="12" spans="2:9">
      <c r="B50" s="6"/>
      <c r="C50" s="5" t="s">
        <v>136</v>
      </c>
      <c r="D50" s="4" t="s">
        <v>10</v>
      </c>
      <c r="E50" s="2">
        <v>1</v>
      </c>
      <c r="F50" s="2">
        <v>120</v>
      </c>
      <c r="G50" s="2">
        <v>120</v>
      </c>
      <c r="H50" s="8">
        <f t="shared" si="4"/>
        <v>1.0765884</v>
      </c>
      <c r="I50" s="8">
        <f>SUM($H$2:H50)</f>
        <v>210.7080437054</v>
      </c>
    </row>
    <row r="51" ht="12" spans="2:9">
      <c r="B51" s="6"/>
      <c r="C51" s="5" t="s">
        <v>498</v>
      </c>
      <c r="D51" s="4"/>
      <c r="H51" s="8"/>
      <c r="I51" s="8">
        <f>SUM($H$2:H51)</f>
        <v>210.7080437054</v>
      </c>
    </row>
    <row r="52" ht="12" spans="1:9">
      <c r="A52" s="2" t="s">
        <v>505</v>
      </c>
      <c r="B52" s="7">
        <v>45486</v>
      </c>
      <c r="C52" s="5" t="s">
        <v>203</v>
      </c>
      <c r="D52" s="4" t="s">
        <v>5</v>
      </c>
      <c r="E52" s="2">
        <v>1</v>
      </c>
      <c r="F52" s="2">
        <v>1259</v>
      </c>
      <c r="G52" s="2">
        <v>1259</v>
      </c>
      <c r="H52" s="8">
        <f t="shared" ref="H52:H63" si="5">G52*$L$1</f>
        <v>11.29520663</v>
      </c>
      <c r="I52" s="8">
        <f>SUM($H$2:H52)</f>
        <v>222.0032503354</v>
      </c>
    </row>
    <row r="53" ht="12" spans="2:9">
      <c r="B53" s="6"/>
      <c r="C53" s="5" t="s">
        <v>511</v>
      </c>
      <c r="D53" s="4" t="s">
        <v>10</v>
      </c>
      <c r="E53" s="2">
        <v>1</v>
      </c>
      <c r="F53" s="2">
        <v>20</v>
      </c>
      <c r="G53" s="2">
        <v>20</v>
      </c>
      <c r="H53" s="8">
        <f t="shared" si="5"/>
        <v>0.1794314</v>
      </c>
      <c r="I53" s="8">
        <f>SUM($H$2:H53)</f>
        <v>222.1826817354</v>
      </c>
    </row>
    <row r="54" ht="12" spans="2:9">
      <c r="B54" s="6"/>
      <c r="C54" s="5" t="s">
        <v>255</v>
      </c>
      <c r="D54" s="4" t="s">
        <v>255</v>
      </c>
      <c r="E54" s="2">
        <v>1</v>
      </c>
      <c r="F54" s="2">
        <v>30</v>
      </c>
      <c r="G54" s="2">
        <v>30</v>
      </c>
      <c r="H54" s="8">
        <f t="shared" si="5"/>
        <v>0.2691471</v>
      </c>
      <c r="I54" s="8">
        <f>SUM($H$2:H54)</f>
        <v>222.4518288354</v>
      </c>
    </row>
    <row r="55" ht="12" spans="2:9">
      <c r="B55" s="6"/>
      <c r="C55" s="5" t="s">
        <v>512</v>
      </c>
      <c r="D55" s="4" t="s">
        <v>10</v>
      </c>
      <c r="E55" s="2">
        <v>1</v>
      </c>
      <c r="F55" s="2">
        <v>30</v>
      </c>
      <c r="G55" s="2">
        <v>30</v>
      </c>
      <c r="H55" s="8">
        <f t="shared" si="5"/>
        <v>0.2691471</v>
      </c>
      <c r="I55" s="8">
        <f>SUM($H$2:H55)</f>
        <v>222.7209759354</v>
      </c>
    </row>
    <row r="56" ht="12" spans="2:9">
      <c r="B56" s="6"/>
      <c r="C56" s="5" t="s">
        <v>92</v>
      </c>
      <c r="D56" s="4" t="s">
        <v>10</v>
      </c>
      <c r="E56" s="2">
        <v>1</v>
      </c>
      <c r="F56" s="2">
        <v>84</v>
      </c>
      <c r="G56" s="2">
        <v>84</v>
      </c>
      <c r="H56" s="8">
        <f t="shared" si="5"/>
        <v>0.75361188</v>
      </c>
      <c r="I56" s="8">
        <f>SUM($H$2:H56)</f>
        <v>223.4745878154</v>
      </c>
    </row>
    <row r="57" ht="12" spans="2:9">
      <c r="B57" s="6"/>
      <c r="C57" s="5" t="s">
        <v>13</v>
      </c>
      <c r="D57" s="4" t="s">
        <v>13</v>
      </c>
      <c r="E57" s="2">
        <v>1</v>
      </c>
      <c r="F57" s="2">
        <v>200</v>
      </c>
      <c r="G57" s="2">
        <v>200</v>
      </c>
      <c r="H57" s="8">
        <f t="shared" si="5"/>
        <v>1.794314</v>
      </c>
      <c r="I57" s="8">
        <f>SUM($H$2:H57)</f>
        <v>225.2689018154</v>
      </c>
    </row>
    <row r="58" ht="12" spans="2:9">
      <c r="B58" s="6"/>
      <c r="C58" s="5" t="s">
        <v>513</v>
      </c>
      <c r="D58" s="4" t="s">
        <v>10</v>
      </c>
      <c r="E58" s="2">
        <v>1</v>
      </c>
      <c r="F58" s="2">
        <v>40</v>
      </c>
      <c r="G58" s="2">
        <v>40</v>
      </c>
      <c r="H58" s="8">
        <f t="shared" si="5"/>
        <v>0.3588628</v>
      </c>
      <c r="I58" s="8">
        <f>SUM($H$2:H58)</f>
        <v>225.6277646154</v>
      </c>
    </row>
    <row r="59" ht="12" spans="2:9">
      <c r="B59" s="6"/>
      <c r="C59" s="5" t="s">
        <v>109</v>
      </c>
      <c r="D59" s="4" t="s">
        <v>10</v>
      </c>
      <c r="E59" s="2">
        <v>1</v>
      </c>
      <c r="F59" s="2">
        <v>170</v>
      </c>
      <c r="G59" s="2">
        <v>170</v>
      </c>
      <c r="H59" s="8">
        <f t="shared" si="5"/>
        <v>1.5251669</v>
      </c>
      <c r="I59" s="8">
        <f>SUM($H$2:H59)</f>
        <v>227.1529315154</v>
      </c>
    </row>
    <row r="60" ht="12" spans="2:9">
      <c r="B60" s="6"/>
      <c r="C60" s="5" t="s">
        <v>514</v>
      </c>
      <c r="D60" s="4" t="s">
        <v>14</v>
      </c>
      <c r="E60" s="2">
        <v>1</v>
      </c>
      <c r="F60" s="2">
        <v>202</v>
      </c>
      <c r="G60" s="2">
        <v>202</v>
      </c>
      <c r="H60" s="8">
        <f t="shared" si="5"/>
        <v>1.81225714</v>
      </c>
      <c r="I60" s="8">
        <f>SUM($H$2:H60)</f>
        <v>228.9651886554</v>
      </c>
    </row>
    <row r="61" ht="12" spans="2:9">
      <c r="B61" s="6"/>
      <c r="C61" s="5" t="s">
        <v>515</v>
      </c>
      <c r="D61" s="4" t="s">
        <v>10</v>
      </c>
      <c r="E61" s="2">
        <v>1</v>
      </c>
      <c r="F61" s="2">
        <v>40</v>
      </c>
      <c r="G61" s="2">
        <v>40</v>
      </c>
      <c r="H61" s="8">
        <f t="shared" si="5"/>
        <v>0.3588628</v>
      </c>
      <c r="I61" s="8">
        <f>SUM($H$2:H61)</f>
        <v>229.3240514554</v>
      </c>
    </row>
    <row r="62" ht="12" spans="2:9">
      <c r="B62" s="6"/>
      <c r="C62" s="5" t="s">
        <v>516</v>
      </c>
      <c r="D62" s="4" t="s">
        <v>149</v>
      </c>
      <c r="E62" s="2">
        <v>1</v>
      </c>
      <c r="F62" s="2">
        <v>20</v>
      </c>
      <c r="G62" s="2">
        <v>20</v>
      </c>
      <c r="H62" s="8">
        <f t="shared" si="5"/>
        <v>0.1794314</v>
      </c>
      <c r="I62" s="8">
        <f>SUM($H$2:H62)</f>
        <v>229.5034828554</v>
      </c>
    </row>
    <row r="63" ht="12" spans="2:9">
      <c r="B63" s="6"/>
      <c r="C63" s="5" t="s">
        <v>87</v>
      </c>
      <c r="D63" s="4" t="s">
        <v>10</v>
      </c>
      <c r="E63" s="2">
        <v>1</v>
      </c>
      <c r="F63" s="2">
        <v>10</v>
      </c>
      <c r="G63" s="2">
        <v>10</v>
      </c>
      <c r="H63" s="8">
        <f t="shared" si="5"/>
        <v>0.0897157</v>
      </c>
      <c r="I63" s="8">
        <f>SUM($H$2:H63)</f>
        <v>229.5931985554</v>
      </c>
    </row>
    <row r="64" ht="12" spans="2:9">
      <c r="B64" s="6"/>
      <c r="C64" s="5" t="s">
        <v>498</v>
      </c>
      <c r="D64" s="4"/>
      <c r="H64" s="8"/>
      <c r="I64" s="8">
        <f>SUM($H$2:H64)</f>
        <v>229.5931985554</v>
      </c>
    </row>
    <row r="65" ht="12" spans="1:9">
      <c r="A65" s="2" t="s">
        <v>517</v>
      </c>
      <c r="B65" s="7">
        <v>45487</v>
      </c>
      <c r="C65" s="5" t="s">
        <v>518</v>
      </c>
      <c r="D65" s="4"/>
      <c r="H65" s="8">
        <f>G65*$L$1</f>
        <v>0</v>
      </c>
      <c r="I65" s="8">
        <f>SUM($H$2:H65)</f>
        <v>229.5931985554</v>
      </c>
    </row>
    <row r="66" ht="12" spans="2:9">
      <c r="B66" s="6"/>
      <c r="C66" s="5" t="s">
        <v>498</v>
      </c>
      <c r="D66" s="4"/>
      <c r="H66" s="8"/>
      <c r="I66" s="8">
        <f>SUM($H$2:H66)</f>
        <v>229.5931985554</v>
      </c>
    </row>
    <row r="67" ht="12" spans="1:9">
      <c r="A67" s="2" t="s">
        <v>519</v>
      </c>
      <c r="B67" s="7">
        <v>45488</v>
      </c>
      <c r="C67" s="5" t="s">
        <v>255</v>
      </c>
      <c r="D67" s="4" t="s">
        <v>255</v>
      </c>
      <c r="E67" s="2">
        <v>1</v>
      </c>
      <c r="F67" s="5">
        <f t="shared" ref="F67:G67" si="6">120+202+40</f>
        <v>362</v>
      </c>
      <c r="G67" s="5">
        <f t="shared" si="6"/>
        <v>362</v>
      </c>
      <c r="H67" s="8">
        <f t="shared" ref="H67:H75" si="7">G67*$L$1</f>
        <v>3.24770834</v>
      </c>
      <c r="I67" s="8">
        <f>SUM($H$2:H67)</f>
        <v>232.8409068954</v>
      </c>
    </row>
    <row r="68" ht="12" spans="2:9">
      <c r="B68" s="6"/>
      <c r="C68" s="5" t="s">
        <v>232</v>
      </c>
      <c r="D68" s="4" t="s">
        <v>8</v>
      </c>
      <c r="E68" s="2">
        <v>1</v>
      </c>
      <c r="F68" s="2">
        <v>400</v>
      </c>
      <c r="G68" s="2">
        <v>400</v>
      </c>
      <c r="H68" s="8">
        <f t="shared" si="7"/>
        <v>3.588628</v>
      </c>
      <c r="I68" s="8">
        <f>SUM($H$2:H68)</f>
        <v>236.4295348954</v>
      </c>
    </row>
    <row r="69" ht="12" spans="2:9">
      <c r="B69" s="6"/>
      <c r="C69" s="5" t="s">
        <v>123</v>
      </c>
      <c r="D69" s="4" t="s">
        <v>10</v>
      </c>
      <c r="E69" s="2">
        <v>1</v>
      </c>
      <c r="F69" s="2">
        <v>70</v>
      </c>
      <c r="G69" s="2">
        <v>70</v>
      </c>
      <c r="H69" s="8">
        <f t="shared" si="7"/>
        <v>0.6280099</v>
      </c>
      <c r="I69" s="8">
        <f>SUM($H$2:H69)</f>
        <v>237.0575447954</v>
      </c>
    </row>
    <row r="70" ht="12" spans="2:9">
      <c r="B70" s="6"/>
      <c r="C70" s="5" t="s">
        <v>520</v>
      </c>
      <c r="D70" s="4" t="s">
        <v>14</v>
      </c>
      <c r="E70" s="2">
        <v>1</v>
      </c>
      <c r="F70" s="2">
        <v>130</v>
      </c>
      <c r="G70" s="2">
        <v>130</v>
      </c>
      <c r="H70" s="8">
        <f t="shared" si="7"/>
        <v>1.1663041</v>
      </c>
      <c r="I70" s="8">
        <f>SUM($H$2:H70)</f>
        <v>238.2238488954</v>
      </c>
    </row>
    <row r="71" ht="12" spans="2:9">
      <c r="B71" s="6"/>
      <c r="C71" s="5" t="s">
        <v>521</v>
      </c>
      <c r="D71" s="4" t="s">
        <v>14</v>
      </c>
      <c r="E71" s="2">
        <v>1</v>
      </c>
      <c r="F71" s="2">
        <v>1000</v>
      </c>
      <c r="G71" s="2">
        <v>1000</v>
      </c>
      <c r="H71" s="8">
        <f t="shared" si="7"/>
        <v>8.97157</v>
      </c>
      <c r="I71" s="8">
        <f>SUM($H$2:H71)</f>
        <v>247.1954188954</v>
      </c>
    </row>
    <row r="72" ht="12" spans="2:9">
      <c r="B72" s="6"/>
      <c r="C72" s="5" t="s">
        <v>498</v>
      </c>
      <c r="D72" s="4"/>
      <c r="H72" s="8">
        <f t="shared" si="7"/>
        <v>0</v>
      </c>
      <c r="I72" s="8">
        <f>SUM($H$2:H72)</f>
        <v>247.1954188954</v>
      </c>
    </row>
    <row r="73" ht="12" spans="1:9">
      <c r="A73" s="2" t="s">
        <v>519</v>
      </c>
      <c r="B73" s="7">
        <v>45489</v>
      </c>
      <c r="C73" s="5" t="s">
        <v>232</v>
      </c>
      <c r="D73" s="4" t="s">
        <v>8</v>
      </c>
      <c r="E73" s="2">
        <v>1</v>
      </c>
      <c r="F73" s="2">
        <v>400</v>
      </c>
      <c r="G73" s="2">
        <v>400</v>
      </c>
      <c r="H73" s="8">
        <f t="shared" si="7"/>
        <v>3.588628</v>
      </c>
      <c r="I73" s="8">
        <f>SUM($H$2:H73)</f>
        <v>250.7840468954</v>
      </c>
    </row>
    <row r="74" ht="12" spans="2:9">
      <c r="B74" s="6"/>
      <c r="C74" s="5" t="s">
        <v>136</v>
      </c>
      <c r="D74" s="4" t="s">
        <v>10</v>
      </c>
      <c r="E74" s="2">
        <v>1</v>
      </c>
      <c r="F74" s="2">
        <v>200</v>
      </c>
      <c r="G74" s="2">
        <v>200</v>
      </c>
      <c r="H74" s="8">
        <f t="shared" si="7"/>
        <v>1.794314</v>
      </c>
      <c r="I74" s="8">
        <f>SUM($H$2:H74)</f>
        <v>252.5783608954</v>
      </c>
    </row>
    <row r="75" ht="12" spans="2:9">
      <c r="B75" s="6"/>
      <c r="C75" s="5" t="s">
        <v>522</v>
      </c>
      <c r="D75" s="4" t="s">
        <v>10</v>
      </c>
      <c r="E75" s="2">
        <v>1</v>
      </c>
      <c r="F75" s="2">
        <v>230</v>
      </c>
      <c r="G75" s="2">
        <v>230</v>
      </c>
      <c r="H75" s="8">
        <f t="shared" si="7"/>
        <v>2.0634611</v>
      </c>
      <c r="I75" s="8">
        <f>SUM($H$2:H75)</f>
        <v>254.6418219954</v>
      </c>
    </row>
    <row r="76" ht="12" spans="2:9">
      <c r="B76" s="6"/>
      <c r="C76" s="5" t="s">
        <v>498</v>
      </c>
      <c r="D76" s="4"/>
      <c r="H76" s="8"/>
      <c r="I76" s="8">
        <f>SUM($H$2:H76)</f>
        <v>254.6418219954</v>
      </c>
    </row>
    <row r="77" ht="12" spans="1:9">
      <c r="A77" s="2" t="s">
        <v>523</v>
      </c>
      <c r="B77" s="7">
        <v>45490</v>
      </c>
      <c r="C77" s="5" t="s">
        <v>83</v>
      </c>
      <c r="D77" s="4" t="s">
        <v>5</v>
      </c>
      <c r="E77" s="2">
        <v>1</v>
      </c>
      <c r="F77" s="2">
        <v>200</v>
      </c>
      <c r="G77" s="2">
        <v>200</v>
      </c>
      <c r="H77" s="8">
        <f t="shared" ref="H77:H86" si="8">G77*$L$1</f>
        <v>1.794314</v>
      </c>
      <c r="I77" s="8">
        <f>SUM($H$2:H77)</f>
        <v>256.4361359954</v>
      </c>
    </row>
    <row r="78" ht="12" spans="2:9">
      <c r="B78" s="6"/>
      <c r="C78" s="5" t="s">
        <v>87</v>
      </c>
      <c r="D78" s="4" t="s">
        <v>10</v>
      </c>
      <c r="E78" s="2">
        <v>1</v>
      </c>
      <c r="F78" s="2">
        <v>80</v>
      </c>
      <c r="G78" s="2">
        <v>80</v>
      </c>
      <c r="H78" s="8">
        <f t="shared" si="8"/>
        <v>0.7177256</v>
      </c>
      <c r="I78" s="8">
        <f>SUM($H$2:H78)</f>
        <v>257.1538615954</v>
      </c>
    </row>
    <row r="79" ht="12" spans="2:9">
      <c r="B79" s="6"/>
      <c r="C79" s="5" t="s">
        <v>524</v>
      </c>
      <c r="D79" s="4" t="s">
        <v>5</v>
      </c>
      <c r="E79" s="2">
        <v>1</v>
      </c>
      <c r="F79" s="2">
        <v>210</v>
      </c>
      <c r="G79" s="2">
        <v>210</v>
      </c>
      <c r="H79" s="8">
        <f t="shared" si="8"/>
        <v>1.8840297</v>
      </c>
      <c r="I79" s="8">
        <f>SUM($H$2:H79)</f>
        <v>259.0378912954</v>
      </c>
    </row>
    <row r="80" ht="12" spans="2:9">
      <c r="B80" s="6"/>
      <c r="C80" s="5" t="s">
        <v>512</v>
      </c>
      <c r="D80" s="4" t="s">
        <v>10</v>
      </c>
      <c r="E80" s="2">
        <v>1</v>
      </c>
      <c r="F80" s="2">
        <v>15</v>
      </c>
      <c r="G80" s="2">
        <v>15</v>
      </c>
      <c r="H80" s="8">
        <f t="shared" si="8"/>
        <v>0.13457355</v>
      </c>
      <c r="I80" s="8">
        <f>SUM($H$2:H80)</f>
        <v>259.1724648454</v>
      </c>
    </row>
    <row r="81" ht="12" spans="2:9">
      <c r="B81" s="6"/>
      <c r="C81" s="5" t="s">
        <v>60</v>
      </c>
      <c r="D81" s="4" t="s">
        <v>10</v>
      </c>
      <c r="E81" s="2">
        <v>1</v>
      </c>
      <c r="F81" s="2">
        <v>20</v>
      </c>
      <c r="G81" s="2">
        <v>20</v>
      </c>
      <c r="H81" s="8">
        <f t="shared" si="8"/>
        <v>0.1794314</v>
      </c>
      <c r="I81" s="8">
        <f>SUM($H$2:H81)</f>
        <v>259.3518962454</v>
      </c>
    </row>
    <row r="82" ht="12" spans="2:9">
      <c r="B82" s="6"/>
      <c r="C82" s="5" t="s">
        <v>525</v>
      </c>
      <c r="D82" s="4" t="s">
        <v>10</v>
      </c>
      <c r="E82" s="2">
        <v>1</v>
      </c>
      <c r="F82" s="2">
        <v>200</v>
      </c>
      <c r="G82" s="2">
        <v>200</v>
      </c>
      <c r="H82" s="8">
        <f t="shared" si="8"/>
        <v>1.794314</v>
      </c>
      <c r="I82" s="8">
        <f>SUM($H$2:H82)</f>
        <v>261.1462102454</v>
      </c>
    </row>
    <row r="83" ht="12" spans="2:9">
      <c r="B83" s="6"/>
      <c r="C83" s="5" t="s">
        <v>107</v>
      </c>
      <c r="D83" s="4" t="s">
        <v>10</v>
      </c>
      <c r="E83" s="2">
        <v>1</v>
      </c>
      <c r="F83" s="2">
        <v>50</v>
      </c>
      <c r="G83" s="2">
        <v>50</v>
      </c>
      <c r="H83" s="8">
        <f t="shared" si="8"/>
        <v>0.4485785</v>
      </c>
      <c r="I83" s="8">
        <f>SUM($H$2:H83)</f>
        <v>261.5947887454</v>
      </c>
    </row>
    <row r="84" ht="12" spans="2:9">
      <c r="B84" s="6"/>
      <c r="C84" s="5" t="s">
        <v>455</v>
      </c>
      <c r="D84" s="4" t="s">
        <v>10</v>
      </c>
      <c r="E84" s="2">
        <v>1</v>
      </c>
      <c r="F84" s="2">
        <v>100</v>
      </c>
      <c r="G84" s="2">
        <v>100</v>
      </c>
      <c r="H84" s="8">
        <f t="shared" si="8"/>
        <v>0.897157</v>
      </c>
      <c r="I84" s="8">
        <f>SUM($H$2:H84)</f>
        <v>262.4919457454</v>
      </c>
    </row>
    <row r="85" ht="12" spans="2:9">
      <c r="B85" s="6"/>
      <c r="C85" s="5" t="s">
        <v>87</v>
      </c>
      <c r="D85" s="4" t="s">
        <v>10</v>
      </c>
      <c r="E85" s="2">
        <v>1</v>
      </c>
      <c r="F85" s="5">
        <f t="shared" ref="F85:G85" si="9">15+25+30</f>
        <v>70</v>
      </c>
      <c r="G85" s="5">
        <f t="shared" si="9"/>
        <v>70</v>
      </c>
      <c r="H85" s="8">
        <f t="shared" si="8"/>
        <v>0.6280099</v>
      </c>
      <c r="I85" s="8">
        <f>SUM($H$2:H85)</f>
        <v>263.1199556454</v>
      </c>
    </row>
    <row r="86" ht="12" spans="2:9">
      <c r="B86" s="6"/>
      <c r="C86" s="5" t="s">
        <v>39</v>
      </c>
      <c r="D86" s="4" t="s">
        <v>8</v>
      </c>
      <c r="E86" s="2">
        <v>1</v>
      </c>
      <c r="H86" s="8">
        <f t="shared" si="8"/>
        <v>0</v>
      </c>
      <c r="I86" s="8">
        <f>SUM($H$2:H86)</f>
        <v>263.1199556454</v>
      </c>
    </row>
    <row r="87" ht="12" spans="2:9">
      <c r="B87" s="6"/>
      <c r="C87" s="5" t="s">
        <v>498</v>
      </c>
      <c r="D87" s="4"/>
      <c r="H87" s="8"/>
      <c r="I87" s="8">
        <f>SUM($H$2:H87)</f>
        <v>263.1199556454</v>
      </c>
    </row>
    <row r="88" ht="12" spans="1:9">
      <c r="A88" s="2" t="s">
        <v>523</v>
      </c>
      <c r="B88" s="7">
        <v>45491</v>
      </c>
      <c r="C88" s="5" t="s">
        <v>526</v>
      </c>
      <c r="D88" s="4" t="s">
        <v>10</v>
      </c>
      <c r="E88" s="2">
        <v>1</v>
      </c>
      <c r="F88" s="2">
        <v>50</v>
      </c>
      <c r="G88" s="2">
        <v>50</v>
      </c>
      <c r="H88" s="8">
        <f t="shared" ref="H88:H97" si="10">G88*$L$1</f>
        <v>0.4485785</v>
      </c>
      <c r="I88" s="8">
        <f>SUM($H$2:H88)</f>
        <v>263.5685341454</v>
      </c>
    </row>
    <row r="89" ht="12" spans="2:9">
      <c r="B89" s="6"/>
      <c r="C89" s="5" t="s">
        <v>527</v>
      </c>
      <c r="D89" s="4" t="s">
        <v>10</v>
      </c>
      <c r="E89" s="2">
        <v>1</v>
      </c>
      <c r="F89" s="2">
        <v>20</v>
      </c>
      <c r="G89" s="2">
        <v>20</v>
      </c>
      <c r="H89" s="8">
        <f t="shared" si="10"/>
        <v>0.1794314</v>
      </c>
      <c r="I89" s="8">
        <f>SUM($H$2:H89)</f>
        <v>263.7479655454</v>
      </c>
    </row>
    <row r="90" ht="12" spans="2:9">
      <c r="B90" s="6"/>
      <c r="C90" s="5" t="s">
        <v>388</v>
      </c>
      <c r="D90" s="4" t="s">
        <v>14</v>
      </c>
      <c r="E90" s="2">
        <v>1</v>
      </c>
      <c r="F90" s="2">
        <v>10</v>
      </c>
      <c r="G90" s="2">
        <v>10</v>
      </c>
      <c r="H90" s="8">
        <f t="shared" si="10"/>
        <v>0.0897157</v>
      </c>
      <c r="I90" s="8">
        <f>SUM($H$2:H90)</f>
        <v>263.8376812454</v>
      </c>
    </row>
    <row r="91" ht="12" spans="2:9">
      <c r="B91" s="6"/>
      <c r="C91" s="5" t="s">
        <v>87</v>
      </c>
      <c r="D91" s="4" t="s">
        <v>10</v>
      </c>
      <c r="E91" s="2">
        <v>1</v>
      </c>
      <c r="F91" s="2">
        <v>40</v>
      </c>
      <c r="G91" s="2">
        <v>40</v>
      </c>
      <c r="H91" s="8">
        <f t="shared" si="10"/>
        <v>0.3588628</v>
      </c>
      <c r="I91" s="8">
        <f>SUM($H$2:H91)</f>
        <v>264.1965440454</v>
      </c>
    </row>
    <row r="92" ht="12" spans="2:9">
      <c r="B92" s="6"/>
      <c r="C92" s="5" t="s">
        <v>60</v>
      </c>
      <c r="D92" s="4" t="s">
        <v>10</v>
      </c>
      <c r="E92" s="2">
        <v>1</v>
      </c>
      <c r="F92" s="2">
        <v>40</v>
      </c>
      <c r="G92" s="2">
        <v>40</v>
      </c>
      <c r="H92" s="8">
        <f t="shared" si="10"/>
        <v>0.3588628</v>
      </c>
      <c r="I92" s="8">
        <f>SUM($H$2:H92)</f>
        <v>264.5554068454</v>
      </c>
    </row>
    <row r="93" ht="12" spans="2:9">
      <c r="B93" s="6"/>
      <c r="C93" s="5" t="s">
        <v>497</v>
      </c>
      <c r="D93" s="4" t="s">
        <v>10</v>
      </c>
      <c r="E93" s="2">
        <v>1</v>
      </c>
      <c r="F93" s="2">
        <v>80</v>
      </c>
      <c r="G93" s="2">
        <v>80</v>
      </c>
      <c r="H93" s="8">
        <f t="shared" si="10"/>
        <v>0.7177256</v>
      </c>
      <c r="I93" s="8">
        <f>SUM($H$2:H93)</f>
        <v>265.2731324454</v>
      </c>
    </row>
    <row r="94" ht="12" spans="2:9">
      <c r="B94" s="6"/>
      <c r="C94" s="5" t="s">
        <v>136</v>
      </c>
      <c r="D94" s="4" t="s">
        <v>10</v>
      </c>
      <c r="E94" s="2">
        <v>1</v>
      </c>
      <c r="F94" s="2">
        <v>220</v>
      </c>
      <c r="G94" s="2">
        <v>220</v>
      </c>
      <c r="H94" s="8">
        <f t="shared" si="10"/>
        <v>1.9737454</v>
      </c>
      <c r="I94" s="8">
        <f>SUM($H$2:H94)</f>
        <v>267.2468778454</v>
      </c>
    </row>
    <row r="95" ht="12" spans="2:9">
      <c r="B95" s="6"/>
      <c r="C95" s="5" t="s">
        <v>13</v>
      </c>
      <c r="D95" s="4" t="s">
        <v>13</v>
      </c>
      <c r="E95" s="2">
        <v>1</v>
      </c>
      <c r="F95" s="2">
        <v>150</v>
      </c>
      <c r="G95" s="2">
        <v>150</v>
      </c>
      <c r="H95" s="8">
        <f t="shared" si="10"/>
        <v>1.3457355</v>
      </c>
      <c r="I95" s="8">
        <f>SUM($H$2:H95)</f>
        <v>268.5926133454</v>
      </c>
    </row>
    <row r="96" ht="12" spans="2:9">
      <c r="B96" s="6"/>
      <c r="C96" s="5" t="s">
        <v>528</v>
      </c>
      <c r="D96" s="4" t="s">
        <v>149</v>
      </c>
      <c r="E96" s="2">
        <v>1</v>
      </c>
      <c r="F96" s="2">
        <v>240</v>
      </c>
      <c r="G96" s="2">
        <v>240</v>
      </c>
      <c r="H96" s="8">
        <f t="shared" si="10"/>
        <v>2.1531768</v>
      </c>
      <c r="I96" s="8">
        <f>SUM($H$2:H96)</f>
        <v>270.7457901454</v>
      </c>
    </row>
    <row r="97" ht="12" spans="2:9">
      <c r="B97" s="6"/>
      <c r="C97" s="5" t="s">
        <v>39</v>
      </c>
      <c r="D97" s="4" t="s">
        <v>8</v>
      </c>
      <c r="E97" s="2">
        <v>1</v>
      </c>
      <c r="H97" s="8">
        <f t="shared" si="10"/>
        <v>0</v>
      </c>
      <c r="I97" s="8">
        <f>SUM($H$2:H97)</f>
        <v>270.7457901454</v>
      </c>
    </row>
    <row r="98" ht="12" spans="2:9">
      <c r="B98" s="6"/>
      <c r="C98" s="5" t="s">
        <v>498</v>
      </c>
      <c r="D98" s="4"/>
      <c r="H98" s="8"/>
      <c r="I98" s="8">
        <f>SUM($H$2:H98)</f>
        <v>270.7457901454</v>
      </c>
    </row>
    <row r="99" ht="12" spans="1:9">
      <c r="A99" s="2" t="s">
        <v>523</v>
      </c>
      <c r="B99" s="7">
        <v>45492</v>
      </c>
      <c r="C99" s="5" t="s">
        <v>109</v>
      </c>
      <c r="D99" s="4" t="s">
        <v>10</v>
      </c>
      <c r="E99" s="2">
        <v>1</v>
      </c>
      <c r="F99" s="2">
        <v>200</v>
      </c>
      <c r="G99" s="2">
        <v>200</v>
      </c>
      <c r="H99" s="8">
        <f t="shared" ref="H99:H102" si="11">G99*$L$1</f>
        <v>1.794314</v>
      </c>
      <c r="I99" s="8">
        <f>SUM($H$2:H99)</f>
        <v>272.5401041454</v>
      </c>
    </row>
    <row r="100" ht="12" spans="2:9">
      <c r="B100" s="6"/>
      <c r="C100" s="5" t="s">
        <v>87</v>
      </c>
      <c r="D100" s="4" t="s">
        <v>10</v>
      </c>
      <c r="E100" s="2">
        <v>1</v>
      </c>
      <c r="F100" s="2">
        <v>70</v>
      </c>
      <c r="G100" s="2">
        <v>70</v>
      </c>
      <c r="H100" s="8">
        <f t="shared" si="11"/>
        <v>0.6280099</v>
      </c>
      <c r="I100" s="8">
        <f>SUM($H$2:H100)</f>
        <v>273.1681140454</v>
      </c>
    </row>
    <row r="101" ht="12" spans="2:9">
      <c r="B101" s="6"/>
      <c r="C101" s="5" t="s">
        <v>527</v>
      </c>
      <c r="D101" s="4" t="s">
        <v>10</v>
      </c>
      <c r="E101" s="2">
        <v>1</v>
      </c>
      <c r="F101" s="2">
        <v>20</v>
      </c>
      <c r="G101" s="2">
        <v>20</v>
      </c>
      <c r="H101" s="8">
        <f t="shared" si="11"/>
        <v>0.1794314</v>
      </c>
      <c r="I101" s="8">
        <f>SUM($H$2:H101)</f>
        <v>273.3475454454</v>
      </c>
    </row>
    <row r="102" ht="12" spans="2:9">
      <c r="B102" s="6"/>
      <c r="C102" s="5" t="s">
        <v>39</v>
      </c>
      <c r="D102" s="4" t="s">
        <v>8</v>
      </c>
      <c r="H102" s="8">
        <f t="shared" si="11"/>
        <v>0</v>
      </c>
      <c r="I102" s="8">
        <f>SUM($H$2:H102)</f>
        <v>273.3475454454</v>
      </c>
    </row>
    <row r="103" ht="12" spans="2:9">
      <c r="B103" s="6"/>
      <c r="C103" s="5" t="s">
        <v>498</v>
      </c>
      <c r="D103" s="4"/>
      <c r="H103" s="8"/>
      <c r="I103" s="8">
        <f>SUM($H$2:H103)</f>
        <v>273.3475454454</v>
      </c>
    </row>
    <row r="104" ht="12" spans="1:9">
      <c r="A104" s="2" t="s">
        <v>523</v>
      </c>
      <c r="B104" s="7">
        <v>45493</v>
      </c>
      <c r="C104" s="5" t="s">
        <v>529</v>
      </c>
      <c r="D104" s="4" t="s">
        <v>5</v>
      </c>
      <c r="E104" s="2">
        <v>1</v>
      </c>
      <c r="F104" s="2">
        <v>424</v>
      </c>
      <c r="G104" s="2">
        <v>424</v>
      </c>
      <c r="H104" s="8">
        <f t="shared" ref="H104:H105" si="12">G104*$L$1</f>
        <v>3.80394568</v>
      </c>
      <c r="I104" s="8">
        <f>SUM($H$2:H104)</f>
        <v>277.1514911254</v>
      </c>
    </row>
    <row r="105" ht="12" spans="2:9">
      <c r="B105" s="6"/>
      <c r="C105" s="5" t="s">
        <v>39</v>
      </c>
      <c r="D105" s="4" t="s">
        <v>8</v>
      </c>
      <c r="E105" s="2">
        <v>1</v>
      </c>
      <c r="H105" s="8">
        <f t="shared" si="12"/>
        <v>0</v>
      </c>
      <c r="I105" s="8">
        <f>SUM($H$2:H105)</f>
        <v>277.1514911254</v>
      </c>
    </row>
    <row r="106" ht="12" spans="2:9">
      <c r="B106" s="6"/>
      <c r="C106" s="5" t="s">
        <v>498</v>
      </c>
      <c r="D106" s="4"/>
      <c r="H106" s="8"/>
      <c r="I106" s="8">
        <f>SUM($H$2:H106)</f>
        <v>277.1514911254</v>
      </c>
    </row>
    <row r="107" ht="12" spans="1:9">
      <c r="A107" s="2" t="s">
        <v>523</v>
      </c>
      <c r="B107" s="7">
        <v>45494</v>
      </c>
      <c r="C107" s="5" t="s">
        <v>164</v>
      </c>
      <c r="D107" s="4" t="s">
        <v>10</v>
      </c>
      <c r="E107" s="2">
        <v>1</v>
      </c>
      <c r="F107" s="2">
        <v>10</v>
      </c>
      <c r="G107" s="2">
        <v>10</v>
      </c>
      <c r="H107" s="8">
        <f t="shared" ref="H107:H110" si="13">G107*$L$1</f>
        <v>0.0897157</v>
      </c>
      <c r="I107" s="8">
        <f>SUM($H$2:H107)</f>
        <v>277.2412068254</v>
      </c>
    </row>
    <row r="108" ht="12" spans="2:9">
      <c r="B108" s="6"/>
      <c r="C108" s="5" t="s">
        <v>530</v>
      </c>
      <c r="D108" s="4" t="s">
        <v>10</v>
      </c>
      <c r="E108" s="2">
        <v>1</v>
      </c>
      <c r="F108" s="2">
        <v>60</v>
      </c>
      <c r="G108" s="2">
        <v>60</v>
      </c>
      <c r="H108" s="8">
        <f t="shared" si="13"/>
        <v>0.5382942</v>
      </c>
      <c r="I108" s="8">
        <f>SUM($H$2:H108)</f>
        <v>277.7795010254</v>
      </c>
    </row>
    <row r="109" ht="12" spans="2:9">
      <c r="B109" s="6"/>
      <c r="C109" s="5" t="s">
        <v>13</v>
      </c>
      <c r="D109" s="4" t="s">
        <v>13</v>
      </c>
      <c r="E109" s="2">
        <v>1</v>
      </c>
      <c r="F109" s="2">
        <v>200</v>
      </c>
      <c r="G109" s="2">
        <v>200</v>
      </c>
      <c r="H109" s="8">
        <f t="shared" si="13"/>
        <v>1.794314</v>
      </c>
      <c r="I109" s="8">
        <f>SUM($H$2:H109)</f>
        <v>279.5738150254</v>
      </c>
    </row>
    <row r="110" ht="12" spans="2:9">
      <c r="B110" s="6"/>
      <c r="C110" s="5" t="s">
        <v>39</v>
      </c>
      <c r="D110" s="4" t="s">
        <v>8</v>
      </c>
      <c r="H110" s="8">
        <f t="shared" si="13"/>
        <v>0</v>
      </c>
      <c r="I110" s="8">
        <f>SUM($H$2:H110)</f>
        <v>279.5738150254</v>
      </c>
    </row>
    <row r="111" ht="12" spans="2:9">
      <c r="B111" s="6"/>
      <c r="C111" s="5" t="s">
        <v>498</v>
      </c>
      <c r="D111" s="4"/>
      <c r="H111" s="8"/>
      <c r="I111" s="8">
        <f>SUM($H$2:H111)</f>
        <v>279.5738150254</v>
      </c>
    </row>
    <row r="112" ht="12" spans="1:9">
      <c r="A112" s="2" t="s">
        <v>531</v>
      </c>
      <c r="B112" s="7">
        <v>45495</v>
      </c>
      <c r="C112" s="5" t="s">
        <v>203</v>
      </c>
      <c r="D112" s="4" t="s">
        <v>5</v>
      </c>
      <c r="E112" s="2">
        <v>1</v>
      </c>
      <c r="F112" s="2">
        <v>80</v>
      </c>
      <c r="G112" s="2">
        <v>80</v>
      </c>
      <c r="H112" s="8">
        <f t="shared" ref="H112:H115" si="14">G112*$L$1</f>
        <v>0.7177256</v>
      </c>
      <c r="I112" s="8">
        <f>SUM($H$2:H112)</f>
        <v>280.2915406254</v>
      </c>
    </row>
    <row r="113" ht="12" spans="2:9">
      <c r="B113" s="6"/>
      <c r="C113" s="5" t="s">
        <v>388</v>
      </c>
      <c r="D113" s="4" t="s">
        <v>14</v>
      </c>
      <c r="E113" s="2">
        <v>1</v>
      </c>
      <c r="F113" s="2">
        <v>50</v>
      </c>
      <c r="G113" s="2">
        <v>50</v>
      </c>
      <c r="H113" s="8">
        <f t="shared" si="14"/>
        <v>0.4485785</v>
      </c>
      <c r="I113" s="8">
        <f>SUM($H$2:H113)</f>
        <v>280.7401191254</v>
      </c>
    </row>
    <row r="114" ht="12" spans="2:9">
      <c r="B114" s="6"/>
      <c r="C114" s="5" t="s">
        <v>532</v>
      </c>
      <c r="D114" s="4" t="s">
        <v>10</v>
      </c>
      <c r="E114" s="2">
        <v>1</v>
      </c>
      <c r="F114" s="2">
        <v>60</v>
      </c>
      <c r="G114" s="2">
        <v>60</v>
      </c>
      <c r="H114" s="8">
        <f t="shared" si="14"/>
        <v>0.5382942</v>
      </c>
      <c r="I114" s="8">
        <f>SUM($H$2:H114)</f>
        <v>281.2784133254</v>
      </c>
    </row>
    <row r="115" ht="12" spans="2:9">
      <c r="B115" s="6"/>
      <c r="C115" s="5" t="s">
        <v>10</v>
      </c>
      <c r="D115" s="4" t="s">
        <v>10</v>
      </c>
      <c r="E115" s="2">
        <v>1</v>
      </c>
      <c r="F115" s="2">
        <v>380</v>
      </c>
      <c r="G115" s="2">
        <v>380</v>
      </c>
      <c r="H115" s="8">
        <f t="shared" si="14"/>
        <v>3.4091966</v>
      </c>
      <c r="I115" s="8">
        <f>SUM($H$2:H115)</f>
        <v>284.6876099254</v>
      </c>
    </row>
    <row r="116" ht="12" spans="2:9">
      <c r="B116" s="6"/>
      <c r="C116" s="5" t="s">
        <v>498</v>
      </c>
      <c r="D116" s="4"/>
      <c r="H116" s="8"/>
      <c r="I116" s="8">
        <f>SUM($H$2:H116)</f>
        <v>284.6876099254</v>
      </c>
    </row>
    <row r="117" ht="12" spans="1:9">
      <c r="A117" s="2" t="s">
        <v>533</v>
      </c>
      <c r="B117" s="7">
        <v>45496</v>
      </c>
      <c r="C117" s="5" t="s">
        <v>10</v>
      </c>
      <c r="D117" s="4" t="s">
        <v>10</v>
      </c>
      <c r="E117" s="2">
        <v>1</v>
      </c>
      <c r="F117" s="2">
        <v>740</v>
      </c>
      <c r="G117" s="2">
        <v>740</v>
      </c>
      <c r="H117" s="8">
        <f t="shared" ref="H117:H118" si="15">G117*$L$1</f>
        <v>6.6389618</v>
      </c>
      <c r="I117" s="8">
        <f>SUM($H$2:H117)</f>
        <v>291.3265717254</v>
      </c>
    </row>
    <row r="118" ht="12" spans="2:9">
      <c r="B118" s="6"/>
      <c r="C118" s="5" t="s">
        <v>534</v>
      </c>
      <c r="D118" s="4" t="s">
        <v>10</v>
      </c>
      <c r="E118" s="2">
        <v>1</v>
      </c>
      <c r="F118" s="2">
        <v>60</v>
      </c>
      <c r="G118" s="2">
        <v>60</v>
      </c>
      <c r="H118" s="8">
        <f t="shared" si="15"/>
        <v>0.5382942</v>
      </c>
      <c r="I118" s="8">
        <f>SUM($H$2:H118)</f>
        <v>291.8648659254</v>
      </c>
    </row>
    <row r="119" ht="12" spans="2:9">
      <c r="B119" s="6"/>
      <c r="C119" s="5" t="s">
        <v>498</v>
      </c>
      <c r="D119" s="4"/>
      <c r="H119" s="8"/>
      <c r="I119" s="8">
        <f>SUM($H$2:H119)</f>
        <v>291.8648659254</v>
      </c>
    </row>
    <row r="120" ht="12" spans="1:9">
      <c r="A120" s="2" t="s">
        <v>535</v>
      </c>
      <c r="B120" s="7">
        <v>45497</v>
      </c>
      <c r="C120" s="5" t="s">
        <v>13</v>
      </c>
      <c r="D120" s="4" t="s">
        <v>13</v>
      </c>
      <c r="E120" s="2">
        <v>1</v>
      </c>
      <c r="F120" s="2">
        <v>200</v>
      </c>
      <c r="G120" s="2">
        <v>200</v>
      </c>
      <c r="H120" s="8">
        <f t="shared" ref="H120:H123" si="16">G120*$L$1</f>
        <v>1.794314</v>
      </c>
      <c r="I120" s="8">
        <f>SUM($H$2:H120)</f>
        <v>293.6591799254</v>
      </c>
    </row>
    <row r="121" ht="12" spans="2:9">
      <c r="B121" s="6"/>
      <c r="C121" s="5" t="s">
        <v>255</v>
      </c>
      <c r="D121" s="4" t="s">
        <v>255</v>
      </c>
      <c r="E121" s="2">
        <v>1</v>
      </c>
      <c r="F121" s="2">
        <v>35</v>
      </c>
      <c r="G121" s="2">
        <v>35</v>
      </c>
      <c r="H121" s="8">
        <f t="shared" si="16"/>
        <v>0.31400495</v>
      </c>
      <c r="I121" s="8">
        <f>SUM($H$2:H121)</f>
        <v>293.9731848754</v>
      </c>
    </row>
    <row r="122" ht="12" spans="2:9">
      <c r="B122" s="6"/>
      <c r="C122" s="5" t="s">
        <v>136</v>
      </c>
      <c r="D122" s="4" t="s">
        <v>10</v>
      </c>
      <c r="E122" s="2">
        <v>1</v>
      </c>
      <c r="F122" s="2">
        <v>90</v>
      </c>
      <c r="G122" s="2">
        <v>90</v>
      </c>
      <c r="H122" s="8">
        <f t="shared" si="16"/>
        <v>0.8074413</v>
      </c>
      <c r="I122" s="8">
        <f>SUM($H$2:H122)</f>
        <v>294.7806261754</v>
      </c>
    </row>
    <row r="123" ht="12" spans="2:9">
      <c r="B123" s="6"/>
      <c r="C123" s="5" t="s">
        <v>203</v>
      </c>
      <c r="D123" s="4" t="s">
        <v>5</v>
      </c>
      <c r="H123" s="8">
        <f t="shared" si="16"/>
        <v>0</v>
      </c>
      <c r="I123" s="8">
        <f>SUM($H$2:H123)</f>
        <v>294.7806261754</v>
      </c>
    </row>
    <row r="124" ht="12" spans="2:9">
      <c r="B124" s="6"/>
      <c r="C124" s="5" t="s">
        <v>498</v>
      </c>
      <c r="D124" s="4"/>
      <c r="H124" s="8"/>
      <c r="I124" s="8">
        <f>SUM($H$2:H124)</f>
        <v>294.7806261754</v>
      </c>
    </row>
    <row r="125" ht="12" spans="1:9">
      <c r="A125" s="2" t="s">
        <v>536</v>
      </c>
      <c r="B125" s="7">
        <v>45498</v>
      </c>
      <c r="C125" s="5" t="s">
        <v>83</v>
      </c>
      <c r="D125" s="4" t="s">
        <v>5</v>
      </c>
      <c r="E125" s="2">
        <v>1</v>
      </c>
      <c r="F125" s="2">
        <v>400</v>
      </c>
      <c r="G125" s="2">
        <v>400</v>
      </c>
      <c r="H125" s="8">
        <f t="shared" ref="H125:H131" si="17">G125*$L$1</f>
        <v>3.588628</v>
      </c>
      <c r="I125" s="8">
        <f>SUM($H$2:H125)</f>
        <v>298.3692541754</v>
      </c>
    </row>
    <row r="126" ht="12" spans="2:9">
      <c r="B126" s="6"/>
      <c r="C126" s="5" t="s">
        <v>109</v>
      </c>
      <c r="D126" s="4" t="s">
        <v>10</v>
      </c>
      <c r="E126" s="2">
        <v>1</v>
      </c>
      <c r="F126" s="2">
        <v>220</v>
      </c>
      <c r="G126" s="2">
        <v>220</v>
      </c>
      <c r="H126" s="8">
        <f t="shared" si="17"/>
        <v>1.9737454</v>
      </c>
      <c r="I126" s="8">
        <f>SUM($H$2:H126)</f>
        <v>300.3429995754</v>
      </c>
    </row>
    <row r="127" ht="12" spans="2:9">
      <c r="B127" s="6"/>
      <c r="C127" s="5" t="s">
        <v>87</v>
      </c>
      <c r="D127" s="4" t="s">
        <v>10</v>
      </c>
      <c r="E127" s="2">
        <v>1</v>
      </c>
      <c r="F127" s="2">
        <v>50</v>
      </c>
      <c r="G127" s="2">
        <v>50</v>
      </c>
      <c r="H127" s="8">
        <f t="shared" si="17"/>
        <v>0.4485785</v>
      </c>
      <c r="I127" s="8">
        <f>SUM($H$2:H127)</f>
        <v>300.7915780754</v>
      </c>
    </row>
    <row r="128" ht="12" spans="2:9">
      <c r="B128" s="6"/>
      <c r="C128" s="5" t="s">
        <v>255</v>
      </c>
      <c r="D128" s="4" t="s">
        <v>255</v>
      </c>
      <c r="E128" s="2">
        <v>1</v>
      </c>
      <c r="F128" s="2">
        <v>215</v>
      </c>
      <c r="G128" s="2">
        <v>215</v>
      </c>
      <c r="H128" s="8">
        <f t="shared" si="17"/>
        <v>1.92888755</v>
      </c>
      <c r="I128" s="8">
        <f>SUM($H$2:H128)</f>
        <v>302.7204656254</v>
      </c>
    </row>
    <row r="129" ht="12" spans="2:9">
      <c r="B129" s="6"/>
      <c r="C129" s="5" t="s">
        <v>527</v>
      </c>
      <c r="D129" s="4" t="s">
        <v>10</v>
      </c>
      <c r="E129" s="2">
        <v>1</v>
      </c>
      <c r="F129" s="2">
        <v>50</v>
      </c>
      <c r="G129" s="2">
        <v>50</v>
      </c>
      <c r="H129" s="8">
        <f t="shared" si="17"/>
        <v>0.4485785</v>
      </c>
      <c r="I129" s="8">
        <f>SUM($H$2:H129)</f>
        <v>303.1690441254</v>
      </c>
    </row>
    <row r="130" ht="12" spans="2:9">
      <c r="B130" s="6"/>
      <c r="C130" s="5" t="s">
        <v>537</v>
      </c>
      <c r="D130" s="4" t="s">
        <v>149</v>
      </c>
      <c r="E130" s="2">
        <v>1</v>
      </c>
      <c r="F130" s="2">
        <v>200</v>
      </c>
      <c r="G130" s="2">
        <v>200</v>
      </c>
      <c r="H130" s="8">
        <f t="shared" si="17"/>
        <v>1.794314</v>
      </c>
      <c r="I130" s="8">
        <f>SUM($H$2:H130)</f>
        <v>304.9633581254</v>
      </c>
    </row>
    <row r="131" ht="12" spans="2:9">
      <c r="B131" s="6"/>
      <c r="C131" s="5" t="s">
        <v>538</v>
      </c>
      <c r="D131" s="4" t="s">
        <v>10</v>
      </c>
      <c r="E131" s="2">
        <v>1</v>
      </c>
      <c r="F131" s="2">
        <v>50</v>
      </c>
      <c r="G131" s="2">
        <v>50</v>
      </c>
      <c r="H131" s="8">
        <f t="shared" si="17"/>
        <v>0.4485785</v>
      </c>
      <c r="I131" s="8">
        <f>SUM($H$2:H131)</f>
        <v>305.4119366254</v>
      </c>
    </row>
    <row r="132" ht="12" spans="2:9">
      <c r="B132" s="6"/>
      <c r="C132" s="5" t="s">
        <v>498</v>
      </c>
      <c r="D132" s="4"/>
      <c r="H132" s="8"/>
      <c r="I132" s="8">
        <f>SUM($H$2:H132)</f>
        <v>305.4119366254</v>
      </c>
    </row>
    <row r="133" ht="12" spans="1:9">
      <c r="A133" s="2" t="s">
        <v>536</v>
      </c>
      <c r="B133" s="7">
        <v>45499</v>
      </c>
      <c r="C133" s="5" t="s">
        <v>87</v>
      </c>
      <c r="D133" s="4" t="s">
        <v>10</v>
      </c>
      <c r="E133" s="2">
        <v>1</v>
      </c>
      <c r="F133" s="2">
        <v>110</v>
      </c>
      <c r="G133" s="2">
        <v>110</v>
      </c>
      <c r="H133" s="8">
        <f t="shared" ref="H133:H138" si="18">G133*$L$1</f>
        <v>0.9868727</v>
      </c>
      <c r="I133" s="8">
        <f>SUM($H$2:H133)</f>
        <v>306.3988093254</v>
      </c>
    </row>
    <row r="134" ht="12" spans="2:9">
      <c r="B134" s="6"/>
      <c r="C134" s="5" t="s">
        <v>79</v>
      </c>
      <c r="D134" s="4" t="s">
        <v>149</v>
      </c>
      <c r="E134" s="2">
        <v>1</v>
      </c>
      <c r="F134" s="2">
        <v>50</v>
      </c>
      <c r="G134" s="2">
        <v>50</v>
      </c>
      <c r="H134" s="8">
        <f t="shared" si="18"/>
        <v>0.4485785</v>
      </c>
      <c r="I134" s="8">
        <f>SUM($H$2:H134)</f>
        <v>306.8473878254</v>
      </c>
    </row>
    <row r="135" ht="12" spans="2:9">
      <c r="B135" s="6"/>
      <c r="C135" s="5" t="s">
        <v>503</v>
      </c>
      <c r="D135" s="4" t="s">
        <v>149</v>
      </c>
      <c r="E135" s="2">
        <v>1</v>
      </c>
      <c r="F135" s="2">
        <v>4000</v>
      </c>
      <c r="G135" s="2">
        <v>4000</v>
      </c>
      <c r="H135" s="8">
        <f t="shared" si="18"/>
        <v>35.88628</v>
      </c>
      <c r="I135" s="8">
        <f>SUM($H$2:H135)</f>
        <v>342.7336678254</v>
      </c>
    </row>
    <row r="136" ht="12" spans="2:9">
      <c r="B136" s="6"/>
      <c r="C136" s="5" t="s">
        <v>157</v>
      </c>
      <c r="D136" s="4" t="s">
        <v>149</v>
      </c>
      <c r="E136" s="2">
        <v>1</v>
      </c>
      <c r="F136" s="2">
        <v>100</v>
      </c>
      <c r="G136" s="2">
        <v>100</v>
      </c>
      <c r="H136" s="8">
        <f t="shared" si="18"/>
        <v>0.897157</v>
      </c>
      <c r="I136" s="8">
        <f>SUM($H$2:H136)</f>
        <v>343.6308248254</v>
      </c>
    </row>
    <row r="137" ht="12" spans="2:9">
      <c r="B137" s="6"/>
      <c r="C137" s="5" t="s">
        <v>497</v>
      </c>
      <c r="D137" s="4" t="s">
        <v>10</v>
      </c>
      <c r="E137" s="2">
        <v>1</v>
      </c>
      <c r="F137" s="2">
        <v>30</v>
      </c>
      <c r="G137" s="2">
        <v>30</v>
      </c>
      <c r="H137" s="8">
        <f t="shared" si="18"/>
        <v>0.2691471</v>
      </c>
      <c r="I137" s="8">
        <f>SUM($H$2:H137)</f>
        <v>343.8999719254</v>
      </c>
    </row>
    <row r="138" ht="12" spans="2:9">
      <c r="B138" s="6"/>
      <c r="C138" s="5" t="s">
        <v>10</v>
      </c>
      <c r="D138" s="4" t="s">
        <v>10</v>
      </c>
      <c r="E138" s="2">
        <v>1</v>
      </c>
      <c r="F138" s="2">
        <v>120</v>
      </c>
      <c r="G138" s="2">
        <v>120</v>
      </c>
      <c r="H138" s="8">
        <f t="shared" si="18"/>
        <v>1.0765884</v>
      </c>
      <c r="I138" s="8">
        <f>SUM($H$2:H138)</f>
        <v>344.9765603254</v>
      </c>
    </row>
    <row r="139" ht="12" spans="2:9">
      <c r="B139" s="6"/>
      <c r="C139" s="5" t="s">
        <v>498</v>
      </c>
      <c r="D139" s="4"/>
      <c r="H139" s="8"/>
      <c r="I139" s="8">
        <f>SUM($H$2:H139)</f>
        <v>344.9765603254</v>
      </c>
    </row>
    <row r="140" ht="12" spans="1:9">
      <c r="A140" s="2" t="s">
        <v>536</v>
      </c>
      <c r="B140" s="7">
        <v>45500</v>
      </c>
      <c r="C140" s="5" t="s">
        <v>539</v>
      </c>
      <c r="D140" s="4" t="s">
        <v>149</v>
      </c>
      <c r="E140" s="2">
        <v>1</v>
      </c>
      <c r="F140" s="2">
        <v>60</v>
      </c>
      <c r="G140" s="2">
        <v>60</v>
      </c>
      <c r="H140" s="8">
        <f t="shared" ref="H140:H142" si="19">G140*$L$1</f>
        <v>0.5382942</v>
      </c>
      <c r="I140" s="8">
        <f>SUM($H$2:H140)</f>
        <v>345.5148545254</v>
      </c>
    </row>
    <row r="141" ht="12" spans="2:9">
      <c r="B141" s="6"/>
      <c r="C141" s="5" t="s">
        <v>10</v>
      </c>
      <c r="D141" s="4" t="s">
        <v>10</v>
      </c>
      <c r="E141" s="2">
        <v>1</v>
      </c>
      <c r="F141" s="2">
        <v>2160</v>
      </c>
      <c r="G141" s="2">
        <v>2160</v>
      </c>
      <c r="H141" s="8">
        <f t="shared" si="19"/>
        <v>19.3785912</v>
      </c>
      <c r="I141" s="8">
        <f>SUM($H$2:H141)</f>
        <v>364.8934457254</v>
      </c>
    </row>
    <row r="142" ht="12" spans="2:9">
      <c r="B142" s="6"/>
      <c r="C142" s="5" t="s">
        <v>540</v>
      </c>
      <c r="D142" s="4" t="s">
        <v>149</v>
      </c>
      <c r="E142" s="2">
        <v>1</v>
      </c>
      <c r="F142" s="2">
        <v>260</v>
      </c>
      <c r="G142" s="2">
        <v>260</v>
      </c>
      <c r="H142" s="8">
        <f t="shared" si="19"/>
        <v>2.3326082</v>
      </c>
      <c r="I142" s="8">
        <f>SUM($H$2:H142)</f>
        <v>367.2260539254</v>
      </c>
    </row>
    <row r="143" ht="12" spans="2:9">
      <c r="B143" s="6"/>
      <c r="C143" s="5" t="s">
        <v>498</v>
      </c>
      <c r="D143" s="4"/>
      <c r="H143" s="8"/>
      <c r="I143" s="8">
        <f>SUM($H$2:H143)</f>
        <v>367.2260539254</v>
      </c>
    </row>
    <row r="144" ht="12" spans="1:9">
      <c r="A144" s="2" t="s">
        <v>487</v>
      </c>
      <c r="B144" s="7">
        <v>45501</v>
      </c>
      <c r="C144" s="5" t="s">
        <v>518</v>
      </c>
      <c r="D144" s="4"/>
      <c r="H144" s="8">
        <f>G144*$L$1</f>
        <v>0</v>
      </c>
      <c r="I144" s="8">
        <f>SUM($H$2:H144)</f>
        <v>367.2260539254</v>
      </c>
    </row>
    <row r="145" ht="12" spans="2:9">
      <c r="B145" s="6"/>
      <c r="C145" s="5" t="s">
        <v>498</v>
      </c>
      <c r="D145" s="4"/>
      <c r="H145" s="8"/>
      <c r="I145" s="8">
        <f>SUM($H$2:H145)</f>
        <v>367.2260539254</v>
      </c>
    </row>
    <row r="146" ht="12" spans="1:9">
      <c r="A146" s="2" t="s">
        <v>487</v>
      </c>
      <c r="B146" s="7">
        <v>45502</v>
      </c>
      <c r="C146" s="5" t="s">
        <v>255</v>
      </c>
      <c r="D146" s="4" t="s">
        <v>255</v>
      </c>
      <c r="E146" s="2">
        <v>1</v>
      </c>
      <c r="F146" s="2">
        <v>270</v>
      </c>
      <c r="G146" s="2">
        <v>270</v>
      </c>
      <c r="H146" s="8">
        <f t="shared" ref="H146:H147" si="20">G146*$L$1</f>
        <v>2.4223239</v>
      </c>
      <c r="I146" s="8">
        <f>SUM($H$2:H146)</f>
        <v>369.6483778254</v>
      </c>
    </row>
    <row r="147" ht="12" spans="2:9">
      <c r="B147" s="6"/>
      <c r="C147" s="5" t="s">
        <v>13</v>
      </c>
      <c r="D147" s="4" t="s">
        <v>13</v>
      </c>
      <c r="E147" s="2">
        <v>1</v>
      </c>
      <c r="F147" s="2">
        <v>100</v>
      </c>
      <c r="G147" s="2">
        <v>100</v>
      </c>
      <c r="H147" s="8">
        <f t="shared" si="20"/>
        <v>0.897157</v>
      </c>
      <c r="I147" s="8">
        <f>SUM($H$2:H147)</f>
        <v>370.5455348254</v>
      </c>
    </row>
    <row r="148" ht="12" spans="2:9">
      <c r="B148" s="6"/>
      <c r="C148" s="5" t="s">
        <v>498</v>
      </c>
      <c r="D148" s="4"/>
      <c r="H148" s="8"/>
      <c r="I148" s="8">
        <f>SUM($H$2:H148)</f>
        <v>370.5455348254</v>
      </c>
    </row>
    <row r="149" ht="12" spans="1:9">
      <c r="A149" s="2" t="s">
        <v>487</v>
      </c>
      <c r="B149" s="7">
        <v>45503</v>
      </c>
      <c r="C149" s="5" t="s">
        <v>255</v>
      </c>
      <c r="D149" s="4" t="s">
        <v>255</v>
      </c>
      <c r="E149" s="2">
        <v>1</v>
      </c>
      <c r="F149" s="2">
        <v>390</v>
      </c>
      <c r="G149" s="2">
        <v>390</v>
      </c>
      <c r="H149" s="8">
        <f t="shared" ref="H149:H150" si="21">G149*$L$1</f>
        <v>3.4989123</v>
      </c>
      <c r="I149" s="8">
        <f>SUM($H$2:H149)</f>
        <v>374.0444471254</v>
      </c>
    </row>
    <row r="150" ht="12" spans="2:9">
      <c r="B150" s="6"/>
      <c r="C150" s="5" t="s">
        <v>13</v>
      </c>
      <c r="D150" s="4" t="s">
        <v>13</v>
      </c>
      <c r="E150" s="2">
        <v>1</v>
      </c>
      <c r="F150" s="2">
        <v>100</v>
      </c>
      <c r="G150" s="2">
        <v>100</v>
      </c>
      <c r="H150" s="8">
        <f t="shared" si="21"/>
        <v>0.897157</v>
      </c>
      <c r="I150" s="8">
        <f>SUM($H$2:H150)</f>
        <v>374.9416041254</v>
      </c>
    </row>
    <row r="151" ht="12" spans="2:9">
      <c r="B151" s="6"/>
      <c r="C151" s="5" t="s">
        <v>498</v>
      </c>
      <c r="D151" s="4"/>
      <c r="H151" s="8"/>
      <c r="I151" s="8">
        <f>SUM($H$2:H151)</f>
        <v>374.9416041254</v>
      </c>
    </row>
    <row r="152" ht="12" spans="1:9">
      <c r="A152" s="2" t="s">
        <v>487</v>
      </c>
      <c r="B152" s="7">
        <v>45504</v>
      </c>
      <c r="C152" s="5" t="s">
        <v>10</v>
      </c>
      <c r="D152" s="4" t="s">
        <v>10</v>
      </c>
      <c r="E152" s="2">
        <v>1</v>
      </c>
      <c r="F152" s="2">
        <v>303</v>
      </c>
      <c r="G152" s="2">
        <v>303</v>
      </c>
      <c r="H152" s="8">
        <f>G152*$L$1</f>
        <v>2.71838571</v>
      </c>
      <c r="I152" s="8">
        <f>SUM($H$2:H152)</f>
        <v>377.6599898354</v>
      </c>
    </row>
    <row r="153" ht="12" spans="2:9">
      <c r="B153" s="6"/>
      <c r="C153" s="5" t="s">
        <v>498</v>
      </c>
      <c r="D153" s="4"/>
      <c r="I153" s="8">
        <f>SUM($H$2:H153)</f>
        <v>377.6599898354</v>
      </c>
    </row>
    <row r="154" ht="12" spans="1:9">
      <c r="A154" s="2" t="s">
        <v>487</v>
      </c>
      <c r="B154" s="7">
        <v>45505</v>
      </c>
      <c r="C154" s="5" t="s">
        <v>518</v>
      </c>
      <c r="D154" s="4"/>
      <c r="H154" s="2">
        <v>0</v>
      </c>
      <c r="I154" s="8">
        <f>SUM($H$2:H154)</f>
        <v>377.6599898354</v>
      </c>
    </row>
    <row r="155" ht="12" spans="2:2">
      <c r="B155" s="6"/>
    </row>
    <row r="156" ht="12" spans="2:2">
      <c r="B156" s="6"/>
    </row>
    <row r="157" ht="12" spans="2:2">
      <c r="B157" s="6"/>
    </row>
    <row r="158" ht="12" spans="2:2">
      <c r="B158" s="6"/>
    </row>
    <row r="159" ht="12" spans="2:2">
      <c r="B159" s="6"/>
    </row>
    <row r="160" ht="12" spans="2:2">
      <c r="B160" s="6"/>
    </row>
    <row r="161" ht="12" spans="2:2">
      <c r="B161" s="6"/>
    </row>
    <row r="162" ht="12" spans="2:2">
      <c r="B162" s="6"/>
    </row>
    <row r="163" ht="12" spans="2:2">
      <c r="B163" s="6"/>
    </row>
    <row r="164" ht="12" spans="2:2">
      <c r="B164" s="6"/>
    </row>
    <row r="165" ht="12" spans="2:2">
      <c r="B165" s="6"/>
    </row>
    <row r="166" ht="12" spans="2:2">
      <c r="B166" s="6"/>
    </row>
    <row r="167" ht="12" spans="2:2">
      <c r="B167" s="6"/>
    </row>
    <row r="168" ht="12" spans="2:2">
      <c r="B168" s="6"/>
    </row>
    <row r="169" ht="12" spans="2:2">
      <c r="B169" s="6"/>
    </row>
    <row r="170" ht="12" spans="2:2">
      <c r="B170" s="6"/>
    </row>
    <row r="171" ht="12" spans="2:2">
      <c r="B171" s="6"/>
    </row>
    <row r="172" ht="12" spans="2:2">
      <c r="B172" s="6"/>
    </row>
    <row r="173" ht="12" spans="2:2">
      <c r="B173" s="6"/>
    </row>
    <row r="174" ht="12" spans="2:2">
      <c r="B174" s="6"/>
    </row>
    <row r="175" ht="12" spans="2:2">
      <c r="B175" s="6"/>
    </row>
    <row r="176" ht="12" spans="2:2">
      <c r="B176" s="6"/>
    </row>
    <row r="177" ht="12" spans="2:2">
      <c r="B177" s="6"/>
    </row>
    <row r="178" ht="12" spans="2:2">
      <c r="B178" s="6"/>
    </row>
    <row r="179" ht="12" spans="2:2">
      <c r="B179" s="6"/>
    </row>
    <row r="180" ht="12" spans="2:2">
      <c r="B180" s="6"/>
    </row>
    <row r="181" ht="12" spans="2:2">
      <c r="B181" s="6"/>
    </row>
    <row r="182" ht="12" spans="2:2">
      <c r="B182" s="6"/>
    </row>
    <row r="183" ht="12" spans="2:2">
      <c r="B183" s="6"/>
    </row>
    <row r="184" ht="12" spans="2:2">
      <c r="B184" s="6"/>
    </row>
    <row r="185" ht="12" spans="2:2">
      <c r="B185" s="6"/>
    </row>
    <row r="186" ht="12" spans="2:2">
      <c r="B186" s="6"/>
    </row>
    <row r="187" ht="12" spans="2:2">
      <c r="B187" s="6"/>
    </row>
    <row r="188" ht="12" spans="2:2">
      <c r="B188" s="6"/>
    </row>
    <row r="189" ht="12" spans="2:2">
      <c r="B189" s="6"/>
    </row>
    <row r="190" ht="12" spans="2:2">
      <c r="B190" s="6"/>
    </row>
    <row r="191" ht="12" spans="2:2">
      <c r="B191" s="6"/>
    </row>
    <row r="192" ht="12" spans="2:2">
      <c r="B192" s="6"/>
    </row>
    <row r="193" ht="12" spans="2:2">
      <c r="B193" s="6"/>
    </row>
    <row r="194" ht="12" spans="2:2">
      <c r="B194" s="6"/>
    </row>
    <row r="195" ht="12" spans="2:2">
      <c r="B195" s="6"/>
    </row>
    <row r="196" ht="12" spans="2:2">
      <c r="B196" s="6"/>
    </row>
    <row r="197" ht="12" spans="2:2">
      <c r="B197" s="6"/>
    </row>
    <row r="198" ht="12" spans="2:2">
      <c r="B198" s="6"/>
    </row>
    <row r="199" ht="12" spans="2:2">
      <c r="B199" s="6"/>
    </row>
    <row r="200" ht="12" spans="2:2">
      <c r="B200" s="6"/>
    </row>
    <row r="201" ht="12" spans="2:2">
      <c r="B201" s="6"/>
    </row>
    <row r="202" ht="12" spans="2:2">
      <c r="B202" s="6"/>
    </row>
    <row r="203" ht="12" spans="2:2">
      <c r="B203" s="6"/>
    </row>
    <row r="204" ht="12" spans="2:2">
      <c r="B204" s="6"/>
    </row>
    <row r="205" ht="12" spans="2:2">
      <c r="B205" s="6"/>
    </row>
    <row r="206" ht="12" spans="2:2">
      <c r="B206" s="6"/>
    </row>
    <row r="207" ht="12" spans="2:2">
      <c r="B207" s="6"/>
    </row>
    <row r="208" ht="12" spans="2:2">
      <c r="B208" s="6"/>
    </row>
    <row r="209" ht="12" spans="2:2">
      <c r="B209" s="6"/>
    </row>
    <row r="210" ht="12" spans="2:2">
      <c r="B210" s="6"/>
    </row>
    <row r="211" ht="12" spans="2:2">
      <c r="B211" s="6"/>
    </row>
    <row r="212" ht="12" spans="2:2">
      <c r="B212" s="6"/>
    </row>
    <row r="213" ht="12" spans="2:2">
      <c r="B213" s="6"/>
    </row>
    <row r="214" ht="12" spans="2:2">
      <c r="B214" s="6"/>
    </row>
    <row r="215" ht="12" spans="2:2">
      <c r="B215" s="6"/>
    </row>
    <row r="216" ht="12" spans="2:2">
      <c r="B216" s="6"/>
    </row>
    <row r="217" ht="12" spans="2:2">
      <c r="B217" s="6"/>
    </row>
    <row r="218" ht="12" spans="2:2">
      <c r="B218" s="6"/>
    </row>
    <row r="219" ht="12" spans="2:2">
      <c r="B219" s="6"/>
    </row>
    <row r="220" ht="12" spans="2:2">
      <c r="B220" s="6"/>
    </row>
    <row r="221" ht="12" spans="2:2">
      <c r="B221" s="6"/>
    </row>
    <row r="222" ht="12" spans="2:2">
      <c r="B222" s="6"/>
    </row>
    <row r="223" ht="12" spans="2:2">
      <c r="B223" s="6"/>
    </row>
    <row r="224" ht="12" spans="2:2">
      <c r="B224" s="6"/>
    </row>
    <row r="225" ht="12" spans="2:2">
      <c r="B225" s="6"/>
    </row>
    <row r="226" ht="12" spans="2:2">
      <c r="B226" s="6"/>
    </row>
    <row r="227" ht="12" spans="2:2">
      <c r="B227" s="6"/>
    </row>
    <row r="228" ht="12" spans="2:2">
      <c r="B228" s="6"/>
    </row>
    <row r="229" ht="12" spans="2:2">
      <c r="B229" s="6"/>
    </row>
    <row r="230" ht="12" spans="2:2">
      <c r="B230" s="6"/>
    </row>
    <row r="231" ht="12" spans="2:2">
      <c r="B231" s="6"/>
    </row>
    <row r="232" ht="12" spans="2:2">
      <c r="B232" s="6"/>
    </row>
    <row r="233" ht="12" spans="2:2">
      <c r="B233" s="6"/>
    </row>
    <row r="234" ht="12" spans="2:2">
      <c r="B234" s="6"/>
    </row>
    <row r="235" ht="12" spans="2:2">
      <c r="B235" s="6"/>
    </row>
    <row r="236" ht="12" spans="2:2">
      <c r="B236" s="6"/>
    </row>
    <row r="237" ht="12" spans="2:2">
      <c r="B237" s="6"/>
    </row>
    <row r="238" ht="12" spans="2:2">
      <c r="B238" s="6"/>
    </row>
    <row r="239" ht="12" spans="2:2">
      <c r="B239" s="6"/>
    </row>
    <row r="240" ht="12" spans="2:2">
      <c r="B240" s="6"/>
    </row>
    <row r="241" ht="12" spans="2:2">
      <c r="B241" s="6"/>
    </row>
    <row r="242" ht="12" spans="2:2">
      <c r="B242" s="6"/>
    </row>
    <row r="243" ht="12" spans="2:2">
      <c r="B243" s="6"/>
    </row>
    <row r="244" ht="12" spans="2:2">
      <c r="B244" s="6"/>
    </row>
    <row r="245" ht="12" spans="2:2">
      <c r="B245" s="6"/>
    </row>
    <row r="246" ht="12" spans="2:2">
      <c r="B246" s="6"/>
    </row>
    <row r="247" ht="12" spans="2:2">
      <c r="B247" s="6"/>
    </row>
    <row r="248" ht="12" spans="2:2">
      <c r="B248" s="6"/>
    </row>
    <row r="249" ht="12" spans="2:2">
      <c r="B249" s="6"/>
    </row>
    <row r="250" ht="12" spans="2:2">
      <c r="B250" s="6"/>
    </row>
    <row r="251" ht="12" spans="2:2">
      <c r="B251" s="6"/>
    </row>
    <row r="252" ht="12" spans="2:2">
      <c r="B252" s="6"/>
    </row>
    <row r="253" ht="12" spans="2:2">
      <c r="B253" s="6"/>
    </row>
    <row r="254" ht="12" spans="2:2">
      <c r="B254" s="6"/>
    </row>
    <row r="255" ht="12" spans="2:2">
      <c r="B255" s="6"/>
    </row>
    <row r="256" ht="12" spans="2:2">
      <c r="B256" s="6"/>
    </row>
    <row r="257" ht="12" spans="2:2">
      <c r="B257" s="6"/>
    </row>
    <row r="258" ht="12" spans="2:2">
      <c r="B258" s="6"/>
    </row>
    <row r="259" ht="12" spans="2:2">
      <c r="B259" s="6"/>
    </row>
    <row r="260" ht="12" spans="2:2">
      <c r="B260" s="6"/>
    </row>
    <row r="261" ht="12" spans="2:2">
      <c r="B261" s="6"/>
    </row>
    <row r="262" ht="12" spans="2:2">
      <c r="B262" s="6"/>
    </row>
    <row r="263" ht="12" spans="2:2">
      <c r="B263" s="6"/>
    </row>
    <row r="264" ht="12" spans="2:2">
      <c r="B264" s="6"/>
    </row>
    <row r="265" ht="12" spans="2:2">
      <c r="B265" s="6"/>
    </row>
    <row r="266" ht="12" spans="2:2">
      <c r="B266" s="6"/>
    </row>
    <row r="267" ht="12" spans="2:2">
      <c r="B267" s="6"/>
    </row>
    <row r="268" ht="12" spans="2:2">
      <c r="B268" s="6"/>
    </row>
    <row r="269" ht="12" spans="2:2">
      <c r="B269" s="6"/>
    </row>
    <row r="270" ht="12" spans="2:2">
      <c r="B270" s="6"/>
    </row>
    <row r="271" ht="12" spans="2:2">
      <c r="B271" s="6"/>
    </row>
    <row r="272" ht="12" spans="2:2">
      <c r="B272" s="6"/>
    </row>
    <row r="273" ht="12" spans="2:2">
      <c r="B273" s="6"/>
    </row>
    <row r="274" ht="12" spans="2:2">
      <c r="B274" s="6"/>
    </row>
    <row r="275" ht="12" spans="2:2">
      <c r="B275" s="6"/>
    </row>
    <row r="276" ht="12" spans="2:2">
      <c r="B276" s="6"/>
    </row>
    <row r="277" ht="12" spans="2:2">
      <c r="B277" s="6"/>
    </row>
    <row r="278" ht="12" spans="2:2">
      <c r="B278" s="6"/>
    </row>
    <row r="279" ht="12" spans="2:2">
      <c r="B279" s="6"/>
    </row>
    <row r="280" ht="12" spans="2:2">
      <c r="B280" s="6"/>
    </row>
    <row r="281" ht="12" spans="2:2">
      <c r="B281" s="6"/>
    </row>
    <row r="282" ht="12" spans="2:2">
      <c r="B282" s="6"/>
    </row>
    <row r="283" ht="12" spans="2:2">
      <c r="B283" s="6"/>
    </row>
    <row r="284" ht="12" spans="2:2">
      <c r="B284" s="6"/>
    </row>
    <row r="285" ht="12" spans="2:2">
      <c r="B285" s="6"/>
    </row>
    <row r="286" ht="12" spans="2:2">
      <c r="B286" s="6"/>
    </row>
    <row r="287" ht="12" spans="2:2">
      <c r="B287" s="6"/>
    </row>
    <row r="288" ht="12" spans="2:2">
      <c r="B288" s="6"/>
    </row>
    <row r="289" ht="12" spans="2:2">
      <c r="B289" s="6"/>
    </row>
    <row r="290" ht="12" spans="2:2">
      <c r="B290" s="6"/>
    </row>
    <row r="291" ht="12" spans="2:2">
      <c r="B291" s="6"/>
    </row>
    <row r="292" ht="12" spans="2:2">
      <c r="B292" s="6"/>
    </row>
    <row r="293" ht="12" spans="2:2">
      <c r="B293" s="6"/>
    </row>
    <row r="294" ht="12" spans="2:2">
      <c r="B294" s="6"/>
    </row>
    <row r="295" ht="12" spans="2:2">
      <c r="B295" s="6"/>
    </row>
    <row r="296" ht="12" spans="2:2">
      <c r="B296" s="6"/>
    </row>
    <row r="297" ht="12" spans="2:2">
      <c r="B297" s="6"/>
    </row>
    <row r="298" ht="12" spans="2:2">
      <c r="B298" s="6"/>
    </row>
    <row r="299" ht="12" spans="2:2">
      <c r="B299" s="6"/>
    </row>
    <row r="300" ht="12" spans="2:2">
      <c r="B300" s="6"/>
    </row>
    <row r="301" ht="12" spans="2:2">
      <c r="B301" s="6"/>
    </row>
    <row r="302" ht="12" spans="2:2">
      <c r="B302" s="6"/>
    </row>
    <row r="303" ht="12" spans="2:2">
      <c r="B303" s="6"/>
    </row>
    <row r="304" ht="12" spans="2:2">
      <c r="B304" s="6"/>
    </row>
    <row r="305" ht="12" spans="2:2">
      <c r="B305" s="6"/>
    </row>
    <row r="306" ht="12" spans="2:2">
      <c r="B306" s="6"/>
    </row>
    <row r="307" ht="12" spans="2:2">
      <c r="B307" s="6"/>
    </row>
    <row r="308" ht="12" spans="2:2">
      <c r="B308" s="6"/>
    </row>
    <row r="309" ht="12" spans="2:2">
      <c r="B309" s="6"/>
    </row>
    <row r="310" ht="12" spans="2:2">
      <c r="B310" s="6"/>
    </row>
    <row r="311" ht="12" spans="2:2">
      <c r="B311" s="6"/>
    </row>
    <row r="312" ht="12" spans="2:2">
      <c r="B312" s="6"/>
    </row>
    <row r="313" ht="12" spans="2:2">
      <c r="B313" s="6"/>
    </row>
    <row r="314" ht="12" spans="2:2">
      <c r="B314" s="6"/>
    </row>
    <row r="315" ht="12" spans="2:2">
      <c r="B315" s="6"/>
    </row>
    <row r="316" ht="12" spans="2:2">
      <c r="B316" s="6"/>
    </row>
    <row r="317" ht="12" spans="2:2">
      <c r="B317" s="6"/>
    </row>
    <row r="318" ht="12" spans="2:2">
      <c r="B318" s="6"/>
    </row>
    <row r="319" ht="12" spans="2:2">
      <c r="B319" s="6"/>
    </row>
    <row r="320" ht="12" spans="2:2">
      <c r="B320" s="6"/>
    </row>
    <row r="321" ht="12" spans="2:2">
      <c r="B321" s="6"/>
    </row>
    <row r="322" ht="12" spans="2:2">
      <c r="B322" s="6"/>
    </row>
    <row r="323" ht="12" spans="2:2">
      <c r="B323" s="6"/>
    </row>
    <row r="324" ht="12" spans="2:2">
      <c r="B324" s="6"/>
    </row>
    <row r="325" ht="12" spans="2:2">
      <c r="B325" s="6"/>
    </row>
    <row r="326" ht="12" spans="2:2">
      <c r="B326" s="6"/>
    </row>
    <row r="327" ht="12" spans="2:2">
      <c r="B327" s="6"/>
    </row>
    <row r="328" ht="12" spans="2:2">
      <c r="B328" s="6"/>
    </row>
    <row r="329" ht="12" spans="2:2">
      <c r="B329" s="6"/>
    </row>
    <row r="330" ht="12" spans="2:2">
      <c r="B330" s="6"/>
    </row>
    <row r="331" ht="12" spans="2:2">
      <c r="B331" s="6"/>
    </row>
    <row r="332" ht="12" spans="2:2">
      <c r="B332" s="6"/>
    </row>
    <row r="333" ht="12" spans="2:2">
      <c r="B333" s="6"/>
    </row>
    <row r="334" ht="12" spans="2:2">
      <c r="B334" s="6"/>
    </row>
    <row r="335" ht="12" spans="2:2">
      <c r="B335" s="6"/>
    </row>
    <row r="336" ht="12" spans="2:2">
      <c r="B336" s="6"/>
    </row>
    <row r="337" ht="12" spans="2:2">
      <c r="B337" s="6"/>
    </row>
    <row r="338" ht="12" spans="2:2">
      <c r="B338" s="6"/>
    </row>
    <row r="339" ht="12" spans="2:2">
      <c r="B339" s="6"/>
    </row>
    <row r="340" ht="12" spans="2:2">
      <c r="B340" s="6"/>
    </row>
    <row r="341" ht="12" spans="2:2">
      <c r="B341" s="6"/>
    </row>
    <row r="342" ht="12" spans="2:2">
      <c r="B342" s="6"/>
    </row>
    <row r="343" ht="12" spans="2:2">
      <c r="B343" s="6"/>
    </row>
    <row r="344" ht="12" spans="2:2">
      <c r="B344" s="6"/>
    </row>
    <row r="345" ht="12" spans="2:2">
      <c r="B345" s="6"/>
    </row>
    <row r="346" ht="12" spans="2:2">
      <c r="B346" s="6"/>
    </row>
    <row r="347" ht="12" spans="2:2">
      <c r="B347" s="6"/>
    </row>
    <row r="348" ht="12" spans="2:2">
      <c r="B348" s="6"/>
    </row>
    <row r="349" ht="12" spans="2:2">
      <c r="B349" s="6"/>
    </row>
    <row r="350" ht="12" spans="2:2">
      <c r="B350" s="6"/>
    </row>
    <row r="351" ht="12" spans="2:2">
      <c r="B351" s="6"/>
    </row>
    <row r="352" ht="12" spans="2:2">
      <c r="B352" s="6"/>
    </row>
    <row r="353" ht="12" spans="2:2">
      <c r="B353" s="6"/>
    </row>
    <row r="354" ht="12" spans="2:2">
      <c r="B354" s="6"/>
    </row>
    <row r="355" ht="12" spans="2:2">
      <c r="B355" s="6"/>
    </row>
    <row r="356" ht="12" spans="2:2">
      <c r="B356" s="6"/>
    </row>
    <row r="357" ht="12" spans="2:2">
      <c r="B357" s="6"/>
    </row>
    <row r="358" ht="12" spans="2:2">
      <c r="B358" s="6"/>
    </row>
    <row r="359" ht="12" spans="2:2">
      <c r="B359" s="6"/>
    </row>
    <row r="360" ht="12" spans="2:2">
      <c r="B360" s="6"/>
    </row>
    <row r="361" ht="12" spans="2:2">
      <c r="B361" s="6"/>
    </row>
    <row r="362" ht="12" spans="2:2">
      <c r="B362" s="6"/>
    </row>
    <row r="363" ht="12" spans="2:2">
      <c r="B363" s="6"/>
    </row>
    <row r="364" ht="12" spans="2:2">
      <c r="B364" s="6"/>
    </row>
    <row r="365" ht="12" spans="2:2">
      <c r="B365" s="6"/>
    </row>
    <row r="366" ht="12" spans="2:2">
      <c r="B366" s="6"/>
    </row>
    <row r="367" ht="12" spans="2:2">
      <c r="B367" s="6"/>
    </row>
    <row r="368" ht="12" spans="2:2">
      <c r="B368" s="6"/>
    </row>
    <row r="369" ht="12" spans="2:2">
      <c r="B369" s="6"/>
    </row>
    <row r="370" ht="12" spans="2:2">
      <c r="B370" s="6"/>
    </row>
    <row r="371" ht="12" spans="2:2">
      <c r="B371" s="6"/>
    </row>
    <row r="372" ht="12" spans="2:2">
      <c r="B372" s="6"/>
    </row>
    <row r="373" ht="12" spans="2:2">
      <c r="B373" s="6"/>
    </row>
    <row r="374" ht="12" spans="2:2">
      <c r="B374" s="6"/>
    </row>
    <row r="375" ht="12" spans="2:2">
      <c r="B375" s="6"/>
    </row>
    <row r="376" ht="12" spans="2:2">
      <c r="B376" s="6"/>
    </row>
    <row r="377" ht="12" spans="2:2">
      <c r="B377" s="6"/>
    </row>
    <row r="378" ht="12" spans="2:2">
      <c r="B378" s="6"/>
    </row>
    <row r="379" ht="12" spans="2:2">
      <c r="B379" s="6"/>
    </row>
    <row r="380" ht="12" spans="2:2">
      <c r="B380" s="6"/>
    </row>
    <row r="381" ht="12" spans="2:2">
      <c r="B381" s="6"/>
    </row>
    <row r="382" ht="12" spans="2:2">
      <c r="B382" s="6"/>
    </row>
    <row r="383" ht="12" spans="2:2">
      <c r="B383" s="6"/>
    </row>
    <row r="384" ht="12" spans="2:2">
      <c r="B384" s="6"/>
    </row>
    <row r="385" ht="12" spans="2:2">
      <c r="B385" s="6"/>
    </row>
    <row r="386" ht="12" spans="2:2">
      <c r="B386" s="6"/>
    </row>
    <row r="387" ht="12" spans="2:2">
      <c r="B387" s="6"/>
    </row>
    <row r="388" ht="12" spans="2:2">
      <c r="B388" s="6"/>
    </row>
    <row r="389" ht="12" spans="2:2">
      <c r="B389" s="6"/>
    </row>
    <row r="390" ht="12" spans="2:2">
      <c r="B390" s="6"/>
    </row>
    <row r="391" ht="12" spans="2:2">
      <c r="B391" s="6"/>
    </row>
    <row r="392" ht="12" spans="2:2">
      <c r="B392" s="6"/>
    </row>
    <row r="393" ht="12" spans="2:2">
      <c r="B393" s="6"/>
    </row>
    <row r="394" ht="12" spans="2:2">
      <c r="B394" s="6"/>
    </row>
    <row r="395" ht="12" spans="2:2">
      <c r="B395" s="6"/>
    </row>
    <row r="396" ht="12" spans="2:2">
      <c r="B396" s="6"/>
    </row>
    <row r="397" ht="12" spans="2:2">
      <c r="B397" s="6"/>
    </row>
    <row r="398" ht="12" spans="2:2">
      <c r="B398" s="6"/>
    </row>
    <row r="399" ht="12" spans="2:2">
      <c r="B399" s="6"/>
    </row>
    <row r="400" ht="12" spans="2:2">
      <c r="B400" s="6"/>
    </row>
    <row r="401" ht="12" spans="2:2">
      <c r="B401" s="6"/>
    </row>
    <row r="402" ht="12" spans="2:2">
      <c r="B402" s="6"/>
    </row>
    <row r="403" ht="12" spans="2:2">
      <c r="B403" s="6"/>
    </row>
    <row r="404" ht="12" spans="2:2">
      <c r="B404" s="6"/>
    </row>
    <row r="405" ht="12" spans="2:2">
      <c r="B405" s="6"/>
    </row>
    <row r="406" ht="12" spans="2:2">
      <c r="B406" s="6"/>
    </row>
    <row r="407" ht="12" spans="2:2">
      <c r="B407" s="6"/>
    </row>
    <row r="408" ht="12" spans="2:2">
      <c r="B408" s="6"/>
    </row>
    <row r="409" ht="12" spans="2:2">
      <c r="B409" s="6"/>
    </row>
    <row r="410" ht="12" spans="2:2">
      <c r="B410" s="6"/>
    </row>
    <row r="411" ht="12" spans="2:2">
      <c r="B411" s="6"/>
    </row>
    <row r="412" ht="12" spans="2:2">
      <c r="B412" s="6"/>
    </row>
    <row r="413" ht="12" spans="2:2">
      <c r="B413" s="6"/>
    </row>
    <row r="414" ht="12" spans="2:2">
      <c r="B414" s="6"/>
    </row>
    <row r="415" ht="12" spans="2:2">
      <c r="B415" s="6"/>
    </row>
    <row r="416" ht="12" spans="2:2">
      <c r="B416" s="6"/>
    </row>
    <row r="417" ht="12" spans="2:2">
      <c r="B417" s="6"/>
    </row>
    <row r="418" ht="12" spans="2:2">
      <c r="B418" s="6"/>
    </row>
    <row r="419" ht="12" spans="2:2">
      <c r="B419" s="6"/>
    </row>
    <row r="420" ht="12" spans="2:2">
      <c r="B420" s="6"/>
    </row>
    <row r="421" ht="12" spans="2:2">
      <c r="B421" s="6"/>
    </row>
    <row r="422" ht="12" spans="2:2">
      <c r="B422" s="6"/>
    </row>
    <row r="423" ht="12" spans="2:2">
      <c r="B423" s="6"/>
    </row>
    <row r="424" ht="12" spans="2:2">
      <c r="B424" s="6"/>
    </row>
    <row r="425" ht="12" spans="2:2">
      <c r="B425" s="6"/>
    </row>
    <row r="426" ht="12" spans="2:2">
      <c r="B426" s="6"/>
    </row>
    <row r="427" ht="12" spans="2:2">
      <c r="B427" s="6"/>
    </row>
    <row r="428" ht="12" spans="2:2">
      <c r="B428" s="6"/>
    </row>
    <row r="429" ht="12" spans="2:2">
      <c r="B429" s="6"/>
    </row>
    <row r="430" ht="12" spans="2:2">
      <c r="B430" s="6"/>
    </row>
    <row r="431" ht="12" spans="2:2">
      <c r="B431" s="6"/>
    </row>
    <row r="432" ht="12" spans="2:2">
      <c r="B432" s="6"/>
    </row>
    <row r="433" ht="12" spans="2:2">
      <c r="B433" s="6"/>
    </row>
    <row r="434" ht="12" spans="2:2">
      <c r="B434" s="6"/>
    </row>
    <row r="435" ht="12" spans="2:2">
      <c r="B435" s="6"/>
    </row>
    <row r="436" ht="12" spans="2:2">
      <c r="B436" s="6"/>
    </row>
    <row r="437" ht="12" spans="2:2">
      <c r="B437" s="6"/>
    </row>
    <row r="438" ht="12" spans="2:2">
      <c r="B438" s="6"/>
    </row>
    <row r="439" ht="12" spans="2:2">
      <c r="B439" s="6"/>
    </row>
    <row r="440" ht="12" spans="2:2">
      <c r="B440" s="6"/>
    </row>
    <row r="441" ht="12" spans="2:2">
      <c r="B441" s="6"/>
    </row>
    <row r="442" ht="12" spans="2:2">
      <c r="B442" s="6"/>
    </row>
    <row r="443" ht="12" spans="2:2">
      <c r="B443" s="6"/>
    </row>
    <row r="444" ht="12" spans="2:2">
      <c r="B444" s="6"/>
    </row>
    <row r="445" ht="12" spans="2:2">
      <c r="B445" s="6"/>
    </row>
    <row r="446" ht="12" spans="2:2">
      <c r="B446" s="6"/>
    </row>
    <row r="447" ht="12" spans="2:2">
      <c r="B447" s="6"/>
    </row>
    <row r="448" ht="12" spans="2:2">
      <c r="B448" s="6"/>
    </row>
    <row r="449" ht="12" spans="2:2">
      <c r="B449" s="6"/>
    </row>
    <row r="450" ht="12" spans="2:2">
      <c r="B450" s="6"/>
    </row>
    <row r="451" ht="12" spans="2:2">
      <c r="B451" s="6"/>
    </row>
    <row r="452" ht="12" spans="2:2">
      <c r="B452" s="6"/>
    </row>
    <row r="453" ht="12" spans="2:2">
      <c r="B453" s="6"/>
    </row>
    <row r="454" ht="12" spans="2:2">
      <c r="B454" s="6"/>
    </row>
    <row r="455" ht="12" spans="2:2">
      <c r="B455" s="6"/>
    </row>
    <row r="456" ht="12" spans="2:2">
      <c r="B456" s="6"/>
    </row>
    <row r="457" ht="12" spans="2:2">
      <c r="B457" s="6"/>
    </row>
    <row r="458" ht="12" spans="2:2">
      <c r="B458" s="6"/>
    </row>
    <row r="459" ht="12" spans="2:2">
      <c r="B459" s="6"/>
    </row>
    <row r="460" ht="12" spans="2:2">
      <c r="B460" s="6"/>
    </row>
    <row r="461" ht="12" spans="2:2">
      <c r="B461" s="6"/>
    </row>
    <row r="462" ht="12" spans="2:2">
      <c r="B462" s="6"/>
    </row>
    <row r="463" ht="12" spans="2:2">
      <c r="B463" s="6"/>
    </row>
    <row r="464" ht="12" spans="2:2">
      <c r="B464" s="6"/>
    </row>
    <row r="465" ht="12" spans="2:2">
      <c r="B465" s="6"/>
    </row>
    <row r="466" ht="12" spans="2:2">
      <c r="B466" s="6"/>
    </row>
    <row r="467" ht="12" spans="2:2">
      <c r="B467" s="6"/>
    </row>
    <row r="468" ht="12" spans="2:2">
      <c r="B468" s="6"/>
    </row>
    <row r="469" ht="12" spans="2:2">
      <c r="B469" s="6"/>
    </row>
    <row r="470" ht="12" spans="2:2">
      <c r="B470" s="6"/>
    </row>
    <row r="471" ht="12" spans="2:2">
      <c r="B471" s="6"/>
    </row>
    <row r="472" ht="12" spans="2:2">
      <c r="B472" s="6"/>
    </row>
    <row r="473" ht="12" spans="2:2">
      <c r="B473" s="6"/>
    </row>
    <row r="474" ht="12" spans="2:2">
      <c r="B474" s="6"/>
    </row>
    <row r="475" ht="12" spans="2:2">
      <c r="B475" s="6"/>
    </row>
    <row r="476" ht="12" spans="2:2">
      <c r="B476" s="6"/>
    </row>
    <row r="477" ht="12" spans="2:2">
      <c r="B477" s="6"/>
    </row>
    <row r="478" ht="12" spans="2:2">
      <c r="B478" s="6"/>
    </row>
    <row r="479" ht="12" spans="2:2">
      <c r="B479" s="6"/>
    </row>
    <row r="480" ht="12" spans="2:2">
      <c r="B480" s="6"/>
    </row>
    <row r="481" ht="12" spans="2:2">
      <c r="B481" s="6"/>
    </row>
    <row r="482" ht="12" spans="2:2">
      <c r="B482" s="6"/>
    </row>
    <row r="483" ht="12" spans="2:2">
      <c r="B483" s="6"/>
    </row>
    <row r="484" ht="12" spans="2:2">
      <c r="B484" s="6"/>
    </row>
    <row r="485" ht="12" spans="2:2">
      <c r="B485" s="6"/>
    </row>
    <row r="486" ht="12" spans="2:2">
      <c r="B486" s="6"/>
    </row>
    <row r="487" ht="12" spans="2:2">
      <c r="B487" s="6"/>
    </row>
    <row r="488" ht="12" spans="2:2">
      <c r="B488" s="6"/>
    </row>
    <row r="489" ht="12" spans="2:2">
      <c r="B489" s="6"/>
    </row>
    <row r="490" ht="12" spans="2:2">
      <c r="B490" s="6"/>
    </row>
    <row r="491" ht="12" spans="2:2">
      <c r="B491" s="6"/>
    </row>
    <row r="492" ht="12" spans="2:2">
      <c r="B492" s="6"/>
    </row>
    <row r="493" ht="12" spans="2:2">
      <c r="B493" s="6"/>
    </row>
    <row r="494" ht="12" spans="2:2">
      <c r="B494" s="6"/>
    </row>
    <row r="495" ht="12" spans="2:2">
      <c r="B495" s="6"/>
    </row>
    <row r="496" ht="12" spans="2:2">
      <c r="B496" s="6"/>
    </row>
    <row r="497" ht="12" spans="2:2">
      <c r="B497" s="6"/>
    </row>
    <row r="498" ht="12" spans="2:2">
      <c r="B498" s="6"/>
    </row>
    <row r="499" ht="12" spans="2:2">
      <c r="B499" s="6"/>
    </row>
    <row r="500" ht="12" spans="2:2">
      <c r="B500" s="6"/>
    </row>
    <row r="501" ht="12" spans="2:2">
      <c r="B501" s="6"/>
    </row>
    <row r="502" ht="12" spans="2:2">
      <c r="B502" s="6"/>
    </row>
    <row r="503" ht="12" spans="2:2">
      <c r="B503" s="6"/>
    </row>
    <row r="504" ht="12" spans="2:2">
      <c r="B504" s="6"/>
    </row>
    <row r="505" ht="12" spans="2:2">
      <c r="B505" s="6"/>
    </row>
    <row r="506" ht="12" spans="2:2">
      <c r="B506" s="6"/>
    </row>
    <row r="507" ht="12" spans="2:2">
      <c r="B507" s="6"/>
    </row>
    <row r="508" ht="12" spans="2:2">
      <c r="B508" s="6"/>
    </row>
    <row r="509" ht="12" spans="2:2">
      <c r="B509" s="6"/>
    </row>
    <row r="510" ht="12" spans="2:2">
      <c r="B510" s="6"/>
    </row>
    <row r="511" ht="12" spans="2:2">
      <c r="B511" s="6"/>
    </row>
    <row r="512" ht="12" spans="2:2">
      <c r="B512" s="6"/>
    </row>
    <row r="513" ht="12" spans="2:2">
      <c r="B513" s="6"/>
    </row>
    <row r="514" ht="12" spans="2:2">
      <c r="B514" s="6"/>
    </row>
    <row r="515" ht="12" spans="2:2">
      <c r="B515" s="6"/>
    </row>
    <row r="516" ht="12" spans="2:2">
      <c r="B516" s="6"/>
    </row>
    <row r="517" ht="12" spans="2:2">
      <c r="B517" s="6"/>
    </row>
    <row r="518" ht="12" spans="2:2">
      <c r="B518" s="6"/>
    </row>
    <row r="519" ht="12" spans="2:2">
      <c r="B519" s="6"/>
    </row>
    <row r="520" ht="12" spans="2:2">
      <c r="B520" s="6"/>
    </row>
    <row r="521" ht="12" spans="2:2">
      <c r="B521" s="6"/>
    </row>
    <row r="522" ht="12" spans="2:2">
      <c r="B522" s="6"/>
    </row>
    <row r="523" ht="12" spans="2:2">
      <c r="B523" s="6"/>
    </row>
    <row r="524" ht="12" spans="2:2">
      <c r="B524" s="6"/>
    </row>
    <row r="525" ht="12" spans="2:2">
      <c r="B525" s="6"/>
    </row>
    <row r="526" ht="12" spans="2:2">
      <c r="B526" s="6"/>
    </row>
    <row r="527" ht="12" spans="2:2">
      <c r="B527" s="6"/>
    </row>
    <row r="528" ht="12" spans="2:2">
      <c r="B528" s="6"/>
    </row>
    <row r="529" ht="12" spans="2:2">
      <c r="B529" s="6"/>
    </row>
    <row r="530" ht="12" spans="2:2">
      <c r="B530" s="6"/>
    </row>
    <row r="531" ht="12" spans="2:2">
      <c r="B531" s="6"/>
    </row>
    <row r="532" ht="12" spans="2:2">
      <c r="B532" s="6"/>
    </row>
    <row r="533" ht="12" spans="2:2">
      <c r="B533" s="6"/>
    </row>
    <row r="534" ht="12" spans="2:2">
      <c r="B534" s="6"/>
    </row>
    <row r="535" ht="12" spans="2:2">
      <c r="B535" s="6"/>
    </row>
    <row r="536" ht="12" spans="2:2">
      <c r="B536" s="6"/>
    </row>
    <row r="537" ht="12" spans="2:2">
      <c r="B537" s="6"/>
    </row>
    <row r="538" ht="12" spans="2:2">
      <c r="B538" s="6"/>
    </row>
    <row r="539" ht="12" spans="2:2">
      <c r="B539" s="6"/>
    </row>
    <row r="540" ht="12" spans="2:2">
      <c r="B540" s="6"/>
    </row>
    <row r="541" ht="12" spans="2:2">
      <c r="B541" s="6"/>
    </row>
    <row r="542" ht="12" spans="2:2">
      <c r="B542" s="6"/>
    </row>
    <row r="543" ht="12" spans="2:2">
      <c r="B543" s="6"/>
    </row>
    <row r="544" ht="12" spans="2:2">
      <c r="B544" s="6"/>
    </row>
    <row r="545" ht="12" spans="2:2">
      <c r="B545" s="6"/>
    </row>
    <row r="546" ht="12" spans="2:2">
      <c r="B546" s="6"/>
    </row>
    <row r="547" ht="12" spans="2:2">
      <c r="B547" s="6"/>
    </row>
    <row r="548" ht="12" spans="2:2">
      <c r="B548" s="6"/>
    </row>
    <row r="549" ht="12" spans="2:2">
      <c r="B549" s="6"/>
    </row>
    <row r="550" ht="12" spans="2:2">
      <c r="B550" s="6"/>
    </row>
    <row r="551" ht="12" spans="2:2">
      <c r="B551" s="6"/>
    </row>
    <row r="552" ht="12" spans="2:2">
      <c r="B552" s="6"/>
    </row>
    <row r="553" ht="12" spans="2:2">
      <c r="B553" s="6"/>
    </row>
    <row r="554" ht="12" spans="2:2">
      <c r="B554" s="6"/>
    </row>
    <row r="555" ht="12" spans="2:2">
      <c r="B555" s="6"/>
    </row>
    <row r="556" ht="12" spans="2:2">
      <c r="B556" s="6"/>
    </row>
    <row r="557" ht="12" spans="2:2">
      <c r="B557" s="6"/>
    </row>
    <row r="558" ht="12" spans="2:2">
      <c r="B558" s="6"/>
    </row>
    <row r="559" ht="12" spans="2:2">
      <c r="B559" s="6"/>
    </row>
    <row r="560" ht="12" spans="2:2">
      <c r="B560" s="6"/>
    </row>
    <row r="561" ht="12" spans="2:2">
      <c r="B561" s="6"/>
    </row>
    <row r="562" ht="12" spans="2:2">
      <c r="B562" s="6"/>
    </row>
    <row r="563" ht="12" spans="2:2">
      <c r="B563" s="6"/>
    </row>
    <row r="564" ht="12" spans="2:2">
      <c r="B564" s="6"/>
    </row>
    <row r="565" ht="12" spans="2:2">
      <c r="B565" s="6"/>
    </row>
    <row r="566" ht="12" spans="2:2">
      <c r="B566" s="6"/>
    </row>
    <row r="567" ht="12" spans="2:2">
      <c r="B567" s="6"/>
    </row>
    <row r="568" ht="12" spans="2:2">
      <c r="B568" s="6"/>
    </row>
    <row r="569" ht="12" spans="2:2">
      <c r="B569" s="6"/>
    </row>
    <row r="570" ht="12" spans="2:2">
      <c r="B570" s="6"/>
    </row>
    <row r="571" ht="12" spans="2:2">
      <c r="B571" s="6"/>
    </row>
    <row r="572" ht="12" spans="2:2">
      <c r="B572" s="6"/>
    </row>
    <row r="573" ht="12" spans="2:2">
      <c r="B573" s="6"/>
    </row>
    <row r="574" ht="12" spans="2:2">
      <c r="B574" s="6"/>
    </row>
    <row r="575" ht="12" spans="2:2">
      <c r="B575" s="6"/>
    </row>
    <row r="576" ht="12" spans="2:2">
      <c r="B576" s="6"/>
    </row>
    <row r="577" ht="12" spans="2:2">
      <c r="B577" s="6"/>
    </row>
    <row r="578" ht="12" spans="2:2">
      <c r="B578" s="6"/>
    </row>
    <row r="579" ht="12" spans="2:2">
      <c r="B579" s="6"/>
    </row>
    <row r="580" ht="12" spans="2:2">
      <c r="B580" s="6"/>
    </row>
    <row r="581" ht="12" spans="2:2">
      <c r="B581" s="6"/>
    </row>
    <row r="582" ht="12" spans="2:2">
      <c r="B582" s="6"/>
    </row>
    <row r="583" ht="12" spans="2:2">
      <c r="B583" s="6"/>
    </row>
    <row r="584" ht="12" spans="2:2">
      <c r="B584" s="6"/>
    </row>
    <row r="585" ht="12" spans="2:2">
      <c r="B585" s="6"/>
    </row>
    <row r="586" ht="12" spans="2:2">
      <c r="B586" s="6"/>
    </row>
    <row r="587" ht="12" spans="2:2">
      <c r="B587" s="6"/>
    </row>
    <row r="588" ht="12" spans="2:2">
      <c r="B588" s="6"/>
    </row>
    <row r="589" ht="12" spans="2:2">
      <c r="B589" s="6"/>
    </row>
    <row r="590" ht="12" spans="2:2">
      <c r="B590" s="6"/>
    </row>
    <row r="591" ht="12" spans="2:2">
      <c r="B591" s="6"/>
    </row>
    <row r="592" ht="12" spans="2:2">
      <c r="B592" s="6"/>
    </row>
    <row r="593" ht="12" spans="2:2">
      <c r="B593" s="6"/>
    </row>
    <row r="594" ht="12" spans="2:2">
      <c r="B594" s="6"/>
    </row>
    <row r="595" ht="12" spans="2:2">
      <c r="B595" s="6"/>
    </row>
    <row r="596" ht="12" spans="2:2">
      <c r="B596" s="6"/>
    </row>
    <row r="597" ht="12" spans="2:2">
      <c r="B597" s="6"/>
    </row>
    <row r="598" ht="12" spans="2:2">
      <c r="B598" s="6"/>
    </row>
    <row r="599" ht="12" spans="2:2">
      <c r="B599" s="6"/>
    </row>
    <row r="600" ht="12" spans="2:2">
      <c r="B600" s="6"/>
    </row>
    <row r="601" ht="12" spans="2:2">
      <c r="B601" s="6"/>
    </row>
    <row r="602" ht="12" spans="2:2">
      <c r="B602" s="6"/>
    </row>
    <row r="603" ht="12" spans="2:2">
      <c r="B603" s="6"/>
    </row>
    <row r="604" ht="12" spans="2:2">
      <c r="B604" s="6"/>
    </row>
    <row r="605" ht="12" spans="2:2">
      <c r="B605" s="6"/>
    </row>
    <row r="606" ht="12" spans="2:2">
      <c r="B606" s="6"/>
    </row>
    <row r="607" ht="12" spans="2:2">
      <c r="B607" s="6"/>
    </row>
    <row r="608" ht="12" spans="2:2">
      <c r="B608" s="6"/>
    </row>
    <row r="609" ht="12" spans="2:2">
      <c r="B609" s="6"/>
    </row>
    <row r="610" ht="12" spans="2:2">
      <c r="B610" s="6"/>
    </row>
    <row r="611" ht="12" spans="2:2">
      <c r="B611" s="6"/>
    </row>
    <row r="612" ht="12" spans="2:2">
      <c r="B612" s="6"/>
    </row>
    <row r="613" ht="12" spans="2:2">
      <c r="B613" s="6"/>
    </row>
    <row r="614" ht="12" spans="2:2">
      <c r="B614" s="6"/>
    </row>
    <row r="615" ht="12" spans="2:2">
      <c r="B615" s="6"/>
    </row>
    <row r="616" ht="12" spans="2:2">
      <c r="B616" s="6"/>
    </row>
    <row r="617" ht="12" spans="2:2">
      <c r="B617" s="6"/>
    </row>
    <row r="618" ht="12" spans="2:2">
      <c r="B618" s="6"/>
    </row>
    <row r="619" ht="12" spans="2:2">
      <c r="B619" s="6"/>
    </row>
    <row r="620" ht="12" spans="2:2">
      <c r="B620" s="6"/>
    </row>
    <row r="621" ht="12" spans="2:2">
      <c r="B621" s="6"/>
    </row>
    <row r="622" ht="12" spans="2:2">
      <c r="B622" s="6"/>
    </row>
    <row r="623" ht="12" spans="2:2">
      <c r="B623" s="6"/>
    </row>
    <row r="624" ht="12" spans="2:2">
      <c r="B624" s="6"/>
    </row>
    <row r="625" ht="12" spans="2:2">
      <c r="B625" s="6"/>
    </row>
    <row r="626" ht="12" spans="2:2">
      <c r="B626" s="6"/>
    </row>
    <row r="627" ht="12" spans="2:2">
      <c r="B627" s="6"/>
    </row>
    <row r="628" ht="12" spans="2:2">
      <c r="B628" s="6"/>
    </row>
    <row r="629" ht="12" spans="2:2">
      <c r="B629" s="6"/>
    </row>
    <row r="630" ht="12" spans="2:2">
      <c r="B630" s="6"/>
    </row>
    <row r="631" ht="12" spans="2:2">
      <c r="B631" s="6"/>
    </row>
    <row r="632" ht="12" spans="2:2">
      <c r="B632" s="6"/>
    </row>
    <row r="633" ht="12" spans="2:2">
      <c r="B633" s="6"/>
    </row>
    <row r="634" ht="12" spans="2:2">
      <c r="B634" s="6"/>
    </row>
    <row r="635" ht="12" spans="2:2">
      <c r="B635" s="6"/>
    </row>
    <row r="636" ht="12" spans="2:2">
      <c r="B636" s="6"/>
    </row>
    <row r="637" ht="12" spans="2:2">
      <c r="B637" s="6"/>
    </row>
    <row r="638" ht="12" spans="2:2">
      <c r="B638" s="6"/>
    </row>
    <row r="639" ht="12" spans="2:2">
      <c r="B639" s="6"/>
    </row>
    <row r="640" ht="12" spans="2:2">
      <c r="B640" s="6"/>
    </row>
    <row r="641" ht="12" spans="2:2">
      <c r="B641" s="6"/>
    </row>
    <row r="642" ht="12" spans="2:2">
      <c r="B642" s="6"/>
    </row>
    <row r="643" ht="12" spans="2:2">
      <c r="B643" s="6"/>
    </row>
    <row r="644" ht="12" spans="2:2">
      <c r="B644" s="6"/>
    </row>
    <row r="645" ht="12" spans="2:2">
      <c r="B645" s="6"/>
    </row>
    <row r="646" ht="12" spans="2:2">
      <c r="B646" s="6"/>
    </row>
    <row r="647" ht="12" spans="2:2">
      <c r="B647" s="6"/>
    </row>
    <row r="648" ht="12" spans="2:2">
      <c r="B648" s="6"/>
    </row>
    <row r="649" ht="12" spans="2:2">
      <c r="B649" s="6"/>
    </row>
    <row r="650" ht="12" spans="2:2">
      <c r="B650" s="6"/>
    </row>
    <row r="651" ht="12" spans="2:2">
      <c r="B651" s="6"/>
    </row>
    <row r="652" ht="12" spans="2:2">
      <c r="B652" s="6"/>
    </row>
    <row r="653" ht="12" spans="2:2">
      <c r="B653" s="6"/>
    </row>
    <row r="654" ht="12" spans="2:2">
      <c r="B654" s="6"/>
    </row>
    <row r="655" ht="12" spans="2:2">
      <c r="B655" s="6"/>
    </row>
    <row r="656" ht="12" spans="2:2">
      <c r="B656" s="6"/>
    </row>
    <row r="657" ht="12" spans="2:2">
      <c r="B657" s="6"/>
    </row>
    <row r="658" ht="12" spans="2:2">
      <c r="B658" s="6"/>
    </row>
    <row r="659" ht="12" spans="2:2">
      <c r="B659" s="6"/>
    </row>
    <row r="660" ht="12" spans="2:2">
      <c r="B660" s="6"/>
    </row>
    <row r="661" ht="12" spans="2:2">
      <c r="B661" s="6"/>
    </row>
    <row r="662" ht="12" spans="2:2">
      <c r="B662" s="6"/>
    </row>
    <row r="663" ht="12" spans="2:2">
      <c r="B663" s="6"/>
    </row>
    <row r="664" ht="12" spans="2:2">
      <c r="B664" s="6"/>
    </row>
    <row r="665" ht="12" spans="2:2">
      <c r="B665" s="6"/>
    </row>
    <row r="666" ht="12" spans="2:2">
      <c r="B666" s="6"/>
    </row>
    <row r="667" ht="12" spans="2:2">
      <c r="B667" s="6"/>
    </row>
    <row r="668" ht="12" spans="2:2">
      <c r="B668" s="6"/>
    </row>
    <row r="669" ht="12" spans="2:2">
      <c r="B669" s="6"/>
    </row>
    <row r="670" ht="12" spans="2:2">
      <c r="B670" s="6"/>
    </row>
    <row r="671" ht="12" spans="2:2">
      <c r="B671" s="6"/>
    </row>
    <row r="672" ht="12" spans="2:2">
      <c r="B672" s="6"/>
    </row>
    <row r="673" ht="12" spans="2:2">
      <c r="B673" s="6"/>
    </row>
    <row r="674" ht="12" spans="2:2">
      <c r="B674" s="6"/>
    </row>
    <row r="675" ht="12" spans="2:2">
      <c r="B675" s="6"/>
    </row>
    <row r="676" ht="12" spans="2:2">
      <c r="B676" s="6"/>
    </row>
    <row r="677" ht="12" spans="2:2">
      <c r="B677" s="6"/>
    </row>
    <row r="678" ht="12" spans="2:2">
      <c r="B678" s="6"/>
    </row>
    <row r="679" ht="12" spans="2:2">
      <c r="B679" s="6"/>
    </row>
    <row r="680" ht="12" spans="2:2">
      <c r="B680" s="6"/>
    </row>
    <row r="681" ht="12" spans="2:2">
      <c r="B681" s="6"/>
    </row>
    <row r="682" ht="12" spans="2:2">
      <c r="B682" s="6"/>
    </row>
    <row r="683" ht="12" spans="2:2">
      <c r="B683" s="6"/>
    </row>
    <row r="684" ht="12" spans="2:2">
      <c r="B684" s="6"/>
    </row>
    <row r="685" ht="12" spans="2:2">
      <c r="B685" s="6"/>
    </row>
    <row r="686" ht="12" spans="2:2">
      <c r="B686" s="6"/>
    </row>
    <row r="687" ht="12" spans="2:2">
      <c r="B687" s="6"/>
    </row>
    <row r="688" ht="12" spans="2:2">
      <c r="B688" s="6"/>
    </row>
    <row r="689" ht="12" spans="2:2">
      <c r="B689" s="6"/>
    </row>
    <row r="690" ht="12" spans="2:2">
      <c r="B690" s="6"/>
    </row>
    <row r="691" ht="12" spans="2:2">
      <c r="B691" s="6"/>
    </row>
    <row r="692" ht="12" spans="2:2">
      <c r="B692" s="6"/>
    </row>
    <row r="693" ht="12" spans="2:2">
      <c r="B693" s="6"/>
    </row>
    <row r="694" ht="12" spans="2:2">
      <c r="B694" s="6"/>
    </row>
    <row r="695" ht="12" spans="2:2">
      <c r="B695" s="6"/>
    </row>
    <row r="696" ht="12" spans="2:2">
      <c r="B696" s="6"/>
    </row>
    <row r="697" ht="12" spans="2:2">
      <c r="B697" s="6"/>
    </row>
    <row r="698" ht="12" spans="2:2">
      <c r="B698" s="6"/>
    </row>
    <row r="699" ht="12" spans="2:2">
      <c r="B699" s="6"/>
    </row>
    <row r="700" ht="12" spans="2:2">
      <c r="B700" s="6"/>
    </row>
    <row r="701" ht="12" spans="2:2">
      <c r="B701" s="6"/>
    </row>
    <row r="702" ht="12" spans="2:2">
      <c r="B702" s="6"/>
    </row>
    <row r="703" ht="12" spans="2:2">
      <c r="B703" s="6"/>
    </row>
    <row r="704" ht="12" spans="2:2">
      <c r="B704" s="6"/>
    </row>
    <row r="705" ht="12" spans="2:2">
      <c r="B705" s="6"/>
    </row>
    <row r="706" ht="12" spans="2:2">
      <c r="B706" s="6"/>
    </row>
    <row r="707" ht="12" spans="2:2">
      <c r="B707" s="6"/>
    </row>
    <row r="708" ht="12" spans="2:2">
      <c r="B708" s="6"/>
    </row>
    <row r="709" ht="12" spans="2:2">
      <c r="B709" s="6"/>
    </row>
    <row r="710" ht="12" spans="2:2">
      <c r="B710" s="6"/>
    </row>
    <row r="711" ht="12" spans="2:2">
      <c r="B711" s="6"/>
    </row>
    <row r="712" ht="12" spans="2:2">
      <c r="B712" s="6"/>
    </row>
    <row r="713" ht="12" spans="2:2">
      <c r="B713" s="6"/>
    </row>
    <row r="714" ht="12" spans="2:2">
      <c r="B714" s="6"/>
    </row>
    <row r="715" ht="12" spans="2:2">
      <c r="B715" s="6"/>
    </row>
    <row r="716" ht="12" spans="2:2">
      <c r="B716" s="6"/>
    </row>
    <row r="717" ht="12" spans="2:2">
      <c r="B717" s="6"/>
    </row>
    <row r="718" ht="12" spans="2:2">
      <c r="B718" s="6"/>
    </row>
    <row r="719" ht="12" spans="2:2">
      <c r="B719" s="6"/>
    </row>
    <row r="720" ht="12" spans="2:2">
      <c r="B720" s="6"/>
    </row>
    <row r="721" ht="12" spans="2:2">
      <c r="B721" s="6"/>
    </row>
    <row r="722" ht="12" spans="2:2">
      <c r="B722" s="6"/>
    </row>
    <row r="723" ht="12" spans="2:2">
      <c r="B723" s="6"/>
    </row>
    <row r="724" ht="12" spans="2:2">
      <c r="B724" s="6"/>
    </row>
    <row r="725" ht="12" spans="2:2">
      <c r="B725" s="6"/>
    </row>
    <row r="726" ht="12" spans="2:2">
      <c r="B726" s="6"/>
    </row>
    <row r="727" ht="12" spans="2:2">
      <c r="B727" s="6"/>
    </row>
    <row r="728" ht="12" spans="2:2">
      <c r="B728" s="6"/>
    </row>
    <row r="729" ht="12" spans="2:2">
      <c r="B729" s="6"/>
    </row>
    <row r="730" ht="12" spans="2:2">
      <c r="B730" s="6"/>
    </row>
    <row r="731" ht="12" spans="2:2">
      <c r="B731" s="6"/>
    </row>
    <row r="732" ht="12" spans="2:2">
      <c r="B732" s="6"/>
    </row>
    <row r="733" ht="12" spans="2:2">
      <c r="B733" s="6"/>
    </row>
    <row r="734" ht="12" spans="2:2">
      <c r="B734" s="6"/>
    </row>
    <row r="735" ht="12" spans="2:2">
      <c r="B735" s="6"/>
    </row>
    <row r="736" ht="12" spans="2:2">
      <c r="B736" s="6"/>
    </row>
    <row r="737" ht="12" spans="2:2">
      <c r="B737" s="6"/>
    </row>
    <row r="738" ht="12" spans="2:2">
      <c r="B738" s="6"/>
    </row>
    <row r="739" ht="12" spans="2:2">
      <c r="B739" s="6"/>
    </row>
    <row r="740" ht="12" spans="2:2">
      <c r="B740" s="6"/>
    </row>
    <row r="741" ht="12" spans="2:2">
      <c r="B741" s="6"/>
    </row>
    <row r="742" ht="12" spans="2:2">
      <c r="B742" s="6"/>
    </row>
    <row r="743" ht="12" spans="2:2">
      <c r="B743" s="6"/>
    </row>
    <row r="744" ht="12" spans="2:2">
      <c r="B744" s="6"/>
    </row>
    <row r="745" ht="12" spans="2:2">
      <c r="B745" s="6"/>
    </row>
    <row r="746" ht="12" spans="2:2">
      <c r="B746" s="6"/>
    </row>
    <row r="747" ht="12" spans="2:2">
      <c r="B747" s="6"/>
    </row>
    <row r="748" ht="12" spans="2:2">
      <c r="B748" s="6"/>
    </row>
    <row r="749" ht="12" spans="2:2">
      <c r="B749" s="6"/>
    </row>
    <row r="750" ht="12" spans="2:2">
      <c r="B750" s="6"/>
    </row>
    <row r="751" ht="12" spans="2:2">
      <c r="B751" s="6"/>
    </row>
    <row r="752" ht="12" spans="2:2">
      <c r="B752" s="6"/>
    </row>
    <row r="753" ht="12" spans="2:2">
      <c r="B753" s="6"/>
    </row>
    <row r="754" ht="12" spans="2:2">
      <c r="B754" s="6"/>
    </row>
    <row r="755" ht="12" spans="2:2">
      <c r="B755" s="6"/>
    </row>
    <row r="756" ht="12" spans="2:2">
      <c r="B756" s="6"/>
    </row>
    <row r="757" ht="12" spans="2:2">
      <c r="B757" s="6"/>
    </row>
    <row r="758" ht="12" spans="2:2">
      <c r="B758" s="6"/>
    </row>
    <row r="759" ht="12" spans="2:2">
      <c r="B759" s="6"/>
    </row>
    <row r="760" ht="12" spans="2:2">
      <c r="B760" s="6"/>
    </row>
    <row r="761" ht="12" spans="2:2">
      <c r="B761" s="6"/>
    </row>
    <row r="762" ht="12" spans="2:2">
      <c r="B762" s="6"/>
    </row>
    <row r="763" ht="12" spans="2:2">
      <c r="B763" s="6"/>
    </row>
    <row r="764" ht="12" spans="2:2">
      <c r="B764" s="6"/>
    </row>
    <row r="765" ht="12" spans="2:2">
      <c r="B765" s="6"/>
    </row>
    <row r="766" ht="12" spans="2:2">
      <c r="B766" s="6"/>
    </row>
    <row r="767" ht="12" spans="2:2">
      <c r="B767" s="6"/>
    </row>
    <row r="768" ht="12" spans="2:2">
      <c r="B768" s="6"/>
    </row>
    <row r="769" ht="12" spans="2:2">
      <c r="B769" s="6"/>
    </row>
    <row r="770" ht="12" spans="2:2">
      <c r="B770" s="6"/>
    </row>
    <row r="771" ht="12" spans="2:2">
      <c r="B771" s="6"/>
    </row>
    <row r="772" ht="12" spans="2:2">
      <c r="B772" s="6"/>
    </row>
    <row r="773" ht="12" spans="2:2">
      <c r="B773" s="6"/>
    </row>
    <row r="774" ht="12" spans="2:2">
      <c r="B774" s="6"/>
    </row>
    <row r="775" ht="12" spans="2:2">
      <c r="B775" s="6"/>
    </row>
    <row r="776" ht="12" spans="2:2">
      <c r="B776" s="6"/>
    </row>
    <row r="777" ht="12" spans="2:2">
      <c r="B777" s="6"/>
    </row>
    <row r="778" ht="12" spans="2:2">
      <c r="B778" s="6"/>
    </row>
    <row r="779" ht="12" spans="2:2">
      <c r="B779" s="6"/>
    </row>
    <row r="780" ht="12" spans="2:2">
      <c r="B780" s="6"/>
    </row>
    <row r="781" ht="12" spans="2:2">
      <c r="B781" s="6"/>
    </row>
    <row r="782" ht="12" spans="2:2">
      <c r="B782" s="6"/>
    </row>
    <row r="783" ht="12" spans="2:2">
      <c r="B783" s="6"/>
    </row>
    <row r="784" ht="12" spans="2:2">
      <c r="B784" s="6"/>
    </row>
    <row r="785" ht="12" spans="2:2">
      <c r="B785" s="6"/>
    </row>
    <row r="786" ht="12" spans="2:2">
      <c r="B786" s="6"/>
    </row>
    <row r="787" ht="12" spans="2:2">
      <c r="B787" s="6"/>
    </row>
    <row r="788" ht="12" spans="2:2">
      <c r="B788" s="6"/>
    </row>
    <row r="789" ht="12" spans="2:2">
      <c r="B789" s="6"/>
    </row>
    <row r="790" ht="12" spans="2:2">
      <c r="B790" s="6"/>
    </row>
    <row r="791" ht="12" spans="2:2">
      <c r="B791" s="6"/>
    </row>
    <row r="792" ht="12" spans="2:2">
      <c r="B792" s="6"/>
    </row>
    <row r="793" ht="12" spans="2:2">
      <c r="B793" s="6"/>
    </row>
    <row r="794" ht="12" spans="2:2">
      <c r="B794" s="6"/>
    </row>
    <row r="795" ht="12" spans="2:2">
      <c r="B795" s="6"/>
    </row>
    <row r="796" ht="12" spans="2:2">
      <c r="B796" s="6"/>
    </row>
    <row r="797" ht="12" spans="2:2">
      <c r="B797" s="6"/>
    </row>
    <row r="798" ht="12" spans="2:2">
      <c r="B798" s="6"/>
    </row>
    <row r="799" ht="12" spans="2:2">
      <c r="B799" s="6"/>
    </row>
    <row r="800" ht="12" spans="2:2">
      <c r="B800" s="6"/>
    </row>
    <row r="801" ht="12" spans="2:2">
      <c r="B801" s="6"/>
    </row>
    <row r="802" ht="12" spans="2:2">
      <c r="B802" s="6"/>
    </row>
    <row r="803" ht="12" spans="2:2">
      <c r="B803" s="6"/>
    </row>
    <row r="804" ht="12" spans="2:2">
      <c r="B804" s="6"/>
    </row>
    <row r="805" ht="12" spans="2:2">
      <c r="B805" s="6"/>
    </row>
    <row r="806" ht="12" spans="2:2">
      <c r="B806" s="6"/>
    </row>
    <row r="807" ht="12" spans="2:2">
      <c r="B807" s="6"/>
    </row>
    <row r="808" ht="12" spans="2:2">
      <c r="B808" s="6"/>
    </row>
    <row r="809" ht="12" spans="2:2">
      <c r="B809" s="6"/>
    </row>
    <row r="810" ht="12" spans="2:2">
      <c r="B810" s="6"/>
    </row>
    <row r="811" ht="12" spans="2:2">
      <c r="B811" s="6"/>
    </row>
    <row r="812" ht="12" spans="2:2">
      <c r="B812" s="6"/>
    </row>
    <row r="813" ht="12" spans="2:2">
      <c r="B813" s="6"/>
    </row>
    <row r="814" ht="12" spans="2:2">
      <c r="B814" s="6"/>
    </row>
    <row r="815" ht="12" spans="2:2">
      <c r="B815" s="6"/>
    </row>
    <row r="816" ht="12" spans="2:2">
      <c r="B816" s="6"/>
    </row>
    <row r="817" ht="12" spans="2:2">
      <c r="B817" s="6"/>
    </row>
    <row r="818" ht="12" spans="2:2">
      <c r="B818" s="6"/>
    </row>
    <row r="819" ht="12" spans="2:2">
      <c r="B819" s="6"/>
    </row>
    <row r="820" ht="12" spans="2:2">
      <c r="B820" s="6"/>
    </row>
    <row r="821" ht="12" spans="2:2">
      <c r="B821" s="6"/>
    </row>
    <row r="822" ht="12" spans="2:2">
      <c r="B822" s="6"/>
    </row>
    <row r="823" ht="12" spans="2:2">
      <c r="B823" s="6"/>
    </row>
    <row r="824" ht="12" spans="2:2">
      <c r="B824" s="6"/>
    </row>
    <row r="825" ht="12" spans="2:2">
      <c r="B825" s="6"/>
    </row>
    <row r="826" ht="12" spans="2:2">
      <c r="B826" s="6"/>
    </row>
    <row r="827" ht="12" spans="2:2">
      <c r="B827" s="6"/>
    </row>
    <row r="828" ht="12" spans="2:2">
      <c r="B828" s="6"/>
    </row>
    <row r="829" ht="12" spans="2:2">
      <c r="B829" s="6"/>
    </row>
    <row r="830" ht="12" spans="2:2">
      <c r="B830" s="6"/>
    </row>
    <row r="831" ht="12" spans="2:2">
      <c r="B831" s="6"/>
    </row>
    <row r="832" ht="12" spans="2:2">
      <c r="B832" s="6"/>
    </row>
    <row r="833" ht="12" spans="2:2">
      <c r="B833" s="6"/>
    </row>
    <row r="834" ht="12" spans="2:2">
      <c r="B834" s="6"/>
    </row>
    <row r="835" ht="12" spans="2:2">
      <c r="B835" s="6"/>
    </row>
    <row r="836" ht="12" spans="2:2">
      <c r="B836" s="6"/>
    </row>
    <row r="837" ht="12" spans="2:2">
      <c r="B837" s="6"/>
    </row>
    <row r="838" ht="12" spans="2:2">
      <c r="B838" s="6"/>
    </row>
    <row r="839" ht="12" spans="2:2">
      <c r="B839" s="6"/>
    </row>
    <row r="840" ht="12" spans="2:2">
      <c r="B840" s="6"/>
    </row>
    <row r="841" ht="12" spans="2:2">
      <c r="B841" s="6"/>
    </row>
    <row r="842" ht="12" spans="2:2">
      <c r="B842" s="6"/>
    </row>
    <row r="843" ht="12" spans="2:2">
      <c r="B843" s="6"/>
    </row>
    <row r="844" ht="12" spans="2:2">
      <c r="B844" s="6"/>
    </row>
    <row r="845" ht="12" spans="2:2">
      <c r="B845" s="6"/>
    </row>
    <row r="846" ht="12" spans="2:2">
      <c r="B846" s="6"/>
    </row>
    <row r="847" ht="12" spans="2:2">
      <c r="B847" s="6"/>
    </row>
    <row r="848" ht="12" spans="2:2">
      <c r="B848" s="6"/>
    </row>
    <row r="849" ht="12" spans="2:2">
      <c r="B849" s="6"/>
    </row>
    <row r="850" ht="12" spans="2:2">
      <c r="B850" s="6"/>
    </row>
    <row r="851" ht="12" spans="2:2">
      <c r="B851" s="6"/>
    </row>
    <row r="852" ht="12" spans="2:2">
      <c r="B852" s="6"/>
    </row>
    <row r="853" ht="12" spans="2:2">
      <c r="B853" s="6"/>
    </row>
    <row r="854" ht="12" spans="2:2">
      <c r="B854" s="6"/>
    </row>
    <row r="855" ht="12" spans="2:2">
      <c r="B855" s="6"/>
    </row>
    <row r="856" ht="12" spans="2:2">
      <c r="B856" s="6"/>
    </row>
    <row r="857" ht="12" spans="2:2">
      <c r="B857" s="6"/>
    </row>
    <row r="858" ht="12" spans="2:2">
      <c r="B858" s="6"/>
    </row>
    <row r="859" ht="12" spans="2:2">
      <c r="B859" s="6"/>
    </row>
    <row r="860" ht="12" spans="2:2">
      <c r="B860" s="6"/>
    </row>
    <row r="861" ht="12" spans="2:2">
      <c r="B861" s="6"/>
    </row>
    <row r="862" ht="12" spans="2:2">
      <c r="B862" s="6"/>
    </row>
    <row r="863" ht="12" spans="2:2">
      <c r="B863" s="6"/>
    </row>
    <row r="864" ht="12" spans="2:2">
      <c r="B864" s="6"/>
    </row>
    <row r="865" ht="12" spans="2:2">
      <c r="B865" s="6"/>
    </row>
    <row r="866" ht="12" spans="2:2">
      <c r="B866" s="6"/>
    </row>
    <row r="867" ht="12" spans="2:2">
      <c r="B867" s="6"/>
    </row>
    <row r="868" ht="12" spans="2:2">
      <c r="B868" s="6"/>
    </row>
    <row r="869" ht="12" spans="2:2">
      <c r="B869" s="6"/>
    </row>
    <row r="870" ht="12" spans="2:2">
      <c r="B870" s="6"/>
    </row>
    <row r="871" ht="12" spans="2:2">
      <c r="B871" s="6"/>
    </row>
    <row r="872" ht="12" spans="2:2">
      <c r="B872" s="6"/>
    </row>
    <row r="873" ht="12" spans="2:2">
      <c r="B873" s="6"/>
    </row>
    <row r="874" ht="12" spans="2:2">
      <c r="B874" s="6"/>
    </row>
    <row r="875" ht="12" spans="2:2">
      <c r="B875" s="6"/>
    </row>
    <row r="876" ht="12" spans="2:2">
      <c r="B876" s="6"/>
    </row>
    <row r="877" ht="12" spans="2:2">
      <c r="B877" s="6"/>
    </row>
    <row r="878" ht="12" spans="2:2">
      <c r="B878" s="6"/>
    </row>
    <row r="879" ht="12" spans="2:2">
      <c r="B879" s="6"/>
    </row>
    <row r="880" ht="12" spans="2:2">
      <c r="B880" s="6"/>
    </row>
    <row r="881" ht="12" spans="2:2">
      <c r="B881" s="6"/>
    </row>
    <row r="882" ht="12" spans="2:2">
      <c r="B882" s="6"/>
    </row>
    <row r="883" ht="12" spans="2:2">
      <c r="B883" s="6"/>
    </row>
    <row r="884" ht="12" spans="2:2">
      <c r="B884" s="6"/>
    </row>
    <row r="885" ht="12" spans="2:2">
      <c r="B885" s="6"/>
    </row>
    <row r="886" ht="12" spans="2:2">
      <c r="B886" s="6"/>
    </row>
    <row r="887" ht="12" spans="2:2">
      <c r="B887" s="6"/>
    </row>
    <row r="888" ht="12" spans="2:2">
      <c r="B888" s="6"/>
    </row>
    <row r="889" ht="12" spans="2:2">
      <c r="B889" s="6"/>
    </row>
    <row r="890" ht="12" spans="2:2">
      <c r="B890" s="6"/>
    </row>
    <row r="891" ht="12" spans="2:2">
      <c r="B891" s="6"/>
    </row>
    <row r="892" ht="12" spans="2:2">
      <c r="B892" s="6"/>
    </row>
    <row r="893" ht="12" spans="2:2">
      <c r="B893" s="6"/>
    </row>
    <row r="894" ht="12" spans="2:2">
      <c r="B894" s="6"/>
    </row>
    <row r="895" ht="12" spans="2:2">
      <c r="B895" s="6"/>
    </row>
    <row r="896" ht="12" spans="2:2">
      <c r="B896" s="6"/>
    </row>
    <row r="897" ht="12" spans="2:2">
      <c r="B897" s="6"/>
    </row>
    <row r="898" ht="12" spans="2:2">
      <c r="B898" s="6"/>
    </row>
    <row r="899" ht="12" spans="2:2">
      <c r="B899" s="6"/>
    </row>
    <row r="900" ht="12" spans="2:2">
      <c r="B900" s="6"/>
    </row>
    <row r="901" ht="12" spans="2:2">
      <c r="B901" s="6"/>
    </row>
    <row r="902" ht="12" spans="2:2">
      <c r="B902" s="6"/>
    </row>
    <row r="903" ht="12" spans="2:2">
      <c r="B903" s="6"/>
    </row>
    <row r="904" ht="12" spans="2:2">
      <c r="B904" s="6"/>
    </row>
    <row r="905" ht="12" spans="2:2">
      <c r="B905" s="6"/>
    </row>
    <row r="906" ht="12" spans="2:2">
      <c r="B906" s="6"/>
    </row>
    <row r="907" ht="12" spans="2:2">
      <c r="B907" s="6"/>
    </row>
    <row r="908" ht="12" spans="2:2">
      <c r="B908" s="6"/>
    </row>
    <row r="909" ht="12" spans="2:2">
      <c r="B909" s="6"/>
    </row>
    <row r="910" ht="12" spans="2:2">
      <c r="B910" s="6"/>
    </row>
    <row r="911" ht="12" spans="2:2">
      <c r="B911" s="6"/>
    </row>
    <row r="912" ht="12" spans="2:2">
      <c r="B912" s="6"/>
    </row>
    <row r="913" ht="12" spans="2:2">
      <c r="B913" s="6"/>
    </row>
    <row r="914" ht="12" spans="2:2">
      <c r="B914" s="6"/>
    </row>
    <row r="915" ht="12" spans="2:2">
      <c r="B915" s="6"/>
    </row>
    <row r="916" ht="12" spans="2:2">
      <c r="B916" s="6"/>
    </row>
    <row r="917" ht="12" spans="2:2">
      <c r="B917" s="6"/>
    </row>
    <row r="918" ht="12" spans="2:2">
      <c r="B918" s="6"/>
    </row>
    <row r="919" ht="12" spans="2:2">
      <c r="B919" s="6"/>
    </row>
    <row r="920" ht="12" spans="2:2">
      <c r="B920" s="6"/>
    </row>
    <row r="921" ht="12" spans="2:2">
      <c r="B921" s="6"/>
    </row>
    <row r="922" ht="12" spans="2:2">
      <c r="B922" s="6"/>
    </row>
    <row r="923" ht="12" spans="2:2">
      <c r="B923" s="6"/>
    </row>
    <row r="924" ht="12" spans="2:2">
      <c r="B924" s="6"/>
    </row>
    <row r="925" ht="12" spans="2:2">
      <c r="B925" s="6"/>
    </row>
    <row r="926" ht="12" spans="2:2">
      <c r="B926" s="6"/>
    </row>
    <row r="927" ht="12" spans="2:2">
      <c r="B927" s="6"/>
    </row>
    <row r="928" ht="12" spans="2:2">
      <c r="B928" s="6"/>
    </row>
    <row r="929" ht="12" spans="2:2">
      <c r="B929" s="6"/>
    </row>
    <row r="930" ht="12" spans="2:2">
      <c r="B930" s="6"/>
    </row>
    <row r="931" ht="12" spans="2:2">
      <c r="B931" s="6"/>
    </row>
    <row r="932" ht="12" spans="2:2">
      <c r="B932" s="6"/>
    </row>
    <row r="933" ht="12" spans="2:2">
      <c r="B933" s="6"/>
    </row>
    <row r="934" ht="12" spans="2:2">
      <c r="B934" s="6"/>
    </row>
    <row r="935" ht="12" spans="2:2">
      <c r="B935" s="6"/>
    </row>
    <row r="936" ht="12" spans="2:2">
      <c r="B936" s="6"/>
    </row>
    <row r="937" ht="12" spans="2:2">
      <c r="B937" s="6"/>
    </row>
    <row r="938" ht="12" spans="2:2">
      <c r="B938" s="6"/>
    </row>
    <row r="939" ht="12" spans="2:2">
      <c r="B939" s="6"/>
    </row>
    <row r="940" ht="12" spans="2:2">
      <c r="B940" s="6"/>
    </row>
    <row r="941" ht="12" spans="2:2">
      <c r="B941" s="6"/>
    </row>
    <row r="942" ht="12" spans="2:2">
      <c r="B942" s="6"/>
    </row>
    <row r="943" ht="12" spans="2:2">
      <c r="B943" s="6"/>
    </row>
    <row r="944" ht="12" spans="2:2">
      <c r="B944" s="6"/>
    </row>
    <row r="945" ht="12" spans="2:2">
      <c r="B945" s="6"/>
    </row>
    <row r="946" ht="12" spans="2:2">
      <c r="B946" s="6"/>
    </row>
    <row r="947" ht="12" spans="2:2">
      <c r="B947" s="6"/>
    </row>
    <row r="948" ht="12" spans="2:2">
      <c r="B948" s="6"/>
    </row>
    <row r="949" ht="12" spans="2:2">
      <c r="B949" s="6"/>
    </row>
    <row r="950" ht="12" spans="2:2">
      <c r="B950" s="6"/>
    </row>
    <row r="951" ht="12" spans="2:2">
      <c r="B951" s="6"/>
    </row>
    <row r="952" ht="12" spans="2:2">
      <c r="B952" s="6"/>
    </row>
    <row r="953" ht="12" spans="2:2">
      <c r="B953" s="6"/>
    </row>
    <row r="954" ht="12" spans="2:2">
      <c r="B954" s="6"/>
    </row>
    <row r="955" ht="12" spans="2:2">
      <c r="B955" s="6"/>
    </row>
    <row r="956" ht="12" spans="2:2">
      <c r="B956" s="6"/>
    </row>
    <row r="957" ht="12" spans="2:2">
      <c r="B957" s="6"/>
    </row>
    <row r="958" ht="12" spans="2:2">
      <c r="B958" s="6"/>
    </row>
    <row r="959" ht="12" spans="2:2">
      <c r="B959" s="6"/>
    </row>
    <row r="960" ht="12" spans="2:2">
      <c r="B960" s="6"/>
    </row>
    <row r="961" ht="12" spans="2:2">
      <c r="B961" s="6"/>
    </row>
    <row r="962" ht="12" spans="2:2">
      <c r="B962" s="6"/>
    </row>
    <row r="963" ht="12" spans="2:2">
      <c r="B963" s="6"/>
    </row>
    <row r="964" ht="12" spans="2:2">
      <c r="B964" s="6"/>
    </row>
    <row r="965" ht="12" spans="2:2">
      <c r="B965" s="6"/>
    </row>
    <row r="966" ht="12" spans="2:2">
      <c r="B966" s="6"/>
    </row>
    <row r="967" ht="12" spans="2:2">
      <c r="B967" s="6"/>
    </row>
    <row r="968" ht="12" spans="2:2">
      <c r="B968" s="6"/>
    </row>
    <row r="969" ht="12" spans="2:2">
      <c r="B969" s="6"/>
    </row>
    <row r="970" ht="12" spans="2:2">
      <c r="B970" s="6"/>
    </row>
    <row r="971" ht="12" spans="2:2">
      <c r="B971" s="6"/>
    </row>
    <row r="972" ht="12" spans="2:2">
      <c r="B972" s="6"/>
    </row>
    <row r="973" ht="12" spans="2:2">
      <c r="B973" s="6"/>
    </row>
    <row r="974" ht="12" spans="2:2">
      <c r="B974" s="6"/>
    </row>
    <row r="975" ht="12" spans="2:2">
      <c r="B975" s="6"/>
    </row>
    <row r="976" ht="12" spans="2:2">
      <c r="B976" s="6"/>
    </row>
    <row r="977" ht="12" spans="2:2">
      <c r="B977" s="6"/>
    </row>
    <row r="978" ht="12" spans="2:2">
      <c r="B978" s="6"/>
    </row>
    <row r="979" ht="12" spans="2:2">
      <c r="B979" s="6"/>
    </row>
    <row r="980" ht="12" spans="2:2">
      <c r="B980" s="6"/>
    </row>
    <row r="981" ht="12" spans="2:2">
      <c r="B981" s="6"/>
    </row>
    <row r="982" ht="12" spans="2:2">
      <c r="B982" s="6"/>
    </row>
    <row r="983" ht="12" spans="2:2">
      <c r="B983" s="6"/>
    </row>
    <row r="984" ht="12" spans="2:2">
      <c r="B984" s="6"/>
    </row>
    <row r="985" ht="12" spans="2:2">
      <c r="B985" s="6"/>
    </row>
    <row r="986" ht="12" spans="2:2">
      <c r="B986" s="6"/>
    </row>
    <row r="987" ht="12" spans="2:2">
      <c r="B987" s="6"/>
    </row>
    <row r="988" ht="12" spans="2:2">
      <c r="B988" s="6"/>
    </row>
    <row r="989" ht="12" spans="2:2">
      <c r="B989" s="6"/>
    </row>
    <row r="990" ht="12" spans="2:2">
      <c r="B990" s="6"/>
    </row>
    <row r="991" ht="12" spans="2:2">
      <c r="B991" s="6"/>
    </row>
    <row r="992" ht="12" spans="2:2">
      <c r="B992" s="6"/>
    </row>
    <row r="993" ht="12" spans="2:2">
      <c r="B993" s="6"/>
    </row>
    <row r="994" ht="12" spans="2:2">
      <c r="B994" s="6"/>
    </row>
    <row r="995" ht="12" spans="2:2">
      <c r="B995" s="6"/>
    </row>
    <row r="996" ht="12" spans="2:2">
      <c r="B996" s="6"/>
    </row>
    <row r="997" ht="12" spans="2:2">
      <c r="B997" s="6"/>
    </row>
    <row r="998" ht="12" spans="2:2">
      <c r="B998" s="6"/>
    </row>
    <row r="999" ht="12" spans="2:2">
      <c r="B999" s="6"/>
    </row>
    <row r="1000" ht="12" spans="2:2">
      <c r="B1000" s="6"/>
    </row>
    <row r="1001" ht="12" spans="2:2">
      <c r="B1001" s="6"/>
    </row>
    <row r="1002" ht="12" spans="2:2">
      <c r="B1002" s="6"/>
    </row>
    <row r="1003" ht="12" spans="2:2">
      <c r="B1003" s="6"/>
    </row>
    <row r="1004" ht="12" spans="2:2">
      <c r="B1004" s="6"/>
    </row>
    <row r="1005" ht="12" spans="2:2">
      <c r="B1005" s="6"/>
    </row>
    <row r="1006" ht="12" spans="2:2">
      <c r="B1006" s="6"/>
    </row>
    <row r="1007" ht="12" spans="2:2">
      <c r="B1007" s="6"/>
    </row>
    <row r="1008" ht="12" spans="2:2">
      <c r="B1008" s="6"/>
    </row>
    <row r="1009" ht="12" spans="2:2">
      <c r="B1009" s="6"/>
    </row>
    <row r="1010" ht="12" spans="2:2">
      <c r="B1010" s="6"/>
    </row>
  </sheetData>
  <dataValidations count="1">
    <dataValidation type="list" allowBlank="1" showErrorMessage="1" sqref="D152 D2:D8 D10:D22 D24:D35 D37:D42 D44:D50 D52:D63 D67:D71 D73:D75 D77:D86 D88:D97 D99:D102 D104:D105 D107:D110 D112:D115 D117:D118 D120:D123 D125:D131 D133:D138 D140:D142 D146:D147 D149:D150">
      <formula1>"Transportation,Lodging,Food,Gym,Activities,Grocery,Others,."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Travel Cost (Bolivia)</vt:lpstr>
      <vt:lpstr>Travel Cost (Peru)</vt:lpstr>
      <vt:lpstr>Travel Cost (Ecuador)</vt:lpstr>
      <vt:lpstr>Travel Cost (Panama &amp; Costa Ric</vt:lpstr>
      <vt:lpstr>Travel Cost (Nicaragua &amp; El Sal</vt:lpstr>
      <vt:lpstr>Travel Cost (Guatemala)</vt:lpstr>
      <vt:lpstr>Travel Cost (Mexico)</vt:lpstr>
      <vt:lpstr>India Trip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2024-09-23T20:20:25Z</dcterms:created>
  <dcterms:modified xsi:type="dcterms:W3CDTF">2024-09-23T20:21:21Z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