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sheetId="1" r:id="rId4"/>
    <sheet state="visible" name="Broadstone Net Lease (PIC Fund " sheetId="2" r:id="rId5"/>
    <sheet state="visible" name="MG Properties 2019 (PIC 2019-A)" sheetId="3" r:id="rId6"/>
    <sheet state="visible" name="BNLMGChristina (PIC 2019-B)" sheetId="4" r:id="rId7"/>
    <sheet state="visible" name="Grubb VI (PIC 2019-C)" sheetId="5" r:id="rId8"/>
    <sheet state="visible" name="Parabellum Fund II (PIC 2019-D)" sheetId="6" r:id="rId9"/>
    <sheet state="visible" name="&quot;Fund X&quot; 12 (PIC 2019-E)" sheetId="7" r:id="rId10"/>
    <sheet state="visible" name="Apollo FCI IV (PIC 2019-F)" sheetId="8" r:id="rId11"/>
    <sheet state="visible" name="Front StreetMG (PIC 2019-G)" sheetId="9" r:id="rId12"/>
    <sheet state="visible" name="Statera (PIC 2019-I)" sheetId="10" r:id="rId13"/>
    <sheet state="visible" name="Round Hill Music III (PIC 2019-" sheetId="11" r:id="rId14"/>
    <sheet state="visible" name="MG Properties 2020 QP (PIC 2020" sheetId="12" r:id="rId15"/>
    <sheet state="visible" name="Sheet3" sheetId="13" r:id="rId16"/>
    <sheet state="visible" name="MG Properties 2020 AI (PIC 2020" sheetId="14" r:id="rId17"/>
    <sheet state="visible" name="Golub GEMS 5 (PIC 2020-C)" sheetId="15" r:id="rId18"/>
    <sheet state="visible" name="Rhodium 1.0 AI (PIC 2020-D)" sheetId="16" r:id="rId19"/>
    <sheet state="visible" name="Rhodium 1.0 QP (PIC 2020-E)" sheetId="17" r:id="rId20"/>
    <sheet state="visible" name="Rhodium 2.0 QP (PIC 2020-G)" sheetId="18" r:id="rId21"/>
    <sheet state="visible" name="Rhodium 2.0 AI (PIC 2020-H)" sheetId="19" r:id="rId22"/>
    <sheet state="visible" name="&quot;Fund X&quot; 14 (PIC 2020-I)" sheetId="20" r:id="rId23"/>
    <sheet state="visible" name="Crystal View III (PIC 2021-A)" sheetId="21" r:id="rId24"/>
    <sheet state="visible" name="Grubb VII (2021-B)" sheetId="22" r:id="rId25"/>
    <sheet state="visible" name="Parabellum Fund III (PIC 2021-C" sheetId="23" r:id="rId26"/>
    <sheet state="visible" name="Round Hill Music Top Up Fund PL" sheetId="24" r:id="rId27"/>
    <sheet state="visible" name="Arran Capital (PIC 2021-E)" sheetId="25" r:id="rId28"/>
    <sheet state="visible" name="MG Properties 2021 QP (PIC 2021" sheetId="26" r:id="rId29"/>
    <sheet state="visible" name="MG Properties 2021 AI (PIC 2021" sheetId="27" r:id="rId30"/>
    <sheet state="visible" name="Rhodium Safe Round 3.0 (PIC 202" sheetId="28" r:id="rId31"/>
    <sheet state="visible" name="HOF Capital (PIC 2021-I)" sheetId="29" r:id="rId32"/>
    <sheet state="visible" name="MG 2022 AI (PIC 2021-L)" sheetId="30" r:id="rId33"/>
    <sheet state="visible" name="~~fund friendly name-- (~~short" sheetId="31" r:id="rId34"/>
  </sheets>
  <definedNames/>
  <calcPr/>
</workbook>
</file>

<file path=xl/sharedStrings.xml><?xml version="1.0" encoding="utf-8"?>
<sst xmlns="http://schemas.openxmlformats.org/spreadsheetml/2006/main" count="10760" uniqueCount="1080">
  <si>
    <t>PIC K-1 estimator (2021 tax year/2022 tax season).  Not tax advice. Use at your own risk.</t>
  </si>
  <si>
    <t>This Google Sheets contains:</t>
  </si>
  <si>
    <t>1) Various k1 estimators (sheets 3 and onward)</t>
  </si>
  <si>
    <t>PIC K-1 Estimator: Broadstone Net Lease (PIC Fund 1).  Not tax advice. Use at your own risk.</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</si>
  <si>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</si>
  <si>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</si>
  <si>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</si>
  <si>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t>Paramaters</t>
  </si>
  <si>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</si>
  <si>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Current tax year:</t>
  </si>
  <si>
    <t xml:space="preserve">*PIC is not an attorney, accountant nor your financial advisor. So always consult with your own professionals before making any tax or investment decision. All information provided is personal opinion only, and does not constitute professional, financial, tax, legal or other advice. </t>
  </si>
  <si>
    <t>End date of tax year:</t>
  </si>
  <si>
    <t>Yearly fee (%):</t>
  </si>
  <si>
    <t>Your estimated % tax share/proration:</t>
  </si>
  <si>
    <t>Total management fees</t>
  </si>
  <si>
    <t>(This was taken from your Year-end-financials, Supplemental Schedule of Members' Capital, and the grand total for "management fees" (at the very bottom of the last page of this section)</t>
  </si>
  <si>
    <t xml:space="preserve">     OR (3) Calculate it using the management fee estimator  (To show/hide this click the "+" button all the way on the left side of this row ---located left  of the #12)</t>
  </si>
  <si>
    <t>Subscription amount ($)</t>
  </si>
  <si>
    <t>My feeder invesment #1</t>
  </si>
  <si>
    <t>(optional) My feeder investment #2</t>
  </si>
  <si>
    <t>(optional) My feeder investment #3</t>
  </si>
  <si>
    <t>Note: This does not attempt to estimate the following (which are generally expected to be very minimal) (1) any money market tax liability/benefit (2) any management fee related tax liability/benefit.</t>
  </si>
  <si>
    <t>Box:</t>
  </si>
  <si>
    <t>Box Description</t>
  </si>
  <si>
    <t>Optional box code</t>
  </si>
  <si>
    <t>Optional * box code description on (page 2)</t>
  </si>
  <si>
    <t>Sponsor #1</t>
  </si>
  <si>
    <t>Sponsor #2 (optional)</t>
  </si>
  <si>
    <t>Sponsor #3 (optional)</t>
  </si>
  <si>
    <t>Sponsor #4 (optional)</t>
  </si>
  <si>
    <t>Sponsor #5 (optional)</t>
  </si>
  <si>
    <t>Sponsor #6 (optional)</t>
  </si>
  <si>
    <t>Sponsor #7 (optional)</t>
  </si>
  <si>
    <t>Total (all sponsors)</t>
  </si>
  <si>
    <t>Your K-1 estimate*</t>
  </si>
  <si>
    <t>Sponsor fund name</t>
  </si>
  <si>
    <t>Broadstone Net Lease</t>
  </si>
  <si>
    <t>Part I:</t>
  </si>
  <si>
    <t>A:</t>
  </si>
  <si>
    <t>Partnership employer identification number</t>
  </si>
  <si>
    <t>26-1516177</t>
  </si>
  <si>
    <t>83-2641619</t>
  </si>
  <si>
    <t>B:</t>
  </si>
  <si>
    <t>Partnership name</t>
  </si>
  <si>
    <t>Line 1</t>
  </si>
  <si>
    <t>Broadstone Net Lease, Inc.</t>
  </si>
  <si>
    <t>Private Investor Club Feeder Fund 1 LLC</t>
  </si>
  <si>
    <t>Partnership address, city, state and ZIP Code</t>
  </si>
  <si>
    <t>Line 2-3</t>
  </si>
  <si>
    <t>PO BOX 171305
SALT LAKE CITY, UT  84117</t>
  </si>
  <si>
    <t>Part III:</t>
  </si>
  <si>
    <t>Ordinary business income (loss)</t>
  </si>
  <si>
    <t>Net rental real estate income (loss)</t>
  </si>
  <si>
    <t>Other net rental income (loss)</t>
  </si>
  <si>
    <t>4a</t>
  </si>
  <si>
    <t>Guaranteed payments for services</t>
  </si>
  <si>
    <t>4b</t>
  </si>
  <si>
    <t>Guaranteed payments for capital</t>
  </si>
  <si>
    <t>4c</t>
  </si>
  <si>
    <t>Total guarantee payments</t>
  </si>
  <si>
    <t>Interest income</t>
  </si>
  <si>
    <t>Note: estimtator does not attempt to estimate money market interest (so anything shown in estimate is for sponsor pass-through only...if any).</t>
  </si>
  <si>
    <t>6a</t>
  </si>
  <si>
    <t>Ordinary dividends</t>
  </si>
  <si>
    <t>Corresponds to 1099-DIV Box 1a "Total Ordinary Dividends"</t>
  </si>
  <si>
    <t>6b</t>
  </si>
  <si>
    <t>Qualified dividends</t>
  </si>
  <si>
    <t>6c</t>
  </si>
  <si>
    <t>Dividend equivalents</t>
  </si>
  <si>
    <t>Other income calculator: (internal use for double checks only...please ignore)</t>
  </si>
  <si>
    <t>Sometimes the tax return requires additional tax characterizing of the income beyond what can be directly derived from the year-end financials for an investor. In that case a percentage calculation is done based on the grand totals and that proration is applied to each investor's YEF income.</t>
  </si>
  <si>
    <t>Royalties</t>
  </si>
  <si>
    <t>YEF "Statements of Operations", "Income"</t>
  </si>
  <si>
    <t>% allocation</t>
  </si>
  <si>
    <t>Draft investor income total:</t>
  </si>
  <si>
    <t>$ allocation</t>
  </si>
  <si>
    <t>Notes:</t>
  </si>
  <si>
    <t>Net short-term capital gain (loss)</t>
  </si>
  <si>
    <t>Portfolio Interest Income</t>
  </si>
  <si>
    <t>Box 5a</t>
  </si>
  <si>
    <t>9a</t>
  </si>
  <si>
    <t>Net long-term capital gain (loss)</t>
  </si>
  <si>
    <t xml:space="preserve">Portfolio Dividend Income </t>
  </si>
  <si>
    <t>9b</t>
  </si>
  <si>
    <t>Collectibles (28%) gain (loss)</t>
  </si>
  <si>
    <t>Other Portfolio Income</t>
  </si>
  <si>
    <t>Box 11a</t>
  </si>
  <si>
    <t>9c</t>
  </si>
  <si>
    <t>Unrecaptured section 1250 gain</t>
  </si>
  <si>
    <t xml:space="preserve">Total Income </t>
  </si>
  <si>
    <t>Net section 1231 gain (loss)</t>
  </si>
  <si>
    <t>Double check:</t>
  </si>
  <si>
    <t>11 (line 0)</t>
  </si>
  <si>
    <t>Other portfolio income (loss), NO box code</t>
  </si>
  <si>
    <t>Other portfolio income (loss), Box code A</t>
  </si>
  <si>
    <t>A</t>
  </si>
  <si>
    <t>Other portfolio income (loss), Box code H</t>
  </si>
  <si>
    <t>H</t>
  </si>
  <si>
    <t>Other portfolio income (loss), NOT one of the above box codes</t>
  </si>
  <si>
    <t>Section 179 deduction</t>
  </si>
  <si>
    <t>13 (line 0)</t>
  </si>
  <si>
    <t>Other deductions, NO box code</t>
  </si>
  <si>
    <t>Other deductions, Box code H</t>
  </si>
  <si>
    <t>Corresponds to 1099-DIV Box 3 "Non-Dividend Distributions"</t>
  </si>
  <si>
    <t>Note: estimtator does not attempt to estimate expenses (so anything shown in estimate is for sponsor pass-through only...if any).</t>
  </si>
  <si>
    <t>Other deductions, Box code W</t>
  </si>
  <si>
    <t>W</t>
  </si>
  <si>
    <t xml:space="preserve">Note: Estimator does not attempt to estimate management fees (which are essentially informational only). </t>
  </si>
  <si>
    <t>Other deductions, NOT one of the above box codes</t>
  </si>
  <si>
    <t>14 (line 0)</t>
  </si>
  <si>
    <t>Self-employment earnings (loss), NO box code</t>
  </si>
  <si>
    <t>Self-employment earnings (loss), NOT one of the above box codes</t>
  </si>
  <si>
    <t>15 (line 0)</t>
  </si>
  <si>
    <t>Credits, NO box code</t>
  </si>
  <si>
    <t>Credits, NOT one of the above box codes</t>
  </si>
  <si>
    <t>16 (line 1)</t>
  </si>
  <si>
    <t>Foreign transactions, NO box code</t>
  </si>
  <si>
    <t>Foreign transactions, NOT one of the above box codes</t>
  </si>
  <si>
    <t>17 (line 0)</t>
  </si>
  <si>
    <t>Alternative min tax (AMT) items, NO box code</t>
  </si>
  <si>
    <t>Alternative min tax (AMT) items, NOT one of the above box codes</t>
  </si>
  <si>
    <t>18 (line 0)</t>
  </si>
  <si>
    <t>Tax-exempt income and nondeductible expenses, NO box code</t>
  </si>
  <si>
    <t>Tax-exempt income and nondeductible expenses, Box Code C</t>
  </si>
  <si>
    <t>C</t>
  </si>
  <si>
    <t>Tax-exempt income, NOT one of the above box codes</t>
  </si>
  <si>
    <t>19 (line 0)</t>
  </si>
  <si>
    <t>Distributions, NO box code</t>
  </si>
  <si>
    <t>-</t>
  </si>
  <si>
    <t>Not a pass through so not being estimated.</t>
  </si>
  <si>
    <t>Distributions, Box code A</t>
  </si>
  <si>
    <t>Distributions, Not one of the above Box codes</t>
  </si>
  <si>
    <t>20 (line 0)</t>
  </si>
  <si>
    <t>Other information, NO box code</t>
  </si>
  <si>
    <t>Other information, box code A</t>
  </si>
  <si>
    <t>Corresponds to 1099-DIV Box 5 "Section 199A Dividends"</t>
  </si>
  <si>
    <t>Not a pass through so not being estimated</t>
  </si>
  <si>
    <t>Other information, Not one of the above box codes</t>
  </si>
  <si>
    <t>20 (line 3)</t>
  </si>
  <si>
    <t>20 (line 4)</t>
  </si>
  <si>
    <t>20 (line 5)</t>
  </si>
  <si>
    <t xml:space="preserve"> 20 (line 6)</t>
  </si>
  <si>
    <t>20 (line 7)</t>
  </si>
  <si>
    <t>20 (line 8)</t>
  </si>
  <si>
    <t>20 (line 9)</t>
  </si>
  <si>
    <t>20 (line 10)</t>
  </si>
  <si>
    <t>State K-1's (if any)</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</si>
  <si>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</si>
  <si>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t>Internal-only double-checks (please ignore)</t>
  </si>
  <si>
    <t>Color Key:</t>
  </si>
  <si>
    <t>Enter from Ian's inputs</t>
  </si>
  <si>
    <t xml:space="preserve"> </t>
  </si>
  <si>
    <t>Enter from spot check investor's tax form</t>
  </si>
  <si>
    <t>Enter from YEF or K-1s/1099s</t>
  </si>
  <si>
    <t>Auto calculated field</t>
  </si>
  <si>
    <t>Enter from YEF/tax forms</t>
  </si>
  <si>
    <t>Where to find in YEF/Tax forms?</t>
  </si>
  <si>
    <t>Spot check investor:</t>
  </si>
  <si>
    <t>YEF: “Supplemental Schedule of Partners' Capital”, &lt;current year&gt;.  “since inception” (if more than 1 year) or "YTD" (if only 1)</t>
  </si>
  <si>
    <t>Name (Abbreviated for privacy):</t>
  </si>
  <si>
    <t>Above, "name"</t>
  </si>
  <si>
    <t>Subscription amount:</t>
  </si>
  <si>
    <t>Above, ""</t>
  </si>
  <si>
    <t>Management fees:</t>
  </si>
  <si>
    <t>Income (current year):</t>
  </si>
  <si>
    <t>Distributions (may change):</t>
  </si>
  <si>
    <t>Managmente fee % (6 digit decimal):</t>
  </si>
  <si>
    <t>Tax return for this investor: Part J "Partner's share of profit, loss, and capital", "Profit", "Ending"</t>
  </si>
  <si>
    <t>Ending capital balance from last year (if thre was previous year tax return):</t>
  </si>
  <si>
    <r>
      <rPr>
        <rFont val="Arial"/>
        <b/>
        <color theme="1"/>
      </rPr>
      <t xml:space="preserve">Last year </t>
    </r>
    <r>
      <rPr>
        <rFont val="Arial"/>
        <color theme="1"/>
      </rPr>
      <t>tax return for this investor: Part L "Partner's Capital Account Analysis", "Ending capital account"</t>
    </r>
  </si>
  <si>
    <t>Distributions since inception (may change)</t>
  </si>
  <si>
    <t xml:space="preserve">YEF (previous year): “Supplemental Schedule of Partners' Capital”, &lt;since inception&gt;” (not year to date unless only 1 year). </t>
  </si>
  <si>
    <t>Spot check investor tax return, Part III, Box 20 Code AH</t>
  </si>
  <si>
    <t>Estimator:</t>
  </si>
  <si>
    <t>Box 20A Code Z worksheet (also called 199A)</t>
  </si>
  <si>
    <t>Attempt at non-recourse total:</t>
  </si>
  <si>
    <t xml:space="preserve">YEF. "Statement of Assets, Liabilities and Members’ Capital", "total liabilities"
</t>
  </si>
  <si>
    <t xml:space="preserve"> (note: generally categorized as nonrecourse and not at-risk)</t>
  </si>
  <si>
    <t>Name</t>
  </si>
  <si>
    <t>Sponsor K-1s: Box K, non-recourse (Pass through-Nonrecourse.</t>
  </si>
  <si>
    <t>Note: Generally nonrecourse and not at-risk.</t>
  </si>
  <si>
    <t>Sponsor K-1s:Box K, Qualified nonrecourse financing. (Pass-through-Qualified Nonrecourse financing)</t>
  </si>
  <si>
    <t>Note: Generally nonrecourse and not at-risk (except Qualified nonrecourse pass throughs when secured by real property i.e. real estate)</t>
  </si>
  <si>
    <t>Ordinary business income (sponsor K-1)</t>
  </si>
  <si>
    <t>Sponsor K-1s: Box K, Recourse (Pass-through-Recourse financing)</t>
  </si>
  <si>
    <t>Investor</t>
  </si>
  <si>
    <t xml:space="preserve">Spot check investor tax return, Part II, Box K (Partner's share of liabilities): </t>
  </si>
  <si>
    <t>Non-recourse (ending):</t>
  </si>
  <si>
    <t>Net rental real estate income loss  (sponsor K-1)</t>
  </si>
  <si>
    <t>YEF, “Statement of Assets, Liabilities and Members Capital” ,“Total Liabilites”.</t>
  </si>
  <si>
    <t>Sponsor K-1s:Pass through-Nonrecourse.</t>
  </si>
  <si>
    <t xml:space="preserve">Spot check investor tax return, Part II, Box L (Member’s capital account analysis): </t>
  </si>
  <si>
    <t>Qualified property /Unadjusted basis  (sponsor K-1)</t>
  </si>
  <si>
    <t>Beginning capital account:</t>
  </si>
  <si>
    <r>
      <rPr>
        <rFont val="Arial"/>
        <color rgb="FF999999"/>
      </rPr>
      <t xml:space="preserve">If first year of YEF than enter $0. Otherwise enter from: spot check investor </t>
    </r>
    <r>
      <rPr>
        <rFont val="Arial"/>
        <b/>
        <color rgb="FF999999"/>
      </rPr>
      <t>LAST YEAR's year tax return</t>
    </r>
    <r>
      <rPr>
        <rFont val="Arial"/>
        <color rgb="FF999999"/>
      </rPr>
      <t>, "Ending capital account".</t>
    </r>
  </si>
  <si>
    <t>W-2 Wages (sponosor k-1)</t>
  </si>
  <si>
    <t>Capital contributed:</t>
  </si>
  <si>
    <t>if first year of YEF then enter YEF, "Individual Statement of Member's Capital" (for the spot check investor), "year-to-date" column, "capital contributions". If not then: same field (as of Grubb) but pull from YTD and not since inception.. Old: Difference between "capital contributions" for "year to date" versus "from inception to date".</t>
  </si>
  <si>
    <t>Current year net income (loss):</t>
  </si>
  <si>
    <t>Withdrawals &amp; distributions:</t>
  </si>
  <si>
    <t>8/15/2021: RHM III, taken from Investor K-1: box 19a "Distributions"</t>
  </si>
  <si>
    <t>Ending Capital Account:</t>
  </si>
  <si>
    <t>Ian's note: may need to tweak this calc.</t>
  </si>
  <si>
    <t>Old totals:</t>
  </si>
  <si>
    <t>Start balance (beginning + capital contributed)</t>
  </si>
  <si>
    <t>+</t>
  </si>
  <si>
    <t>Sponsor K-1s: Box 1 (Ordinary Income loss)</t>
  </si>
  <si>
    <t>Sponsor K-1s: Box 2 (Net Income loss)</t>
  </si>
  <si>
    <t>Sponsor K-1s: Box 6a ordinary dividends.</t>
  </si>
  <si>
    <t>Sponsor K-1s: Box 7 (Royalties)</t>
  </si>
  <si>
    <t>Sponsor K-1s: Box 8 (short term capital gains)</t>
  </si>
  <si>
    <t>Sponsor K-1s: Box 9a (long term capital gains)</t>
  </si>
  <si>
    <t>Sponsor K-1s: Box 11A (porfolio expense)</t>
  </si>
  <si>
    <t>Sponsor K-1s: Box 11H (subpart F income)</t>
  </si>
  <si>
    <t>Sponsor K-1s: Box 13A (when it is a pass-through charitable contribution): Whole/non-prorated...wrong?</t>
  </si>
  <si>
    <t>Sponsor K-1s: Box 13H (investment income expense)</t>
  </si>
  <si>
    <t>Sponsor K-1s: Box 13W (other deducations) Sometimes is not included Not done on GCP 12 and Parabellum II and Clairmont. See note from Travis in doc.</t>
  </si>
  <si>
    <t>Sponsor K-1s: Box 18c (Tax-exempt income and nondeductible expenses)</t>
  </si>
  <si>
    <t>Note: not tying to a specific row because it can span multiple rows like on MG/BNL/Christina. 9/8/2021:Override the minus result to a plus. "Difference in your calculation is the nondeductible expenses from 18c.  It seems the Christina Real Estate had a refund of nondeductible expenses, so this is actually an increase to the capital account rather than the decrease it normally would be.". 2021-09-14 Clairmont: was also a minus override</t>
  </si>
  <si>
    <t>Investor K-1: interest income in Part III box 5  (if MM or accrued interest) + Box 11a (other) if any</t>
  </si>
  <si>
    <t>Investor K-1 Box 13W (management fees for feeder + "other" if passed through from sponsor 13w like GCP12). Note for 2020 cash vs accrucal, the management fees for the feeder are less than financials management fee due to adjustment.</t>
  </si>
  <si>
    <t>Removed (see notes)</t>
  </si>
  <si>
    <t>removing on 9/9 per Travis saying one of these is a duplicate: "it looks like your calculation is subtracting the $3 nondeductible expenses and also adding it". Used to be: Investor K-1: box 18C (non deductible expenses)</t>
  </si>
  <si>
    <t>Distributions: 8/15/2021: RHM III, taken from Investor K-1: box 19a "Distributions"</t>
  </si>
  <si>
    <t>Other 1 (optional)</t>
  </si>
  <si>
    <t>Other 2 (optional)</t>
  </si>
  <si>
    <t>:Total</t>
  </si>
  <si>
    <t>PIC K-1 Estimator: MG Properties 2019 (PIC 2019-A).  Not tax advice. Use at your own risk.</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</si>
  <si>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</si>
  <si>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</si>
  <si>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</si>
  <si>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</si>
  <si>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PLEASE IGNORE: Spot check (for internal PIC use only)</t>
  </si>
  <si>
    <t>MG ENCLAVE</t>
  </si>
  <si>
    <t>MG BISCAYNE BAY</t>
  </si>
  <si>
    <t>MG ELEVATE</t>
  </si>
  <si>
    <t>MG MARINA VILLAGE</t>
  </si>
  <si>
    <t>MG PALLAS HOLDINGS</t>
  </si>
  <si>
    <t>MG TIVALLI</t>
  </si>
  <si>
    <t>45-5503844</t>
  </si>
  <si>
    <t>47-2454776</t>
  </si>
  <si>
    <t>47-2096616</t>
  </si>
  <si>
    <t>84-3464495</t>
  </si>
  <si>
    <t>84-3819681</t>
  </si>
  <si>
    <t>84-3549222</t>
  </si>
  <si>
    <t xml:space="preserve">
83-4034748</t>
  </si>
  <si>
    <t>MG ENCLAVE MERIDIAN INVESTMENTS SGC LP FKA MG SAGE CANYON APARTMENTS LP</t>
  </si>
  <si>
    <t>MG BISCAYNE BAY APARTMENTS TSR LP FKA MG TUSCANY RIDGE APARTMENTS LP</t>
  </si>
  <si>
    <t>MG ELEVATE AT DISCOVERY PARK INVESTMENT BVS LP FKA MG BELLA VISTA APARTMENTS LP</t>
  </si>
  <si>
    <t>MG MARINA VILLAGE INVESTMENTS LP</t>
  </si>
  <si>
    <t>MG PALLAS HOLDINGS LP</t>
  </si>
  <si>
    <t>MG TIVALLI INVESTMENTS LP</t>
  </si>
  <si>
    <t xml:space="preserve">Private Investor Club Feeder Fund 2019-A LLC
</t>
  </si>
  <si>
    <t>10505 SORRENTO VALLEY RD., SUITE 300 SAN DIEGO, CA 92121</t>
  </si>
  <si>
    <t>10505 SORRENTO VALLEY RD., SUITE 300 SAND DIEGO, CA 92121</t>
  </si>
  <si>
    <t>10505 SORRENTO VALLEY RD., STE 300 SAN DIEGO, CA 92121</t>
  </si>
  <si>
    <t>10505 SORRENTO VALLEY RD STE 300 SAN DIEGO, CA 92121</t>
  </si>
  <si>
    <t>Alternative min tax (AMT) items, box code A</t>
  </si>
  <si>
    <t>SCHEDULE K-1 NONDEDUCTIBLE EXPENSES, BOX 18, CODE C
DESCRIPTION 				 AMOUNT
MEALS AND ENTERTAINMENT - 50% 		13.
NDE PENALTIES AND INTEREST 		3,241.
TOTAL TO SCHEDULE K-1, BOX 18, CODE C 3,254.</t>
  </si>
  <si>
    <t>Other information, box code AG</t>
  </si>
  <si>
    <t>AG</t>
  </si>
  <si>
    <t>Other information, box code AH</t>
  </si>
  <si>
    <t>AH</t>
  </si>
  <si>
    <t xml:space="preserve">SCHEDULE K-1 OTHER INFORMATION, BOX 20, CODE AH 
DESCRIPTION 						AMOUNT 
PRECEEDING YEARS AVERAGE GROSS RECEIPTS 		73,445. </t>
  </si>
  <si>
    <t xml:space="preserve">SCHEDULE K-1 OTHER INFORMATION, BOX 20, CODE AH 
DESCRIPTION 					AMOUNT 
2018-2020 AVERAGE GROSS RECEIPTS 		173,020. </t>
  </si>
  <si>
    <t xml:space="preserve">SCHEDULE K-1 OTHER INFORMATION, BOX 20, CODE AH 
DESCRIPTION 					AMOUNT 
2019-2020 AVERAGE GROSS RECEIPTS 		100,039. </t>
  </si>
  <si>
    <t xml:space="preserve">SCHEDULE K-1 OTHER INFORMATION, BOX 20, CODE AH 
DESCRIPTION 					AMOUNT 
2018-2020 AVERAGE GROSS RECEIPTS 		1,378. </t>
  </si>
  <si>
    <t>SCHEDULE K-1 OTHER INFORMATION, BOX 20, CODE AH
DESCRIPTION 				 AMOUNT
2019-2020 AVERAGE GROSS RECEIPTS	223,225.</t>
  </si>
  <si>
    <t>Skip. Aleady entered below in internal section</t>
  </si>
  <si>
    <t>Other information, box code N</t>
  </si>
  <si>
    <t>N</t>
  </si>
  <si>
    <t>Other information, box code V</t>
  </si>
  <si>
    <t>V</t>
  </si>
  <si>
    <t>(-874)</t>
  </si>
  <si>
    <t>Other information, box code Z</t>
  </si>
  <si>
    <t>Z</t>
  </si>
  <si>
    <t xml:space="preserve">SCHEDULE K-1 SECTION 199A INFORMATION, BOX 20, CODE Z 
DESCRIPTION 				AMOUNT 
RENTAL INCOME (LOSS) 		-19,194.  
UNADJUSTED BASIS OF ASSETS 		608,251. </t>
  </si>
  <si>
    <t xml:space="preserve">SCHEDULE K-1 SECTION 199A INFORMATION, BOX 20, CODE Z 
DESCRIPTION 					AMOUNT 
RENTAL INCOME (LOSS) 			17,022.  
UNADJUSTED BASIS OF ASSETS 			2,052,014. </t>
  </si>
  <si>
    <t xml:space="preserve">SCHEDULE K-1 SECTION 199A INFORMATION, BOX 20, CODE Z 
DESCRIPTION 				AMOUNT 
RENTAL INCOME (LOSS) 		2,942.  
UNADJUSTED BASIS OF ASSETS 		2,417,164. </t>
  </si>
  <si>
    <t xml:space="preserve">SCHEDULE K-1 SECTION 199A INFORMATION, BOX 20, CODE Z 
DESCRIPTION 				AMOUNT 
RENTAL INCOME (LOSS) 		6,733.  
UNADJUSTED BASIS OF ASSETS 		1,975,155. </t>
  </si>
  <si>
    <t xml:space="preserve">SCHEDULE K-1 SECTION 199A INFORMATION, BOX 20, CODE Z 
DESCRIPTION 					AMOUNT 
PASSTHROUGH - MG PALLAS INV DNP GVA LP FKA MG GARDEN VIE 
MG PALLAS INV DNP GVA LP 
EIN: 33-0553310 
 RENTAL INCOME (LOSS) 			-23.  
UNADJUSTED BASIS OF ASSETS 			6,848. 
PASSTHROUGH - MG PALLAS INV DNP MTA LP FKA MALIBU TERRAC 
MG PALLAS INV DNP MTA LP 
EIN: 33-0773962 
 RENTAL INCOME (LOSS) 			-33.  
UNADJUSTED BASIS OF ASSETS 			5,208. 
PASSTHROUGH - MG PALLAS INV DNP RPA LP FKA RANCHO POINTE 
MG PALLAS INV DNP RPA LP 
EIN: 33-0814934 
 RENTAL INCOME (LOSS) 			-23.  
UNADJUSTED BASIS OF ASSETS 			3,106. 
PASSTHROUGH - MG PALLAS INV MOS LP FKA MG MOSAIC HILLS I 
MG PALLAS INV MOS LP 
EIN: 33-0688354 
 RENTAL INCOME (LOSS) 			-981.  
UNADJUSTED BASIS OF ASSETS 			160,559. </t>
  </si>
  <si>
    <t>SCHEDULE K-1 SECTION 199A INFORMATION, BOX 20, CODE Z
DESCRIPTION 			AMOUNT
RENTAL INCOME (LOSS) 		-17,586.
UNADJUSTED BASIS OF ASSETS 	2,297,661.</t>
  </si>
  <si>
    <t>Enter into special template below</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</si>
  <si>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</si>
  <si>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t>CALIFORNIA K-1</t>
  </si>
  <si>
    <t>e. California source amounts and credits</t>
  </si>
  <si>
    <t>Net income (loss) from rental real estate activiites</t>
  </si>
  <si>
    <t>15 a</t>
  </si>
  <si>
    <t>Total withholding (equals amount on Form 592-B if calendar year partnership)</t>
  </si>
  <si>
    <t>18 c</t>
  </si>
  <si>
    <t>Nondeductible expenses</t>
  </si>
  <si>
    <t>Note from Travis: "The Nondeductible amounts include a PY Book/Tax adjustment of $3 that is being added in "</t>
  </si>
  <si>
    <t>CALIFORNIA 592-B</t>
  </si>
  <si>
    <t>Total income subject to withholding</t>
  </si>
  <si>
    <t>Total resident and/or nonresident tax withheld (exclusing backup withholding)</t>
  </si>
  <si>
    <t>ARIZONA K-1</t>
  </si>
  <si>
    <t>c. Arizona Source Income</t>
  </si>
  <si>
    <t>Net income (loss) from rental real estate activities</t>
  </si>
  <si>
    <t>Total: Add lines 1, 2, and 3</t>
  </si>
  <si>
    <t>OREGON K-1 EQUIVALENT</t>
  </si>
  <si>
    <t>b. Oregon column</t>
  </si>
  <si>
    <t>Spot check investor general info:</t>
  </si>
  <si>
    <t>PFT</t>
  </si>
  <si>
    <t>Is this first year for YEF/Taxes? (Yes/No)</t>
  </si>
  <si>
    <t>No</t>
  </si>
  <si>
    <r>
      <rPr>
        <rFont val="Arial"/>
        <color theme="1"/>
      </rPr>
      <t xml:space="preserve">YEF, “Supplemental Schedule of Members' Equity”, &lt;current year&gt;. </t>
    </r>
    <r>
      <rPr>
        <rFont val="Arial"/>
        <b/>
        <color theme="1"/>
      </rPr>
      <t xml:space="preserve"> “since inception”</t>
    </r>
    <r>
      <rPr>
        <rFont val="Arial"/>
        <color theme="1"/>
      </rPr>
      <t xml:space="preserve"> (if more than 1 year) or "YTD" (if only 1), "</t>
    </r>
    <r>
      <rPr>
        <rFont val="Arial"/>
        <b/>
        <color theme="1"/>
      </rPr>
      <t>Members"</t>
    </r>
  </si>
  <si>
    <r>
      <rPr>
        <rFont val="Arial"/>
        <color theme="1"/>
      </rPr>
      <t>YEF, “Supplemental Schedule of Members' Equity”, &lt;current year&gt;.</t>
    </r>
    <r>
      <rPr>
        <rFont val="Arial"/>
        <b/>
        <color theme="1"/>
      </rPr>
      <t xml:space="preserve"> "YTD"</t>
    </r>
    <r>
      <rPr>
        <rFont val="Arial"/>
        <color theme="1"/>
      </rPr>
      <t xml:space="preserve"> (NOT "since inception"), "Members" "Management fees"       "</t>
    </r>
  </si>
  <si>
    <t>From spot check investor K-1, line 13, code W (management fees). Generally should match but if not, check exceptions in manual first.</t>
  </si>
  <si>
    <t>Same as above but "Income"</t>
  </si>
  <si>
    <t>From spot check investor K-1, line 5 (interest income). Should match. Generally should match but if not, check exceptions in manual first.</t>
  </si>
  <si>
    <t>Same as above but "Capital Distributions"</t>
  </si>
  <si>
    <t>2/16/2022: Ian’s note: Will flesh out when we get distributions. May change with new distribution characterization? We will see.</t>
  </si>
  <si>
    <t>Managment fee % (6 digits):</t>
  </si>
  <si>
    <t>From management fee input field at top of sheet (doesn't have to match exactly to last digit but should be close)</t>
  </si>
  <si>
    <r>
      <rPr>
        <rFont val="Arial"/>
        <b/>
        <color theme="1"/>
      </rPr>
      <t>Last year</t>
    </r>
    <r>
      <rPr>
        <rFont val="Arial"/>
        <color theme="1"/>
      </rPr>
      <t xml:space="preserve"> tax return for this investor,Part II, Box L (Member’s capital account analysis), "Ending capital account".</t>
    </r>
  </si>
  <si>
    <t>&lt;Spot check investor tax return&gt;, Part III, Box 20 Code AH...</t>
  </si>
  <si>
    <t>At risk</t>
  </si>
  <si>
    <t>Not at risk</t>
  </si>
  <si>
    <t>Total</t>
  </si>
  <si>
    <t>Box 20A Code Z worksheet (also called Worksheet 199A)</t>
  </si>
  <si>
    <t>Same as above</t>
  </si>
  <si>
    <t>Nonrecourse</t>
  </si>
  <si>
    <t>Qualified Nonrecourse</t>
  </si>
  <si>
    <t>Recourse</t>
  </si>
  <si>
    <t>Box 20A Code Z (from K-1) Text version:</t>
  </si>
  <si>
    <t>Ordinary business income:</t>
  </si>
  <si>
    <r>
      <rPr>
        <rFont val="Arial"/>
        <color theme="1"/>
      </rPr>
      <t xml:space="preserve">YEF. "Statement of Assets, Liabilities and Members’ Equity", "total liabilities", </t>
    </r>
    <r>
      <rPr>
        <rFont val="Arial"/>
        <b/>
        <color theme="1"/>
      </rPr>
      <t>&lt;current year&gt;</t>
    </r>
    <r>
      <rPr>
        <rFont val="Arial"/>
        <color theme="1"/>
      </rPr>
      <t xml:space="preserve">
</t>
    </r>
  </si>
  <si>
    <t>Sponsor K-1 (Box 20A Code Z)</t>
  </si>
  <si>
    <t>Redacted investor K-1 (Worksheet 199A)</t>
  </si>
  <si>
    <t>Calculated:</t>
  </si>
  <si>
    <t>Net rental real estate income/loss:</t>
  </si>
  <si>
    <t>:Estimator</t>
  </si>
  <si>
    <t>YEF, “Statement of Assets, Liabilities and Members Equity” ,“Total Liabilites”, &lt;current year&gt;</t>
  </si>
  <si>
    <t>If first year of YEF than enter $0. Otherwise enter from: &lt;spot check investor LAST YEAR's year tax return&gt;, Part II, Box L (Member’s capital account analysis), "Ending capital account".</t>
  </si>
  <si>
    <t>YEF, "Individual Statement of Member's Capital" (for the spot check investor), "capital contributions", "year-to-date" column. If first year then no year to date so pull since inception.</t>
  </si>
  <si>
    <t>Reverse calculate by removing all other entires in this section. (Withdrawals+distributions are currently estimated as a positive, so translate into proper negative).</t>
  </si>
  <si>
    <t>YEF, "Individual Statement of Member's Capital" (for the spot check investor), "capital distributions", "year-to-date" column. If first year then no year to date so pull since inception. Will be a negative (and record that way).</t>
  </si>
  <si>
    <t>Distributions: 3/19/2022 Doing on all funds instead of just RHM (and rather than pulling YEF as Travis mentiond and is greyd out aabove). 8/15/2021: RHM III, taken from Investor K-1: box 19a "Distributions"</t>
  </si>
  <si>
    <t>Matches after removing withdrawsl and distributions</t>
  </si>
  <si>
    <t>5/13/2022: Travis: "The $10 difference comes from a $3 current year Book/Tax adjustment and a PY $7 Book/Tax adjustment."</t>
  </si>
  <si>
    <t>2022-04-16: PIC-2021-F (MG 2021 QP) Flipped to minus. Travis: "it looks like maybe the nondeductible expenses are being added to the capital account rather than subtracted.  While you don't get a tax deduction for them, they still reduce your capital account. Note: not tying to a specific row because it can span multiple rows like on MG/BNL/Christina. 9/8/2021:Override the minus result to a plus. "Difference in your calculation is the nondeductible expenses from 18c.  It seems the Christina Real Estate had a refund of nondeductible expenses, so this is actually an increase to the capital account rather than the decrease it normally would be.". 2021-09-14 Clairmont: was also a minus override</t>
  </si>
  <si>
    <t>&lt;spot check investor K-1&gt;, Part III box 5 interest income in (if MM or accrued interest) + Box 11a (other) if any</t>
  </si>
  <si>
    <t>Shortcut info:</t>
  </si>
  <si>
    <t>&lt;spot check investor K-1&gt;, Box 13W (management fees for feeder + "other" if passed through from sponsor 13w like GCP12). Note for 2020 cash vs accrucal, the management fees for the feeder are less than financials management fee due to adjustment.</t>
  </si>
  <si>
    <t>Distributions: 3/19/2022 Doing on all funds instead of just RHM. 15/2021: RHM III, taken from Investor K-1: box 19a "Distributions"</t>
  </si>
  <si>
    <t>PIC K-1 Estimator: BNL/MG/Christina (PIC 2019-B).  Not tax advice. Use at your own risk.</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</si>
  <si>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</si>
  <si>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</si>
  <si>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</si>
  <si>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</si>
  <si>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Temporarily hard coded for testing spot check investor</t>
  </si>
  <si>
    <t>Christina</t>
  </si>
  <si>
    <t>83-4692264</t>
  </si>
  <si>
    <t xml:space="preserve">
83-4364622</t>
  </si>
  <si>
    <t>Christina Real Estate Inveestors 4, LLC</t>
  </si>
  <si>
    <t>MG ENCLAVE MERIDIAN INVESTMENTS SGC LP</t>
  </si>
  <si>
    <t xml:space="preserve">Private Investor Club Feeder Fund 2019-B LLC
</t>
  </si>
  <si>
    <t>PO Box 505005 Louisville, KY 40233-5055</t>
  </si>
  <si>
    <t>PO Box 2613 Malibu, CA 90265</t>
  </si>
  <si>
    <t>10505 SORRENTO VALLEY RD SUITE 300 SAN DIEGO, CA 92121</t>
  </si>
  <si>
    <t>10505 SORRENTO VALLEY RD., SUITE 300 SAN DIEGO, CA 92121-1608</t>
  </si>
  <si>
    <t>Corresponds to 1099-DIV Box 1a "Total Ordinary dividends"</t>
  </si>
  <si>
    <t>Corresponds to 1099-DIV Box 3 "Non-dividend distributions"</t>
  </si>
  <si>
    <t>5/13/2022: Travis: "The Nondividend distributions on the 1099 from Broadstone are not taxable until all of basis in the stock has been recovered.  It does not appear that that is the case here. "</t>
  </si>
  <si>
    <t>NONDEDUCTIBLE EXPENSES - PASSTHROUGH</t>
  </si>
  <si>
    <t>Corresponds to 1099-DIV Box 5 "Section 199A dividends"</t>
  </si>
  <si>
    <t xml:space="preserve">SCHEDULE K-1 OTHER INFORMATION, BOX 20, CODE AH 
DESCRIPTION 			AMOUNT 
PRECEEDING YEARS AVERAGE GROSS RECEIPTS 73,445. 
</t>
  </si>
  <si>
    <t xml:space="preserve">SCHEDULE K-1 SECTION 199A INFORMATION, BOX 20, CODE Z 
DESCRIPTION 				AMOUNT 
TRADE OR BUSINESS - CREI 4- R/E MGRS &amp; DEVELOPERS 
EIN: 83-4692264 
ORDINARY INCOME (LOSS) 		-32,513. 
PASSTHROUGH - CREI 4 - 101, LLC 
101- RESIDENTIAL RENTAL 
EIN: 84-4651686 
RENTAL INCOME (LOSS) 		-1,391. 
UNADJUSTED BASIS OF ASSETS 		59,878. 
PASSTHROUGH - CREI 4 - 123, LLC 
123- RESIDENTIAL RENTAL 
EIN: 84-4669164 
RENTAL INCOME (LOSS) 		-3,297. 
UNADJUSTED BASIS OF ASSETS 		129,975. 
PASSTHROUGH - CREI 4 - 135, LLC 
135- RESIDENTIAL RENTAL 
EIN: 84-4689072 
RENTAL INCOME (LOSS) 		-3,088. 
UNADJUSTED BASIS OF ASSETS 		129,908.
PASSTHROUGH - CREI 4 - 153, LLC 
153- RESIDENTIAL RENTAL 
EIN: 84-4595510 
RENTAL INCOME (LOSS) 		-2,406. 
UNADJUSTED BASIS OF ASSETS 		125,955. 
PASSTHROUGH - CREI 4 - 8400, LLC 
8400- COMMERCIAL RENTAL 
EIN: 85-3376174 
RENTAL INCOME (LOSS) 		-18,128. 
UNADJUSTED BASIS OF ASSETS 		124,449. 
PASSTHROUGH - CREI 4 - LARRABEE, LLC 
CREI 4 - LARRABEE, LLC 
EIN: 85-3190059 
ORDINARY INCOME (LOSS) 		-831. 
PASSTHROUGH - CREI 4 - LARRABEE, LLC 
1120 LARRABEE, LLC 
EIN: 83-0783931 
ORDINARY INCOME (LOSS) 		-1,224. 
PASSTHROUGH - CREI 4 - PACIFIC, LLC 
PAC- RESIDENTIAL RENTAL 
EIN: 85-2945428 
RENTAL INCOME (LOSS) 		-6,879. 
UNADJUSTED BASIS OF ASSETS 230,059. </t>
  </si>
  <si>
    <t xml:space="preserve">SCHEDULE K-1 SECTION 199A INFORMATION, BOX 20, CODE Z 
DESCRIPTION 				AMOUNT 
RENTAL INCOME (LOSS) 		-19,195.  
UNADJUSTED BASIS OF ASSETS		 608,250. 
</t>
  </si>
  <si>
    <t xml:space="preserve">SCHEDULE K-1 SECTION 199A INFORMATION, BOX 20, CODE Z 
DESCRIPTION 				AMOUNT 
RENTAL INCOME (LOSS) 		10,225.  	
UNADJUSTED BASIS OF ASSETS 		1,232,532. 
</t>
  </si>
  <si>
    <t>BUSINESS INTEREST EXPENSE - PASS THROUGH</t>
  </si>
  <si>
    <t>AF</t>
  </si>
  <si>
    <t>EXCESS BUSINESS INTEREST</t>
  </si>
  <si>
    <t>UBTI</t>
  </si>
  <si>
    <t>5/13/2022: ".  Line 20AG only relates to the gross receipts of the fund itself, it does not account for anything on the sponsor K-1s "</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</si>
  <si>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</si>
  <si>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t>Ordinary income (loss) from trade or business activities</t>
  </si>
  <si>
    <t>17 a</t>
  </si>
  <si>
    <t>Depreciation adjustment on property placed in service after 1986</t>
  </si>
  <si>
    <t>Total resident and/or nonresident tax withheld (excluding backup withholding)</t>
  </si>
  <si>
    <t>Tota: Add lines 1,2, and 3</t>
  </si>
  <si>
    <t>Wil Co</t>
  </si>
  <si>
    <r>
      <rPr>
        <rFont val="Arial"/>
        <color theme="1"/>
      </rPr>
      <t xml:space="preserve">YEF, “Supplemental Schedule of Members' Equity”, &lt;current year&gt;. </t>
    </r>
    <r>
      <rPr>
        <rFont val="Arial"/>
        <b/>
        <color theme="1"/>
      </rPr>
      <t xml:space="preserve"> “since inception”</t>
    </r>
    <r>
      <rPr>
        <rFont val="Arial"/>
        <color theme="1"/>
      </rPr>
      <t xml:space="preserve"> (if more than 1 year) or "YTD" (if only 1), "</t>
    </r>
    <r>
      <rPr>
        <rFont val="Arial"/>
        <b/>
        <color theme="1"/>
      </rPr>
      <t>Members"</t>
    </r>
  </si>
  <si>
    <t>Sponsor 13w pass through (if any)</t>
  </si>
  <si>
    <t>Same as above but "Management fees"       "</t>
  </si>
  <si>
    <r>
      <rPr>
        <rFont val="Arial"/>
        <color theme="1"/>
      </rPr>
      <t xml:space="preserve">From spot check investor K-1, line 13, code W (management fees) </t>
    </r>
    <r>
      <rPr>
        <rFont val="Arial"/>
        <b/>
        <color theme="1"/>
      </rPr>
      <t xml:space="preserve">(new 5/2/2022) Minus sponsor pass through 13w (if any). </t>
    </r>
    <r>
      <rPr>
        <rFont val="Arial"/>
        <color theme="1"/>
      </rPr>
      <t>Generally should match but if not, check exceptions in manual first.</t>
    </r>
  </si>
  <si>
    <t>???</t>
  </si>
  <si>
    <r>
      <rPr>
        <rFont val="Arial"/>
        <b/>
        <color theme="1"/>
      </rPr>
      <t>Last year</t>
    </r>
    <r>
      <rPr>
        <rFont val="Arial"/>
        <color theme="1"/>
      </rPr>
      <t xml:space="preserve"> tax return for this investor,Part II, Box L (Member’s capital account analysis), "Ending capital account".</t>
    </r>
  </si>
  <si>
    <t>Biscayne Bay</t>
  </si>
  <si>
    <t>Christina 101</t>
  </si>
  <si>
    <t>Christina 123</t>
  </si>
  <si>
    <t>Christina 135</t>
  </si>
  <si>
    <t>Christina 153</t>
  </si>
  <si>
    <t>Christina Larrabee</t>
  </si>
  <si>
    <t>Christina Pacific</t>
  </si>
  <si>
    <t>Christina R/E</t>
  </si>
  <si>
    <t>Christina 8400</t>
  </si>
  <si>
    <t>Enclave</t>
  </si>
  <si>
    <r>
      <rPr>
        <rFont val="Arial"/>
        <color theme="1"/>
      </rPr>
      <t xml:space="preserve">YEF. "Statement of Assets, Liabilities and Members’ Equity", "total liabilities", </t>
    </r>
    <r>
      <rPr>
        <rFont val="Arial"/>
        <b/>
        <color theme="1"/>
      </rPr>
      <t>&lt;current year&gt;</t>
    </r>
    <r>
      <rPr>
        <rFont val="Arial"/>
        <color theme="1"/>
      </rPr>
      <t xml:space="preserve">
</t>
    </r>
  </si>
  <si>
    <t>Diff:</t>
  </si>
  <si>
    <t>Special:13H is not yet pass through (see 13H note above).</t>
  </si>
  <si>
    <t>Section L, "Partner's Capital Account Analysis", "Other increase (decrease) (attach explanation)"</t>
  </si>
  <si>
    <t>$7 prior year accrual to cash adjustment. "Travis Lee on 5/18/2022. Hard to find: "California schedule K-1: "SCHEDULE M-1 ADDITIONS:" "OTHER TAX EXEMPT INCOME:"  "ACCRUAL TO CASH ADJUSTMENT"</t>
  </si>
  <si>
    <t>PIC K-1 Estimator: Grubb VI (PIC 2019-C).  Not tax advice. Use at your own risk.</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</si>
  <si>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</si>
  <si>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</si>
  <si>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</si>
  <si>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</si>
  <si>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 xml:space="preserve">     OR (3) Calculate it using the management fee estimator  (To show/hide this click the "+" button all the way on the left side of this row ---located left  of the #11 You will also need to unhide the hidden columns)</t>
  </si>
  <si>
    <t>Grubb</t>
  </si>
  <si>
    <t>82-0621560</t>
  </si>
  <si>
    <t>83-4306677</t>
  </si>
  <si>
    <t>Grubb Southeast Real Estate Fund VI, LLC</t>
  </si>
  <si>
    <t>PRIVATE INVESTOR CLUB FEEDER FUND 2019-C LLC</t>
  </si>
  <si>
    <t>4601 PARK ROAD CHARLOTTE, NC 28209</t>
  </si>
  <si>
    <t>B</t>
  </si>
  <si>
    <t xml:space="preserve">SCHEDULE K-1 BOX 20, CODE Z STATEMENT A- QBI PASS-THROUGH ENTITY REPORTING
DESCRIPTION                         AMOUNT
INNOVATION QUARTE - 82-2694557
RENTAL INCOME (LOSS)                -15,581.
UNADJUSTED BASIS OF ASSETS          322,965.
MONTFORD CHARLOTTE - 82-4815537
RENTAL INCOME (LOSS)                -16,776.
UNADJUSTED BASIS OF ASSETS          721,299.
GLENCASTLE ATLANTA - 82-2148696
RENTAL INCOME (LOSS)                -133,809.
UNADJUSTED BASIS OF ASSETS          493,707.
TREAG VENTURE - 84-4039084
RENTAL INCOME (LOSS)		    6094.
W-2 WAGES			    1885.
UNADJUSTED BASIS OF ASSETS 	    293,456.
2000 POLARIS PARK - 84-3598179
RENTAL INCOME (LOSS)                -11,573.
UNADJUSTED BASIS OF ASSETS 	    45,076.
EASTSIDE ATLANTA - 84-2717365
RENTAL INCOME (LOSS)		    -29,103.
UNADJUSTED BASIS OF ASSETS 	    1,156,305.
CCIG PARTNERS LLC - 85-0888744
ORDINARY BUSINESS INCOME (LOSS)     291.
RENTAL INCOME (LOSS)                -3382.
UNADJUSTED BASIS OF ASSETS          9684.
MH CCIG HOLDINGS - 85-3026501
RENTAL INCOME (LOSS)                -2813.
UNADJUSTED BASIS OF ASSETS 	    31,649.
1515 PARK MONTFOR - 32-0529596
RENTAL INCOME (LOSS)                23,934.
UNADJUSTED BASIS OF ASSETS 	    478,440.
OTHER RENTAL REAL - 82-0621560
RENTAL INCOME (LOSS)                -8971.
ARGON PLAZA - 82-0621560
RENTAL INCOME (LOSS)                47,211.
UNADJUSTED BASIS OF ASSETS 	    985,518.
2400 LAKE PARK - 82-0621560
RENTAL INCOME (LOSS)                -4949.
UNADJUSTED BASIS OF ASSETS 	    207,503.
</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</si>
  <si>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</si>
  <si>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t>GEORGIA K-1</t>
  </si>
  <si>
    <t>Total Georgia Source Income</t>
  </si>
  <si>
    <t>Ordinary income (loss)</t>
  </si>
  <si>
    <t>Interest</t>
  </si>
  <si>
    <t>Additions to Federal income</t>
  </si>
  <si>
    <t>N/A</t>
  </si>
  <si>
    <t>Subtractions from Federal income</t>
  </si>
  <si>
    <t>Georgia G2-A</t>
  </si>
  <si>
    <t>Amount of nonresident member's share of taxable income sourced to Georgia</t>
  </si>
  <si>
    <t>Per Travis Lee on 5/19/2022: "The Georgia G2-A is only for withholding made by the fund itself.  It is not for passthrough withholding."</t>
  </si>
  <si>
    <t>Georgia Tax Withheld</t>
  </si>
  <si>
    <t>Ric Fei</t>
  </si>
  <si>
    <t>Yes</t>
  </si>
  <si>
    <r>
      <rPr>
        <rFont val="Arial"/>
        <color theme="1"/>
      </rPr>
      <t xml:space="preserve">YEF, “Supplemental Schedule of Members' Equity”, &lt;current year&gt;. </t>
    </r>
    <r>
      <rPr>
        <rFont val="Arial"/>
        <b/>
        <color theme="1"/>
      </rPr>
      <t xml:space="preserve"> “since inception”</t>
    </r>
    <r>
      <rPr>
        <rFont val="Arial"/>
        <color theme="1"/>
      </rPr>
      <t xml:space="preserve"> (if more than 1 year) or "YTD" (if only 1), "</t>
    </r>
    <r>
      <rPr>
        <rFont val="Arial"/>
        <b/>
        <color theme="1"/>
      </rPr>
      <t>Members"</t>
    </r>
  </si>
  <si>
    <t>ok</t>
  </si>
  <si>
    <r>
      <rPr>
        <rFont val="Arial"/>
        <b/>
        <color theme="1"/>
      </rPr>
      <t>Last year</t>
    </r>
    <r>
      <rPr>
        <rFont val="Arial"/>
        <color theme="1"/>
      </rPr>
      <t xml:space="preserve"> tax return for this investor,Part II, Box L (Member’s capital account analysis), "Ending capital account".</t>
    </r>
  </si>
  <si>
    <t xml:space="preserve">Innovation Quarter </t>
  </si>
  <si>
    <t>Montford</t>
  </si>
  <si>
    <t>Glencastle</t>
  </si>
  <si>
    <t>Treag Venture</t>
  </si>
  <si>
    <t>2000 Polaris</t>
  </si>
  <si>
    <t>Eastside Atlanta</t>
  </si>
  <si>
    <t>CCIG Partners</t>
  </si>
  <si>
    <t>MH CCIG Holdings</t>
  </si>
  <si>
    <t>1515 Park Montford</t>
  </si>
  <si>
    <t xml:space="preserve">Other Rental Real </t>
  </si>
  <si>
    <t>Argon Plaza</t>
  </si>
  <si>
    <t>2400 Lake Park</t>
  </si>
  <si>
    <t>Total:</t>
  </si>
  <si>
    <t>Attempt at non-recourse total (see exceptions in descriptions):</t>
  </si>
  <si>
    <r>
      <rPr>
        <rFont val="Arial"/>
        <color theme="1"/>
      </rPr>
      <t xml:space="preserve">YEF. "Statement of Assets, Liabilities and Members’ Equity", "total liabilities", </t>
    </r>
    <r>
      <rPr>
        <rFont val="Arial"/>
        <b/>
        <color theme="1"/>
      </rPr>
      <t>&lt;current year&gt;</t>
    </r>
    <r>
      <rPr>
        <rFont val="Arial"/>
        <color theme="1"/>
      </rPr>
      <t xml:space="preserve">
</t>
    </r>
  </si>
  <si>
    <t>Note: Generally nonrecourse and not at-risk (except becomes "qualified nonrecourse" and "at risk" pass throughs when secured by real property i.e. real estate)</t>
  </si>
  <si>
    <t>???data entry error. Fixed and now matches</t>
  </si>
  <si>
    <t>PIC K-1 Estimator: Parabellum Fund II (PIC 2019-D).  Not tax advice. Use at your own risk.</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</si>
  <si>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</si>
  <si>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</si>
  <si>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</si>
  <si>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</si>
  <si>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PARABELLUM</t>
  </si>
  <si>
    <t>32-0595520</t>
  </si>
  <si>
    <t>84-2173778</t>
  </si>
  <si>
    <t>PARABELLUM PARTNERS II, LP</t>
  </si>
  <si>
    <t>PRIVATE INVESTOR CLUB FEEDER FUND 2019-D LLC</t>
  </si>
  <si>
    <t>810 SEVENTH AVENUE, SUITE 1700 NEW YORK, NY 10019</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</si>
  <si>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</si>
  <si>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r>
      <rPr>
        <rFont val="Arial"/>
        <color theme="1"/>
      </rPr>
      <t xml:space="preserve">To bring over the newest version of these fields:
1) </t>
    </r>
    <r>
      <rPr>
        <rFont val="Arial"/>
        <b/>
        <color theme="1"/>
      </rPr>
      <t>Add any missing "breaking revisions" (see below)</t>
    </r>
    <r>
      <rPr>
        <rFont val="Arial"/>
        <color theme="1"/>
      </rPr>
      <t>. 
2) D</t>
    </r>
    <r>
      <rPr>
        <rFont val="Arial"/>
        <b/>
        <color theme="1"/>
      </rPr>
      <t xml:space="preserve">ouble check that the title on this line is at line 139 </t>
    </r>
    <r>
      <rPr>
        <rFont val="Arial"/>
        <color theme="1"/>
      </rPr>
      <t>in the new sheet. (If it's a higher number, then delete extra/empty rows in the state area so that this becomes 139 again on that sheet). 
3) Then copy and paste over the latest version from the template to line 139 (and onwards) of the old sheet.</t>
    </r>
  </si>
  <si>
    <t>"Breaking" revisions made above the internal fields:</t>
  </si>
  <si>
    <t>Date</t>
  </si>
  <si>
    <t>Description</t>
  </si>
  <si>
    <t>Box 18 B (currently line 66)</t>
  </si>
  <si>
    <t>Da Me</t>
  </si>
  <si>
    <r>
      <rPr>
        <rFont val="Arial"/>
        <color theme="1"/>
      </rPr>
      <t xml:space="preserve">YEF, “Supplemental Schedule of Members' Equity”, &lt;current year&gt;. </t>
    </r>
    <r>
      <rPr>
        <rFont val="Arial"/>
        <b/>
        <color theme="1"/>
      </rPr>
      <t xml:space="preserve"> “since inception”</t>
    </r>
    <r>
      <rPr>
        <rFont val="Arial"/>
        <color theme="1"/>
      </rPr>
      <t xml:space="preserve"> (if more than 1 year) or "YTD" (if only 1), "</t>
    </r>
    <r>
      <rPr>
        <rFont val="Arial"/>
        <b/>
        <color theme="1"/>
      </rPr>
      <t>Members"</t>
    </r>
  </si>
  <si>
    <t>Optional additions</t>
  </si>
  <si>
    <t>All added together</t>
  </si>
  <si>
    <t>Compare to:</t>
  </si>
  <si>
    <r>
      <rPr>
        <rFont val="Arial"/>
        <color theme="1"/>
      </rPr>
      <t>YEF, “Supplemental Schedule of Members' Equity”, &lt;current year&gt;.</t>
    </r>
    <r>
      <rPr>
        <rFont val="Arial"/>
        <b/>
        <color theme="1"/>
      </rPr>
      <t xml:space="preserve"> "YTD"</t>
    </r>
    <r>
      <rPr>
        <rFont val="Arial"/>
        <color theme="1"/>
      </rPr>
      <t xml:space="preserve"> (NOT "since inception"), "Members" "Management fees"       "</t>
    </r>
  </si>
  <si>
    <r>
      <rPr>
        <rFont val="Arial"/>
        <color theme="1"/>
      </rPr>
      <t xml:space="preserve">From spot check investor K-1, </t>
    </r>
    <r>
      <rPr>
        <rFont val="Arial"/>
        <b/>
        <color theme="1"/>
      </rPr>
      <t>line 13, code W (management fees)</t>
    </r>
    <r>
      <rPr>
        <rFont val="Arial"/>
        <color theme="1"/>
      </rPr>
      <t>. Generally should match but if not, check exceptions in manual first.</t>
    </r>
  </si>
  <si>
    <t>5/19/2022: Modified</t>
  </si>
  <si>
    <t>Sponsor line 5 pass through (if any)</t>
  </si>
  <si>
    <r>
      <rPr>
        <rFont val="Arial"/>
        <color theme="1"/>
      </rPr>
      <t xml:space="preserve">From spot check investor K-1, </t>
    </r>
    <r>
      <rPr>
        <rFont val="Arial"/>
        <b/>
        <color theme="1"/>
      </rPr>
      <t>line 5 (interest income).</t>
    </r>
    <r>
      <rPr>
        <rFont val="Arial"/>
        <color theme="1"/>
      </rPr>
      <t xml:space="preserve"> It no match then check exceptions in manual first.</t>
    </r>
  </si>
  <si>
    <r>
      <rPr>
        <rFont val="Arial"/>
        <color theme="1"/>
      </rPr>
      <t>From management fee input field at top of sheet (doesn't have to match exactly to last digit but should be close).</t>
    </r>
    <r>
      <rPr>
        <rFont val="Arial"/>
        <b/>
        <color theme="1"/>
      </rPr>
      <t xml:space="preserve"> If it doesn't match then STOP and tell Ian</t>
    </r>
    <r>
      <rPr>
        <rFont val="Arial"/>
        <color theme="1"/>
      </rPr>
      <t xml:space="preserve"> (becauase all others will be wrong too).</t>
    </r>
  </si>
  <si>
    <r>
      <rPr>
        <rFont val="Arial"/>
        <b/>
        <color theme="1"/>
      </rPr>
      <t>Last year</t>
    </r>
    <r>
      <rPr>
        <rFont val="Arial"/>
        <color theme="1"/>
      </rPr>
      <t xml:space="preserve"> tax return for this investor,Part II, Box L (Member’s capital account analysis), "Ending capital account".</t>
    </r>
  </si>
  <si>
    <t>5/22/2022: replace whole old version with this new version (easier to use)</t>
  </si>
  <si>
    <t>5/19/2022: Added "Total" and shifted "Estimator" to right. Claos believe "estimator" calc was wrong so adjusted down 1 cell. Was =sum(N164:N167). Changed to =sum(N165:N168)</t>
  </si>
  <si>
    <r>
      <rPr>
        <rFont val="Arial"/>
        <color theme="1"/>
      </rPr>
      <t xml:space="preserve">YEF. "Statement of Assets, Liabilities and Members’ Equity", "total liabilities", </t>
    </r>
    <r>
      <rPr>
        <rFont val="Arial"/>
        <b/>
        <color theme="1"/>
      </rPr>
      <t>&lt;current year&gt;</t>
    </r>
    <r>
      <rPr>
        <rFont val="Arial"/>
        <color theme="1"/>
      </rPr>
      <t xml:space="preserve">
</t>
    </r>
  </si>
  <si>
    <t>5/19/2022: Updated exception to notate that this is "at risk" with real-estate</t>
  </si>
  <si>
    <t xml:space="preserve">April 2022: Was wrong cells and fixed. </t>
  </si>
  <si>
    <t>Sponsor K-1s: Box 10 Net section 1231 gain/loss))</t>
  </si>
  <si>
    <t>2022-05-21: Added per Travis on Grubb VI</t>
  </si>
  <si>
    <t>2022-05-18: Was wrong cell and fixed.</t>
  </si>
  <si>
    <t>Sponsor K-1s: Box 18b</t>
  </si>
  <si>
    <t>2022-04-16: PIC-2021-F (MG 2021 QP) Flipped back to minus. Travis: "it looks like maybe the nondeductible expenses are being added to the capital account rather than subtracted.  While you don't get a tax deduction for them, they still reduce your capital account. Note: not tying to a specific row because it can span multiple rows like on MG/BNL/Christina. 9/8/2021:Override the minus result to a plus. "Difference in your calculation is the nondeductible expenses from 18c.  It seems the Christina Real Estate had a refund of nondeductible expenses, so this is actually an increase to the capital account rather than the decrease it normally would be.". 2021-09-14 Clairmont: was also a minus override</t>
  </si>
  <si>
    <t>&lt;spot check investor K-1&gt;, Part III box 5 interest income in (if MM or accrued interest)</t>
  </si>
  <si>
    <t>2022-06-01: 11A is already on line 196 so removed per Travis.</t>
  </si>
  <si>
    <t>2022-05-18: If exists, add here: "Section L, "Partner's Capital Account Analysis", "Other increase (decrease) (attach explanation)"</t>
  </si>
  <si>
    <t>2022-05-18 Add accurual to cash adjustment here (if it exists). Per Travis Lee: this is hard to find: "California schedule K-1: "SCHEDULE M-1 ADDITIONS:" "OTHER TAX EXEMPT INCOME:"  "ACCRUAL TO CASH ADJUSTMENT"</t>
  </si>
  <si>
    <t>PIC K-1 Estimator: "Fund X" 12 (PIC 2019-E).  Not tax advice. Use at your own risk.</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</si>
  <si>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</si>
  <si>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</si>
  <si>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</si>
  <si>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</si>
  <si>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Fund X</t>
  </si>
  <si>
    <t>82-5485045</t>
  </si>
  <si>
    <t xml:space="preserve">84-2530054
</t>
  </si>
  <si>
    <t>GCP 12, LP</t>
  </si>
  <si>
    <t xml:space="preserve">Private Investor Club Feeder Fund 2019-E LLC
</t>
  </si>
  <si>
    <t>150 SOUTH WACKER DRIVE, SUITE 800 CHICAGO IL 60606</t>
  </si>
  <si>
    <t>I</t>
  </si>
  <si>
    <t>Other information, box code AE</t>
  </si>
  <si>
    <t>AE</t>
  </si>
  <si>
    <t>LINE 20AH - OTHER INFORMATION
THE SECTION 163(J) INTEREST EXPENSE LIMITATION DOES NOT APPLY TO CERTAIN SMALL BUSINESSES
(SUBJECT TO A GROSS RECEIPTS TEST UNDER SECTION 448(C)). THE PARTNERSHIP'S DIRECTLY EARNED
GROSS RECEIPTS AND GROSS RECEIPTS EARNED BY THE PARTNERSHIP THROUGH OTHER PASSTHROUGH
ENTITIES ARE BELOW. YOU SHOULD MULTIPLY EACH YEAR'S GROSS RECEIPTS BY THE END OF YEAR PROFIT
PERCENTAGE PROVIDED TO YOU ON YOUR SCHEDULE K-1 FOR THE RESPECTIVE YEARS.
TAX YEAR ENDED 12/31/2021 128,368,862
TAX YEAR ENDED 12/31/2020 67,882,827
TAX YEAR ENDED 12/31/2019 11,742,565
TAX YEAR ENDED 12/31/2018 1,451,689
THE PARTNERSHIP HAS ADDITIONAL INVESTMENTS IN PASSTHROUGH ENTITIES THAT HAVE NOT REPORTED
GROSS RECEIPTS TO THE PARTNERSHIP. AS A RESULT, THE PARTNERSHIP HAS REPORTED ALL OF ITS KNOWN
GROSS RECEIPTS ABOVE. TAXPAYERS MAY NEED ADDITIONAL INFORMATION TO DETERMINE THEIR
ELIGIBILITY FOR THE SMALL BUSINESS EXEMPTION. PLEASE CONSULT YOUR TAX ADVISOR AND CONTACT THE
PARTNERSHIP IF YOU NEED ADDITIONAL INFORMATION</t>
  </si>
  <si>
    <t>LINE 20Z - SECTION 199A INFORMATION
SECTION 199A INCOME (1,843)
TOTAL LINE 20Z - SECTION 199A INCOME (1,843)</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</si>
  <si>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</si>
  <si>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r>
      <rPr>
        <rFont val="Arial"/>
        <color theme="1"/>
      </rPr>
      <t xml:space="preserve">To bring over the newest version of these fields:
1) </t>
    </r>
    <r>
      <rPr>
        <rFont val="Arial"/>
        <b/>
        <color theme="1"/>
      </rPr>
      <t>Add any missing "breaking revisions" (see below)</t>
    </r>
    <r>
      <rPr>
        <rFont val="Arial"/>
        <color theme="1"/>
      </rPr>
      <t>. 
2) D</t>
    </r>
    <r>
      <rPr>
        <rFont val="Arial"/>
        <b/>
        <color theme="1"/>
      </rPr>
      <t xml:space="preserve">ouble check that the title on this line is at line 139 </t>
    </r>
    <r>
      <rPr>
        <rFont val="Arial"/>
        <color theme="1"/>
      </rPr>
      <t>in the new sheet. (If it's a higher number, then delete extra/empty rows in the state area so that this becomes 139 again on that sheet). 
3) Then copy and paste over the latest version from the template to line 139 (and onwards) of the old sheet.</t>
    </r>
  </si>
  <si>
    <t>Cla Hus</t>
  </si>
  <si>
    <r>
      <rPr>
        <rFont val="Arial"/>
        <color rgb="FF000000"/>
      </rPr>
      <t xml:space="preserve">YEF, “Supplemental Schedule of Members' Equity”, &lt;current year&gt;. </t>
    </r>
    <r>
      <rPr>
        <rFont val="Arial"/>
        <b/>
        <color rgb="FF000000"/>
      </rPr>
      <t xml:space="preserve"> “since inception”</t>
    </r>
    <r>
      <rPr>
        <rFont val="Arial"/>
        <color rgb="FF000000"/>
      </rPr>
      <t xml:space="preserve"> (if more than 1 year) or "YTD" (if only 1), "</t>
    </r>
    <r>
      <rPr>
        <rFont val="Arial"/>
        <b/>
        <color rgb="FF000000"/>
      </rPr>
      <t>Members"</t>
    </r>
  </si>
  <si>
    <r>
      <rPr>
        <rFont val="Arial"/>
        <color rgb="FF000000"/>
      </rPr>
      <t>YEF, “Supplemental Schedule of Members' Equity”, &lt;current year&gt;.</t>
    </r>
    <r>
      <rPr>
        <rFont val="Arial"/>
        <b/>
        <color rgb="FF000000"/>
      </rPr>
      <t xml:space="preserve"> "YTD"</t>
    </r>
    <r>
      <rPr>
        <rFont val="Arial"/>
        <color rgb="FF000000"/>
      </rPr>
      <t xml:space="preserve"> (NOT "since inception"), "Members" "Management fees"       "</t>
    </r>
  </si>
  <si>
    <r>
      <rPr>
        <rFont val="Arial"/>
        <color theme="1"/>
      </rPr>
      <t xml:space="preserve">From spot check investor K-1, </t>
    </r>
    <r>
      <rPr>
        <rFont val="Arial"/>
        <b/>
        <color theme="1"/>
      </rPr>
      <t>line 13, code W (management fees)</t>
    </r>
    <r>
      <rPr>
        <rFont val="Arial"/>
        <color theme="1"/>
      </rPr>
      <t>. Generally should match but if not, check exceptions in manual first.</t>
    </r>
  </si>
  <si>
    <r>
      <rPr>
        <rFont val="Arial"/>
        <color theme="1"/>
      </rPr>
      <t xml:space="preserve">From spot check investor K-1, </t>
    </r>
    <r>
      <rPr>
        <rFont val="Arial"/>
        <b/>
        <color theme="1"/>
      </rPr>
      <t>line 5 (interest income).</t>
    </r>
    <r>
      <rPr>
        <rFont val="Arial"/>
        <color theme="1"/>
      </rPr>
      <t xml:space="preserve"> It no match then check exceptions in manual first.</t>
    </r>
  </si>
  <si>
    <r>
      <rPr>
        <rFont val="Arial"/>
        <color theme="1"/>
      </rPr>
      <t>From management fee input field at top of sheet (doesn't have to match exactly to last digit but should be close).</t>
    </r>
    <r>
      <rPr>
        <rFont val="Arial"/>
        <b/>
        <color theme="1"/>
      </rPr>
      <t xml:space="preserve"> If it doesn't match then STOP and tell Ian</t>
    </r>
    <r>
      <rPr>
        <rFont val="Arial"/>
        <color theme="1"/>
      </rPr>
      <t xml:space="preserve"> (becauase all others will be wrong too).</t>
    </r>
  </si>
  <si>
    <r>
      <rPr>
        <rFont val="Arial"/>
        <b/>
        <color rgb="FF000000"/>
      </rPr>
      <t>Last year</t>
    </r>
    <r>
      <rPr>
        <rFont val="Arial"/>
        <b/>
        <color rgb="FF000000"/>
      </rPr>
      <t xml:space="preserve"> tax return for this investor,Part II, Box L (Member’s capital account analysis), "Ending capital account".</t>
    </r>
  </si>
  <si>
    <t>5/19/2022: replace whole old version with this new version (easier to use)</t>
  </si>
  <si>
    <r>
      <rPr>
        <rFont val="Arial"/>
        <color theme="1"/>
      </rPr>
      <t xml:space="preserve">YEF. "Statement of Assets, Liabilities and Members’ Equity", "total liabilities", </t>
    </r>
    <r>
      <rPr>
        <rFont val="Arial"/>
        <b/>
        <color theme="1"/>
      </rPr>
      <t>&lt;current year&gt;</t>
    </r>
    <r>
      <rPr>
        <rFont val="Arial"/>
        <color theme="1"/>
      </rPr>
      <t xml:space="preserve">
</t>
    </r>
  </si>
  <si>
    <t>5/18/2022: Added fix on line 198 (13w)</t>
  </si>
  <si>
    <t>5/18/2022: Cell P204:  If exists, add here: "Section L, "Partner's Capital Account Analysis", "Other increase (decrease) (attach explanation)"</t>
  </si>
  <si>
    <t>PIC K-1 Estimator: Apollo FCI IV Feeder (PIC 2019-F).  Not tax advice. Use at your own risk.</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</si>
  <si>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</si>
  <si>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</si>
  <si>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</si>
  <si>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</si>
  <si>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APOLLO</t>
  </si>
  <si>
    <t>98-1445342</t>
  </si>
  <si>
    <t>84-3103914</t>
  </si>
  <si>
    <t>FINANCIAL CREDIT INVESTMENT IV, LP</t>
  </si>
  <si>
    <t>PRIVATE INVESTOR CLUB FEEDER FUND 2019-F LLC</t>
  </si>
  <si>
    <t>ONE MANHATTANVILLE ROAD, SUITE 201 PURCHASE, NY 10577</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</si>
  <si>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</si>
  <si>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r>
      <rPr>
        <rFont val="Arial"/>
        <color theme="1"/>
      </rPr>
      <t xml:space="preserve">YEF, “Supplemental Schedule of Members' Equity”, &lt;current year&gt;. </t>
    </r>
    <r>
      <rPr>
        <rFont val="Arial"/>
        <b/>
        <color theme="1"/>
      </rPr>
      <t xml:space="preserve"> “since inception”</t>
    </r>
    <r>
      <rPr>
        <rFont val="Arial"/>
        <color theme="1"/>
      </rPr>
      <t xml:space="preserve"> (if more than 1 year) or "YTD" (if only 1), "</t>
    </r>
    <r>
      <rPr>
        <rFont val="Arial"/>
        <b/>
        <color theme="1"/>
      </rPr>
      <t>Members"</t>
    </r>
  </si>
  <si>
    <r>
      <rPr>
        <rFont val="Arial"/>
        <b/>
        <color theme="1"/>
      </rPr>
      <t>Last year</t>
    </r>
    <r>
      <rPr>
        <rFont val="Arial"/>
        <color theme="1"/>
      </rPr>
      <t xml:space="preserve"> tax return for this investor,Part II, Box L (Member’s capital account analysis), "Ending capital account".</t>
    </r>
  </si>
  <si>
    <r>
      <rPr>
        <rFont val="Arial"/>
        <color theme="1"/>
      </rPr>
      <t xml:space="preserve">YEF. "Statement of Assets, Liabilities and Members’ Equity", "total liabilities", </t>
    </r>
    <r>
      <rPr>
        <rFont val="Arial"/>
        <b/>
        <color theme="1"/>
      </rPr>
      <t>&lt;current year&gt;</t>
    </r>
    <r>
      <rPr>
        <rFont val="Arial"/>
        <color theme="1"/>
      </rPr>
      <t xml:space="preserve">
</t>
    </r>
  </si>
  <si>
    <t>Ian's note: may need to tweak this calc. 4/3/2022: IMPORTANT management fee needs to be filled in cell E8 or all fields won't populate below.</t>
  </si>
  <si>
    <t>PIC K-1 Estimator: Front Street/MG Properties (PIC 2019-G).  Not tax advice. Use at your own risk.</t>
  </si>
  <si>
    <t>March 23, 2022 Corrrection: Front Street has not yet sent it's K-1 to the feeder (only MG) so we don't yet have enough sponsor docs to fully post this. Once it's received this will be added and then renabled.</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</si>
  <si>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</si>
  <si>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</si>
  <si>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</si>
  <si>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</si>
  <si>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Temporarily hard coded for investor verification of spot check investor.</t>
  </si>
  <si>
    <t>MG MITCHELL PLACE</t>
  </si>
  <si>
    <t>MG ANDANTE HOLDINGS</t>
  </si>
  <si>
    <t>MG VUE 22 HOLDINGS</t>
  </si>
  <si>
    <t xml:space="preserve">FRONT STREEET </t>
  </si>
  <si>
    <t>85-3037115</t>
  </si>
  <si>
    <t>85-4045402</t>
  </si>
  <si>
    <t>85-3989356</t>
  </si>
  <si>
    <t>83-1320591</t>
  </si>
  <si>
    <t>84-3548619</t>
  </si>
  <si>
    <t>MG MITCHELL PLACE INVESTMENTS LP</t>
  </si>
  <si>
    <t>MG ANDANTE HOLDINGS, LP</t>
  </si>
  <si>
    <t>MG VUE 22 HOLDINGS, LP</t>
  </si>
  <si>
    <t>FRONT STREET PROPERTIES FUND II, LP</t>
  </si>
  <si>
    <t>Private Investor Club Feeder Fund 2019-G LLC</t>
  </si>
  <si>
    <t>10505 SORRENTO VALLEY RD. STE 300 SAN DIEGO CA 92121</t>
  </si>
  <si>
    <t>P.O. BOX 21509
WINSTON-SALEM, NC 27120-1509</t>
  </si>
  <si>
    <t>Note: from Travis. $0 is correct here. 1.	Yes, it is a passthrough item. However, the 179 deductions can only be used to offset income.  Since the fund is at a net loss for the year, that deduction gets carried forward for future use.</t>
  </si>
  <si>
    <t>SCHEDULE K-1 OTHER INFORMATION, BOX 20, CODE AH
DESCRIPTION 		 	AMOUNT
PRIOR YEAR GROSS RECEIPTS 	48,341.</t>
  </si>
  <si>
    <t>SCHEDULE K-1 OTHER INFORMATION, BOX 20, CODE AH
DESCRIPTION 				AMOUNT
2018-2020 AVERAGE GROSS RECEIPTS 	8,464.</t>
  </si>
  <si>
    <t>SCHEDULE K-1 SECTION 199A INFORMATION, BOX 20, CODE Z
DESCRIPTION                         AMOUNT
RENTAL INCOME (LOSS)                 8,431.
UNADJUSTED BASIS OF ASSETS         702,045.</t>
  </si>
  <si>
    <t>SCHEDULE K-1 SECTION 199A INFORMATION, BOX 20, CODE Z
DESCRIPTION                         AMOUNT
PASSTHROUGH - MG ANDANTE VUE 22 INVESTMENTS 909, LP
EIN: 81-2804910
RENTAL INCOME (LOSS)                 -629,048.
UNADJUSTED BASIS OF ASSETS         1,877,403.</t>
  </si>
  <si>
    <t>SCHEDULE K-1 SECTION 199A INFORMATION, BOX 20, CODE Z
DESCRIPTION                                 AMOUNT
PASSTHROUGH - MG PALLAS INV DNP GVA LP FKA MG GARDEN VIE
MG PALLAS INV DNP GVA LP
EIN: 33-0553310
RENTAL INCOME (LOSS)                         -139.
UNADJUSTED BASIS OF ASSETS                 42,064.
PASSTHROUGH - MG PALLAS INV DNP MTA LP FKA MALIBU TERRAC
MG PALLAS INV DNP MTA LP
EIN: 33-0773962
RENTAL INCOME (LOSS)                         -199.
UNADJUSTED BASIS OF ASSETS                 31,996.
PASSTHROUGH - MG PALLAS INV DNP RPA LP FKA RANCHO POINTE
MG PALLAS INV DNP RPA LP
EIN: 33-0814934
RENTAL INCOME (LOSS)                         -140.
UNADJUSTED BASIS OF ASSETS                 19,080.
PASSTHROUGH - MG PALLAS INV MOS LP FKA MG MOSAIC HILLS I
MG PALLAS INV MOS LP
EIN: 33-0688354
RENTAL INCOME (LOSS)                         -6,027.
UNADJUSTED BASIS OF ASSETS                 986,293.</t>
  </si>
  <si>
    <t>SCHEDULE K-1 SECTION 199A INFORMATION, BOX 20, CODE Z
DESCRIPTION                         AMOUNT
PASSTHROUGH - MG ANDANTE VUE 22 INVESTMENTS 909, LP
VUE 22
EIN: 81-2804910
RENTAL INCOME (LOSS)                 -12,768.
UNADJUSTED BASIS OF ASSETS         2,565,536.</t>
  </si>
  <si>
    <t>SCHEDULE K-1 SECTION 199A INFORMATION, BOX 20, CODE Z
DESCRIPTION                         AMOUNT
TRADE OR BUSINESS -
ORDINARY INCOME (LOSS)                 -28,521.
UNADJUSTED BASIS OF ASSETS         473.
RENT - FRONT STREET-BAILEY LLC
RENTAL INCOME (LOSS)                 -53,026.
UNADJUSTED BASIS OF ASSETS         1,020,037.
RENT - FRONT STREET-BROOKFIELD LLC
RENTAL INCOME (LOSS)                 67,513.
UNADJUSTED BASIS OF ASSETS         1,701,366.
RENT - FRONT STREET-PEACHTREE LLC
RENTAL INCOME (LOSS)                 36,458.
SECTION 179 DEDUCTION                 19,871.
UNADJUSTED BASIS OF ASSETS         740,584.
PASSTHROUGH - FRONT STREET - MEMPHIS, LLC
EIN: 87-0876874
RENTAL INCOME (LOSS)                 16,185.
UNADJUSTED BASIS OF ASSETS         764,471.</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</si>
  <si>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</si>
  <si>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t>GEORGIA K-1 EQUIVALENT</t>
  </si>
  <si>
    <t>Net business Income apportioned to Georgia</t>
  </si>
  <si>
    <t>Net income allocated to Georgia</t>
  </si>
  <si>
    <t>Total Georgia income</t>
  </si>
  <si>
    <t>Geogia tax withheld</t>
  </si>
  <si>
    <t>NORTH CAROLINA K-1 EQUIVALENT</t>
  </si>
  <si>
    <t>Nonresidents Only</t>
  </si>
  <si>
    <t>Portion of Line 1 Above From N.C Sources</t>
  </si>
  <si>
    <t>Portion of Line 2 Above Attributable to N.C. Source Income</t>
  </si>
  <si>
    <t>Nonresidents Share of Net Tax Paid by the Manager of the Partnership</t>
  </si>
  <si>
    <t>NORTH CAROLINA K-1 SUPPLEMENTAL SCHEDULE</t>
  </si>
  <si>
    <t>COLUMN B (N.C. Sources)</t>
  </si>
  <si>
    <t>Bonus Depreciation</t>
  </si>
  <si>
    <t>SOUTH CAROLINA K-1 EQUIVALENT</t>
  </si>
  <si>
    <t>D. Amounts Allocated or Apportioned to SC</t>
  </si>
  <si>
    <t>SOUTH CAROLINA 1099-MISC</t>
  </si>
  <si>
    <t>State tax withheld</t>
  </si>
  <si>
    <r>
      <rPr>
        <rFont val="Arial"/>
        <color theme="1"/>
      </rPr>
      <t xml:space="preserve">To bring over the newest version of these fields:
1) </t>
    </r>
    <r>
      <rPr>
        <rFont val="Arial"/>
        <b/>
        <color theme="1"/>
      </rPr>
      <t>Add any missing "breaking revisions" (see below)</t>
    </r>
    <r>
      <rPr>
        <rFont val="Arial"/>
        <color theme="1"/>
      </rPr>
      <t>. 
2) D</t>
    </r>
    <r>
      <rPr>
        <rFont val="Arial"/>
        <b/>
        <color theme="1"/>
      </rPr>
      <t xml:space="preserve">ouble check that the title on this line is at line 139 </t>
    </r>
    <r>
      <rPr>
        <rFont val="Arial"/>
        <color theme="1"/>
      </rPr>
      <t>in the new sheet. (If it's a higher number, then delete extra/empty rows in the state area so that this becomes 139 again on that sheet). 
3) Then copy and paste over the latest version from the template to line 139 (and onwards) of the old sheet.</t>
    </r>
  </si>
  <si>
    <t>Mar Goo</t>
  </si>
  <si>
    <r>
      <rPr>
        <rFont val="Arial"/>
        <color theme="1"/>
      </rPr>
      <t xml:space="preserve">YEF, “Supplemental Schedule of Members' Equity”, &lt;current year&gt;. </t>
    </r>
    <r>
      <rPr>
        <rFont val="Arial"/>
        <b/>
        <color theme="1"/>
      </rPr>
      <t xml:space="preserve"> “since inception”</t>
    </r>
    <r>
      <rPr>
        <rFont val="Arial"/>
        <color theme="1"/>
      </rPr>
      <t xml:space="preserve"> (if more than 1 year) or "YTD" (if only 1), "</t>
    </r>
    <r>
      <rPr>
        <rFont val="Arial"/>
        <b/>
        <color theme="1"/>
      </rPr>
      <t>Members"</t>
    </r>
  </si>
  <si>
    <r>
      <rPr>
        <rFont val="Arial"/>
        <color theme="1"/>
      </rPr>
      <t>YEF, “Supplemental Schedule of Members' Equity”, &lt;current year&gt;.</t>
    </r>
    <r>
      <rPr>
        <rFont val="Arial"/>
        <b/>
        <color theme="1"/>
      </rPr>
      <t xml:space="preserve"> "YTD"</t>
    </r>
    <r>
      <rPr>
        <rFont val="Arial"/>
        <color theme="1"/>
      </rPr>
      <t xml:space="preserve"> (NOT "since inception"), "Members" "Management fees"       "</t>
    </r>
  </si>
  <si>
    <r>
      <rPr>
        <rFont val="Arial"/>
        <color theme="1"/>
      </rPr>
      <t xml:space="preserve">From spot check investor K-1, </t>
    </r>
    <r>
      <rPr>
        <rFont val="Arial"/>
        <b/>
        <color theme="1"/>
      </rPr>
      <t>line 13, code W (management fees)</t>
    </r>
    <r>
      <rPr>
        <rFont val="Arial"/>
        <color theme="1"/>
      </rPr>
      <t>. Generally should match but if not, check exceptions in manual first.</t>
    </r>
  </si>
  <si>
    <r>
      <rPr>
        <rFont val="Arial"/>
        <color theme="1"/>
      </rPr>
      <t xml:space="preserve">From spot check investor K-1, </t>
    </r>
    <r>
      <rPr>
        <rFont val="Arial"/>
        <b/>
        <color theme="1"/>
      </rPr>
      <t>line 5 (interest income).</t>
    </r>
    <r>
      <rPr>
        <rFont val="Arial"/>
        <color theme="1"/>
      </rPr>
      <t xml:space="preserve"> It no match then check exceptions in manual first.</t>
    </r>
  </si>
  <si>
    <r>
      <rPr>
        <rFont val="Arial"/>
        <color theme="1"/>
      </rPr>
      <t>From management fee input field at top of sheet (doesn't have to match exactly to last digit but should be close).</t>
    </r>
    <r>
      <rPr>
        <rFont val="Arial"/>
        <b/>
        <color theme="1"/>
      </rPr>
      <t xml:space="preserve"> If it doesn't match then STOP and tell Ian</t>
    </r>
    <r>
      <rPr>
        <rFont val="Arial"/>
        <color theme="1"/>
      </rPr>
      <t xml:space="preserve"> (becauase all others will be wrong too).</t>
    </r>
  </si>
  <si>
    <r>
      <rPr>
        <rFont val="Arial"/>
        <b/>
        <color theme="1"/>
      </rPr>
      <t>Last year</t>
    </r>
    <r>
      <rPr>
        <rFont val="Arial"/>
        <color theme="1"/>
      </rPr>
      <t xml:space="preserve"> tax return for this investor,Part II, Box L (Member’s capital account analysis), "Ending capital account".</t>
    </r>
  </si>
  <si>
    <t>Good</t>
  </si>
  <si>
    <t>What is this? Asked Travis. "Column B comes from the Andante Holdings K-1 (85-4045402)."</t>
  </si>
  <si>
    <t>What is this? Asked Travis. "Column A comes from the Vue 22 Holdings K-1 (85-3989356). "</t>
  </si>
  <si>
    <t>MG PALLAS GVA 33-0553310</t>
  </si>
  <si>
    <t>MG PALLAS MTA 33-0773962</t>
  </si>
  <si>
    <t>MG PALLAS RPA 33-0814934</t>
  </si>
  <si>
    <t>MG PALLAS LP MOS LP FKA MG MOSAIC HILLS 33-0688354</t>
  </si>
  <si>
    <t>MG ANDANTE 81-2804910</t>
  </si>
  <si>
    <t>FRONT STREET TRADE or business</t>
  </si>
  <si>
    <t xml:space="preserve">FRONT STREET-BAILEY </t>
  </si>
  <si>
    <t xml:space="preserve"> FRONT STREET-BROOKFIELD LLC</t>
  </si>
  <si>
    <t>FRONT STREET PEACHTREE</t>
  </si>
  <si>
    <t>FRONT STREET MEMPHIS</t>
  </si>
  <si>
    <r>
      <rPr>
        <rFont val="Arial"/>
        <color theme="1"/>
      </rPr>
      <t xml:space="preserve">YEF. "Statement of Assets, Liabilities and Members’ Equity", "total liabilities", </t>
    </r>
    <r>
      <rPr>
        <rFont val="Arial"/>
        <b/>
        <color theme="1"/>
      </rPr>
      <t>&lt;current year&gt;</t>
    </r>
    <r>
      <rPr>
        <rFont val="Arial"/>
        <color theme="1"/>
      </rPr>
      <t xml:space="preserve">
</t>
    </r>
  </si>
  <si>
    <t>Section 179</t>
  </si>
  <si>
    <t>PIC K-1 Estimator: Statera (PIC 2019-I).  Not tax advice. Use at your own risk.</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</si>
  <si>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</si>
  <si>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</si>
  <si>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</si>
  <si>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</si>
  <si>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Statera</t>
  </si>
  <si>
    <t>84-5100101</t>
  </si>
  <si>
    <t>84-3654624</t>
  </si>
  <si>
    <t>STATERA CAPITAL FUND, LP</t>
  </si>
  <si>
    <t>PRIVATE INVESTOR CLUB FEEDER FUND 2019-I, LLC</t>
  </si>
  <si>
    <t>216 N MAY ST., SUITE 4C, CHICAGO IL 60607</t>
  </si>
  <si>
    <t>Other information, box code B</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</si>
  <si>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</si>
  <si>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r>
      <rPr>
        <rFont val="Arial"/>
        <color theme="1"/>
      </rPr>
      <t xml:space="preserve">YEF, “Supplemental Schedule of Members' Equity”, &lt;current year&gt;. </t>
    </r>
    <r>
      <rPr>
        <rFont val="Arial"/>
        <b/>
        <color theme="1"/>
      </rPr>
      <t xml:space="preserve"> “since inception”</t>
    </r>
    <r>
      <rPr>
        <rFont val="Arial"/>
        <color theme="1"/>
      </rPr>
      <t xml:space="preserve"> (if more than 1 year) or "YTD" (if only 1), "</t>
    </r>
    <r>
      <rPr>
        <rFont val="Arial"/>
        <b/>
        <color theme="1"/>
      </rPr>
      <t>Members"</t>
    </r>
  </si>
  <si>
    <r>
      <rPr>
        <rFont val="Arial"/>
        <b/>
        <color theme="1"/>
      </rPr>
      <t>Last year</t>
    </r>
    <r>
      <rPr>
        <rFont val="Arial"/>
        <color theme="1"/>
      </rPr>
      <t xml:space="preserve"> tax return for this investor,Part II, Box L (Member’s capital account analysis), "Ending capital account".</t>
    </r>
  </si>
  <si>
    <r>
      <rPr>
        <rFont val="Arial"/>
        <color theme="1"/>
      </rPr>
      <t xml:space="preserve">YEF. "Statement of Assets, Liabilities and Members’ Equity", "total liabilities", </t>
    </r>
    <r>
      <rPr>
        <rFont val="Arial"/>
        <b/>
        <color theme="1"/>
      </rPr>
      <t>&lt;current year&gt;</t>
    </r>
    <r>
      <rPr>
        <rFont val="Arial"/>
        <color theme="1"/>
      </rPr>
      <t xml:space="preserve">
</t>
    </r>
  </si>
  <si>
    <t>PIC K-1 Estimator: Round Hill Music Fund III (PIC 2019-J).  Not tax advice. Use at your own risk.</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</si>
  <si>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</si>
  <si>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</si>
  <si>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</si>
  <si>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</si>
  <si>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Round Hill</t>
  </si>
  <si>
    <t xml:space="preserve">
84-4246341</t>
  </si>
  <si>
    <t>Private Investor Club Feeder Fund 2019-J LLC</t>
  </si>
  <si>
    <t>Other deductions, Box code I</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</si>
  <si>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</si>
  <si>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r>
      <rPr>
        <rFont val="Arial"/>
        <color theme="1"/>
      </rPr>
      <t xml:space="preserve">YEF, “Supplemental Schedule of Members' Equity”, &lt;current year&gt;. </t>
    </r>
    <r>
      <rPr>
        <rFont val="Arial"/>
        <b/>
        <color theme="1"/>
      </rPr>
      <t xml:space="preserve"> “since inception”</t>
    </r>
    <r>
      <rPr>
        <rFont val="Arial"/>
        <color theme="1"/>
      </rPr>
      <t xml:space="preserve"> (if more than 1 year) or "YTD" (if only 1), "</t>
    </r>
    <r>
      <rPr>
        <rFont val="Arial"/>
        <b/>
        <color theme="1"/>
      </rPr>
      <t>Members"</t>
    </r>
  </si>
  <si>
    <r>
      <rPr>
        <rFont val="Arial"/>
        <b/>
        <color theme="1"/>
      </rPr>
      <t>Last year</t>
    </r>
    <r>
      <rPr>
        <rFont val="Arial"/>
        <color theme="1"/>
      </rPr>
      <t xml:space="preserve"> tax return for this investor,Part II, Box L (Member’s capital account analysis), "Ending capital account".</t>
    </r>
  </si>
  <si>
    <r>
      <rPr>
        <rFont val="Arial"/>
        <color theme="1"/>
      </rPr>
      <t xml:space="preserve">YEF. "Statement of Assets, Liabilities and Members’ Equity", "total liabilities", </t>
    </r>
    <r>
      <rPr>
        <rFont val="Arial"/>
        <b/>
        <color theme="1"/>
      </rPr>
      <t>&lt;current year&gt;</t>
    </r>
    <r>
      <rPr>
        <rFont val="Arial"/>
        <color theme="1"/>
      </rPr>
      <t xml:space="preserve">
</t>
    </r>
  </si>
  <si>
    <t>PIC K-1 Estimator: MG Properties 2020 QP (PIC 2020-A).  Not tax advice. Use at your own risk.</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</si>
  <si>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</si>
  <si>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</si>
  <si>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</si>
  <si>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</si>
  <si>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MG VICTORIA</t>
  </si>
  <si>
    <t>MG ANDANTE</t>
  </si>
  <si>
    <t>MG VUE 22</t>
  </si>
  <si>
    <t>81-5207221</t>
  </si>
  <si>
    <t>84-4188299</t>
  </si>
  <si>
    <t>MG VICTORIA ARBORS INVESTMENTS SLM, LP</t>
  </si>
  <si>
    <t>MG MITCHELL PLACE INVESTMENTS</t>
  </si>
  <si>
    <t>PRIVATE INVESTOR CLUB FEEDER FUND 2020-A LLC</t>
  </si>
  <si>
    <t>10505 SORRENTO VALLEY RD STE 300 SAN DIEGO CA 92121</t>
  </si>
  <si>
    <t>??</t>
  </si>
  <si>
    <t>SCHEDULE K-1 OTHER INFORMATION, BOX 20, CODE AH
DESCRIPTION 				 AMOUNT
PRIOR YEAR GROSS RECEIPTS 		78,554.</t>
  </si>
  <si>
    <t>SCHEDULE K-1 SECTION 199A INFORMATION, BOX 20, CODE Z
DESCRIPTION                                 AMOUNT
RENT - VICTORIA ARBORS - 78.25%
RENTAL INCOME (LOSS)                         -631,850.
UNADJUSTED BASIS OF ASSETS                 3,005,183.</t>
  </si>
  <si>
    <t>SCHEDULE K-1 SECTION 199A INFORMATION, BOX 20, CODE Z
DESCRIPTION 			AMOUNT
RENTAL INCOME (LOSS) 		13,852.
UNADJUSTED BASIS OF ASSETS 	1,153,358.</t>
  </si>
  <si>
    <t>SCHEDULE K-1 SECTION 199A INFORMATION, BOX 20, CODE Z
DESCRIPTION 			AMOUNT
PASSTHROUGH - MG ANDANTE VUE 22 INVESTMENTS 909, LP
EIN: 81-2804910
RENTAL INCOME (LOSS) 		-1,232,982.
UNADJUSTED BASIS OF ASSETS 	3,679,852.</t>
  </si>
  <si>
    <t>SCHEDULE K-1 SECTION 199A INFORMATION, BOX 20, CODE Z
DESCRIPTION                                 AMOUNT
PASSTHROUGH - MG ANDANTE VUE 22 INVESTMENTS 909, LP
VUE 22
EIN: 81-2804910
RENTAL INCOME (LOSS)                         -25,025.
UNADJUSTED BASIS OF ASSETS                 5,028,653.</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</si>
  <si>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</si>
  <si>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t>15a</t>
  </si>
  <si>
    <t>17a</t>
  </si>
  <si>
    <t>Depreciation adjustmnet on property placed in service after 1986</t>
  </si>
  <si>
    <t>18c</t>
  </si>
  <si>
    <t>Net income (loss) from rental real estate activities)</t>
  </si>
  <si>
    <t>Add lines 1, 2, and 3</t>
  </si>
  <si>
    <t>Jon Zwe</t>
  </si>
  <si>
    <r>
      <rPr>
        <rFont val="Arial"/>
        <color theme="1"/>
      </rPr>
      <t xml:space="preserve">YEF, “Supplemental Schedule of Members' Equity”, &lt;current year&gt;. </t>
    </r>
    <r>
      <rPr>
        <rFont val="Arial"/>
        <b/>
        <color theme="1"/>
      </rPr>
      <t xml:space="preserve"> “since inception”</t>
    </r>
    <r>
      <rPr>
        <rFont val="Arial"/>
        <color theme="1"/>
      </rPr>
      <t xml:space="preserve"> (if more than 1 year) or "YTD" (if only 1), "</t>
    </r>
    <r>
      <rPr>
        <rFont val="Arial"/>
        <b/>
        <color theme="1"/>
      </rPr>
      <t>Members"</t>
    </r>
  </si>
  <si>
    <r>
      <rPr>
        <rFont val="Arial"/>
        <b/>
        <color theme="1"/>
      </rPr>
      <t>Last year</t>
    </r>
    <r>
      <rPr>
        <rFont val="Arial"/>
        <color theme="1"/>
      </rPr>
      <t xml:space="preserve"> tax return for this investor,Part II, Box L (Member’s capital account analysis), "Ending capital account".</t>
    </r>
  </si>
  <si>
    <t>Victoria</t>
  </si>
  <si>
    <t>Mitchell</t>
  </si>
  <si>
    <t>Andante</t>
  </si>
  <si>
    <t>Vue</t>
  </si>
  <si>
    <r>
      <rPr>
        <rFont val="Arial"/>
        <color theme="1"/>
      </rPr>
      <t xml:space="preserve">YEF. "Statement of Assets, Liabilities and Members’ Equity", "total liabilities", </t>
    </r>
    <r>
      <rPr>
        <rFont val="Arial"/>
        <b/>
        <color theme="1"/>
      </rPr>
      <t>&lt;current year&gt;</t>
    </r>
    <r>
      <rPr>
        <rFont val="Arial"/>
        <color theme="1"/>
      </rPr>
      <t xml:space="preserve">
</t>
    </r>
  </si>
  <si>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</si>
  <si>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</si>
  <si>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</si>
  <si>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</si>
  <si>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</si>
  <si>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r>
      <rPr>
        <rFont val="Arial"/>
        <color theme="1"/>
      </rPr>
      <t xml:space="preserve">To bring over the newest version of these fields:
1) </t>
    </r>
    <r>
      <rPr>
        <rFont val="Arial"/>
        <b/>
        <color theme="1"/>
      </rPr>
      <t>Add any missing "breaking revisions" (see below)</t>
    </r>
    <r>
      <rPr>
        <rFont val="Arial"/>
        <color theme="1"/>
      </rPr>
      <t>. 
2) D</t>
    </r>
    <r>
      <rPr>
        <rFont val="Arial"/>
        <b/>
        <color theme="1"/>
      </rPr>
      <t xml:space="preserve">ouble check that the title on this line is at line 139 </t>
    </r>
    <r>
      <rPr>
        <rFont val="Arial"/>
        <color theme="1"/>
      </rPr>
      <t>in the new sheet. (If it's a higher number, then delete extra/empty rows in the state area so that this becomes 139 again on that sheet). 
3) Then copy and paste over the latest version from the template to line 139 (and onwards) of the old sheet.</t>
    </r>
  </si>
  <si>
    <r>
      <rPr>
        <rFont val="Arial"/>
        <color rgb="FF000000"/>
      </rPr>
      <t xml:space="preserve">YEF, “Supplemental Schedule of Members' Equity”, &lt;current year&gt;. </t>
    </r>
    <r>
      <rPr>
        <rFont val="Arial"/>
        <b/>
        <color rgb="FF000000"/>
      </rPr>
      <t xml:space="preserve"> “since inception”</t>
    </r>
    <r>
      <rPr>
        <rFont val="Arial"/>
        <color rgb="FF000000"/>
      </rPr>
      <t xml:space="preserve"> (if more than 1 year) or "YTD" (if only 1), "</t>
    </r>
    <r>
      <rPr>
        <rFont val="Arial"/>
        <b/>
        <color rgb="FF000000"/>
      </rPr>
      <t>Members"</t>
    </r>
  </si>
  <si>
    <r>
      <rPr>
        <rFont val="Arial"/>
        <color rgb="FF000000"/>
      </rPr>
      <t>YEF, “Supplemental Schedule of Members' Equity”, &lt;current year&gt;.</t>
    </r>
    <r>
      <rPr>
        <rFont val="Arial"/>
        <b/>
        <color rgb="FF000000"/>
      </rPr>
      <t xml:space="preserve"> "YTD"</t>
    </r>
    <r>
      <rPr>
        <rFont val="Arial"/>
        <color rgb="FF000000"/>
      </rPr>
      <t xml:space="preserve"> (NOT "since inception"), "Members" "Management fees"       "</t>
    </r>
  </si>
  <si>
    <r>
      <rPr>
        <rFont val="Arial"/>
        <color theme="1"/>
      </rPr>
      <t xml:space="preserve">From spot check investor K-1, </t>
    </r>
    <r>
      <rPr>
        <rFont val="Arial"/>
        <b/>
        <color theme="1"/>
      </rPr>
      <t>line 13, code W (management fees)</t>
    </r>
    <r>
      <rPr>
        <rFont val="Arial"/>
        <color theme="1"/>
      </rPr>
      <t>. Generally should match but if not, check exceptions in manual first.</t>
    </r>
  </si>
  <si>
    <r>
      <rPr>
        <rFont val="Arial"/>
        <color theme="1"/>
      </rPr>
      <t xml:space="preserve">From spot check investor K-1, </t>
    </r>
    <r>
      <rPr>
        <rFont val="Arial"/>
        <b/>
        <color theme="1"/>
      </rPr>
      <t>line 5 (interest income).</t>
    </r>
    <r>
      <rPr>
        <rFont val="Arial"/>
        <color theme="1"/>
      </rPr>
      <t xml:space="preserve"> It no match then check exceptions in manual first.</t>
    </r>
  </si>
  <si>
    <r>
      <rPr>
        <rFont val="Arial"/>
        <color theme="1"/>
      </rPr>
      <t>From management fee input field at top of sheet (doesn't have to match exactly to last digit but should be close).</t>
    </r>
    <r>
      <rPr>
        <rFont val="Arial"/>
        <b/>
        <color theme="1"/>
      </rPr>
      <t xml:space="preserve"> If it doesn't match then STOP and tell Ian</t>
    </r>
    <r>
      <rPr>
        <rFont val="Arial"/>
        <color theme="1"/>
      </rPr>
      <t xml:space="preserve"> (becauase all others will be wrong too).</t>
    </r>
  </si>
  <si>
    <r>
      <rPr>
        <rFont val="Arial"/>
        <b/>
        <color rgb="FF000000"/>
      </rPr>
      <t>Last year</t>
    </r>
    <r>
      <rPr>
        <rFont val="Arial"/>
        <b/>
        <color rgb="FF000000"/>
      </rPr>
      <t xml:space="preserve"> tax return for this investor,Part II, Box L (Member’s capital account analysis), "Ending capital account".</t>
    </r>
  </si>
  <si>
    <r>
      <rPr>
        <rFont val="Arial"/>
        <color theme="1"/>
      </rPr>
      <t xml:space="preserve">YEF. "Statement of Assets, Liabilities and Members’ Equity", "total liabilities", </t>
    </r>
    <r>
      <rPr>
        <rFont val="Arial"/>
        <b/>
        <color theme="1"/>
      </rPr>
      <t>&lt;current year&gt;</t>
    </r>
    <r>
      <rPr>
        <rFont val="Arial"/>
        <color theme="1"/>
      </rPr>
      <t xml:space="preserve">
</t>
    </r>
  </si>
  <si>
    <t>PIC K-1 Estimator: MG Properties 2020 AI (PIC 2020-B).  Not tax advice. Use at your own risk.</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</si>
  <si>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</si>
  <si>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</si>
  <si>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</si>
  <si>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</si>
  <si>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Temporarily hard coded for spot check investor test</t>
  </si>
  <si>
    <t>MG MITCHELL</t>
  </si>
  <si>
    <t>MG VUE</t>
  </si>
  <si>
    <t>ACB</t>
  </si>
  <si>
    <t>84-4210066</t>
  </si>
  <si>
    <t>MG VICTORIA ARBORS INVESTMENTS SLM, L.P.</t>
  </si>
  <si>
    <t>ATLANTIC CAPITAL BANK</t>
  </si>
  <si>
    <t>PRIVATE INVESTOR CLUB FEEDER FUND 2020-B, LLC</t>
  </si>
  <si>
    <t>10505 SORRENTO VALLEY RD. STE 300 SAN DIEGO, CA 92121</t>
  </si>
  <si>
    <t>SCHEDULE K-1 OTHER INFORMATION, BOX 20, CODE AH
DESCRIPTION  			AMOUNT
PRIOR YEAR GROSS RECEIPTS 	78,553.</t>
  </si>
  <si>
    <t>SCHEDULE K-1 SECTION 199A INFORMATION, BOX 20, CODE Z
DESCRIPTION 			AMOUNT
RENT - VICTORIA ARBORS - 78.25%
RENTAL INCOME (LOSS) 		-203,103.
UNADJUSTED BASIS OF ASSETS 	965,989.</t>
  </si>
  <si>
    <t>SCHEDULE K-1 SECTION 199A INFORMATION, BOX 20, CODE Z
DESCRIPTION                         AMOUNT
RENTAL INCOME (LOSS)                 13,852.
UNADJUSTED BASIS OF ASSETS         1,153,359.</t>
  </si>
  <si>
    <t>SCHEDULE K-1 SECTION 199A INFORMATION, BOX 20, CODE Z
DESCRIPTION                         AMOUNT
PASSTHROUGH - MG ANDANTE VUE 22 INVESTMENTS 909, LP
EIN: 81-2804910
RENTAL INCOME (LOSS)                 -958,987.
UNADJUSTED BASIS OF ASSETS         2,862,111.</t>
  </si>
  <si>
    <t>SCHEDULE K-1 SECTION 199A INFORMATION, BOX 20, CODE Z
DESCRIPTION 			AMOUNT
PASSTHROUGH - MG ANDANTE VUE 22 INVESTMENTS 909, LP
VUE 22
EIN: 81-2804910
RENTAL INCOME (LOSS) 		-19,464.
UNADJUSTED BASIS OF ASSETS 	3,911,174.</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</si>
  <si>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</si>
  <si>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t>Part IV Tax Withheld</t>
  </si>
  <si>
    <t>Part 1 Arizona Source Income</t>
  </si>
  <si>
    <t>Tho Hot</t>
  </si>
  <si>
    <r>
      <rPr>
        <rFont val="Arial"/>
        <color theme="1"/>
      </rPr>
      <t xml:space="preserve">YEF, “Supplemental Schedule of Members' Equity”, &lt;current year&gt;. </t>
    </r>
    <r>
      <rPr>
        <rFont val="Arial"/>
        <b/>
        <color theme="1"/>
      </rPr>
      <t xml:space="preserve"> “since inception”</t>
    </r>
    <r>
      <rPr>
        <rFont val="Arial"/>
        <color theme="1"/>
      </rPr>
      <t xml:space="preserve"> (if more than 1 year) or "YTD" (if only 1), "</t>
    </r>
    <r>
      <rPr>
        <rFont val="Arial"/>
        <b/>
        <color theme="1"/>
      </rPr>
      <t>Members"</t>
    </r>
  </si>
  <si>
    <r>
      <rPr>
        <rFont val="Arial"/>
        <b/>
        <color theme="1"/>
      </rPr>
      <t>Last year</t>
    </r>
    <r>
      <rPr>
        <rFont val="Arial"/>
        <color theme="1"/>
      </rPr>
      <t xml:space="preserve"> tax return for this investor,Part II, Box L (Member’s capital account analysis), "Ending capital account".</t>
    </r>
  </si>
  <si>
    <t>??had to hard code management fee to get better match</t>
  </si>
  <si>
    <t>MG ADANTE</t>
  </si>
  <si>
    <r>
      <rPr>
        <rFont val="Arial"/>
        <color theme="1"/>
      </rPr>
      <t xml:space="preserve">YEF. "Statement of Assets, Liabilities and Members’ Equity", "total liabilities", </t>
    </r>
    <r>
      <rPr>
        <rFont val="Arial"/>
        <b/>
        <color theme="1"/>
      </rPr>
      <t>&lt;current year&gt;</t>
    </r>
    <r>
      <rPr>
        <rFont val="Arial"/>
        <color theme="1"/>
      </rPr>
      <t xml:space="preserve">
</t>
    </r>
  </si>
  <si>
    <t>5/18/2022: Change it back to minus which was correct (and Christina was an aberation). Note: not tying to a specific row because it can span multiple rows like on MG/BNL/Christina. 9/8/2021:Override the minus result to a plus. "Difference in your calculation is the nondeductible expenses from 18c.  It seems the Christina Real Estate had a refund of nondeductible expenses, so this is actually an increase to the capital account rather than the decrease it normally would be.". 2021-09-14 Clairmont: was also a minus override</t>
  </si>
  <si>
    <t>PIC K-1 Estimator: Golub GEMS 5 (PIC 2020-C).  Not tax advice. Use at your own risk.</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</si>
  <si>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</si>
  <si>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</si>
  <si>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</si>
  <si>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</si>
  <si>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Temp hard coding for spot check investor</t>
  </si>
  <si>
    <t>GEMS</t>
  </si>
  <si>
    <t>85-0525443</t>
  </si>
  <si>
    <t xml:space="preserve">
84-4223801</t>
  </si>
  <si>
    <t>GEMS FUND 5, L.P.</t>
  </si>
  <si>
    <t xml:space="preserve">Private Investor Club Feeder Fund 2020-C LLC
</t>
  </si>
  <si>
    <t>130 HARBOUR PLACE, SUITE 340 DAVIDSON NC 28036</t>
  </si>
  <si>
    <t>Other portfolio income (loss), Box code I</t>
  </si>
  <si>
    <t>LINE 20AH - OTHER INFORMATION
THE PARTNERSHIP SOLELY HAS INVESTMENT ITEMS WITHIN THE MEANING OF PROP. REG. §1.163(J)-6(J) AND DOES
NOT HAVE ANY PRIOR YEAR OR CURRENT YEAR EXCESS BUSINESS INTEREST EXPENSE FROM A PASS-THROUGH
ENTITY. WHILE IT IS NOT EXPRESSLY EXCLUDED FROM THE REQUIREMENT TO FILE FORM 8990, THE PARTNERSHIP
DOES NOT HAVE ANY ITEMS OF BUSINESS INTEREST EXPENSE, BUSINESS INTEREST INCOME, OR ADJUSTED TAXABLE
INCOME TO REPORT ON FORM 8990.
TAX YEAR ENDED 12/31/2021 36,218,216
TAX YEAR ENDED 12/31/2020 11,961,139
TAX YEAR ENDED 12/31/2019 N/A
TAX YEAR ENDED 12/31/2018 N/A
THE PARTNERSHIP HAS ADDITIONAL INVESTMENTS IN PASSTHROUGH ENTITIES THAT HAVE NOT REPORTED GROSS
RECEIPTS TO THE PARTNERSHIP. AS A RESULT, THE PARTNERSHIP HAS REPORTED ALL OF ITS KNOWN GROSS
RECEIPTS ABOVE. TAXPAYERS MAY NEED ADDITIONAL INFORMATION TO DETERMINE THEIR ELIGIBILITY FOR THE
SMALL BUSINESS EXEMPTION. PLEASE CONSULT YOUR TAX ADVISOR AND CONTACT THE PARTNERSHIP IF YOU NEED
ADDITIONAL INFORMATION.
875418</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</si>
  <si>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</si>
  <si>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t>s</t>
  </si>
  <si>
    <t>ARB Cap</t>
  </si>
  <si>
    <r>
      <rPr>
        <rFont val="Arial"/>
        <color theme="1"/>
      </rPr>
      <t xml:space="preserve">YEF, “Supplemental Schedule of Members' Equity”, &lt;current year&gt;. </t>
    </r>
    <r>
      <rPr>
        <rFont val="Arial"/>
        <b/>
        <color theme="1"/>
      </rPr>
      <t xml:space="preserve"> “since inception”</t>
    </r>
    <r>
      <rPr>
        <rFont val="Arial"/>
        <color theme="1"/>
      </rPr>
      <t xml:space="preserve"> (if more than 1 year) or "YTD" (if only 1), "</t>
    </r>
    <r>
      <rPr>
        <rFont val="Arial"/>
        <b/>
        <color theme="1"/>
      </rPr>
      <t>Members"</t>
    </r>
  </si>
  <si>
    <r>
      <rPr>
        <rFont val="Arial"/>
        <color theme="1"/>
      </rPr>
      <t>YEF, “Supplemental Schedule of Members' Equity”, &lt;current year&gt;.</t>
    </r>
    <r>
      <rPr>
        <rFont val="Arial"/>
        <b/>
        <color theme="1"/>
      </rPr>
      <t xml:space="preserve"> "YTD"</t>
    </r>
    <r>
      <rPr>
        <rFont val="Arial"/>
        <color theme="1"/>
      </rPr>
      <t xml:space="preserve"> (NOT "since inception"), "Members" "Management fees"       "</t>
    </r>
  </si>
  <si>
    <r>
      <rPr>
        <rFont val="Arial"/>
        <color theme="1"/>
      </rPr>
      <t xml:space="preserve">From spot check investor K-1, </t>
    </r>
    <r>
      <rPr>
        <rFont val="Arial"/>
        <b/>
        <color theme="1"/>
      </rPr>
      <t>line 13, code W (management fees)</t>
    </r>
    <r>
      <rPr>
        <rFont val="Arial"/>
        <color theme="1"/>
      </rPr>
      <t>. Generally should match but if not, check exceptions in manual first.</t>
    </r>
  </si>
  <si>
    <t>5/19/2022: Added</t>
  </si>
  <si>
    <r>
      <rPr>
        <rFont val="Arial"/>
        <color theme="1"/>
      </rPr>
      <t xml:space="preserve">From spot check investor K-1, </t>
    </r>
    <r>
      <rPr>
        <rFont val="Arial"/>
        <b/>
        <color theme="1"/>
      </rPr>
      <t>line 5 (interest income).</t>
    </r>
    <r>
      <rPr>
        <rFont val="Arial"/>
        <color theme="1"/>
      </rPr>
      <t xml:space="preserve"> It no match then check exceptions in manual first.</t>
    </r>
  </si>
  <si>
    <r>
      <rPr>
        <rFont val="Arial"/>
        <b/>
        <color theme="1"/>
      </rPr>
      <t>Last year</t>
    </r>
    <r>
      <rPr>
        <rFont val="Arial"/>
        <color theme="1"/>
      </rPr>
      <t xml:space="preserve"> tax return for this investor,Part II, Box L (Member’s capital account analysis), "Ending capital account".</t>
    </r>
  </si>
  <si>
    <r>
      <rPr>
        <rFont val="Arial"/>
        <color theme="1"/>
      </rPr>
      <t xml:space="preserve">YEF. "Statement of Assets, Liabilities and Members’ Equity", "total liabilities", </t>
    </r>
    <r>
      <rPr>
        <rFont val="Arial"/>
        <b/>
        <color theme="1"/>
      </rPr>
      <t>&lt;current year&gt;</t>
    </r>
    <r>
      <rPr>
        <rFont val="Arial"/>
        <color theme="1"/>
      </rPr>
      <t xml:space="preserve">
</t>
    </r>
  </si>
  <si>
    <t xml:space="preserve">Note: Generally nonrecourse and not at-risk (except becomes "qualified nonrecourse" and "at risk" pass throughs when secured by real property i.e. real estate)        </t>
  </si>
  <si>
    <t>PIC K-1 Estimator: Rhodium 1.0 (AI) (PIC 2020-D).  Not tax advice. Use at your own risk.</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</si>
  <si>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</si>
  <si>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</si>
  <si>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</si>
  <si>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</si>
  <si>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RHODIUM ENTERPRISES INC</t>
  </si>
  <si>
    <t>87-1586290</t>
  </si>
  <si>
    <t>85-0700558</t>
  </si>
  <si>
    <t>Private Investor Club Feeder Fund 2021-D LLC</t>
  </si>
  <si>
    <t>4153 W US Hwy 79
Rockdale, TX 76567</t>
  </si>
  <si>
    <t>Rhodium interest on their 1099-DIV (and as reported on this form) is not expected to match the ultimate investor K-1 due to reporting differences.  Both will ultimately match up in the grand total in the end, but will differ in a single year. The issue is that the Rhodium feeders were required to tabulate the interest as it's accrued (which is monthly), and this is how the investor K-1's are done as well.However, Rhodium uses a different method where they only record it when it's physically paid out.  Note: estimtator does not attempt to estimate money market interest (so anything shown in estimate is for sponsor pass-through only...if any). Note: estimtator does not attempt to estimate money market interest (so anything shown in estimate is for sponsor pass-through only...if any).</t>
  </si>
  <si>
    <t>Corresponds to 1099-DIV Box 1b "Qualified Dividends"</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</si>
  <si>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</si>
  <si>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t>RM</t>
  </si>
  <si>
    <t>Ian: guesing Richard Murray?</t>
  </si>
  <si>
    <r>
      <rPr>
        <rFont val="Arial"/>
        <color theme="1"/>
      </rPr>
      <t xml:space="preserve">YEF, “Supplemental Schedule of Members' Equity”, &lt;current year&gt;. </t>
    </r>
    <r>
      <rPr>
        <rFont val="Arial"/>
        <b/>
        <color theme="1"/>
      </rPr>
      <t xml:space="preserve"> “since inception”</t>
    </r>
    <r>
      <rPr>
        <rFont val="Arial"/>
        <color theme="1"/>
      </rPr>
      <t xml:space="preserve"> (if more than 1 year) or "YTD" (if only 1), "</t>
    </r>
    <r>
      <rPr>
        <rFont val="Arial"/>
        <b/>
        <color theme="1"/>
      </rPr>
      <t>Members"</t>
    </r>
  </si>
  <si>
    <t>Note; these were pulling "since inception" rather than curent year. Instructions need to change? definitely true for the next items</t>
  </si>
  <si>
    <r>
      <rPr>
        <rFont val="Arial"/>
        <b/>
        <color theme="1"/>
      </rPr>
      <t>Last year</t>
    </r>
    <r>
      <rPr>
        <rFont val="Arial"/>
        <color theme="1"/>
      </rPr>
      <t xml:space="preserve"> tax return for this investor,Part II, Box L (Member’s capital account analysis), "Ending capital account".</t>
    </r>
  </si>
  <si>
    <r>
      <rPr>
        <rFont val="Arial"/>
        <color theme="1"/>
      </rPr>
      <t xml:space="preserve">YEF. "Statement of Assets, Liabilities and Members’ Equity", "total liabilities", </t>
    </r>
    <r>
      <rPr>
        <rFont val="Arial"/>
        <b/>
        <color theme="1"/>
      </rPr>
      <t>&lt;current year&gt;</t>
    </r>
    <r>
      <rPr>
        <rFont val="Arial"/>
        <color theme="1"/>
      </rPr>
      <t xml:space="preserve">
</t>
    </r>
  </si>
  <si>
    <t>Travis: "I just saw your email about PIC 2020-D being ready to send out, but I wanted to address your question first. The $670 net income figure is the result of the $816 of interest income plus the $854 of dividend income minus the $1,000 management fee. $816+854-1000 = $670."</t>
  </si>
  <si>
    <t>Reverse calculate by removing all other entires in this section (Withdrawals is estimated as a positive, so translate into proper negative).</t>
  </si>
  <si>
    <t>PIC K-1 Estimator: Rhodium 1.0 (QP) (PIC 2020-E).  Not tax advice. Use at your own risk.</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</si>
  <si>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</si>
  <si>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</si>
  <si>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</si>
  <si>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</si>
  <si>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85-1561444</t>
  </si>
  <si>
    <t>Private Investor Club Feeder Fund 2020-E LLC</t>
  </si>
  <si>
    <t>Rhodium interest on their 1099-DIV (and as reported on this form) is not expected to match the ultimate investor K-1 due to reporting differences.  Both will ultimately match up in the grand total in the end, but will differ in a single year. The issue is that the Rhodium feeders were required to tabulate the interest as it's accrued (which is monthly), and this is how the investor K-1's are done as well.However, Rhodium uses a different method where they only record it when it's physically paid out.  Note: estimator does not attempt to estimate money market interest (so anything shown in estimate is for sponsor pass-through only...if any).Note: estimtator does not attempt to estimate money market interest (so anything shown in estimate is for sponsor pass-through only...if any).</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</si>
  <si>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</si>
  <si>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t>Bao Rev</t>
  </si>
  <si>
    <r>
      <rPr>
        <rFont val="Arial"/>
        <color theme="1"/>
      </rPr>
      <t xml:space="preserve">YEF, “Supplemental Schedule of Members' Equity”, &lt;current year&gt;. </t>
    </r>
    <r>
      <rPr>
        <rFont val="Arial"/>
        <b/>
        <color theme="1"/>
      </rPr>
      <t xml:space="preserve"> “since inception”</t>
    </r>
    <r>
      <rPr>
        <rFont val="Arial"/>
        <color theme="1"/>
      </rPr>
      <t xml:space="preserve"> (if more than 1 year) or "YTD" (if only 1), "</t>
    </r>
    <r>
      <rPr>
        <rFont val="Arial"/>
        <b/>
        <color theme="1"/>
      </rPr>
      <t>Members"</t>
    </r>
  </si>
  <si>
    <r>
      <rPr>
        <rFont val="Arial"/>
        <b/>
        <color theme="1"/>
      </rPr>
      <t>Last year</t>
    </r>
    <r>
      <rPr>
        <rFont val="Arial"/>
        <color theme="1"/>
      </rPr>
      <t xml:space="preserve"> tax return for this investor,Part II, Box L (Member’s capital account analysis), "Ending capital account".</t>
    </r>
  </si>
  <si>
    <r>
      <rPr>
        <rFont val="Arial"/>
        <color theme="1"/>
      </rPr>
      <t xml:space="preserve">YEF. "Statement of Assets, Liabilities and Members’ Equity", "total liabilities", </t>
    </r>
    <r>
      <rPr>
        <rFont val="Arial"/>
        <b/>
        <color theme="1"/>
      </rPr>
      <t>&lt;current year&gt;</t>
    </r>
    <r>
      <rPr>
        <rFont val="Arial"/>
        <color theme="1"/>
      </rPr>
      <t xml:space="preserve">
</t>
    </r>
  </si>
  <si>
    <t>3/19/2022: doing on all instead of just RHM (and rather than pulling YEF as above). 8/15/2021: RHM III, taken from Investor K-1: box 19a "Distributions"</t>
  </si>
  <si>
    <t>PIC K-1 Estimator: Rhodium 2.0 QP (PIC 2020-G).  Not tax advice. Use at your own risk.</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</si>
  <si>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</si>
  <si>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</si>
  <si>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</si>
  <si>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</si>
  <si>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85-2602575</t>
  </si>
  <si>
    <t>Private Investor Club Feeder Fund 2020-G LLC</t>
  </si>
  <si>
    <t xml:space="preserve">Corresponds to 1099-DIV Box 1a "Total Ordinary Dividends"
</t>
  </si>
  <si>
    <t xml:space="preserve">Corresponds to 1099-DIV Box 2a "Qualified Dividends"
</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</si>
  <si>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</si>
  <si>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t>For Joh</t>
  </si>
  <si>
    <r>
      <rPr>
        <rFont val="Arial"/>
        <color theme="1"/>
      </rPr>
      <t xml:space="preserve">YEF, “Supplemental Schedule of Members' Equity”, &lt;current year&gt;. </t>
    </r>
    <r>
      <rPr>
        <rFont val="Arial"/>
        <b/>
        <color theme="1"/>
      </rPr>
      <t xml:space="preserve"> “since inception”</t>
    </r>
    <r>
      <rPr>
        <rFont val="Arial"/>
        <color theme="1"/>
      </rPr>
      <t xml:space="preserve"> (if more than 1 year) or "YTD" (if only 1), "</t>
    </r>
    <r>
      <rPr>
        <rFont val="Arial"/>
        <b/>
        <color theme="1"/>
      </rPr>
      <t>Members"</t>
    </r>
  </si>
  <si>
    <r>
      <rPr>
        <rFont val="Arial"/>
        <b/>
        <color theme="1"/>
      </rPr>
      <t>Last year</t>
    </r>
    <r>
      <rPr>
        <rFont val="Arial"/>
        <color theme="1"/>
      </rPr>
      <t xml:space="preserve"> tax return for this investor,Part II, Box L (Member’s capital account analysis), "Ending capital account".</t>
    </r>
  </si>
  <si>
    <r>
      <rPr>
        <rFont val="Arial"/>
        <color theme="1"/>
      </rPr>
      <t xml:space="preserve">YEF. "Statement of Assets, Liabilities and Members’ Equity", "total liabilities", </t>
    </r>
    <r>
      <rPr>
        <rFont val="Arial"/>
        <b/>
        <color theme="1"/>
      </rPr>
      <t>&lt;current year&gt;</t>
    </r>
    <r>
      <rPr>
        <rFont val="Arial"/>
        <color theme="1"/>
      </rPr>
      <t xml:space="preserve">
</t>
    </r>
  </si>
  <si>
    <t>PIC K-1 Estimator: Rhodium 2.0 AI (PIC 2020-H).  Not tax advice. Use at your own risk.</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</si>
  <si>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</si>
  <si>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</si>
  <si>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</si>
  <si>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</si>
  <si>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85-2920639</t>
  </si>
  <si>
    <t>Private Investor Club Feeder Fund 2020-H LLC</t>
  </si>
  <si>
    <t>Rhodium interest on their 1099-DIV (and as reported on this form) is not expected to match the ultimate investor K-1 due to reporting differences.  Both will ultimately match up in the grand total in the end, but will differ in a single year. The issue is that the Rhodium feeders were required to tabulate the interest as it's accrued (which is monthly), and this is how the investor K-1's are done as well.However, Rhodium uses a different method where they only record it when it's physically paid out.  Note: estimtator does not attempt to estimate money market interest (so anything shown in estimate is for sponsor pass-through only...if any).</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</si>
  <si>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</si>
  <si>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t>EP</t>
  </si>
  <si>
    <r>
      <rPr>
        <rFont val="Arial"/>
        <color theme="1"/>
      </rPr>
      <t xml:space="preserve">YEF, “Supplemental Schedule of Members' Equity”, &lt;current year&gt;. </t>
    </r>
    <r>
      <rPr>
        <rFont val="Arial"/>
        <b/>
        <color theme="1"/>
      </rPr>
      <t xml:space="preserve"> “since inception”</t>
    </r>
    <r>
      <rPr>
        <rFont val="Arial"/>
        <color theme="1"/>
      </rPr>
      <t xml:space="preserve"> (if more than 1 year) or "YTD" (if only 1), "</t>
    </r>
    <r>
      <rPr>
        <rFont val="Arial"/>
        <b/>
        <color theme="1"/>
      </rPr>
      <t>Members"</t>
    </r>
  </si>
  <si>
    <r>
      <rPr>
        <rFont val="Arial"/>
        <b/>
        <color theme="1"/>
      </rPr>
      <t>Last year</t>
    </r>
    <r>
      <rPr>
        <rFont val="Arial"/>
        <color theme="1"/>
      </rPr>
      <t xml:space="preserve"> tax return for this investor,Part II, Box L (Member’s capital account analysis), "Ending capital account".</t>
    </r>
  </si>
  <si>
    <r>
      <rPr>
        <rFont val="Arial"/>
        <color theme="1"/>
      </rPr>
      <t xml:space="preserve">YEF. "Statement of Assets, Liabilities and Members’ Equity", "total liabilities", </t>
    </r>
    <r>
      <rPr>
        <rFont val="Arial"/>
        <b/>
        <color theme="1"/>
      </rPr>
      <t>&lt;current year&gt;</t>
    </r>
    <r>
      <rPr>
        <rFont val="Arial"/>
        <color theme="1"/>
      </rPr>
      <t xml:space="preserve">
</t>
    </r>
  </si>
  <si>
    <t>PIC K-1 Estimator:"Fund X" 14 (2020-I).  Not tax advice. Use at your own risk.</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</si>
  <si>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</si>
  <si>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</si>
  <si>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</si>
  <si>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</si>
  <si>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GCP</t>
  </si>
  <si>
    <t>86-1805312</t>
  </si>
  <si>
    <t>62-1816536</t>
  </si>
  <si>
    <t xml:space="preserve">
85-3418771</t>
  </si>
  <si>
    <t>GOLUB CAPTIAL PARTNERS 14, LP</t>
  </si>
  <si>
    <t xml:space="preserve">Private Investor Club Feeder Fund 2020-I LLC
</t>
  </si>
  <si>
    <t>PO BOX 550889 ATLANTA GA 30355</t>
  </si>
  <si>
    <t>Tax-exempt income and nondeductible expenses, Box Code B</t>
  </si>
  <si>
    <t>Added 5/21/2022</t>
  </si>
  <si>
    <t>LINE 20AH - OTHER INFORMATION
THE SECTION 163(J) INTEREST EXPENSE LIMITATION DOES NOT APPLY TO CERTAIN SMALL BUSINESSES
(SUBJECT TO A GROSS RECEIPTS TEST UNDER SECTION 448(C)). THE PARTNERSHIP'S DIRECTLY EARNED
GROSS RECEIPTS AND GROSS RECEIPTS EARNED BY THE PARTNERSHIP THROUGH OTHER PASSTHROUGH
ENTITIES ARE BELOW. YOU SHOULD MULTIPLY EACH YEAR'S GROSS RECEIPTS BY THE END OF YEAR PROFIT
PERCENTAGE PROVIDED TO YOU ON YOUR SCHEDULE K-1 FOR THE RESPECTIVE YEARS.
TAX YEAR ENDED 12/31/2021 11,612,143
TAX YEAR ENDED 12/31/2020 N/A
TAX YEAR ENDED 12/31/2019 N/A
TAX YEAR ENDED 12/31/2018 N/A
THE PARTNERSHIP HAS ADDITIONAL INVESTMENTS IN PASSTHROUGH ENTITIES THAT HAVE NOT REPORTED
GROSS RECEIPTS TO THE PARTNERSHIP. AS A RESULT, THE PARTNERSHIP HAS REPORTED ALL OF ITS KNOWN
GROSS RECEIPTS ABOVE. TAXPAYERS MAY NEED ADDITIONAL INFORMATION TO DETERMINE THEIR
ELIGIBILITY FOR THE SMALL BUSINESS EXEMPTION. PLEASE CONSULT YOUR TAX ADVISOR AND CONTACT THE
PARTNERSHIP IF YOU NEED ADDITIONAL INFORMATION.</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</si>
  <si>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</si>
  <si>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t>Dai Cha</t>
  </si>
  <si>
    <r>
      <rPr>
        <rFont val="Arial"/>
        <color theme="1"/>
      </rPr>
      <t xml:space="preserve">YEF, “Supplemental Schedule of Members' Equity”, &lt;current year&gt;. </t>
    </r>
    <r>
      <rPr>
        <rFont val="Arial"/>
        <b/>
        <color theme="1"/>
      </rPr>
      <t xml:space="preserve"> “since inception”</t>
    </r>
    <r>
      <rPr>
        <rFont val="Arial"/>
        <color theme="1"/>
      </rPr>
      <t xml:space="preserve"> (if more than 1 year) or "YTD" (if only 1), "</t>
    </r>
    <r>
      <rPr>
        <rFont val="Arial"/>
        <b/>
        <color theme="1"/>
      </rPr>
      <t>Members"</t>
    </r>
  </si>
  <si>
    <r>
      <rPr>
        <rFont val="Arial"/>
        <color theme="1"/>
      </rPr>
      <t>YEF, “Supplemental Schedule of Members' Equity”, &lt;current year&gt;.</t>
    </r>
    <r>
      <rPr>
        <rFont val="Arial"/>
        <b/>
        <color theme="1"/>
      </rPr>
      <t xml:space="preserve"> "YTD"</t>
    </r>
    <r>
      <rPr>
        <rFont val="Arial"/>
        <color theme="1"/>
      </rPr>
      <t xml:space="preserve"> (NOT "since inception"), "Members" "Management fees"       "</t>
    </r>
  </si>
  <si>
    <r>
      <rPr>
        <rFont val="Arial"/>
        <color theme="1"/>
      </rPr>
      <t xml:space="preserve">From spot check investor K-1, </t>
    </r>
    <r>
      <rPr>
        <rFont val="Arial"/>
        <b/>
        <color theme="1"/>
      </rPr>
      <t>line 13, code W (management fees)</t>
    </r>
    <r>
      <rPr>
        <rFont val="Arial"/>
        <color theme="1"/>
      </rPr>
      <t>. Generally should match but if not, check exceptions in manual first.</t>
    </r>
  </si>
  <si>
    <r>
      <rPr>
        <rFont val="Arial"/>
        <color theme="1"/>
      </rPr>
      <t xml:space="preserve">From spot check investor K-1, </t>
    </r>
    <r>
      <rPr>
        <rFont val="Arial"/>
        <b/>
        <color theme="1"/>
      </rPr>
      <t>line 5 (interest income).</t>
    </r>
    <r>
      <rPr>
        <rFont val="Arial"/>
        <color theme="1"/>
      </rPr>
      <t xml:space="preserve"> It no match then check exceptions in manual first.</t>
    </r>
  </si>
  <si>
    <r>
      <rPr>
        <rFont val="Arial"/>
        <b/>
        <color theme="1"/>
      </rPr>
      <t>Last year</t>
    </r>
    <r>
      <rPr>
        <rFont val="Arial"/>
        <color theme="1"/>
      </rPr>
      <t xml:space="preserve"> tax return for this investor,Part II, Box L (Member’s capital account analysis), "Ending capital account".</t>
    </r>
  </si>
  <si>
    <r>
      <rPr>
        <rFont val="Arial"/>
        <color theme="1"/>
      </rPr>
      <t xml:space="preserve">YEF. "Statement of Assets, Liabilities and Members’ Equity", "total liabilities", </t>
    </r>
    <r>
      <rPr>
        <rFont val="Arial"/>
        <b/>
        <color theme="1"/>
      </rPr>
      <t>&lt;current year&gt;</t>
    </r>
    <r>
      <rPr>
        <rFont val="Arial"/>
        <color theme="1"/>
      </rPr>
      <t xml:space="preserve">
</t>
    </r>
  </si>
  <si>
    <t>Sheboygan filled in earlier and enjoyed the amount</t>
  </si>
  <si>
    <t xml:space="preserve">Version: </t>
  </si>
  <si>
    <t>2022-04-16: N199:: (Tax-exempt income and nondeductible expenses).  PIC-2021-F (MG 2021 QP) Flipped back to minus. Travis: "it looks like maybe the nondeductible expenses are being added to the capital account rather than subtracted.  While you don't get a tax deduction for them, they still reduce your capital account. Note: not tying to a specific row because it can span multiple rows like on MG/BNL/Christina. 9/8/2021:Override the minus result to a plus. "Difference in your calculation is the nondeductible expenses from 18c.  It seems the Christina Real Estate had a refund of nondeductible expenses, so this is actually an increase to the capital account rather than the decrease it normally would be.". 2021-09-14 Clairmont: was also a minus override</t>
  </si>
  <si>
    <t>PIC K-1 Estimator: Crystal View III (PIC 2021-A).  Not tax advice. Use at your own risk.</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</si>
  <si>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</si>
  <si>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</si>
  <si>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</si>
  <si>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</si>
  <si>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Temporarily hard coded for spot check investor.</t>
  </si>
  <si>
    <t>CRYSTAL VIEW</t>
  </si>
  <si>
    <t>85-3316415</t>
  </si>
  <si>
    <t>85-4324351</t>
  </si>
  <si>
    <t>CRYSTAL VIEW CAPITAL FUND III, LLC</t>
  </si>
  <si>
    <t>PRIVATE INVESTOR CLUB FEEDER FUND 2021-A LLC</t>
  </si>
  <si>
    <t>9515 HILLWOOD DRIVE LAS VEGAS NV 89134</t>
  </si>
  <si>
    <t>SCHEDULE K-1 SECTION 199A INFORMATION, BOX 20, CODE Z
DESCRIPTION 			AMOUNT
PASSTHROUGH - ALMOST ANYTHING STORED NM LLC
EIN: 87-1857058
RENTAL INCOME (LOSS) 		-15,030.
UNADJUSTED BASIS OF ASSETS 	52,221.
PASSTHROUGH - KEN'S KORNER NV JV LLC
EIN: 87-2560485
RENTAL INCOME (LOSS) 		-56,916.
UNADJUSTED BASIS OF ASSETS 	298,655.
RENT - CVC FUND III - FUND LEVEL ACTIVITIES
RENTAL INCOME (LOSS) 		-1,587,281.
UNADJUSTED BASIS OF ASSETS 	4,213,990.</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</si>
  <si>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</si>
  <si>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t>ARKANSAS K-1</t>
  </si>
  <si>
    <t>Part III Arkansas Shareholder or Partner's Share</t>
  </si>
  <si>
    <t>2a</t>
  </si>
  <si>
    <t>COLORADO K-1</t>
  </si>
  <si>
    <t>Nonresidents: Colorado source income</t>
  </si>
  <si>
    <t>KENTUCKY K-1</t>
  </si>
  <si>
    <t>Section A - Pro Rata Share Items</t>
  </si>
  <si>
    <t>MINNESOTA K-1</t>
  </si>
  <si>
    <t>Nonapportionable Minnesota source income</t>
  </si>
  <si>
    <t>Partnership's minimum fee</t>
  </si>
  <si>
    <t>GEORGIA</t>
  </si>
  <si>
    <t>Business income</t>
  </si>
  <si>
    <t>INDIANA</t>
  </si>
  <si>
    <t>MONTANA K-1</t>
  </si>
  <si>
    <t>Distributive Share of Montana Source Income (Loss)</t>
  </si>
  <si>
    <t>Supplemental Information</t>
  </si>
  <si>
    <t>Owner's share of Montana source income (loss)</t>
  </si>
  <si>
    <t>NEW MEXICO K-1</t>
  </si>
  <si>
    <t>Total New Mexico income (loss)</t>
  </si>
  <si>
    <t>OHIO K-1</t>
  </si>
  <si>
    <t>Part III - Investor's/Beneficiary's Share of Ohio Income</t>
  </si>
  <si>
    <t>Pass-through entity / trust income</t>
  </si>
  <si>
    <t>2c</t>
  </si>
  <si>
    <t>Net Ohio depreciation adjustment</t>
  </si>
  <si>
    <t>2d</t>
  </si>
  <si>
    <t>Total taxable income (sum of 2a through 2c for each column)</t>
  </si>
  <si>
    <t>OKLAHOMA K-1</t>
  </si>
  <si>
    <t>Distributable Oklahoma Income</t>
  </si>
  <si>
    <t>WISCONSIN K-1</t>
  </si>
  <si>
    <t>Part III Partner's Share of Current Year Income, Deductions, Credits, etc</t>
  </si>
  <si>
    <t>d. Amount under Wis. law</t>
  </si>
  <si>
    <r>
      <rPr>
        <rFont val="Arial"/>
        <color theme="1"/>
      </rPr>
      <t xml:space="preserve">To bring over the newest version of these fields:
1) </t>
    </r>
    <r>
      <rPr>
        <rFont val="Arial"/>
        <b/>
        <color theme="1"/>
      </rPr>
      <t>Add any missing "breaking revisions" (see below)</t>
    </r>
    <r>
      <rPr>
        <rFont val="Arial"/>
        <color theme="1"/>
      </rPr>
      <t>. 
2) D</t>
    </r>
    <r>
      <rPr>
        <rFont val="Arial"/>
        <b/>
        <color theme="1"/>
      </rPr>
      <t xml:space="preserve">ouble check that the title on this line is at line 139 </t>
    </r>
    <r>
      <rPr>
        <rFont val="Arial"/>
        <color theme="1"/>
      </rPr>
      <t>in the new sheet. (If it's a higher number, then delete extra/empty rows in the state area so that this becomes 139 again on that sheet). 
3) Then copy and paste over the latest version from the template to line 139 (and onwards) of the old sheet.</t>
    </r>
  </si>
  <si>
    <t>Mic Den</t>
  </si>
  <si>
    <t>YES</t>
  </si>
  <si>
    <r>
      <rPr>
        <rFont val="Arial"/>
        <color theme="1"/>
      </rPr>
      <t xml:space="preserve">YEF, “Supplemental Schedule of Members' Equity”, &lt;current year&gt;. </t>
    </r>
    <r>
      <rPr>
        <rFont val="Arial"/>
        <b/>
        <color theme="1"/>
      </rPr>
      <t xml:space="preserve"> “since inception”</t>
    </r>
    <r>
      <rPr>
        <rFont val="Arial"/>
        <color theme="1"/>
      </rPr>
      <t xml:space="preserve"> (if more than 1 year) or "YTD" (if only 1), "</t>
    </r>
    <r>
      <rPr>
        <rFont val="Arial"/>
        <b/>
        <color theme="1"/>
      </rPr>
      <t>Members"</t>
    </r>
  </si>
  <si>
    <r>
      <rPr>
        <rFont val="Arial"/>
        <color theme="1"/>
      </rPr>
      <t>YEF, “Supplemental Schedule of Members' Equity”, &lt;current year&gt;.</t>
    </r>
    <r>
      <rPr>
        <rFont val="Arial"/>
        <b/>
        <color theme="1"/>
      </rPr>
      <t xml:space="preserve"> "YTD"</t>
    </r>
    <r>
      <rPr>
        <rFont val="Arial"/>
        <color theme="1"/>
      </rPr>
      <t xml:space="preserve"> (NOT "since inception"), "Members" "Management fees"       "</t>
    </r>
  </si>
  <si>
    <r>
      <rPr>
        <rFont val="Arial"/>
        <color theme="1"/>
      </rPr>
      <t xml:space="preserve">From spot check investor K-1, </t>
    </r>
    <r>
      <rPr>
        <rFont val="Arial"/>
        <b/>
        <color theme="1"/>
      </rPr>
      <t>line 13, code W (management fees)</t>
    </r>
    <r>
      <rPr>
        <rFont val="Arial"/>
        <color theme="1"/>
      </rPr>
      <t>. Generally should match but if not, check exceptions in manual first.</t>
    </r>
  </si>
  <si>
    <r>
      <rPr>
        <rFont val="Arial"/>
        <color theme="1"/>
      </rPr>
      <t xml:space="preserve">From spot check investor K-1, </t>
    </r>
    <r>
      <rPr>
        <rFont val="Arial"/>
        <b/>
        <color theme="1"/>
      </rPr>
      <t>line 5 (interest income).</t>
    </r>
    <r>
      <rPr>
        <rFont val="Arial"/>
        <color theme="1"/>
      </rPr>
      <t xml:space="preserve"> It no match then check exceptions in manual first.</t>
    </r>
  </si>
  <si>
    <r>
      <rPr>
        <rFont val="Arial"/>
        <color theme="1"/>
      </rPr>
      <t>From management fee input field at top of sheet (doesn't have to match exactly to last digit but should be close).</t>
    </r>
    <r>
      <rPr>
        <rFont val="Arial"/>
        <b/>
        <color theme="1"/>
      </rPr>
      <t xml:space="preserve"> If it doesn't match then STOP and tell Ian</t>
    </r>
    <r>
      <rPr>
        <rFont val="Arial"/>
        <color theme="1"/>
      </rPr>
      <t xml:space="preserve"> (becauase all others will be wrong too).</t>
    </r>
  </si>
  <si>
    <r>
      <rPr>
        <rFont val="Arial"/>
        <b/>
        <color theme="1"/>
      </rPr>
      <t>Last year</t>
    </r>
    <r>
      <rPr>
        <rFont val="Arial"/>
        <color theme="1"/>
      </rPr>
      <t xml:space="preserve"> tax return for this investor,Part II, Box L (Member’s capital account analysis), "Ending capital account".</t>
    </r>
  </si>
  <si>
    <t>ALMOST ANYTHING 87-1857058</t>
  </si>
  <si>
    <t>KEN'S KORNER 87-2560485</t>
  </si>
  <si>
    <t>CVC FUND III</t>
  </si>
  <si>
    <r>
      <rPr>
        <rFont val="Arial"/>
        <color theme="1"/>
      </rPr>
      <t xml:space="preserve">YEF. "Statement of Assets, Liabilities and Members’ Equity", "total liabilities", </t>
    </r>
    <r>
      <rPr>
        <rFont val="Arial"/>
        <b/>
        <color theme="1"/>
      </rPr>
      <t>&lt;current year&gt;</t>
    </r>
    <r>
      <rPr>
        <rFont val="Arial"/>
        <color theme="1"/>
      </rPr>
      <t xml:space="preserve">
</t>
    </r>
  </si>
  <si>
    <t>4/3/2022: IMPORTANT management fee needs to be filled in cell E8 or all fields won't populate below.</t>
  </si>
  <si>
    <t>PIC K-1 Estimator: Grubb VII (2021-B).  Not tax advice. Use at your own risk.</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</si>
  <si>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</si>
  <si>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</si>
  <si>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</si>
  <si>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</si>
  <si>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86-1323914</t>
  </si>
  <si>
    <t>86-1896980</t>
  </si>
  <si>
    <t>GRUBB REAL ESTATE FUND VII, LLC</t>
  </si>
  <si>
    <t>PRIVATE INVESTOR CLUB FEEDER FUND 2021-B LLC</t>
  </si>
  <si>
    <t>4601 PARK RD, SUITE 450 CHARLOTTE, NC 28209</t>
  </si>
  <si>
    <t>STATEMENT A - QBI PASS-THROUGH ENTITY REPORTING
GRUBB REAL ESTATE - 86-1323914
RENTAL INCOME (LOSS) 		(3683)</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</si>
  <si>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</si>
  <si>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t>DISTRICT OF COLUMBIA K-1</t>
  </si>
  <si>
    <t>Net (Rental Real Estate) Income (Loss)</t>
  </si>
  <si>
    <t>NEW YORK K-1</t>
  </si>
  <si>
    <t>New York State Amount</t>
  </si>
  <si>
    <t>NT</t>
  </si>
  <si>
    <r>
      <rPr>
        <rFont val="Arial"/>
        <color theme="1"/>
      </rPr>
      <t xml:space="preserve">YEF, “Supplemental Schedule of Members' Equity”, &lt;current year&gt;. </t>
    </r>
    <r>
      <rPr>
        <rFont val="Arial"/>
        <b/>
        <color theme="1"/>
      </rPr>
      <t xml:space="preserve"> “since inception”</t>
    </r>
    <r>
      <rPr>
        <rFont val="Arial"/>
        <color theme="1"/>
      </rPr>
      <t xml:space="preserve"> (if more than 1 year) or "YTD" (if only 1), "</t>
    </r>
    <r>
      <rPr>
        <rFont val="Arial"/>
        <b/>
        <color theme="1"/>
      </rPr>
      <t>Members"</t>
    </r>
  </si>
  <si>
    <r>
      <rPr>
        <rFont val="Arial"/>
        <b/>
        <color theme="1"/>
      </rPr>
      <t>Last year</t>
    </r>
    <r>
      <rPr>
        <rFont val="Arial"/>
        <color theme="1"/>
      </rPr>
      <t xml:space="preserve"> tax return for this investor,Part II, Box L (Member’s capital account analysis), "Ending capital account".</t>
    </r>
  </si>
  <si>
    <t>Grubb Real Estate</t>
  </si>
  <si>
    <r>
      <rPr>
        <rFont val="Arial"/>
        <color theme="1"/>
      </rPr>
      <t xml:space="preserve">YEF. "Statement of Assets, Liabilities and Members’ Equity", "total liabilities", </t>
    </r>
    <r>
      <rPr>
        <rFont val="Arial"/>
        <b/>
        <color theme="1"/>
      </rPr>
      <t>&lt;current year&gt;</t>
    </r>
    <r>
      <rPr>
        <rFont val="Arial"/>
        <color theme="1"/>
      </rPr>
      <t xml:space="preserve">
</t>
    </r>
  </si>
  <si>
    <t>PIC K-1 Estimator: Parabellum Fund III (PIC 2021-C).  Not tax advice. Use at your own risk.</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</si>
  <si>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</si>
  <si>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</si>
  <si>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</si>
  <si>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</si>
  <si>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86-2396379</t>
  </si>
  <si>
    <t>86-2225029</t>
  </si>
  <si>
    <t>PARABELLUM PARTNERS III LP</t>
  </si>
  <si>
    <t>PRIVATE INVESTOR CLUB FEEDER FUND 2021-C LLC</t>
  </si>
  <si>
    <t>810 SEVENTH AVENUE, SUITE 1700 NEW YORK NY 10019</t>
  </si>
  <si>
    <t xml:space="preserve">PO BOX 550889 ATLANTA GA 30355 </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</si>
  <si>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</si>
  <si>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r>
      <rPr>
        <rFont val="Arial"/>
        <color theme="1"/>
      </rPr>
      <t xml:space="preserve">To bring over the newest version of these fields:
1) </t>
    </r>
    <r>
      <rPr>
        <rFont val="Arial"/>
        <b/>
        <color theme="1"/>
      </rPr>
      <t>Add any missing "breaking revisions" (see below)</t>
    </r>
    <r>
      <rPr>
        <rFont val="Arial"/>
        <color theme="1"/>
      </rPr>
      <t>. 
2) D</t>
    </r>
    <r>
      <rPr>
        <rFont val="Arial"/>
        <b/>
        <color theme="1"/>
      </rPr>
      <t xml:space="preserve">ouble check that the title on this line is at line 139 </t>
    </r>
    <r>
      <rPr>
        <rFont val="Arial"/>
        <color theme="1"/>
      </rPr>
      <t>in the new sheet. (If it's a higher number, then delete extra/empty rows in the state area so that this becomes 139 again on that sheet). 
3) Then copy and paste over the latest version from the template to line 139 (and onwards) of the old sheet.</t>
    </r>
  </si>
  <si>
    <t>Cod Coo</t>
  </si>
  <si>
    <r>
      <rPr>
        <rFont val="Arial"/>
        <color rgb="FF000000"/>
      </rPr>
      <t xml:space="preserve">YEF, “Supplemental Schedule of Members' Equity”, &lt;current year&gt;. </t>
    </r>
    <r>
      <rPr>
        <rFont val="Arial"/>
        <b/>
        <color rgb="FF000000"/>
      </rPr>
      <t xml:space="preserve"> “since inception”</t>
    </r>
    <r>
      <rPr>
        <rFont val="Arial"/>
        <color rgb="FF000000"/>
      </rPr>
      <t xml:space="preserve"> (if more than 1 year) or "YTD" (if only 1), "</t>
    </r>
    <r>
      <rPr>
        <rFont val="Arial"/>
        <b/>
        <color rgb="FF000000"/>
      </rPr>
      <t>Members"</t>
    </r>
  </si>
  <si>
    <r>
      <rPr>
        <rFont val="Arial"/>
        <color rgb="FF000000"/>
      </rPr>
      <t>YEF, “Supplemental Schedule of Members' Equity”, &lt;current year&gt;.</t>
    </r>
    <r>
      <rPr>
        <rFont val="Arial"/>
        <b/>
        <color rgb="FF000000"/>
      </rPr>
      <t xml:space="preserve"> "YTD"</t>
    </r>
    <r>
      <rPr>
        <rFont val="Arial"/>
        <color rgb="FF000000"/>
      </rPr>
      <t xml:space="preserve"> (NOT "since inception"), "Members" "Management fees"       "</t>
    </r>
  </si>
  <si>
    <r>
      <rPr>
        <rFont val="Arial"/>
        <color theme="1"/>
      </rPr>
      <t xml:space="preserve">From spot check investor K-1, </t>
    </r>
    <r>
      <rPr>
        <rFont val="Arial"/>
        <b/>
        <color theme="1"/>
      </rPr>
      <t>line 13, code W (management fees)</t>
    </r>
    <r>
      <rPr>
        <rFont val="Arial"/>
        <color theme="1"/>
      </rPr>
      <t>. Generally should match but if not, check exceptions in manual first.</t>
    </r>
  </si>
  <si>
    <r>
      <rPr>
        <rFont val="Arial"/>
        <color theme="1"/>
      </rPr>
      <t xml:space="preserve">From spot check investor K-1, </t>
    </r>
    <r>
      <rPr>
        <rFont val="Arial"/>
        <b/>
        <color theme="1"/>
      </rPr>
      <t>line 5 (interest income).</t>
    </r>
    <r>
      <rPr>
        <rFont val="Arial"/>
        <color theme="1"/>
      </rPr>
      <t xml:space="preserve"> It no match then check exceptions in manual first.</t>
    </r>
  </si>
  <si>
    <r>
      <rPr>
        <rFont val="Arial"/>
        <color theme="1"/>
      </rPr>
      <t>From management fee input field at top of sheet (doesn't have to match exactly to last digit but should be close).</t>
    </r>
    <r>
      <rPr>
        <rFont val="Arial"/>
        <b/>
        <color theme="1"/>
      </rPr>
      <t xml:space="preserve"> If it doesn't match then STOP and tell Ian</t>
    </r>
    <r>
      <rPr>
        <rFont val="Arial"/>
        <color theme="1"/>
      </rPr>
      <t xml:space="preserve"> (becauase all others will be wrong too).</t>
    </r>
  </si>
  <si>
    <r>
      <rPr>
        <rFont val="Arial"/>
        <b/>
        <color rgb="FF000000"/>
      </rPr>
      <t>Last year</t>
    </r>
    <r>
      <rPr>
        <rFont val="Arial"/>
        <b/>
        <color rgb="FF000000"/>
      </rPr>
      <t xml:space="preserve"> tax return for this investor,Part II, Box L (Member’s capital account analysis), "Ending capital account".</t>
    </r>
  </si>
  <si>
    <r>
      <rPr>
        <rFont val="Arial"/>
        <color theme="1"/>
      </rPr>
      <t xml:space="preserve">YEF. "Statement of Assets, Liabilities and Members’ Equity", "total liabilities", </t>
    </r>
    <r>
      <rPr>
        <rFont val="Arial"/>
        <b/>
        <color theme="1"/>
      </rPr>
      <t>&lt;current year&gt;</t>
    </r>
    <r>
      <rPr>
        <rFont val="Arial"/>
        <color theme="1"/>
      </rPr>
      <t xml:space="preserve">
</t>
    </r>
  </si>
  <si>
    <t>PIC K-1 Estimator: Round Hill Music Top Up Fund PLUS (PIC 2021-D).  Not tax advice. Use at your own risk.</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</si>
  <si>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</si>
  <si>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</si>
  <si>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</si>
  <si>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</si>
  <si>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ROUND HILL</t>
  </si>
  <si>
    <t xml:space="preserve">86-2557680
</t>
  </si>
  <si>
    <t>Other deductions, Box Code I</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</si>
  <si>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</si>
  <si>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r>
      <rPr>
        <rFont val="Arial"/>
        <color theme="1"/>
      </rPr>
      <t xml:space="preserve">YEF, “Supplemental Schedule of Members' Equity”, &lt;current year&gt;. </t>
    </r>
    <r>
      <rPr>
        <rFont val="Arial"/>
        <b/>
        <color theme="1"/>
      </rPr>
      <t xml:space="preserve"> “since inception”</t>
    </r>
    <r>
      <rPr>
        <rFont val="Arial"/>
        <color theme="1"/>
      </rPr>
      <t xml:space="preserve"> (if more than 1 year) or "YTD" (if only 1), "</t>
    </r>
    <r>
      <rPr>
        <rFont val="Arial"/>
        <b/>
        <color theme="1"/>
      </rPr>
      <t>Members"</t>
    </r>
  </si>
  <si>
    <r>
      <rPr>
        <rFont val="Arial"/>
        <b/>
        <color theme="1"/>
      </rPr>
      <t>Last year</t>
    </r>
    <r>
      <rPr>
        <rFont val="Arial"/>
        <color theme="1"/>
      </rPr>
      <t xml:space="preserve"> tax return for this investor,Part II, Box L (Member’s capital account analysis), "Ending capital account".</t>
    </r>
  </si>
  <si>
    <r>
      <rPr>
        <rFont val="Arial"/>
        <color theme="1"/>
      </rPr>
      <t xml:space="preserve">YEF. "Statement of Assets, Liabilities and Members’ Equity", "total liabilities", </t>
    </r>
    <r>
      <rPr>
        <rFont val="Arial"/>
        <b/>
        <color theme="1"/>
      </rPr>
      <t>&lt;current year&gt;</t>
    </r>
    <r>
      <rPr>
        <rFont val="Arial"/>
        <color theme="1"/>
      </rPr>
      <t xml:space="preserve">
</t>
    </r>
  </si>
  <si>
    <t>PIC K-1 Estimator: Arran Capital (PIC 2021-E).  Not tax advice. Use at your own risk.</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</si>
  <si>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</si>
  <si>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</si>
  <si>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</si>
  <si>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</si>
  <si>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Hard coded temporarily for spot check investor</t>
  </si>
  <si>
    <t xml:space="preserve">86-2607731
</t>
  </si>
  <si>
    <t xml:space="preserve">
Private Investor Club Feeder Fund 2021-E LLC</t>
  </si>
  <si>
    <t>PO BOX 550889</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</si>
  <si>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</si>
  <si>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r>
      <rPr>
        <rFont val="Arial"/>
        <color theme="1"/>
      </rPr>
      <t xml:space="preserve">To bring over the newest version of these fields:
1) </t>
    </r>
    <r>
      <rPr>
        <rFont val="Arial"/>
        <b/>
        <color theme="1"/>
      </rPr>
      <t>Add any missing "breaking revisions" (see below)</t>
    </r>
    <r>
      <rPr>
        <rFont val="Arial"/>
        <color theme="1"/>
      </rPr>
      <t>. 
2) D</t>
    </r>
    <r>
      <rPr>
        <rFont val="Arial"/>
        <b/>
        <color theme="1"/>
      </rPr>
      <t xml:space="preserve">ouble check that the title on this line is at line 139 </t>
    </r>
    <r>
      <rPr>
        <rFont val="Arial"/>
        <color theme="1"/>
      </rPr>
      <t>in the new sheet. (If it's a higher number, then delete extra/empty rows in the state area so that this becomes 139 again on that sheet). 
3) Then copy and paste over the latest version from the template to line 139 (and onwards) of the old sheet.</t>
    </r>
  </si>
  <si>
    <t>San Sin</t>
  </si>
  <si>
    <r>
      <rPr>
        <rFont val="Arial"/>
        <color theme="1"/>
      </rPr>
      <t xml:space="preserve">YEF, “Supplemental Schedule of Members' Equity”, &lt;current year&gt;. </t>
    </r>
    <r>
      <rPr>
        <rFont val="Arial"/>
        <b/>
        <color theme="1"/>
      </rPr>
      <t xml:space="preserve"> “since inception”</t>
    </r>
    <r>
      <rPr>
        <rFont val="Arial"/>
        <color theme="1"/>
      </rPr>
      <t xml:space="preserve"> (if more than 1 year) or "YTD" (if only 1), "</t>
    </r>
    <r>
      <rPr>
        <rFont val="Arial"/>
        <b/>
        <color theme="1"/>
      </rPr>
      <t>Members"</t>
    </r>
  </si>
  <si>
    <r>
      <rPr>
        <rFont val="Arial"/>
        <color theme="1"/>
      </rPr>
      <t>YEF, “Supplemental Schedule of Members' Equity”, &lt;current year&gt;.</t>
    </r>
    <r>
      <rPr>
        <rFont val="Arial"/>
        <b/>
        <color theme="1"/>
      </rPr>
      <t xml:space="preserve"> "YTD"</t>
    </r>
    <r>
      <rPr>
        <rFont val="Arial"/>
        <color theme="1"/>
      </rPr>
      <t xml:space="preserve"> (NOT "since inception"), "Members" "Management fees"       "</t>
    </r>
  </si>
  <si>
    <t>6/30/2022: per Travis, this one is inusual and also includes "expenses" from YEF for that investor (unlike other feeders that don't have it). So this is actually a match.</t>
  </si>
  <si>
    <r>
      <rPr>
        <rFont val="Arial"/>
        <color theme="1"/>
      </rPr>
      <t xml:space="preserve">From spot check investor K-1, </t>
    </r>
    <r>
      <rPr>
        <rFont val="Arial"/>
        <b/>
        <color theme="1"/>
      </rPr>
      <t>line 13, code W (management fees)</t>
    </r>
    <r>
      <rPr>
        <rFont val="Arial"/>
        <color theme="1"/>
      </rPr>
      <t>. Generally should match but if not, check exceptions in manual first.</t>
    </r>
  </si>
  <si>
    <r>
      <rPr>
        <rFont val="Arial"/>
        <color theme="1"/>
      </rPr>
      <t xml:space="preserve">From spot check investor K-1, </t>
    </r>
    <r>
      <rPr>
        <rFont val="Arial"/>
        <b/>
        <color theme="1"/>
      </rPr>
      <t>line 5 (interest income).</t>
    </r>
    <r>
      <rPr>
        <rFont val="Arial"/>
        <color theme="1"/>
      </rPr>
      <t xml:space="preserve"> It no match then check exceptions in manual first.</t>
    </r>
  </si>
  <si>
    <r>
      <rPr>
        <rFont val="Arial"/>
        <color theme="1"/>
      </rPr>
      <t>From management fee input field at top of sheet (doesn't have to match exactly to last digit but should be close).</t>
    </r>
    <r>
      <rPr>
        <rFont val="Arial"/>
        <b/>
        <color theme="1"/>
      </rPr>
      <t xml:space="preserve"> If it doesn't match then STOP and tell Ian</t>
    </r>
    <r>
      <rPr>
        <rFont val="Arial"/>
        <color theme="1"/>
      </rPr>
      <t xml:space="preserve"> (becauase all others will be wrong too).</t>
    </r>
  </si>
  <si>
    <r>
      <rPr>
        <rFont val="Arial"/>
        <b/>
        <color theme="1"/>
      </rPr>
      <t>Last year</t>
    </r>
    <r>
      <rPr>
        <rFont val="Arial"/>
        <color theme="1"/>
      </rPr>
      <t xml:space="preserve"> tax return for this investor,Part II, Box L (Member’s capital account analysis), "Ending capital account".</t>
    </r>
  </si>
  <si>
    <r>
      <rPr>
        <rFont val="Arial"/>
        <color theme="1"/>
      </rPr>
      <t xml:space="preserve">YEF. "Statement of Assets, Liabilities and Members’ Equity", "total liabilities", </t>
    </r>
    <r>
      <rPr>
        <rFont val="Arial"/>
        <b/>
        <color theme="1"/>
      </rPr>
      <t>&lt;current year&gt;</t>
    </r>
    <r>
      <rPr>
        <rFont val="Arial"/>
        <color theme="1"/>
      </rPr>
      <t xml:space="preserve">
</t>
    </r>
  </si>
  <si>
    <t>PIC K-1 Estimator: MG Properties 2021 QP (PIC 2021-F).  Not tax advice. Use at your own risk.</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</si>
  <si>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</si>
  <si>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</si>
  <si>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</si>
  <si>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</si>
  <si>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MG Andorra</t>
  </si>
  <si>
    <t>MG ARTESA</t>
  </si>
  <si>
    <t>MG MADDOX</t>
  </si>
  <si>
    <t>MG NEON</t>
  </si>
  <si>
    <t>MG PARQ CROSSING</t>
  </si>
  <si>
    <t>87-3669868</t>
  </si>
  <si>
    <t>87-2750759</t>
  </si>
  <si>
    <t>87-3386846</t>
  </si>
  <si>
    <t>87-2497557</t>
  </si>
  <si>
    <t>87-1590118</t>
  </si>
  <si>
    <t>86-2647941</t>
  </si>
  <si>
    <t>MG ANDORRA INVESTMENTS LP</t>
  </si>
  <si>
    <t>MG ARTESA INVESTMENTS LP</t>
  </si>
  <si>
    <t>ATLANTIC CAPITAL BANK, NA</t>
  </si>
  <si>
    <t>MG MADDOX INVESTMENTS LP</t>
  </si>
  <si>
    <t>MG NEON LOCAL INVESTMENTS, LP</t>
  </si>
  <si>
    <t>MG PARQ CROSSING INVESTMENTS LP</t>
  </si>
  <si>
    <t>PRIVATE INVESTOR CLUB FEEDER FUND 2021-F LLC</t>
  </si>
  <si>
    <t>PO BOX 550889 ATLANTA GA 30365</t>
  </si>
  <si>
    <t>SCHEDULE K-1 SECTION 199A INFORMATION, BOX 20, CODE Z
DESCRIPTION                         AMOUNT                
RENT - ANDORRA INVESTMENTS
RENTAL INCOME (LOSS)                 -1,028,377.
UNADJUSTED BASIS OF ASSETS         3,179,498.</t>
  </si>
  <si>
    <t>SCHEDULE K-1 SECTION 199A INFORMATION, BOX 20, CODE Z
DESCRIPTION                         AMOUNT
RENTAL INCOME (LOSS)                 -1,258,953.
UNADJUSTED BASIS OF ASSETS         3,373,079.</t>
  </si>
  <si>
    <t>SCHEDULE K-1 SECTION 199A INFORMATION, BOX 20, CODE Z
DESCRIPTION                         AMOUNT
RENT - MADDOX INVESTMENTS
RENTAL INCOME (LOSS)                 -477,853.
UNADJUSTED BASIS OF ASSETS         2,070,491.</t>
  </si>
  <si>
    <t>SCHEDULE K-1 SECTION 199A INFORMATION, BOX 20, CODE Z
DESCRIPTION                         AMOUNT
RENTAL INCOME (LOSS)                 -615,999.
UNADJUSTED BASIS OF ASSETS         2,931,521.</t>
  </si>
  <si>
    <t>SCHEDULE K-1 SECTION 199A INFORMATION, BOX 20, CODE Z
DESCRIPTION                         AMOUNT
RENTAL INCOME (LOSS)                 -363,483.
UNADJUSTED BASIS OF ASSETS         1,131,267.</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</si>
  <si>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</si>
  <si>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t>c</t>
  </si>
  <si>
    <t>OREGON OR-19-F</t>
  </si>
  <si>
    <t>Estimated Oregon source distributive income each year</t>
  </si>
  <si>
    <t>K P LLC</t>
  </si>
  <si>
    <r>
      <rPr>
        <rFont val="Arial"/>
        <color theme="1"/>
      </rPr>
      <t xml:space="preserve">YEF, “Supplemental Schedule of Members' Equity”, &lt;current year&gt;. </t>
    </r>
    <r>
      <rPr>
        <rFont val="Arial"/>
        <b/>
        <color theme="1"/>
      </rPr>
      <t xml:space="preserve"> “since inception”</t>
    </r>
    <r>
      <rPr>
        <rFont val="Arial"/>
        <color theme="1"/>
      </rPr>
      <t xml:space="preserve"> (if more than 1 year) or "YTD" (if only 1), "</t>
    </r>
    <r>
      <rPr>
        <rFont val="Arial"/>
        <b/>
        <color theme="1"/>
      </rPr>
      <t>Members"</t>
    </r>
  </si>
  <si>
    <r>
      <rPr>
        <rFont val="Arial"/>
        <color theme="1"/>
      </rPr>
      <t>YEF, “Supplemental Schedule of Members' Equity”, &lt;current year&gt;.</t>
    </r>
    <r>
      <rPr>
        <rFont val="Arial"/>
        <b/>
        <color theme="1"/>
      </rPr>
      <t xml:space="preserve"> "YTD"</t>
    </r>
    <r>
      <rPr>
        <rFont val="Arial"/>
        <color theme="1"/>
      </rPr>
      <t xml:space="preserve"> (NOT "since inception"), "Members" "Management fees"       "</t>
    </r>
  </si>
  <si>
    <r>
      <rPr>
        <rFont val="Arial"/>
        <b/>
        <color theme="1"/>
      </rPr>
      <t>Last year</t>
    </r>
    <r>
      <rPr>
        <rFont val="Arial"/>
        <color theme="1"/>
      </rPr>
      <t xml:space="preserve"> tax return for this investor,Part II, Box L (Member’s capital account analysis), "Ending capital account".</t>
    </r>
  </si>
  <si>
    <r>
      <rPr>
        <rFont val="Arial"/>
        <color theme="1"/>
      </rPr>
      <t xml:space="preserve">YEF. "Statement of Assets, Liabilities and Members’ Equity", "total liabilities", </t>
    </r>
    <r>
      <rPr>
        <rFont val="Arial"/>
        <b/>
        <color theme="1"/>
      </rPr>
      <t>&lt;current year&gt;</t>
    </r>
    <r>
      <rPr>
        <rFont val="Arial"/>
        <color theme="1"/>
      </rPr>
      <t xml:space="preserve">
</t>
    </r>
  </si>
  <si>
    <t>This</t>
  </si>
  <si>
    <t>PIC K-1 Estimator: MG Properties 2021 AI (PIC 2021-G).  Not tax advice. Use at your own risk.</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</si>
  <si>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</si>
  <si>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</si>
  <si>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</si>
  <si>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</si>
  <si>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MG ANDORRA</t>
  </si>
  <si>
    <t>87-1029176</t>
  </si>
  <si>
    <t>ATLANTIC CAPITAL BANK NA</t>
  </si>
  <si>
    <t>MG NEON LOCAL INVESTMENTS LP</t>
  </si>
  <si>
    <t>PRIVATE INVESTOR CLUB FEEDER FUND 2021-G LLC</t>
  </si>
  <si>
    <t>SCHEDULE K-1 SECTION 199A INFORMATION, BOX 20, CODE Z
DESCRIPTION                         AMOUNT
RENT - ANDORRA INVESTMENTS
RENTAL INCOME (LOSS)                 -556,813.
UNADJUSTED BASIS OF ASSETS         1,721,534.</t>
  </si>
  <si>
    <t>SCHEDULE K-1 SECTION 199A INFORMATION, BOX 20, CODE Z
DESCRIPTION 			AMOUNT
RENTAL INCOME (LOSS) 		-1,258,953.
UNADJUSTED BASIS OF ASSETS 	3,373,080.</t>
  </si>
  <si>
    <t>SCHEDULE K-1 SECTION 199A INFORMATION, BOX 20, CODE Z
DESCRIPTION                         AMOUNT
RENT - MADDOX INVESTMENTS
RENTAL INCOME (LOSS)                 -258,733.
UNADJUSTED BASIS OF ASSETS         1,121,065.</t>
  </si>
  <si>
    <t>SCHEDULE K-1 SECTION 199A INFORMATION, BOX 20, CODE Z
DESCRIPTION 			AMOUNT
RENTAL INCOME (LOSS) 		-615,999.
UNADJUSTED BASIS OF ASSETS 	2,931,520.</t>
  </si>
  <si>
    <t>SCHEDULE K-1 SECTION 199A INFORMATION, BOX 20, CODE Z
DESCRIPTION 			AMOUNT
RENTAL INCOME (LOSS) 		-363,483.
UNADJUSTED BASIS OF ASSETS 	1,131,267.</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</si>
  <si>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</si>
  <si>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t>OREGON K-1</t>
  </si>
  <si>
    <t>JKF</t>
  </si>
  <si>
    <r>
      <rPr>
        <rFont val="Arial"/>
        <color theme="1"/>
      </rPr>
      <t xml:space="preserve">YEF, “Supplemental Schedule of Members' Equity”, &lt;current year&gt;. </t>
    </r>
    <r>
      <rPr>
        <rFont val="Arial"/>
        <b/>
        <color theme="1"/>
      </rPr>
      <t xml:space="preserve"> “since inception”</t>
    </r>
    <r>
      <rPr>
        <rFont val="Arial"/>
        <color theme="1"/>
      </rPr>
      <t xml:space="preserve"> (if more than 1 year) or "YTD" (if only 1), "</t>
    </r>
    <r>
      <rPr>
        <rFont val="Arial"/>
        <b/>
        <color theme="1"/>
      </rPr>
      <t>Members"</t>
    </r>
  </si>
  <si>
    <r>
      <rPr>
        <rFont val="Arial"/>
        <b/>
        <color theme="1"/>
      </rPr>
      <t>Last year</t>
    </r>
    <r>
      <rPr>
        <rFont val="Arial"/>
        <color theme="1"/>
      </rPr>
      <t xml:space="preserve"> tax return for this investor,Part II, Box L (Member’s capital account analysis), "Ending capital account".</t>
    </r>
  </si>
  <si>
    <r>
      <rPr>
        <rFont val="Arial"/>
        <color theme="1"/>
      </rPr>
      <t xml:space="preserve">YEF. "Statement of Assets, Liabilities and Members’ Equity", "total liabilities", </t>
    </r>
    <r>
      <rPr>
        <rFont val="Arial"/>
        <b/>
        <color theme="1"/>
      </rPr>
      <t>&lt;current year&gt;</t>
    </r>
    <r>
      <rPr>
        <rFont val="Arial"/>
        <color theme="1"/>
      </rPr>
      <t xml:space="preserve">
</t>
    </r>
  </si>
  <si>
    <t>PIC K-1 Estimator: Rhodium Safe Round 3.0 (PIC 2021-H).  Not tax advice. Use at your own risk.</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</si>
  <si>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</si>
  <si>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</si>
  <si>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</si>
  <si>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</si>
  <si>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87-1017957</t>
  </si>
  <si>
    <t>Private Investor Club Feeder Fund 2021-H LLC</t>
  </si>
  <si>
    <t>To be determined (see message)</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</si>
  <si>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</si>
  <si>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r>
      <rPr>
        <rFont val="Arial"/>
        <color rgb="FF999999"/>
      </rPr>
      <t xml:space="preserve">If first year of YEF than enter $0. Otherwise enter from: spot check investor </t>
    </r>
    <r>
      <rPr>
        <rFont val="Arial"/>
        <b/>
        <color rgb="FF999999"/>
      </rPr>
      <t>LAST YEAR's year tax return</t>
    </r>
    <r>
      <rPr>
        <rFont val="Arial"/>
        <color rgb="FF999999"/>
      </rPr>
      <t>, "Ending capital account".</t>
    </r>
  </si>
  <si>
    <t>PIC K-1 Estimator: HOF Capital Fund II Feeder (2021-I).  Not tax advice. Use at your own risk.</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</si>
  <si>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</si>
  <si>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</si>
  <si>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</si>
  <si>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</si>
  <si>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HOF</t>
  </si>
  <si>
    <t>86-2356604</t>
  </si>
  <si>
    <t>87-1634780</t>
  </si>
  <si>
    <t>HOF CAPITAL CGI FUND II, LP</t>
  </si>
  <si>
    <t>PRIVATE INVESTOR CLUB FEEDER FUND 2021-I LLC</t>
  </si>
  <si>
    <t>22 THOMPSON ST. NEW YORK, NY 10013</t>
  </si>
  <si>
    <t>PO BOX 550889, ATLANTA GA 30355</t>
  </si>
  <si>
    <t>BOX 20, CODE V - UNRELATED BUSINESS TAXABLE INCOME
INFORMATION FOR TAX EXEMPT INVESTORS
IF YOU ARE AN EXEMPT ORGANIZATION OR HAVE PARTNERS/MEMBERS THAT ARE EXEMPT ORGANIZATIONS, THE AMOUNTS INCLUDED ON
YOUR SCHEDULE K-1 SHOULD NOT BE TREATED AS UNRELATED BUSINESS TAXABLE INCOME/(LOSS) (UBTI).</t>
  </si>
  <si>
    <t>Other information, box code Y</t>
  </si>
  <si>
    <t>Y</t>
  </si>
  <si>
    <t>BOX 20, CODE Y - NET INVESTMENT INCOME
THE PARTNERSHIP IS ENGAGED IN ACTIVITIES WHERE ITEMS OF INCOME/DEDUCTION/GAIN/LOSS REPORTED ON THIS SCHEDULE K-1 MAY
BE SUBJECT TO THE 3.8% NET INVESTMENT INCOME ("NII") TAX UNDER SECTION 1411. CERTAIN PORTFOLIO INCOME, PASSIVE TRADE OR
BUSINESS NET INCOME, NET RENTAL INCOME, OR TRADER INCOME (FROM FINANCIAL INSTRUMENTS OR COMMODITIES AS DEFINED
UNDER REG. SECTION 1.1411-5(C)(1) &amp; (2)) IS SUBJECT TO THE NII TAX.</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</si>
  <si>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</si>
  <si>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t>Do Mer</t>
  </si>
  <si>
    <r>
      <rPr>
        <rFont val="Arial"/>
        <color theme="1"/>
      </rPr>
      <t xml:space="preserve">YEF, “Supplemental Schedule of Members' Equity”, &lt;current year&gt;. </t>
    </r>
    <r>
      <rPr>
        <rFont val="Arial"/>
        <b/>
        <color theme="1"/>
      </rPr>
      <t xml:space="preserve"> “since inception”</t>
    </r>
    <r>
      <rPr>
        <rFont val="Arial"/>
        <color theme="1"/>
      </rPr>
      <t xml:space="preserve"> (if more than 1 year) or "YTD" (if only 1), "</t>
    </r>
    <r>
      <rPr>
        <rFont val="Arial"/>
        <b/>
        <color theme="1"/>
      </rPr>
      <t>Members"</t>
    </r>
  </si>
  <si>
    <r>
      <rPr>
        <rFont val="Arial"/>
        <color theme="1"/>
      </rPr>
      <t xml:space="preserve">From spot check investor K-1, line 13, code W (management fees) </t>
    </r>
    <r>
      <rPr>
        <rFont val="Arial"/>
        <b/>
        <color theme="1"/>
      </rPr>
      <t xml:space="preserve">(new 5/2/2022) Minus sponsor pass through 13w (if any). </t>
    </r>
    <r>
      <rPr>
        <rFont val="Arial"/>
        <color theme="1"/>
      </rPr>
      <t>Generally should match but if not, check exceptions in manual first.</t>
    </r>
  </si>
  <si>
    <r>
      <rPr>
        <rFont val="Arial"/>
        <b/>
        <color theme="1"/>
      </rPr>
      <t>Last year</t>
    </r>
    <r>
      <rPr>
        <rFont val="Arial"/>
        <color theme="1"/>
      </rPr>
      <t xml:space="preserve"> tax return for this investor,Part II, Box L (Member’s capital account analysis), "Ending capital account".</t>
    </r>
  </si>
  <si>
    <r>
      <rPr>
        <rFont val="Arial"/>
        <color theme="1"/>
      </rPr>
      <t xml:space="preserve">YEF. "Statement of Assets, Liabilities and Members’ Equity", "total liabilities", </t>
    </r>
    <r>
      <rPr>
        <rFont val="Arial"/>
        <b/>
        <color theme="1"/>
      </rPr>
      <t>&lt;current year&gt;</t>
    </r>
    <r>
      <rPr>
        <rFont val="Arial"/>
        <color theme="1"/>
      </rPr>
      <t xml:space="preserve">
</t>
    </r>
  </si>
  <si>
    <t>PIC K-1 Estimator: MG 2022 AI (2021-L).  Not tax advice. Use at your own risk.</t>
  </si>
  <si>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</si>
  <si>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</si>
  <si>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</si>
  <si>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</si>
  <si>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</si>
  <si>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t>Em Es</t>
  </si>
  <si>
    <r>
      <rPr>
        <rFont val="Arial"/>
        <color theme="1"/>
      </rPr>
      <t xml:space="preserve">YEF, “Supplemental Schedule of Members' Equity”, &lt;current year&gt;. </t>
    </r>
    <r>
      <rPr>
        <rFont val="Arial"/>
        <b/>
        <color theme="1"/>
      </rPr>
      <t xml:space="preserve"> “since inception”</t>
    </r>
    <r>
      <rPr>
        <rFont val="Arial"/>
        <color theme="1"/>
      </rPr>
      <t xml:space="preserve"> (if more than 1 year) or "YTD" (if only 1), "</t>
    </r>
    <r>
      <rPr>
        <rFont val="Arial"/>
        <b/>
        <color theme="1"/>
      </rPr>
      <t>Members"</t>
    </r>
  </si>
  <si>
    <r>
      <rPr>
        <rFont val="Arial"/>
        <b/>
        <color theme="1"/>
      </rPr>
      <t>Last year</t>
    </r>
    <r>
      <rPr>
        <rFont val="Arial"/>
        <color theme="1"/>
      </rPr>
      <t xml:space="preserve"> tax return for this investor,Part II, Box L (Member’s capital account analysis), "Ending capital account".</t>
    </r>
  </si>
  <si>
    <r>
      <rPr>
        <rFont val="Arial"/>
        <color theme="1"/>
      </rPr>
      <t xml:space="preserve">YEF. "Statement of Assets, Liabilities and Members’ Equity", "total liabilities", </t>
    </r>
    <r>
      <rPr>
        <rFont val="Arial"/>
        <b/>
        <color theme="1"/>
      </rPr>
      <t>&lt;current year&gt;</t>
    </r>
    <r>
      <rPr>
        <rFont val="Arial"/>
        <color theme="1"/>
      </rPr>
      <t xml:space="preserve">
</t>
    </r>
  </si>
  <si>
    <r>
      <rPr>
        <rFont val="&quot;Google Sans&quot;, Roboto, RobotoDraft, Helvetica, Arial, sans-serif"/>
        <color rgb="FF222222"/>
        <sz val="18.0"/>
      </rPr>
      <t>PIC K-1 Estimator: [~~</t>
    </r>
    <r>
      <rPr>
        <rFont val="&quot;Google Sans&quot;, Roboto, RobotoDraft, Helvetica, Arial, sans-serif"/>
        <color rgb="FF9900FF"/>
        <sz val="18.0"/>
      </rPr>
      <t>fund friendly name</t>
    </r>
    <r>
      <rPr>
        <rFont val="&quot;Google Sans&quot;, Roboto, RobotoDraft, Helvetica, Arial, sans-serif"/>
        <color rgb="FF222222"/>
        <sz val="18.0"/>
      </rPr>
      <t>--] ([~~</t>
    </r>
    <r>
      <rPr>
        <rFont val="&quot;Google Sans&quot;, Roboto, RobotoDraft, Helvetica, Arial, sans-serif"/>
        <color rgb="FF9900FF"/>
        <sz val="18.0"/>
      </rPr>
      <t>short legal name</t>
    </r>
    <r>
      <rPr>
        <rFont val="&quot;Google Sans&quot;, Roboto, RobotoDraft, Helvetica, Arial, sans-serif"/>
        <color rgb="FF222222"/>
        <sz val="18.0"/>
      </rPr>
      <t>--]).  Not tax advice. Use at your own risk.</t>
    </r>
  </si>
  <si>
    <r>
      <rPr>
        <rFont val="Arial"/>
        <i/>
        <color theme="1"/>
      </rPr>
      <t xml:space="preserve">Instructions: (1) </t>
    </r>
    <r>
      <rPr>
        <rFont val="Arial"/>
        <b/>
        <i/>
        <color theme="1"/>
      </rPr>
      <t>Make a copy of this spreadsheet for yourself</t>
    </r>
    <r>
      <rPr>
        <rFont val="Arial"/>
        <i/>
        <color theme="1"/>
      </rPr>
      <t xml:space="preserve"> (you cannot modify the original to prevent people from accidentally deleting crucial data)</t>
    </r>
  </si>
  <si>
    <r>
      <rPr>
        <rFont val="Arial"/>
        <i/>
        <color theme="1"/>
      </rPr>
      <t xml:space="preserve">     (2) </t>
    </r>
    <r>
      <rPr>
        <rFont val="Arial"/>
        <b/>
        <i/>
        <color theme="1"/>
      </rPr>
      <t xml:space="preserve">Fill out cell E8 </t>
    </r>
    <r>
      <rPr>
        <rFont val="Arial"/>
        <i/>
        <color theme="1"/>
      </rPr>
      <t>with management fees.</t>
    </r>
  </si>
  <si>
    <r>
      <rPr>
        <rFont val="Arial"/>
        <i/>
        <color theme="1"/>
      </rPr>
      <t xml:space="preserve">     (3) Your K-1 </t>
    </r>
    <r>
      <rPr>
        <rFont val="Arial"/>
        <b/>
        <i/>
        <color theme="1"/>
      </rPr>
      <t>estimate</t>
    </r>
    <r>
      <rPr>
        <rFont val="Arial"/>
        <i/>
        <color theme="1"/>
      </rPr>
      <t xml:space="preserve"> shows up on </t>
    </r>
    <r>
      <rPr>
        <rFont val="Arial"/>
        <b/>
        <i/>
        <color theme="1"/>
      </rPr>
      <t>right column (N).</t>
    </r>
    <r>
      <rPr>
        <rFont val="Arial"/>
        <i/>
        <color theme="1"/>
      </rPr>
      <t xml:space="preserve"> You can unhide the other columns to see sponsor breakdowns and other info as well.</t>
    </r>
  </si>
  <si>
    <r>
      <rPr>
        <rFont val="Arial"/>
        <i/>
        <color theme="1"/>
      </rPr>
      <t xml:space="preserve">*This was created by non-tax-professional and may contain errors. </t>
    </r>
    <r>
      <rPr>
        <rFont val="Arial"/>
        <b/>
        <i/>
        <color theme="1"/>
      </rPr>
      <t>Do not use anything on your taxes without first consulting</t>
    </r>
    <r>
      <rPr>
        <rFont val="Arial"/>
        <i/>
        <color theme="1"/>
      </rPr>
      <t xml:space="preserve"> (and having everything double-checked and approved by) </t>
    </r>
    <r>
      <rPr>
        <rFont val="Arial"/>
        <b/>
        <i/>
        <color theme="1"/>
      </rPr>
      <t>your tax advisor</t>
    </r>
    <r>
      <rPr>
        <rFont val="Arial"/>
        <i/>
        <color theme="1"/>
      </rPr>
      <t>.</t>
    </r>
  </si>
  <si>
    <t>Note: from Travis: This is a passthrough item. However, the 179 deductions can only be used to offset income. So when a fund is at a net loss for the year, that deduction gets carried forward for future use (and is $0 here).</t>
  </si>
  <si>
    <r>
      <rPr>
        <rFont val="Arial"/>
        <i/>
        <color theme="1"/>
      </rPr>
      <t xml:space="preserve">If you are a resident of one of the states below you may have a different tax treatment than a non-resident. Consult your tax advisor. Like all of this form, the </t>
    </r>
    <r>
      <rPr>
        <rFont val="Arial"/>
        <b/>
        <i/>
        <color theme="1"/>
      </rPr>
      <t>following was created by a non-tax-professional</t>
    </r>
    <r>
      <rPr>
        <rFont val="Arial"/>
        <i/>
        <color theme="1"/>
      </rPr>
      <t>. Have your own tax professional verify and double check before using.</t>
    </r>
  </si>
  <si>
    <r>
      <rPr>
        <rFont val="Arial"/>
        <color theme="1"/>
      </rPr>
      <t xml:space="preserve">To bring over the newest version of these fields:
1) </t>
    </r>
    <r>
      <rPr>
        <rFont val="Arial"/>
        <b/>
        <color theme="1"/>
      </rPr>
      <t>Add any missing "breaking revisions" (see below)</t>
    </r>
    <r>
      <rPr>
        <rFont val="Arial"/>
        <color theme="1"/>
      </rPr>
      <t>. 
2) D</t>
    </r>
    <r>
      <rPr>
        <rFont val="Arial"/>
        <b/>
        <color theme="1"/>
      </rPr>
      <t xml:space="preserve">ouble check that the title on this line is at line 139 </t>
    </r>
    <r>
      <rPr>
        <rFont val="Arial"/>
        <color theme="1"/>
      </rPr>
      <t>in the new sheet. (If it's a higher number, then delete extra/empty rows in the state area so that this becomes 139 again on that sheet). 
3) Then copy and paste over the latest version from the template to line 139 (and onwards) of the old sheet.</t>
    </r>
  </si>
  <si>
    <r>
      <rPr>
        <rFont val="Arial"/>
        <color theme="1"/>
      </rPr>
      <t xml:space="preserve">YEF, “Supplemental Schedule of Members' Equity”, &lt;current year&gt;. </t>
    </r>
    <r>
      <rPr>
        <rFont val="Arial"/>
        <b/>
        <color theme="1"/>
      </rPr>
      <t xml:space="preserve"> “since inception”</t>
    </r>
    <r>
      <rPr>
        <rFont val="Arial"/>
        <color theme="1"/>
      </rPr>
      <t xml:space="preserve"> (if more than 1 year) or "YTD" (if only 1), "</t>
    </r>
    <r>
      <rPr>
        <rFont val="Arial"/>
        <b/>
        <color theme="1"/>
      </rPr>
      <t>Members"</t>
    </r>
  </si>
  <si>
    <r>
      <rPr>
        <rFont val="Arial"/>
        <color theme="1"/>
      </rPr>
      <t>YEF, “Supplemental Schedule of Members' Equity”, &lt;current year&gt;.</t>
    </r>
    <r>
      <rPr>
        <rFont val="Arial"/>
        <b/>
        <color theme="1"/>
      </rPr>
      <t xml:space="preserve"> "YTD"</t>
    </r>
    <r>
      <rPr>
        <rFont val="Arial"/>
        <color theme="1"/>
      </rPr>
      <t xml:space="preserve"> (NOT "since inception"), "Members" "Management fees"       "</t>
    </r>
  </si>
  <si>
    <r>
      <rPr>
        <rFont val="Arial"/>
        <color theme="1"/>
      </rPr>
      <t xml:space="preserve">From spot check investor K-1, </t>
    </r>
    <r>
      <rPr>
        <rFont val="Arial"/>
        <b/>
        <color theme="1"/>
      </rPr>
      <t>line 13, code W (management fees)</t>
    </r>
    <r>
      <rPr>
        <rFont val="Arial"/>
        <color theme="1"/>
      </rPr>
      <t>. Generally should match but if not, check exceptions in manual first.</t>
    </r>
  </si>
  <si>
    <r>
      <rPr>
        <rFont val="Arial"/>
        <color theme="1"/>
      </rPr>
      <t xml:space="preserve">From spot check investor K-1, </t>
    </r>
    <r>
      <rPr>
        <rFont val="Arial"/>
        <b/>
        <color theme="1"/>
      </rPr>
      <t>line 5 (interest income).</t>
    </r>
    <r>
      <rPr>
        <rFont val="Arial"/>
        <color theme="1"/>
      </rPr>
      <t xml:space="preserve"> It no match then check exceptions in manual first.</t>
    </r>
  </si>
  <si>
    <r>
      <rPr>
        <rFont val="Arial"/>
        <color theme="1"/>
      </rPr>
      <t>From management fee input field at top of sheet (doesn't have to match exactly to last digit but should be close).</t>
    </r>
    <r>
      <rPr>
        <rFont val="Arial"/>
        <b/>
        <color theme="1"/>
      </rPr>
      <t xml:space="preserve"> If it doesn't match then STOP and tell Ian</t>
    </r>
    <r>
      <rPr>
        <rFont val="Arial"/>
        <color theme="1"/>
      </rPr>
      <t xml:space="preserve"> (becauase all others will be wrong too).</t>
    </r>
  </si>
  <si>
    <r>
      <rPr>
        <rFont val="Arial"/>
        <b/>
        <color theme="1"/>
      </rPr>
      <t>Last year</t>
    </r>
    <r>
      <rPr>
        <rFont val="Arial"/>
        <color theme="1"/>
      </rPr>
      <t xml:space="preserve"> tax return for this investor,Part II, Box L (Member’s capital account analysis), "Ending capital account".</t>
    </r>
  </si>
  <si>
    <r>
      <rPr>
        <rFont val="Arial"/>
        <color theme="1"/>
      </rPr>
      <t xml:space="preserve">YEF. "Statement of Assets, Liabilities and Members’ Equity", "total liabilities", </t>
    </r>
    <r>
      <rPr>
        <rFont val="Arial"/>
        <b/>
        <color theme="1"/>
      </rPr>
      <t>&lt;current year&gt;</t>
    </r>
    <r>
      <rPr>
        <rFont val="Arial"/>
        <color theme="1"/>
      </rPr>
      <t xml:space="preserve">
</t>
    </r>
  </si>
</sst>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quot;$&quot;#,##0"/>
    <numFmt numFmtId="165" formatCode="M/d/yyyy"/>
    <numFmt numFmtId="166" formatCode="&quot;$&quot;#,##0.00"/>
    <numFmt numFmtId="167" formatCode="0.000000%"/>
    <numFmt numFmtId="168" formatCode="m/d/yyyy"/>
    <numFmt numFmtId="169" formatCode="0.0000%"/>
    <numFmt numFmtId="170" formatCode="mm/dd/yyyy"/>
  </numFmts>
  <fonts count="31">
    <font>
      <sz val="10.0"/>
      <color rgb="FF000000"/>
      <name val="Arial"/>
      <scheme val="minor"/>
    </font>
    <font>
      <sz val="18.0"/>
      <color theme="1"/>
      <name val="Arial"/>
      <scheme val="minor"/>
    </font>
    <font>
      <color theme="1"/>
      <name val="Arial"/>
      <scheme val="minor"/>
    </font>
    <font>
      <sz val="18.0"/>
      <color rgb="FF222222"/>
      <name val="&quot;Google Sans&quot;"/>
    </font>
    <font>
      <i/>
      <color theme="1"/>
      <name val="Arial"/>
      <scheme val="minor"/>
    </font>
    <font>
      <b/>
      <color theme="1"/>
      <name val="Arial"/>
      <scheme val="minor"/>
    </font>
    <font>
      <i/>
      <color theme="1"/>
      <name val="Arial"/>
    </font>
    <font>
      <sz val="11.0"/>
      <color theme="1"/>
      <name val="Calibri"/>
    </font>
    <font>
      <color theme="1"/>
      <name val="Roboto"/>
    </font>
    <font>
      <b/>
      <color theme="1"/>
      <name val="Arial"/>
    </font>
    <font>
      <color theme="1"/>
      <name val="Arial"/>
    </font>
    <font>
      <sz val="11.0"/>
      <color theme="1"/>
      <name val="Inconsolata"/>
    </font>
    <font>
      <b/>
      <i/>
      <color theme="1"/>
      <name val="Arial"/>
      <scheme val="minor"/>
    </font>
    <font>
      <b/>
      <color rgb="FF999999"/>
      <name val="Arial"/>
    </font>
    <font>
      <color rgb="FF999999"/>
      <name val="Arial"/>
    </font>
    <font>
      <sz val="11.0"/>
      <color rgb="FF999999"/>
      <name val="Calibri"/>
    </font>
    <font>
      <b/>
      <sz val="11.0"/>
      <color theme="1"/>
      <name val="Calibri"/>
    </font>
    <font>
      <b/>
      <color rgb="FF999999"/>
      <name val="Arial"/>
      <scheme val="minor"/>
    </font>
    <font>
      <sz val="14.0"/>
      <color theme="1"/>
      <name val="Arial"/>
    </font>
    <font>
      <b/>
      <i/>
      <color theme="1"/>
      <name val="Arial"/>
    </font>
    <font>
      <i/>
      <color rgb="FFB7B7B7"/>
      <name val="Arial"/>
      <scheme val="minor"/>
    </font>
    <font>
      <i/>
      <sz val="11.0"/>
      <color rgb="FF000000"/>
      <name val="Arial"/>
    </font>
    <font>
      <b/>
      <i/>
      <sz val="12.0"/>
      <color theme="1"/>
      <name val="Arial"/>
      <scheme val="minor"/>
    </font>
    <font>
      <b/>
      <i/>
      <sz val="12.0"/>
      <color theme="1"/>
      <name val="Arial"/>
    </font>
    <font/>
    <font>
      <color rgb="FFB7B7B7"/>
      <name val="Arial"/>
    </font>
    <font>
      <color rgb="FF000000"/>
      <name val="Arial"/>
    </font>
    <font>
      <i/>
      <sz val="11.0"/>
      <color theme="1"/>
      <name val="Arial"/>
    </font>
    <font>
      <b/>
      <color rgb="FF000000"/>
      <name val="Arial"/>
    </font>
    <font>
      <sz val="14.0"/>
      <color theme="1"/>
      <name val="Arial"/>
      <scheme val="minor"/>
    </font>
    <font>
      <sz val="11.0"/>
      <color rgb="FF000000"/>
      <name val="Inconsolata"/>
    </font>
  </fonts>
  <fills count="12">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rgb="FFFFF2CC"/>
        <bgColor rgb="FFFFF2CC"/>
      </patternFill>
    </fill>
    <fill>
      <patternFill patternType="solid">
        <fgColor rgb="FFEAD1DC"/>
        <bgColor rgb="FFEAD1DC"/>
      </patternFill>
    </fill>
    <fill>
      <patternFill patternType="solid">
        <fgColor rgb="FFCFE2F3"/>
        <bgColor rgb="FFCFE2F3"/>
      </patternFill>
    </fill>
    <fill>
      <patternFill patternType="solid">
        <fgColor rgb="FFD9D2E9"/>
        <bgColor rgb="FFD9D2E9"/>
      </patternFill>
    </fill>
    <fill>
      <patternFill patternType="solid">
        <fgColor rgb="FFD9D9D9"/>
        <bgColor rgb="FFD9D9D9"/>
      </patternFill>
    </fill>
    <fill>
      <patternFill patternType="solid">
        <fgColor rgb="FFD0E0E3"/>
        <bgColor rgb="FFD0E0E3"/>
      </patternFill>
    </fill>
    <fill>
      <patternFill patternType="solid">
        <fgColor rgb="FFC9DAF8"/>
        <bgColor rgb="FFC9DAF8"/>
      </patternFill>
    </fill>
  </fills>
  <borders count="14">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right/>
    </border>
    <border>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0" fontId="2" numFmtId="164" xfId="0" applyFont="1" applyNumberFormat="1"/>
    <xf borderId="0" fillId="0" fontId="4" numFmtId="0" xfId="0" applyAlignment="1" applyFont="1">
      <alignment readingOrder="0" shrinkToFit="0" wrapText="0"/>
    </xf>
    <xf borderId="0" fillId="0" fontId="4" numFmtId="0" xfId="0" applyAlignment="1" applyFont="1">
      <alignment shrinkToFit="0" wrapText="1"/>
    </xf>
    <xf borderId="0" fillId="0" fontId="4" numFmtId="0" xfId="0" applyAlignment="1" applyFont="1">
      <alignment readingOrder="0"/>
    </xf>
    <xf borderId="0" fillId="0" fontId="5" numFmtId="0" xfId="0" applyAlignment="1" applyFont="1">
      <alignment readingOrder="0"/>
    </xf>
    <xf borderId="0" fillId="2" fontId="6" numFmtId="0" xfId="0" applyAlignment="1" applyFont="1">
      <alignment horizontal="left" readingOrder="0"/>
    </xf>
    <xf borderId="0" fillId="3" fontId="2" numFmtId="0" xfId="0" applyAlignment="1" applyFill="1" applyFont="1">
      <alignment readingOrder="0"/>
    </xf>
    <xf borderId="0" fillId="0" fontId="7" numFmtId="0" xfId="0" applyAlignment="1" applyFont="1">
      <alignment readingOrder="0" vertical="bottom"/>
    </xf>
    <xf borderId="0" fillId="0" fontId="2" numFmtId="165" xfId="0" applyFont="1" applyNumberFormat="1"/>
    <xf borderId="0" fillId="3" fontId="2" numFmtId="10" xfId="0" applyAlignment="1" applyFont="1" applyNumberFormat="1">
      <alignment readingOrder="0"/>
    </xf>
    <xf borderId="0" fillId="4" fontId="5" numFmtId="0" xfId="0" applyAlignment="1" applyFill="1" applyFont="1">
      <alignment readingOrder="0" shrinkToFit="0" wrapText="1"/>
    </xf>
    <xf borderId="0" fillId="4" fontId="5" numFmtId="166" xfId="0" applyAlignment="1" applyFont="1" applyNumberFormat="1">
      <alignment readingOrder="0"/>
    </xf>
    <xf borderId="0" fillId="0" fontId="2" numFmtId="167" xfId="0" applyAlignment="1" applyFont="1" applyNumberFormat="1">
      <alignment horizontal="left"/>
    </xf>
    <xf borderId="0" fillId="3" fontId="2" numFmtId="166" xfId="0" applyAlignment="1" applyFont="1" applyNumberFormat="1">
      <alignment horizontal="right" readingOrder="0" shrinkToFit="0" wrapText="0"/>
    </xf>
    <xf borderId="0" fillId="3" fontId="8" numFmtId="0" xfId="0" applyAlignment="1" applyFont="1">
      <alignment readingOrder="0"/>
    </xf>
    <xf borderId="0" fillId="3" fontId="5" numFmtId="0" xfId="0" applyAlignment="1" applyFont="1">
      <alignment readingOrder="0"/>
    </xf>
    <xf borderId="0" fillId="3" fontId="2" numFmtId="0" xfId="0" applyFont="1"/>
    <xf borderId="0" fillId="3" fontId="7" numFmtId="0" xfId="0" applyAlignment="1" applyFont="1">
      <alignment readingOrder="0" vertical="bottom"/>
    </xf>
    <xf borderId="0" fillId="3" fontId="5" numFmtId="0" xfId="0" applyAlignment="1" applyFont="1">
      <alignment readingOrder="0" shrinkToFit="0" wrapText="1"/>
    </xf>
    <xf borderId="0" fillId="0" fontId="4" numFmtId="0" xfId="0" applyAlignment="1" applyFont="1">
      <alignment readingOrder="0" shrinkToFit="0" vertical="top" wrapText="1"/>
    </xf>
    <xf borderId="0" fillId="0" fontId="4" numFmtId="164" xfId="0" applyAlignment="1" applyFont="1" applyNumberFormat="1">
      <alignment readingOrder="0" shrinkToFit="0" vertical="top" wrapText="1"/>
    </xf>
    <xf borderId="0" fillId="5" fontId="2" numFmtId="166" xfId="0" applyAlignment="1" applyFill="1" applyFont="1" applyNumberFormat="1">
      <alignment readingOrder="0"/>
    </xf>
    <xf borderId="0" fillId="5" fontId="2" numFmtId="0" xfId="0" applyAlignment="1" applyFont="1">
      <alignment readingOrder="0"/>
    </xf>
    <xf borderId="0" fillId="5" fontId="2" numFmtId="168" xfId="0" applyAlignment="1" applyFont="1" applyNumberFormat="1">
      <alignment readingOrder="0"/>
    </xf>
    <xf borderId="0" fillId="3" fontId="2" numFmtId="10" xfId="0" applyFont="1" applyNumberFormat="1"/>
    <xf borderId="0" fillId="3" fontId="2" numFmtId="166" xfId="0" applyFont="1" applyNumberFormat="1"/>
    <xf borderId="0" fillId="3" fontId="5" numFmtId="166" xfId="0" applyAlignment="1" applyFont="1" applyNumberFormat="1">
      <alignment readingOrder="0"/>
    </xf>
    <xf borderId="0" fillId="0" fontId="5" numFmtId="0" xfId="0" applyAlignment="1" applyFont="1">
      <alignment readingOrder="0" shrinkToFit="0" wrapText="1"/>
    </xf>
    <xf borderId="0" fillId="4" fontId="5" numFmtId="164" xfId="0" applyAlignment="1" applyFont="1" applyNumberFormat="1">
      <alignment readingOrder="0" shrinkToFit="0" wrapText="1"/>
    </xf>
    <xf borderId="0" fillId="0" fontId="2" numFmtId="0" xfId="0" applyAlignment="1" applyFont="1">
      <alignment shrinkToFit="0" wrapText="1"/>
    </xf>
    <xf borderId="0" fillId="6" fontId="5" numFmtId="0" xfId="0" applyAlignment="1" applyFill="1" applyFont="1">
      <alignment shrinkToFit="0" wrapText="1"/>
    </xf>
    <xf borderId="0" fillId="6" fontId="5" numFmtId="0" xfId="0" applyAlignment="1" applyFont="1">
      <alignment readingOrder="0" shrinkToFit="0" wrapText="1"/>
    </xf>
    <xf borderId="0" fillId="7" fontId="5" numFmtId="0" xfId="0" applyAlignment="1" applyFill="1" applyFont="1">
      <alignment readingOrder="0" shrinkToFit="0" wrapText="1"/>
    </xf>
    <xf borderId="0" fillId="7" fontId="5" numFmtId="0" xfId="0" applyAlignment="1" applyFont="1">
      <alignment shrinkToFit="0" wrapText="1"/>
    </xf>
    <xf borderId="0" fillId="0" fontId="2" numFmtId="0" xfId="0" applyAlignment="1" applyFont="1">
      <alignment readingOrder="0" shrinkToFit="0" wrapText="1"/>
    </xf>
    <xf borderId="0" fillId="0" fontId="2" numFmtId="164" xfId="0" applyAlignment="1" applyFont="1" applyNumberFormat="1">
      <alignment shrinkToFit="0" wrapText="1"/>
    </xf>
    <xf borderId="0" fillId="6" fontId="5" numFmtId="0" xfId="0" applyAlignment="1" applyFont="1">
      <alignment horizontal="right" readingOrder="0" shrinkToFit="0" vertical="top" wrapText="1"/>
    </xf>
    <xf borderId="0" fillId="6" fontId="5" numFmtId="0" xfId="0" applyAlignment="1" applyFont="1">
      <alignment readingOrder="0" shrinkToFit="0" vertical="top" wrapText="1"/>
    </xf>
    <xf borderId="0" fillId="6" fontId="5" numFmtId="0" xfId="0" applyAlignment="1" applyFont="1">
      <alignment shrinkToFit="0" vertical="top" wrapText="1"/>
    </xf>
    <xf borderId="0" fillId="0" fontId="2" numFmtId="166" xfId="0" applyAlignment="1" applyFont="1" applyNumberFormat="1">
      <alignment horizontal="right" readingOrder="0" shrinkToFit="0" vertical="top" wrapText="0"/>
    </xf>
    <xf borderId="0" fillId="0" fontId="2" numFmtId="166" xfId="0" applyAlignment="1" applyFont="1" applyNumberFormat="1">
      <alignment horizontal="right" shrinkToFit="0" vertical="top" wrapText="0"/>
    </xf>
    <xf borderId="0" fillId="0" fontId="2" numFmtId="0" xfId="0" applyAlignment="1" applyFont="1">
      <alignment vertical="top"/>
    </xf>
    <xf borderId="0" fillId="3" fontId="5" numFmtId="164" xfId="0" applyAlignment="1" applyFont="1" applyNumberFormat="1">
      <alignment readingOrder="0" vertical="top"/>
    </xf>
    <xf borderId="0" fillId="0" fontId="2" numFmtId="166" xfId="0" applyAlignment="1" applyFont="1" applyNumberFormat="1">
      <alignment horizontal="right" readingOrder="0" shrinkToFit="0" vertical="top" wrapText="1"/>
    </xf>
    <xf borderId="0" fillId="5" fontId="5" numFmtId="164" xfId="0" applyAlignment="1" applyFont="1" applyNumberFormat="1">
      <alignment vertical="top"/>
    </xf>
    <xf borderId="0" fillId="8" fontId="2" numFmtId="166" xfId="0" applyAlignment="1" applyFill="1" applyFont="1" applyNumberFormat="1">
      <alignment horizontal="right" readingOrder="0" shrinkToFit="0" vertical="top" wrapText="0"/>
    </xf>
    <xf borderId="0" fillId="8" fontId="2" numFmtId="166" xfId="0" applyAlignment="1" applyFont="1" applyNumberFormat="1">
      <alignment horizontal="right" shrinkToFit="0" vertical="top" wrapText="0"/>
    </xf>
    <xf borderId="0" fillId="0" fontId="2" numFmtId="166" xfId="0" applyAlignment="1" applyFont="1" applyNumberFormat="1">
      <alignment vertical="top"/>
    </xf>
    <xf borderId="0" fillId="0" fontId="9" numFmtId="0" xfId="0" applyAlignment="1" applyFont="1">
      <alignment shrinkToFit="0" vertical="bottom" wrapText="1"/>
    </xf>
    <xf borderId="0" fillId="0" fontId="6" numFmtId="0" xfId="0" applyAlignment="1" applyFont="1">
      <alignment shrinkToFit="0" vertical="bottom" wrapText="1"/>
    </xf>
    <xf borderId="0" fillId="0" fontId="10" numFmtId="0" xfId="0" applyAlignment="1" applyFont="1">
      <alignment vertical="bottom"/>
    </xf>
    <xf borderId="0" fillId="0" fontId="9" numFmtId="0" xfId="0" applyAlignment="1" applyFont="1">
      <alignment readingOrder="0" shrinkToFit="0" vertical="bottom" wrapText="1"/>
    </xf>
    <xf borderId="0" fillId="0" fontId="9" numFmtId="0" xfId="0" applyAlignment="1" applyFont="1">
      <alignment vertical="bottom"/>
    </xf>
    <xf borderId="0" fillId="3" fontId="11" numFmtId="166" xfId="0" applyAlignment="1" applyFont="1" applyNumberFormat="1">
      <alignment horizontal="right" vertical="bottom"/>
    </xf>
    <xf borderId="0" fillId="0" fontId="10" numFmtId="10" xfId="0" applyAlignment="1" applyFont="1" applyNumberFormat="1">
      <alignment horizontal="right" vertical="bottom"/>
    </xf>
    <xf borderId="0" fillId="0" fontId="10" numFmtId="166" xfId="0" applyAlignment="1" applyFont="1" applyNumberFormat="1">
      <alignment horizontal="right" vertical="bottom"/>
    </xf>
    <xf borderId="0" fillId="0" fontId="10" numFmtId="0" xfId="0" applyAlignment="1" applyFont="1">
      <alignment shrinkToFit="0" vertical="bottom" wrapText="1"/>
    </xf>
    <xf borderId="0" fillId="0" fontId="6" numFmtId="0" xfId="0" applyAlignment="1" applyFont="1">
      <alignment vertical="bottom"/>
    </xf>
    <xf borderId="0" fillId="0" fontId="6" numFmtId="166" xfId="0" applyAlignment="1" applyFont="1" applyNumberFormat="1">
      <alignment horizontal="right" vertical="bottom"/>
    </xf>
    <xf borderId="0" fillId="6" fontId="9" numFmtId="0" xfId="0" applyAlignment="1" applyFont="1">
      <alignment horizontal="right" readingOrder="0" shrinkToFit="0" vertical="top" wrapText="1"/>
    </xf>
    <xf borderId="0" fillId="6" fontId="9" numFmtId="0" xfId="0" applyAlignment="1" applyFont="1">
      <alignment readingOrder="0" shrinkToFit="0" vertical="top" wrapText="1"/>
    </xf>
    <xf borderId="0" fillId="6" fontId="10" numFmtId="0" xfId="0" applyAlignment="1" applyFont="1">
      <alignment vertical="top"/>
    </xf>
    <xf borderId="0" fillId="8" fontId="10" numFmtId="166" xfId="0" applyAlignment="1" applyFont="1" applyNumberFormat="1">
      <alignment vertical="top"/>
    </xf>
    <xf borderId="0" fillId="0" fontId="10" numFmtId="0" xfId="0" applyAlignment="1" applyFont="1">
      <alignment vertical="top"/>
    </xf>
    <xf borderId="0" fillId="5" fontId="10" numFmtId="164" xfId="0" applyAlignment="1" applyFont="1" applyNumberFormat="1">
      <alignment vertical="top"/>
    </xf>
    <xf borderId="0" fillId="0" fontId="10" numFmtId="164" xfId="0" applyAlignment="1" applyFont="1" applyNumberFormat="1">
      <alignment horizontal="right" vertical="bottom"/>
    </xf>
    <xf borderId="0" fillId="8" fontId="10" numFmtId="166" xfId="0" applyAlignment="1" applyFont="1" applyNumberFormat="1">
      <alignment readingOrder="0" vertical="top"/>
    </xf>
    <xf borderId="0" fillId="0" fontId="10" numFmtId="166" xfId="0" applyAlignment="1" applyFont="1" applyNumberFormat="1">
      <alignment vertical="top"/>
    </xf>
    <xf borderId="0" fillId="0" fontId="10" numFmtId="164" xfId="0" applyAlignment="1" applyFont="1" applyNumberFormat="1">
      <alignment horizontal="right" readingOrder="0" vertical="bottom"/>
    </xf>
    <xf borderId="1" fillId="0" fontId="10" numFmtId="0" xfId="0" applyAlignment="1" applyBorder="1" applyFont="1">
      <alignment readingOrder="0" shrinkToFit="0" vertical="bottom" wrapText="0"/>
    </xf>
    <xf borderId="0" fillId="9" fontId="2" numFmtId="166" xfId="0" applyAlignment="1" applyFill="1" applyFont="1" applyNumberFormat="1">
      <alignment horizontal="right" readingOrder="0" shrinkToFit="0" vertical="top" wrapText="0"/>
    </xf>
    <xf borderId="0" fillId="5" fontId="5" numFmtId="164" xfId="0" applyAlignment="1" applyFont="1" applyNumberFormat="1">
      <alignment readingOrder="0" vertical="top"/>
    </xf>
    <xf borderId="0" fillId="6" fontId="5" numFmtId="0" xfId="0" applyAlignment="1" applyFont="1">
      <alignment horizontal="left" readingOrder="0" shrinkToFit="0" vertical="top" wrapText="1"/>
    </xf>
    <xf borderId="0" fillId="0" fontId="2" numFmtId="0" xfId="0" applyAlignment="1" applyFont="1">
      <alignment readingOrder="0"/>
    </xf>
    <xf borderId="0" fillId="8" fontId="2" numFmtId="0" xfId="0" applyAlignment="1" applyFont="1">
      <alignment horizontal="left" readingOrder="0" shrinkToFit="0" vertical="top" wrapText="0"/>
    </xf>
    <xf borderId="0" fillId="8" fontId="2" numFmtId="166" xfId="0" applyAlignment="1" applyFont="1" applyNumberFormat="1">
      <alignment horizontal="left" readingOrder="0" shrinkToFit="0" vertical="top" wrapText="0"/>
    </xf>
    <xf borderId="0" fillId="8" fontId="2" numFmtId="166" xfId="0" applyAlignment="1" applyFont="1" applyNumberFormat="1">
      <alignment horizontal="left" shrinkToFit="0" vertical="top" wrapText="0"/>
    </xf>
    <xf borderId="0" fillId="0" fontId="4" numFmtId="0" xfId="0" applyAlignment="1" applyFont="1">
      <alignment horizontal="left" readingOrder="0" shrinkToFit="0" vertical="top" wrapText="0"/>
    </xf>
    <xf borderId="0" fillId="0" fontId="5" numFmtId="0" xfId="0" applyAlignment="1" applyFont="1">
      <alignment shrinkToFit="0" vertical="top" wrapText="1"/>
    </xf>
    <xf borderId="0" fillId="0" fontId="2" numFmtId="169" xfId="0" applyAlignment="1" applyFont="1" applyNumberFormat="1">
      <alignment horizontal="left"/>
    </xf>
    <xf borderId="0" fillId="6" fontId="2" numFmtId="0" xfId="0" applyAlignment="1" applyFont="1">
      <alignment horizontal="left" readingOrder="0" shrinkToFit="0" vertical="top" wrapText="1"/>
    </xf>
    <xf borderId="0" fillId="0" fontId="5" numFmtId="0" xfId="0" applyAlignment="1" applyFont="1">
      <alignment horizontal="right" vertical="top"/>
    </xf>
    <xf borderId="0" fillId="0" fontId="5" numFmtId="0" xfId="0" applyAlignment="1" applyFont="1">
      <alignment horizontal="right" readingOrder="0" shrinkToFit="0" vertical="top" wrapText="1"/>
    </xf>
    <xf borderId="0" fillId="0" fontId="5" numFmtId="0" xfId="0" applyAlignment="1" applyFont="1">
      <alignment horizontal="left" shrinkToFit="0" vertical="top" wrapText="1"/>
    </xf>
    <xf borderId="0" fillId="0" fontId="5" numFmtId="0" xfId="0" applyAlignment="1" applyFont="1">
      <alignment readingOrder="0" shrinkToFit="0" vertical="top" wrapText="1"/>
    </xf>
    <xf borderId="0" fillId="0" fontId="12" numFmtId="0" xfId="0" applyAlignment="1" applyFont="1">
      <alignment readingOrder="0"/>
    </xf>
    <xf borderId="1" fillId="0" fontId="13" numFmtId="0" xfId="0" applyAlignment="1" applyBorder="1" applyFont="1">
      <alignment vertical="bottom"/>
    </xf>
    <xf borderId="1" fillId="0" fontId="14" numFmtId="0" xfId="0" applyAlignment="1" applyBorder="1" applyFont="1">
      <alignment vertical="bottom"/>
    </xf>
    <xf borderId="1" fillId="0" fontId="14" numFmtId="0" xfId="0" applyAlignment="1" applyBorder="1" applyFont="1">
      <alignment vertical="bottom"/>
    </xf>
    <xf borderId="1" fillId="3" fontId="14" numFmtId="0" xfId="0" applyAlignment="1" applyBorder="1" applyFont="1">
      <alignment vertical="bottom"/>
    </xf>
    <xf borderId="1" fillId="0" fontId="14" numFmtId="0" xfId="0" applyAlignment="1" applyBorder="1" applyFont="1">
      <alignment shrinkToFit="0" vertical="bottom" wrapText="0"/>
    </xf>
    <xf borderId="1" fillId="10" fontId="15" numFmtId="166" xfId="0" applyAlignment="1" applyBorder="1" applyFill="1" applyFont="1" applyNumberFormat="1">
      <alignment horizontal="right" vertical="bottom"/>
    </xf>
    <xf borderId="1" fillId="0" fontId="15" numFmtId="0" xfId="0" applyAlignment="1" applyBorder="1" applyFont="1">
      <alignment readingOrder="0" shrinkToFit="0" vertical="bottom" wrapText="0"/>
    </xf>
    <xf borderId="1" fillId="8" fontId="14" numFmtId="166" xfId="0" applyAlignment="1" applyBorder="1" applyFont="1" applyNumberFormat="1">
      <alignment vertical="bottom"/>
    </xf>
    <xf borderId="1" fillId="0" fontId="15" numFmtId="0" xfId="0" applyAlignment="1" applyBorder="1" applyFont="1">
      <alignment readingOrder="0" vertical="bottom"/>
    </xf>
    <xf borderId="1" fillId="5" fontId="14" numFmtId="166" xfId="0" applyAlignment="1" applyBorder="1" applyFont="1" applyNumberFormat="1">
      <alignment vertical="bottom"/>
    </xf>
    <xf borderId="1" fillId="0" fontId="15" numFmtId="0" xfId="0" applyAlignment="1" applyBorder="1" applyFont="1">
      <alignment shrinkToFit="0" vertical="bottom" wrapText="0"/>
    </xf>
    <xf borderId="0" fillId="0" fontId="16" numFmtId="166" xfId="0" applyAlignment="1" applyFont="1" applyNumberFormat="1">
      <alignment readingOrder="0" shrinkToFit="0" vertical="bottom" wrapText="1"/>
    </xf>
    <xf borderId="1" fillId="0" fontId="16" numFmtId="166" xfId="0" applyAlignment="1" applyBorder="1" applyFont="1" applyNumberFormat="1">
      <alignment readingOrder="0" shrinkToFit="0" vertical="bottom" wrapText="1"/>
    </xf>
    <xf borderId="1" fillId="6" fontId="10" numFmtId="0" xfId="0" applyAlignment="1" applyBorder="1" applyFont="1">
      <alignment readingOrder="0" shrinkToFit="0" vertical="top" wrapText="0"/>
    </xf>
    <xf borderId="0" fillId="6" fontId="17" numFmtId="0" xfId="0" applyAlignment="1" applyFont="1">
      <alignment horizontal="left" readingOrder="0" shrinkToFit="0" vertical="top" wrapText="1"/>
    </xf>
    <xf borderId="0" fillId="6" fontId="14" numFmtId="0" xfId="0" applyAlignment="1" applyFont="1">
      <alignment readingOrder="0" shrinkToFit="0" vertical="top" wrapText="1"/>
    </xf>
    <xf borderId="1" fillId="10" fontId="15" numFmtId="166" xfId="0" applyAlignment="1" applyBorder="1" applyFont="1" applyNumberFormat="1">
      <alignment horizontal="right" readingOrder="0" vertical="bottom"/>
    </xf>
    <xf borderId="0" fillId="0" fontId="2" numFmtId="166" xfId="0" applyAlignment="1" applyFont="1" applyNumberFormat="1">
      <alignment horizontal="left" readingOrder="0" shrinkToFit="0" vertical="top" wrapText="0"/>
    </xf>
    <xf borderId="0" fillId="6" fontId="10" numFmtId="0" xfId="0" applyAlignment="1" applyFont="1">
      <alignment vertical="top"/>
    </xf>
    <xf borderId="0" fillId="0" fontId="9" numFmtId="166" xfId="0" applyAlignment="1" applyFont="1" applyNumberFormat="1">
      <alignment readingOrder="0" vertical="top"/>
    </xf>
    <xf borderId="0" fillId="0" fontId="9" numFmtId="0" xfId="0" applyAlignment="1" applyFont="1">
      <alignment vertical="bottom"/>
    </xf>
    <xf borderId="0" fillId="0" fontId="18" numFmtId="0" xfId="0" applyAlignment="1" applyFont="1">
      <alignment shrinkToFit="0" vertical="bottom" wrapText="0"/>
    </xf>
    <xf borderId="0" fillId="6" fontId="14" numFmtId="0" xfId="0" applyAlignment="1" applyFont="1">
      <alignment shrinkToFit="0" vertical="top" wrapText="1"/>
    </xf>
    <xf borderId="0" fillId="7" fontId="9" numFmtId="166" xfId="0" applyAlignment="1" applyFont="1" applyNumberFormat="1">
      <alignment readingOrder="0" vertical="top"/>
    </xf>
    <xf borderId="0" fillId="6" fontId="10" numFmtId="0" xfId="0" applyAlignment="1" applyFont="1">
      <alignment readingOrder="0" shrinkToFit="0" vertical="top" wrapText="0"/>
    </xf>
    <xf borderId="0" fillId="5" fontId="9" numFmtId="164" xfId="0" applyAlignment="1" applyFont="1" applyNumberFormat="1">
      <alignment horizontal="right" vertical="top"/>
    </xf>
    <xf borderId="1" fillId="0" fontId="18" numFmtId="0" xfId="0" applyAlignment="1" applyBorder="1" applyFont="1">
      <alignment shrinkToFit="0" vertical="bottom" wrapText="0"/>
    </xf>
    <xf borderId="1" fillId="0" fontId="10" numFmtId="0" xfId="0" applyAlignment="1" applyBorder="1" applyFont="1">
      <alignment vertical="bottom"/>
    </xf>
    <xf borderId="0" fillId="5" fontId="10" numFmtId="166" xfId="0" applyAlignment="1" applyFont="1" applyNumberFormat="1">
      <alignment vertical="top"/>
    </xf>
    <xf borderId="0" fillId="0" fontId="10" numFmtId="166" xfId="0" applyAlignment="1" applyFont="1" applyNumberFormat="1">
      <alignment vertical="bottom"/>
    </xf>
    <xf borderId="0" fillId="0" fontId="10" numFmtId="166" xfId="0" applyAlignment="1" applyFont="1" applyNumberFormat="1">
      <alignment horizontal="right" vertical="top"/>
    </xf>
    <xf borderId="0" fillId="0" fontId="6" numFmtId="164" xfId="0" applyAlignment="1" applyFont="1" applyNumberFormat="1">
      <alignment horizontal="right" vertical="bottom"/>
    </xf>
    <xf borderId="0" fillId="0" fontId="19" numFmtId="0" xfId="0" applyAlignment="1" applyFont="1">
      <alignment shrinkToFit="0" vertical="bottom" wrapText="0"/>
    </xf>
    <xf borderId="1" fillId="3" fontId="10" numFmtId="0" xfId="0" applyAlignment="1" applyBorder="1" applyFont="1">
      <alignment shrinkToFit="0" vertical="bottom" wrapText="1"/>
    </xf>
    <xf borderId="0" fillId="3" fontId="10" numFmtId="0" xfId="0" applyAlignment="1" applyFont="1">
      <alignment vertical="bottom"/>
    </xf>
    <xf borderId="0" fillId="8" fontId="10" numFmtId="166" xfId="0" applyAlignment="1" applyFont="1" applyNumberFormat="1">
      <alignment horizontal="right" readingOrder="0" vertical="top"/>
    </xf>
    <xf borderId="0" fillId="3" fontId="10" numFmtId="166" xfId="0" applyAlignment="1" applyFont="1" applyNumberFormat="1">
      <alignment vertical="bottom"/>
    </xf>
    <xf borderId="0" fillId="3" fontId="10" numFmtId="166" xfId="0" applyAlignment="1" applyFont="1" applyNumberFormat="1">
      <alignment horizontal="right" vertical="bottom"/>
    </xf>
    <xf borderId="0" fillId="0" fontId="10" numFmtId="164" xfId="0" applyAlignment="1" applyFont="1" applyNumberFormat="1">
      <alignment horizontal="center" vertical="bottom"/>
    </xf>
    <xf borderId="0" fillId="6" fontId="10" numFmtId="0" xfId="0" applyAlignment="1" applyFont="1">
      <alignment readingOrder="0" vertical="top"/>
    </xf>
    <xf borderId="0" fillId="0" fontId="9" numFmtId="166" xfId="0" applyAlignment="1" applyFont="1" applyNumberFormat="1">
      <alignment readingOrder="0" vertical="center"/>
    </xf>
    <xf borderId="0" fillId="5" fontId="9" numFmtId="164" xfId="0" applyAlignment="1" applyFont="1" applyNumberFormat="1">
      <alignment horizontal="right" vertical="center"/>
    </xf>
    <xf borderId="0" fillId="5" fontId="10" numFmtId="166" xfId="0" applyAlignment="1" applyFont="1" applyNumberFormat="1">
      <alignment horizontal="right" vertical="top"/>
    </xf>
    <xf borderId="0" fillId="5" fontId="19" numFmtId="164" xfId="0" applyAlignment="1" applyFont="1" applyNumberFormat="1">
      <alignment vertical="top"/>
    </xf>
    <xf borderId="0" fillId="5" fontId="10" numFmtId="164" xfId="0" applyAlignment="1" applyFont="1" applyNumberFormat="1">
      <alignment horizontal="right" vertical="top"/>
    </xf>
    <xf borderId="0" fillId="0" fontId="6" numFmtId="166" xfId="0" applyAlignment="1" applyFont="1" applyNumberFormat="1">
      <alignment readingOrder="0" vertical="top"/>
    </xf>
    <xf borderId="0" fillId="5" fontId="10" numFmtId="166" xfId="0" applyAlignment="1" applyFont="1" applyNumberFormat="1">
      <alignment vertical="bottom"/>
    </xf>
    <xf quotePrefix="1" borderId="0" fillId="6" fontId="10" numFmtId="0" xfId="0" applyAlignment="1" applyFont="1">
      <alignment vertical="top"/>
    </xf>
    <xf borderId="0" fillId="5" fontId="10" numFmtId="164" xfId="0" applyAlignment="1" applyFont="1" applyNumberFormat="1">
      <alignment vertical="bottom"/>
    </xf>
    <xf borderId="0" fillId="6" fontId="14" numFmtId="0" xfId="0" applyAlignment="1" applyFont="1">
      <alignment shrinkToFit="0" vertical="top" wrapText="1"/>
    </xf>
    <xf borderId="0" fillId="8" fontId="10" numFmtId="166" xfId="0" applyAlignment="1" applyFont="1" applyNumberFormat="1">
      <alignment readingOrder="0" vertical="bottom"/>
    </xf>
    <xf borderId="0" fillId="0" fontId="10" numFmtId="164" xfId="0" applyAlignment="1" applyFont="1" applyNumberFormat="1">
      <alignment vertical="bottom"/>
    </xf>
    <xf borderId="0" fillId="8" fontId="10" numFmtId="166" xfId="0" applyAlignment="1" applyFont="1" applyNumberFormat="1">
      <alignment vertical="bottom"/>
    </xf>
    <xf borderId="0" fillId="0" fontId="10" numFmtId="0" xfId="0" applyAlignment="1" applyFont="1">
      <alignment readingOrder="0" vertical="bottom"/>
    </xf>
    <xf quotePrefix="1" borderId="0" fillId="6" fontId="10" numFmtId="0" xfId="0" applyAlignment="1" applyFont="1">
      <alignment vertical="top"/>
    </xf>
    <xf borderId="0" fillId="8" fontId="10" numFmtId="166" xfId="0" applyAlignment="1" applyFont="1" applyNumberFormat="1">
      <alignment horizontal="right" readingOrder="0" vertical="bottom"/>
    </xf>
    <xf borderId="0" fillId="6" fontId="5" numFmtId="0" xfId="0" applyAlignment="1" applyFont="1">
      <alignment horizontal="left" readingOrder="0" shrinkToFit="0" vertical="top" wrapText="1"/>
    </xf>
    <xf borderId="0" fillId="0" fontId="2" numFmtId="0" xfId="0" applyAlignment="1" applyFont="1">
      <alignment horizontal="right"/>
    </xf>
    <xf borderId="0" fillId="5" fontId="2" numFmtId="0" xfId="0" applyFont="1"/>
    <xf borderId="0" fillId="5" fontId="10" numFmtId="166" xfId="0" applyAlignment="1" applyFont="1" applyNumberFormat="1">
      <alignment horizontal="right" vertical="bottom"/>
    </xf>
    <xf borderId="0" fillId="5" fontId="10" numFmtId="0" xfId="0" applyAlignment="1" applyFont="1">
      <alignment vertical="bottom"/>
    </xf>
    <xf borderId="0" fillId="5" fontId="2" numFmtId="167" xfId="0" applyAlignment="1" applyFont="1" applyNumberFormat="1">
      <alignment horizontal="left"/>
    </xf>
    <xf borderId="0" fillId="0" fontId="20" numFmtId="0" xfId="0" applyAlignment="1" applyFont="1">
      <alignment readingOrder="0" shrinkToFit="0" wrapText="1"/>
    </xf>
    <xf borderId="0" fillId="11" fontId="2" numFmtId="166" xfId="0" applyAlignment="1" applyFill="1" applyFont="1" applyNumberFormat="1">
      <alignment vertical="top"/>
    </xf>
    <xf borderId="0" fillId="11" fontId="2" numFmtId="166" xfId="0" applyAlignment="1" applyFont="1" applyNumberFormat="1">
      <alignment readingOrder="0" vertical="top"/>
    </xf>
    <xf borderId="0" fillId="11" fontId="10" numFmtId="166" xfId="0" applyAlignment="1" applyFont="1" applyNumberFormat="1">
      <alignment horizontal="right" vertical="top"/>
    </xf>
    <xf borderId="0" fillId="11" fontId="10" numFmtId="166" xfId="0" applyAlignment="1" applyFont="1" applyNumberFormat="1">
      <alignment horizontal="right" readingOrder="0" vertical="top"/>
    </xf>
    <xf borderId="0" fillId="11" fontId="5" numFmtId="166" xfId="0" applyAlignment="1" applyFont="1" applyNumberFormat="1">
      <alignment readingOrder="0" vertical="top"/>
    </xf>
    <xf borderId="0" fillId="0" fontId="5" numFmtId="0" xfId="0" applyAlignment="1" applyFont="1">
      <alignment readingOrder="0" vertical="top"/>
    </xf>
    <xf borderId="0" fillId="0" fontId="5" numFmtId="166" xfId="0" applyAlignment="1" applyFont="1" applyNumberFormat="1">
      <alignment horizontal="right" vertical="top"/>
    </xf>
    <xf borderId="2" fillId="0" fontId="5" numFmtId="0" xfId="0" applyAlignment="1" applyBorder="1" applyFont="1">
      <alignment horizontal="right" readingOrder="0" shrinkToFit="0" vertical="top" wrapText="1"/>
    </xf>
    <xf borderId="2" fillId="0" fontId="5" numFmtId="0" xfId="0" applyAlignment="1" applyBorder="1" applyFont="1">
      <alignment readingOrder="0" shrinkToFit="0" vertical="top" wrapText="1"/>
    </xf>
    <xf borderId="0" fillId="0" fontId="9" numFmtId="0" xfId="0" applyAlignment="1" applyFont="1">
      <alignment readingOrder="0" shrinkToFit="0" vertical="top" wrapText="1"/>
    </xf>
    <xf borderId="1" fillId="6" fontId="9" numFmtId="0" xfId="0" applyAlignment="1" applyBorder="1" applyFont="1">
      <alignment readingOrder="0" shrinkToFit="0" vertical="top" wrapText="0"/>
    </xf>
    <xf borderId="0" fillId="6" fontId="10" numFmtId="0" xfId="0" applyAlignment="1" applyFont="1">
      <alignment readingOrder="0" shrinkToFit="0" vertical="top" wrapText="1"/>
    </xf>
    <xf borderId="0" fillId="10" fontId="15" numFmtId="166" xfId="0" applyAlignment="1" applyFont="1" applyNumberFormat="1">
      <alignment horizontal="right" readingOrder="0" vertical="bottom"/>
    </xf>
    <xf borderId="0" fillId="7" fontId="10" numFmtId="166" xfId="0" applyAlignment="1" applyFont="1" applyNumberFormat="1">
      <alignment readingOrder="0" vertical="top"/>
    </xf>
    <xf borderId="0" fillId="6" fontId="10" numFmtId="0" xfId="0" applyAlignment="1" applyFont="1">
      <alignment shrinkToFit="0" vertical="top" wrapText="1"/>
    </xf>
    <xf borderId="0" fillId="5" fontId="2" numFmtId="166" xfId="0" applyAlignment="1" applyFont="1" applyNumberFormat="1">
      <alignment vertical="top"/>
    </xf>
    <xf borderId="0" fillId="0" fontId="10" numFmtId="166" xfId="0" applyAlignment="1" applyFont="1" applyNumberFormat="1">
      <alignment readingOrder="0" vertical="top"/>
    </xf>
    <xf borderId="0" fillId="6" fontId="6" numFmtId="0" xfId="0" applyAlignment="1" applyFont="1">
      <alignment readingOrder="0" vertical="top"/>
    </xf>
    <xf borderId="0" fillId="6" fontId="6" numFmtId="0" xfId="0" applyAlignment="1" applyFont="1">
      <alignment shrinkToFit="0" vertical="top" wrapText="1"/>
    </xf>
    <xf borderId="0" fillId="7" fontId="6" numFmtId="166" xfId="0" applyAlignment="1" applyFont="1" applyNumberFormat="1">
      <alignment readingOrder="0" vertical="top"/>
    </xf>
    <xf borderId="0" fillId="0" fontId="21" numFmtId="166" xfId="0" applyAlignment="1" applyFont="1" applyNumberFormat="1">
      <alignment readingOrder="0"/>
    </xf>
    <xf borderId="0" fillId="7" fontId="9" numFmtId="167" xfId="0" applyAlignment="1" applyFont="1" applyNumberFormat="1">
      <alignment readingOrder="0" vertical="top"/>
    </xf>
    <xf borderId="0" fillId="5" fontId="2" numFmtId="167" xfId="0" applyAlignment="1" applyFont="1" applyNumberFormat="1">
      <alignment vertical="top"/>
    </xf>
    <xf borderId="0" fillId="6" fontId="6" numFmtId="0" xfId="0" applyAlignment="1" applyFont="1">
      <alignment readingOrder="0" shrinkToFit="0" vertical="top" wrapText="1"/>
    </xf>
    <xf borderId="3" fillId="0" fontId="10" numFmtId="0" xfId="0" applyAlignment="1" applyBorder="1" applyFont="1">
      <alignment vertical="bottom"/>
    </xf>
    <xf borderId="4" fillId="0" fontId="10" numFmtId="0" xfId="0" applyAlignment="1" applyBorder="1" applyFont="1">
      <alignment vertical="bottom"/>
    </xf>
    <xf borderId="2" fillId="0" fontId="10" numFmtId="0" xfId="0" applyAlignment="1" applyBorder="1" applyFont="1">
      <alignment vertical="bottom"/>
    </xf>
    <xf borderId="5" fillId="0" fontId="2" numFmtId="0" xfId="0" applyBorder="1" applyFont="1"/>
    <xf borderId="6" fillId="0" fontId="10" numFmtId="0" xfId="0" applyAlignment="1" applyBorder="1" applyFont="1">
      <alignment vertical="bottom"/>
    </xf>
    <xf borderId="0" fillId="5" fontId="10" numFmtId="166" xfId="0" applyAlignment="1" applyFont="1" applyNumberFormat="1">
      <alignment shrinkToFit="0" vertical="bottom" wrapText="1"/>
    </xf>
    <xf borderId="0" fillId="8" fontId="10" numFmtId="0" xfId="0" applyAlignment="1" applyFont="1">
      <alignment vertical="bottom"/>
    </xf>
    <xf borderId="7" fillId="0" fontId="2" numFmtId="0" xfId="0" applyBorder="1" applyFont="1"/>
    <xf borderId="6" fillId="0" fontId="9" numFmtId="0" xfId="0" applyAlignment="1" applyBorder="1" applyFont="1">
      <alignment shrinkToFit="0" vertical="bottom" wrapText="1"/>
    </xf>
    <xf borderId="0" fillId="0" fontId="9" numFmtId="166" xfId="0" applyAlignment="1" applyFont="1" applyNumberFormat="1">
      <alignment shrinkToFit="0" vertical="bottom" wrapText="1"/>
    </xf>
    <xf borderId="0" fillId="11" fontId="10" numFmtId="166" xfId="0" applyAlignment="1" applyFont="1" applyNumberFormat="1">
      <alignment vertical="bottom"/>
    </xf>
    <xf borderId="0" fillId="0" fontId="9" numFmtId="164" xfId="0" applyAlignment="1" applyFont="1" applyNumberFormat="1">
      <alignment shrinkToFit="0" vertical="bottom" wrapText="1"/>
    </xf>
    <xf borderId="0" fillId="5" fontId="10" numFmtId="164" xfId="0" applyAlignment="1" applyFont="1" applyNumberFormat="1">
      <alignment horizontal="right" vertical="bottom"/>
    </xf>
    <xf borderId="0" fillId="5" fontId="10" numFmtId="164" xfId="0" applyAlignment="1" applyFont="1" applyNumberFormat="1">
      <alignment horizontal="center" vertical="bottom"/>
    </xf>
    <xf borderId="6" fillId="0" fontId="9" numFmtId="0" xfId="0" applyAlignment="1" applyBorder="1" applyFont="1">
      <alignment readingOrder="0" shrinkToFit="0" vertical="bottom" wrapText="1"/>
    </xf>
    <xf borderId="0" fillId="6" fontId="9" numFmtId="0" xfId="0" applyAlignment="1" applyFont="1">
      <alignment readingOrder="0" vertical="top"/>
    </xf>
    <xf borderId="0" fillId="11" fontId="10" numFmtId="166" xfId="0" applyAlignment="1" applyFont="1" applyNumberFormat="1">
      <alignment readingOrder="0" vertical="bottom"/>
    </xf>
    <xf borderId="0" fillId="6" fontId="9" numFmtId="0" xfId="0" applyAlignment="1" applyFont="1">
      <alignment vertical="top"/>
    </xf>
    <xf borderId="0" fillId="5" fontId="9" numFmtId="164" xfId="0" applyAlignment="1" applyFont="1" applyNumberFormat="1">
      <alignment horizontal="right"/>
    </xf>
    <xf borderId="0" fillId="0" fontId="10" numFmtId="166" xfId="0" applyAlignment="1" applyFont="1" applyNumberFormat="1">
      <alignment readingOrder="0" shrinkToFit="0" vertical="top" wrapText="1"/>
    </xf>
    <xf borderId="0" fillId="7" fontId="9" numFmtId="166" xfId="0" applyAlignment="1" applyFont="1" applyNumberFormat="1">
      <alignment horizontal="right" readingOrder="0" vertical="top"/>
    </xf>
    <xf quotePrefix="1" borderId="0" fillId="6" fontId="14" numFmtId="0" xfId="0" applyAlignment="1" applyFont="1">
      <alignment vertical="top"/>
    </xf>
    <xf borderId="8" fillId="0" fontId="10" numFmtId="0" xfId="0" applyAlignment="1" applyBorder="1" applyFont="1">
      <alignment vertical="bottom"/>
    </xf>
    <xf borderId="9" fillId="0" fontId="10" numFmtId="0" xfId="0" applyAlignment="1" applyBorder="1" applyFont="1">
      <alignment vertical="bottom"/>
    </xf>
    <xf borderId="10" fillId="0" fontId="2" numFmtId="0" xfId="0" applyBorder="1" applyFont="1"/>
    <xf borderId="0" fillId="0" fontId="10" numFmtId="166" xfId="0" applyAlignment="1" applyFont="1" applyNumberFormat="1">
      <alignment shrinkToFit="0" vertical="top" wrapText="0"/>
    </xf>
    <xf borderId="0" fillId="6" fontId="10" numFmtId="0" xfId="0" applyAlignment="1" applyFont="1">
      <alignment shrinkToFit="0" vertical="top" wrapText="1"/>
    </xf>
    <xf quotePrefix="1" borderId="0" fillId="6" fontId="10" numFmtId="0" xfId="0" applyAlignment="1" applyFont="1">
      <alignment readingOrder="0" vertical="top"/>
    </xf>
    <xf borderId="0" fillId="5" fontId="2" numFmtId="167" xfId="0" applyAlignment="1" applyFont="1" applyNumberFormat="1">
      <alignment horizontal="left" readingOrder="0"/>
    </xf>
    <xf borderId="0" fillId="4" fontId="2" numFmtId="0" xfId="0" applyAlignment="1" applyFont="1">
      <alignment readingOrder="0"/>
    </xf>
    <xf borderId="0" fillId="8" fontId="2" numFmtId="0" xfId="0" applyAlignment="1" applyFont="1">
      <alignment horizontal="left" readingOrder="0" shrinkToFit="0" vertical="top" wrapText="0"/>
    </xf>
    <xf borderId="0" fillId="4" fontId="10" numFmtId="0" xfId="0" applyAlignment="1" applyFont="1">
      <alignment readingOrder="0" vertical="bottom"/>
    </xf>
    <xf borderId="0" fillId="0" fontId="2" numFmtId="166" xfId="0" applyFont="1" applyNumberFormat="1"/>
    <xf borderId="0" fillId="0" fontId="9" numFmtId="0" xfId="0" applyAlignment="1" applyFont="1">
      <alignment shrinkToFit="0" vertical="bottom" wrapText="1"/>
    </xf>
    <xf borderId="1" fillId="0" fontId="10" numFmtId="166" xfId="0" applyAlignment="1" applyBorder="1" applyFont="1" applyNumberFormat="1">
      <alignment shrinkToFit="0" vertical="top" wrapText="0"/>
    </xf>
    <xf borderId="1" fillId="0" fontId="10" numFmtId="166" xfId="0" applyAlignment="1" applyBorder="1" applyFont="1" applyNumberFormat="1">
      <alignment vertical="top"/>
    </xf>
    <xf borderId="0" fillId="4" fontId="9" numFmtId="0" xfId="0" applyAlignment="1" applyFont="1">
      <alignment readingOrder="0" vertical="bottom"/>
    </xf>
    <xf borderId="1" fillId="3" fontId="10" numFmtId="0" xfId="0" applyAlignment="1" applyBorder="1" applyFont="1">
      <alignment readingOrder="0" shrinkToFit="0" vertical="bottom" wrapText="1"/>
    </xf>
    <xf borderId="0" fillId="3" fontId="10" numFmtId="0" xfId="0" applyAlignment="1" applyFont="1">
      <alignment readingOrder="0" vertical="bottom"/>
    </xf>
    <xf borderId="0" fillId="3" fontId="10" numFmtId="166" xfId="0" applyAlignment="1" applyFont="1" applyNumberFormat="1">
      <alignment horizontal="right" readingOrder="0" vertical="bottom"/>
    </xf>
    <xf borderId="0" fillId="3" fontId="10" numFmtId="166" xfId="0" applyAlignment="1" applyFont="1" applyNumberFormat="1">
      <alignment readingOrder="0" vertical="bottom"/>
    </xf>
    <xf borderId="0" fillId="4" fontId="10" numFmtId="166" xfId="0" applyAlignment="1" applyFont="1" applyNumberFormat="1">
      <alignment horizontal="right" readingOrder="0" vertical="top"/>
    </xf>
    <xf borderId="0" fillId="0" fontId="2" numFmtId="166" xfId="0" applyAlignment="1" applyFont="1" applyNumberFormat="1">
      <alignment horizontal="left" readingOrder="0" shrinkToFit="0" vertical="top" wrapText="0"/>
    </xf>
    <xf borderId="0" fillId="8" fontId="10" numFmtId="166" xfId="0" applyAlignment="1" applyFont="1" applyNumberFormat="1">
      <alignment horizontal="right" vertical="top"/>
    </xf>
    <xf borderId="0" fillId="8" fontId="2" numFmtId="0" xfId="0" applyAlignment="1" applyFont="1">
      <alignment horizontal="right" readingOrder="0" shrinkToFit="0" vertical="top" wrapText="0"/>
    </xf>
    <xf borderId="0" fillId="5" fontId="10" numFmtId="166" xfId="0" applyAlignment="1" applyFont="1" applyNumberFormat="1">
      <alignment readingOrder="0" vertical="top"/>
    </xf>
    <xf borderId="0" fillId="5" fontId="9" numFmtId="164" xfId="0" applyAlignment="1" applyFont="1" applyNumberFormat="1">
      <alignment horizontal="right" vertical="bottom"/>
    </xf>
    <xf borderId="0" fillId="0" fontId="9" numFmtId="166" xfId="0" applyFont="1" applyNumberFormat="1"/>
    <xf borderId="0" fillId="0" fontId="10" numFmtId="166" xfId="0" applyAlignment="1" applyFont="1" applyNumberFormat="1">
      <alignment shrinkToFit="0" vertical="top" wrapText="1"/>
    </xf>
    <xf borderId="0" fillId="4" fontId="6" numFmtId="166" xfId="0" applyAlignment="1" applyFont="1" applyNumberFormat="1">
      <alignment readingOrder="0" vertical="top"/>
    </xf>
    <xf borderId="0" fillId="4" fontId="10" numFmtId="166" xfId="0" applyAlignment="1" applyFont="1" applyNumberFormat="1">
      <alignment vertical="top"/>
    </xf>
    <xf borderId="0" fillId="0" fontId="22" numFmtId="0" xfId="0" applyAlignment="1" applyFont="1">
      <alignment readingOrder="0" vertical="top"/>
    </xf>
    <xf borderId="0" fillId="0" fontId="2" numFmtId="166" xfId="0" applyAlignment="1" applyFont="1" applyNumberFormat="1">
      <alignment horizontal="left" readingOrder="0" shrinkToFit="0" vertical="top" wrapText="1"/>
    </xf>
    <xf borderId="0" fillId="0" fontId="2" numFmtId="168" xfId="0" applyAlignment="1" applyFont="1" applyNumberFormat="1">
      <alignment readingOrder="0"/>
    </xf>
    <xf borderId="0" fillId="0" fontId="10" numFmtId="166" xfId="0" applyAlignment="1" applyFont="1" applyNumberFormat="1">
      <alignment shrinkToFit="0" vertical="bottom" wrapText="1"/>
    </xf>
    <xf borderId="0" fillId="5" fontId="9" numFmtId="166" xfId="0" applyAlignment="1" applyFont="1" applyNumberFormat="1">
      <alignment horizontal="right" vertical="top"/>
    </xf>
    <xf borderId="0" fillId="6" fontId="10" numFmtId="0" xfId="0" applyAlignment="1" applyFont="1">
      <alignment readingOrder="0" shrinkToFit="0" vertical="bottom" wrapText="0"/>
    </xf>
    <xf borderId="0" fillId="0" fontId="10" numFmtId="0" xfId="0" applyAlignment="1" applyFont="1">
      <alignment vertical="bottom"/>
    </xf>
    <xf borderId="0" fillId="6" fontId="10" numFmtId="0" xfId="0" applyAlignment="1" applyFont="1">
      <alignment readingOrder="0" vertical="bottom"/>
    </xf>
    <xf borderId="0" fillId="6" fontId="10" numFmtId="0" xfId="0" applyAlignment="1" applyFont="1">
      <alignment vertical="bottom"/>
    </xf>
    <xf borderId="0" fillId="5" fontId="10" numFmtId="0" xfId="0" applyAlignment="1" applyFont="1">
      <alignment shrinkToFit="0" vertical="bottom" wrapText="1"/>
    </xf>
    <xf borderId="0" fillId="0" fontId="9" numFmtId="166" xfId="0" applyAlignment="1" applyFont="1" applyNumberFormat="1">
      <alignment vertical="top"/>
    </xf>
    <xf borderId="0" fillId="6" fontId="2" numFmtId="0" xfId="0" applyAlignment="1" applyFont="1">
      <alignment readingOrder="0"/>
    </xf>
    <xf borderId="0" fillId="6" fontId="9" numFmtId="0" xfId="0" applyAlignment="1" applyFont="1">
      <alignment vertical="bottom"/>
    </xf>
    <xf borderId="6" fillId="0" fontId="10" numFmtId="0" xfId="0" applyAlignment="1" applyBorder="1" applyFont="1">
      <alignment readingOrder="0" vertical="bottom"/>
    </xf>
    <xf borderId="0" fillId="6" fontId="9" numFmtId="0" xfId="0" applyAlignment="1" applyFont="1">
      <alignment vertical="bottom"/>
    </xf>
    <xf borderId="0" fillId="0" fontId="6" numFmtId="166" xfId="0" applyAlignment="1" applyFont="1" applyNumberFormat="1">
      <alignment vertical="top"/>
    </xf>
    <xf borderId="0" fillId="0" fontId="6" numFmtId="166" xfId="0" applyAlignment="1" applyFont="1" applyNumberFormat="1">
      <alignment horizontal="right" vertical="top"/>
    </xf>
    <xf borderId="0" fillId="6" fontId="2" numFmtId="0" xfId="0" applyFont="1"/>
    <xf borderId="0" fillId="5" fontId="10" numFmtId="166" xfId="0" applyAlignment="1" applyFont="1" applyNumberFormat="1">
      <alignment horizontal="right" readingOrder="0" vertical="top"/>
    </xf>
    <xf borderId="11" fillId="0" fontId="23" numFmtId="0" xfId="0" applyAlignment="1" applyBorder="1" applyFont="1">
      <alignment shrinkToFit="0" vertical="top" wrapText="0"/>
    </xf>
    <xf borderId="11" fillId="0" fontId="10" numFmtId="0" xfId="0" applyAlignment="1" applyBorder="1" applyFont="1">
      <alignment vertical="top"/>
    </xf>
    <xf borderId="0" fillId="0" fontId="10" numFmtId="0" xfId="0" applyAlignment="1" applyFont="1">
      <alignment vertical="top"/>
    </xf>
    <xf borderId="9" fillId="0" fontId="10" numFmtId="0" xfId="0" applyAlignment="1" applyBorder="1" applyFont="1">
      <alignment vertical="top"/>
    </xf>
    <xf borderId="9" fillId="0" fontId="10" numFmtId="0" xfId="0" applyAlignment="1" applyBorder="1" applyFont="1">
      <alignment vertical="top"/>
    </xf>
    <xf borderId="7" fillId="0" fontId="10" numFmtId="0" xfId="0" applyAlignment="1" applyBorder="1" applyFont="1">
      <alignment vertical="bottom"/>
    </xf>
    <xf borderId="10" fillId="0" fontId="13" numFmtId="0" xfId="0" applyAlignment="1" applyBorder="1" applyFont="1">
      <alignment vertical="bottom"/>
    </xf>
    <xf borderId="10" fillId="0" fontId="10" numFmtId="0" xfId="0" applyAlignment="1" applyBorder="1" applyFont="1">
      <alignment vertical="bottom"/>
    </xf>
    <xf borderId="10" fillId="0" fontId="10" numFmtId="0" xfId="0" applyAlignment="1" applyBorder="1" applyFont="1">
      <alignment vertical="bottom"/>
    </xf>
    <xf borderId="11" fillId="0" fontId="9" numFmtId="166" xfId="0" applyAlignment="1" applyBorder="1" applyFont="1" applyNumberFormat="1">
      <alignment shrinkToFit="0" vertical="bottom" wrapText="0"/>
    </xf>
    <xf borderId="11" fillId="0" fontId="10" numFmtId="166" xfId="0" applyAlignment="1" applyBorder="1" applyFont="1" applyNumberFormat="1">
      <alignment vertical="top"/>
    </xf>
    <xf borderId="10" fillId="3" fontId="10" numFmtId="0" xfId="0" applyAlignment="1" applyBorder="1" applyFont="1">
      <alignment vertical="bottom"/>
    </xf>
    <xf borderId="10" fillId="0" fontId="14" numFmtId="0" xfId="0" applyAlignment="1" applyBorder="1" applyFont="1">
      <alignment vertical="bottom"/>
    </xf>
    <xf borderId="0" fillId="0" fontId="9" numFmtId="166" xfId="0" applyAlignment="1" applyFont="1" applyNumberFormat="1">
      <alignment vertical="bottom"/>
    </xf>
    <xf borderId="10" fillId="10" fontId="15" numFmtId="166" xfId="0" applyAlignment="1" applyBorder="1" applyFont="1" applyNumberFormat="1">
      <alignment horizontal="right" vertical="bottom"/>
    </xf>
    <xf borderId="10" fillId="0" fontId="15" numFmtId="0" xfId="0" applyAlignment="1" applyBorder="1" applyFont="1">
      <alignment vertical="bottom"/>
    </xf>
    <xf borderId="0" fillId="0" fontId="10" numFmtId="168" xfId="0" applyAlignment="1" applyFont="1" applyNumberFormat="1">
      <alignment horizontal="right" vertical="bottom"/>
    </xf>
    <xf borderId="11" fillId="0" fontId="10" numFmtId="166" xfId="0" applyAlignment="1" applyBorder="1" applyFont="1" applyNumberFormat="1">
      <alignment shrinkToFit="0" vertical="bottom" wrapText="0"/>
    </xf>
    <xf borderId="10" fillId="8" fontId="10" numFmtId="166" xfId="0" applyAlignment="1" applyBorder="1" applyFont="1" applyNumberFormat="1">
      <alignment vertical="bottom"/>
    </xf>
    <xf borderId="10" fillId="5" fontId="10" numFmtId="166" xfId="0" applyAlignment="1" applyBorder="1" applyFont="1" applyNumberFormat="1">
      <alignment vertical="bottom"/>
    </xf>
    <xf borderId="10" fillId="0" fontId="15" numFmtId="0" xfId="0" applyAlignment="1" applyBorder="1" applyFont="1">
      <alignment vertical="bottom"/>
    </xf>
    <xf borderId="9" fillId="0" fontId="10" numFmtId="166" xfId="0" applyAlignment="1" applyBorder="1" applyFont="1" applyNumberFormat="1">
      <alignment vertical="top"/>
    </xf>
    <xf borderId="0" fillId="0" fontId="9" numFmtId="0" xfId="0" applyAlignment="1" applyFont="1">
      <alignment shrinkToFit="0" vertical="top" wrapText="1"/>
    </xf>
    <xf borderId="12" fillId="6" fontId="9" numFmtId="0" xfId="0" applyAlignment="1" applyBorder="1" applyFont="1">
      <alignment shrinkToFit="0" vertical="top" wrapText="0"/>
    </xf>
    <xf borderId="0" fillId="6" fontId="10" numFmtId="166" xfId="0" applyAlignment="1" applyFont="1" applyNumberFormat="1">
      <alignment vertical="top"/>
    </xf>
    <xf borderId="2" fillId="0" fontId="24" numFmtId="0" xfId="0" applyBorder="1" applyFont="1"/>
    <xf borderId="0" fillId="10" fontId="25" numFmtId="166" xfId="0" applyAlignment="1" applyFont="1" applyNumberFormat="1">
      <alignment readingOrder="0" vertical="bottom"/>
    </xf>
    <xf borderId="0" fillId="6" fontId="26" numFmtId="0" xfId="0" applyAlignment="1" applyFont="1">
      <alignment shrinkToFit="0" vertical="top" wrapText="1"/>
    </xf>
    <xf borderId="11" fillId="6" fontId="10" numFmtId="0" xfId="0" applyAlignment="1" applyBorder="1" applyFont="1">
      <alignment shrinkToFit="0" vertical="bottom" wrapText="0"/>
    </xf>
    <xf borderId="0" fillId="6" fontId="6" numFmtId="0" xfId="0" applyAlignment="1" applyFont="1">
      <alignment vertical="top"/>
    </xf>
    <xf borderId="11" fillId="0" fontId="27" numFmtId="166" xfId="0" applyAlignment="1" applyBorder="1" applyFont="1" applyNumberFormat="1">
      <alignment shrinkToFit="0" vertical="bottom" wrapText="0"/>
    </xf>
    <xf borderId="0" fillId="7" fontId="10" numFmtId="0" xfId="0" applyAlignment="1" applyFont="1">
      <alignment readingOrder="0" vertical="top"/>
    </xf>
    <xf borderId="0" fillId="5" fontId="10" numFmtId="167" xfId="0" applyAlignment="1" applyFont="1" applyNumberFormat="1">
      <alignment horizontal="right" vertical="top"/>
    </xf>
    <xf borderId="11" fillId="6" fontId="10" numFmtId="0" xfId="0" applyAlignment="1" applyBorder="1" applyFont="1">
      <alignment shrinkToFit="0" vertical="bottom" wrapText="0"/>
    </xf>
    <xf borderId="0" fillId="6" fontId="28" numFmtId="0" xfId="0" applyAlignment="1" applyFont="1">
      <alignment shrinkToFit="0" vertical="top" wrapText="1"/>
    </xf>
    <xf borderId="11" fillId="0" fontId="10" numFmtId="0" xfId="0" applyAlignment="1" applyBorder="1" applyFont="1">
      <alignment vertical="bottom"/>
    </xf>
    <xf borderId="11" fillId="0" fontId="10" numFmtId="166" xfId="0" applyAlignment="1" applyBorder="1" applyFont="1" applyNumberFormat="1">
      <alignment vertical="bottom"/>
    </xf>
    <xf borderId="9" fillId="6" fontId="10" numFmtId="0" xfId="0" applyAlignment="1" applyBorder="1" applyFont="1">
      <alignment vertical="top"/>
    </xf>
    <xf borderId="7" fillId="0" fontId="10" numFmtId="0" xfId="0" applyAlignment="1" applyBorder="1" applyFont="1">
      <alignment vertical="bottom"/>
    </xf>
    <xf borderId="11" fillId="6" fontId="10" numFmtId="0" xfId="0" applyAlignment="1" applyBorder="1" applyFont="1">
      <alignment vertical="top"/>
    </xf>
    <xf borderId="12" fillId="0" fontId="18" numFmtId="0" xfId="0" applyAlignment="1" applyBorder="1" applyFont="1">
      <alignment shrinkToFit="0" vertical="bottom" wrapText="0"/>
    </xf>
    <xf borderId="12" fillId="0" fontId="10" numFmtId="0" xfId="0" applyAlignment="1" applyBorder="1" applyFont="1">
      <alignment vertical="bottom"/>
    </xf>
    <xf borderId="12" fillId="6" fontId="10" numFmtId="0" xfId="0" applyAlignment="1" applyBorder="1" applyFont="1">
      <alignment shrinkToFit="0" vertical="bottom" wrapText="0"/>
    </xf>
    <xf borderId="12" fillId="6" fontId="10" numFmtId="0" xfId="0" applyAlignment="1" applyBorder="1" applyFont="1">
      <alignment vertical="bottom"/>
    </xf>
    <xf borderId="9" fillId="6" fontId="10" numFmtId="0" xfId="0" applyAlignment="1" applyBorder="1" applyFont="1">
      <alignment vertical="bottom"/>
    </xf>
    <xf borderId="0" fillId="5" fontId="10" numFmtId="0" xfId="0" applyAlignment="1" applyFont="1">
      <alignment vertical="bottom"/>
    </xf>
    <xf borderId="7" fillId="6" fontId="10" numFmtId="0" xfId="0" applyAlignment="1" applyBorder="1" applyFont="1">
      <alignment vertical="bottom"/>
    </xf>
    <xf borderId="11" fillId="0" fontId="10" numFmtId="166" xfId="0" applyAlignment="1" applyBorder="1" applyFont="1" applyNumberFormat="1">
      <alignment shrinkToFit="0" vertical="top" wrapText="0"/>
    </xf>
    <xf borderId="7" fillId="6" fontId="10" numFmtId="0" xfId="0" applyAlignment="1" applyBorder="1" applyFont="1">
      <alignment vertical="bottom"/>
    </xf>
    <xf borderId="7" fillId="0" fontId="9" numFmtId="0" xfId="0" applyAlignment="1" applyBorder="1" applyFont="1">
      <alignment vertical="bottom"/>
    </xf>
    <xf quotePrefix="1" borderId="0" fillId="6" fontId="14" numFmtId="0" xfId="0" applyAlignment="1" applyFont="1">
      <alignment vertical="top"/>
    </xf>
    <xf borderId="9" fillId="0" fontId="10" numFmtId="0" xfId="0" applyAlignment="1" applyBorder="1" applyFont="1">
      <alignment vertical="bottom"/>
    </xf>
    <xf borderId="9" fillId="0" fontId="10" numFmtId="166" xfId="0" applyAlignment="1" applyBorder="1" applyFont="1" applyNumberFormat="1">
      <alignment vertical="bottom"/>
    </xf>
    <xf borderId="0" fillId="0" fontId="10" numFmtId="166" xfId="0" applyAlignment="1" applyFont="1" applyNumberFormat="1">
      <alignment horizontal="center" vertical="top"/>
    </xf>
    <xf borderId="11" fillId="0" fontId="6" numFmtId="166" xfId="0" applyAlignment="1" applyBorder="1" applyFont="1" applyNumberFormat="1">
      <alignment shrinkToFit="0" vertical="top" wrapText="0"/>
    </xf>
    <xf borderId="11" fillId="6" fontId="10" numFmtId="0" xfId="0" applyAlignment="1" applyBorder="1" applyFont="1">
      <alignment vertical="bottom"/>
    </xf>
    <xf borderId="11" fillId="0" fontId="10" numFmtId="0" xfId="0" applyAlignment="1" applyBorder="1" applyFont="1">
      <alignment shrinkToFit="0" vertical="bottom" wrapText="0"/>
    </xf>
    <xf borderId="0" fillId="0" fontId="29" numFmtId="0" xfId="0" applyAlignment="1" applyFont="1">
      <alignment readingOrder="0"/>
    </xf>
    <xf borderId="2" fillId="0" fontId="10" numFmtId="0" xfId="0" applyAlignment="1" applyBorder="1" applyFont="1">
      <alignment readingOrder="0" shrinkToFit="0" vertical="bottom" wrapText="1"/>
    </xf>
    <xf borderId="2" fillId="4" fontId="10" numFmtId="0" xfId="0" applyAlignment="1" applyBorder="1" applyFont="1">
      <alignment readingOrder="0" shrinkToFit="0" vertical="bottom" wrapText="1"/>
    </xf>
    <xf borderId="0" fillId="8" fontId="10" numFmtId="0" xfId="0" applyAlignment="1" applyFont="1">
      <alignment readingOrder="0" shrinkToFit="0" vertical="bottom" wrapText="1"/>
    </xf>
    <xf borderId="0" fillId="0" fontId="10" numFmtId="0" xfId="0" applyAlignment="1" applyFont="1">
      <alignment readingOrder="0" shrinkToFit="0" vertical="bottom" wrapText="0"/>
    </xf>
    <xf borderId="0" fillId="6" fontId="28" numFmtId="0" xfId="0" applyAlignment="1" applyFont="1">
      <alignment horizontal="left" readingOrder="0"/>
    </xf>
    <xf borderId="0" fillId="0" fontId="7" numFmtId="166" xfId="0" applyAlignment="1" applyFont="1" applyNumberFormat="1">
      <alignment readingOrder="0"/>
    </xf>
    <xf borderId="0" fillId="2" fontId="30" numFmtId="166" xfId="0" applyAlignment="1" applyFont="1" applyNumberFormat="1">
      <alignment readingOrder="0"/>
    </xf>
    <xf borderId="0" fillId="0" fontId="10" numFmtId="10" xfId="0" applyAlignment="1" applyFont="1" applyNumberFormat="1">
      <alignment vertical="top"/>
    </xf>
    <xf borderId="1" fillId="0" fontId="23" numFmtId="0" xfId="0" applyAlignment="1" applyBorder="1" applyFont="1">
      <alignment shrinkToFit="0" vertical="top" wrapText="0"/>
    </xf>
    <xf borderId="1" fillId="0" fontId="10" numFmtId="0" xfId="0" applyAlignment="1" applyBorder="1" applyFont="1">
      <alignment vertical="top"/>
    </xf>
    <xf borderId="1" fillId="0" fontId="10" numFmtId="0" xfId="0" applyAlignment="1" applyBorder="1" applyFont="1">
      <alignment vertical="top"/>
    </xf>
    <xf borderId="1" fillId="0" fontId="10" numFmtId="0" xfId="0" applyAlignment="1" applyBorder="1" applyFont="1">
      <alignment vertical="bottom"/>
    </xf>
    <xf borderId="1" fillId="0" fontId="9" numFmtId="166" xfId="0" applyAlignment="1" applyBorder="1" applyFont="1" applyNumberFormat="1">
      <alignment shrinkToFit="0" vertical="bottom" wrapText="0"/>
    </xf>
    <xf borderId="1" fillId="3" fontId="10" numFmtId="0" xfId="0" applyAlignment="1" applyBorder="1" applyFont="1">
      <alignment vertical="bottom"/>
    </xf>
    <xf borderId="1" fillId="0" fontId="15" numFmtId="0" xfId="0" applyAlignment="1" applyBorder="1" applyFont="1">
      <alignment vertical="bottom"/>
    </xf>
    <xf borderId="1" fillId="0" fontId="10" numFmtId="166" xfId="0" applyAlignment="1" applyBorder="1" applyFont="1" applyNumberFormat="1">
      <alignment shrinkToFit="0" vertical="bottom" wrapText="0"/>
    </xf>
    <xf borderId="1" fillId="8" fontId="10" numFmtId="166" xfId="0" applyAlignment="1" applyBorder="1" applyFont="1" applyNumberFormat="1">
      <alignment vertical="bottom"/>
    </xf>
    <xf borderId="1" fillId="5" fontId="10" numFmtId="166" xfId="0" applyAlignment="1" applyBorder="1" applyFont="1" applyNumberFormat="1">
      <alignment vertical="bottom"/>
    </xf>
    <xf borderId="1" fillId="6" fontId="9" numFmtId="0" xfId="0" applyAlignment="1" applyBorder="1" applyFont="1">
      <alignment shrinkToFit="0" vertical="top" wrapText="0"/>
    </xf>
    <xf borderId="0" fillId="10" fontId="10" numFmtId="166" xfId="0" applyAlignment="1" applyFont="1" applyNumberFormat="1">
      <alignment readingOrder="0" vertical="bottom"/>
    </xf>
    <xf borderId="0" fillId="6" fontId="26" numFmtId="0" xfId="0" applyAlignment="1" applyFont="1">
      <alignment shrinkToFit="0" vertical="top" wrapText="1"/>
    </xf>
    <xf borderId="1" fillId="6" fontId="10" numFmtId="0" xfId="0" applyAlignment="1" applyBorder="1" applyFont="1">
      <alignment shrinkToFit="0" vertical="bottom" wrapText="0"/>
    </xf>
    <xf borderId="0" fillId="6" fontId="6" numFmtId="0" xfId="0" applyAlignment="1" applyFont="1">
      <alignment vertical="top"/>
    </xf>
    <xf borderId="0" fillId="7" fontId="10" numFmtId="166" xfId="0" applyAlignment="1" applyFont="1" applyNumberFormat="1">
      <alignment vertical="top"/>
    </xf>
    <xf borderId="1" fillId="0" fontId="27" numFmtId="166" xfId="0" applyAlignment="1" applyBorder="1" applyFont="1" applyNumberFormat="1">
      <alignment shrinkToFit="0" vertical="bottom" wrapText="0"/>
    </xf>
    <xf borderId="0" fillId="6" fontId="10" numFmtId="166" xfId="0" applyAlignment="1" applyFont="1" applyNumberFormat="1">
      <alignment shrinkToFit="0" vertical="top" wrapText="1"/>
    </xf>
    <xf borderId="0" fillId="7" fontId="10" numFmtId="167" xfId="0" applyAlignment="1" applyFont="1" applyNumberFormat="1">
      <alignment readingOrder="0" vertical="top"/>
    </xf>
    <xf borderId="0" fillId="6" fontId="28" numFmtId="166" xfId="0" applyAlignment="1" applyFont="1" applyNumberFormat="1">
      <alignment shrinkToFit="0" vertical="top" wrapText="1"/>
    </xf>
    <xf borderId="1" fillId="0" fontId="10" numFmtId="166" xfId="0" applyAlignment="1" applyBorder="1" applyFont="1" applyNumberFormat="1">
      <alignment vertical="bottom"/>
    </xf>
    <xf borderId="1" fillId="6" fontId="10" numFmtId="0" xfId="0" applyAlignment="1" applyBorder="1" applyFont="1">
      <alignment vertical="top"/>
    </xf>
    <xf borderId="1" fillId="6" fontId="10" numFmtId="0" xfId="0" applyAlignment="1" applyBorder="1" applyFont="1">
      <alignment vertical="bottom"/>
    </xf>
    <xf borderId="0" fillId="0" fontId="10" numFmtId="167" xfId="0" applyAlignment="1" applyFont="1" applyNumberFormat="1">
      <alignment vertical="bottom"/>
    </xf>
    <xf borderId="1" fillId="6" fontId="10" numFmtId="0" xfId="0" applyAlignment="1" applyBorder="1" applyFont="1">
      <alignment vertical="bottom"/>
    </xf>
    <xf borderId="1" fillId="0" fontId="10" numFmtId="164" xfId="0" applyAlignment="1" applyBorder="1" applyFont="1" applyNumberFormat="1">
      <alignment vertical="bottom"/>
    </xf>
    <xf borderId="1" fillId="0" fontId="10" numFmtId="164" xfId="0" applyAlignment="1" applyBorder="1" applyFont="1" applyNumberFormat="1">
      <alignment shrinkToFit="0" vertical="bottom" wrapText="0"/>
    </xf>
    <xf borderId="0" fillId="6" fontId="9" numFmtId="0" xfId="0" applyAlignment="1" applyFont="1">
      <alignment vertical="top"/>
    </xf>
    <xf borderId="1" fillId="0" fontId="10" numFmtId="0" xfId="0" applyAlignment="1" applyBorder="1" applyFont="1">
      <alignment shrinkToFit="0" vertical="bottom" wrapText="0"/>
    </xf>
    <xf borderId="0" fillId="0" fontId="10" numFmtId="164" xfId="0" applyAlignment="1" applyFont="1" applyNumberFormat="1">
      <alignment vertical="top"/>
    </xf>
    <xf borderId="0" fillId="4" fontId="2" numFmtId="167" xfId="0" applyAlignment="1" applyFont="1" applyNumberFormat="1">
      <alignment horizontal="left" readingOrder="0"/>
    </xf>
    <xf borderId="0" fillId="4" fontId="9" numFmtId="166" xfId="0" applyAlignment="1" applyFont="1" applyNumberFormat="1">
      <alignment readingOrder="0" vertical="top"/>
    </xf>
    <xf quotePrefix="1" borderId="0" fillId="0" fontId="2" numFmtId="0" xfId="0" applyAlignment="1" applyFont="1">
      <alignment horizontal="right" readingOrder="0"/>
    </xf>
    <xf borderId="0" fillId="0" fontId="4" numFmtId="0" xfId="0" applyFont="1"/>
    <xf borderId="0" fillId="5" fontId="9" numFmtId="166" xfId="0" applyAlignment="1" applyFont="1" applyNumberFormat="1">
      <alignment vertical="top"/>
    </xf>
    <xf borderId="0" fillId="0" fontId="10" numFmtId="166" xfId="0" applyAlignment="1" applyFont="1" applyNumberFormat="1">
      <alignment readingOrder="0" shrinkToFit="0" vertical="top" wrapText="0"/>
    </xf>
    <xf borderId="1" fillId="6" fontId="10" numFmtId="0" xfId="0" applyAlignment="1" applyBorder="1" applyFont="1">
      <alignment shrinkToFit="0" vertical="bottom" wrapText="0"/>
    </xf>
    <xf borderId="0" fillId="6" fontId="2" numFmtId="0" xfId="0" applyAlignment="1" applyFont="1">
      <alignment readingOrder="0" shrinkToFit="0" vertical="top" wrapText="0"/>
    </xf>
    <xf borderId="0" fillId="4" fontId="5" numFmtId="0" xfId="0" applyAlignment="1" applyFont="1">
      <alignment readingOrder="0"/>
    </xf>
    <xf borderId="0" fillId="4" fontId="9" numFmtId="166" xfId="0" applyAlignment="1" applyFont="1" applyNumberFormat="1">
      <alignment vertical="top"/>
    </xf>
    <xf borderId="0" fillId="4" fontId="7" numFmtId="166" xfId="0" applyAlignment="1" applyFont="1" applyNumberFormat="1">
      <alignment readingOrder="0" shrinkToFit="0" wrapText="1"/>
    </xf>
    <xf borderId="0" fillId="6" fontId="2" numFmtId="0" xfId="0" applyAlignment="1" applyFont="1">
      <alignment readingOrder="0" shrinkToFit="0" vertical="top" wrapText="0"/>
    </xf>
    <xf borderId="0" fillId="6" fontId="2" numFmtId="0" xfId="0" applyAlignment="1" applyFont="1">
      <alignment readingOrder="0" shrinkToFit="0" vertical="top" wrapText="1"/>
    </xf>
    <xf borderId="0" fillId="7" fontId="9" numFmtId="0" xfId="0" applyAlignment="1" applyFont="1">
      <alignment readingOrder="0" vertical="top"/>
    </xf>
    <xf borderId="0" fillId="6" fontId="2" numFmtId="0" xfId="0" applyAlignment="1" applyFont="1">
      <alignment readingOrder="0" shrinkToFit="0" vertical="top" wrapText="0"/>
    </xf>
    <xf borderId="0" fillId="0" fontId="2" numFmtId="0" xfId="0" applyAlignment="1" applyFont="1">
      <alignment readingOrder="0" shrinkToFit="0" wrapText="0"/>
    </xf>
    <xf borderId="0" fillId="2" fontId="26" numFmtId="0" xfId="0" applyAlignment="1" applyFont="1">
      <alignment horizontal="left" readingOrder="0"/>
    </xf>
    <xf borderId="0" fillId="6" fontId="9" numFmtId="0" xfId="0" applyAlignment="1" applyFont="1">
      <alignment shrinkToFit="0" vertical="top" wrapText="1"/>
    </xf>
    <xf borderId="0" fillId="11" fontId="10" numFmtId="166" xfId="0" applyAlignment="1" applyFont="1" applyNumberFormat="1">
      <alignment vertical="top"/>
    </xf>
    <xf borderId="1" fillId="0" fontId="6" numFmtId="166" xfId="0" applyAlignment="1" applyBorder="1" applyFont="1" applyNumberFormat="1">
      <alignment shrinkToFit="0" vertical="top" wrapText="0"/>
    </xf>
    <xf borderId="0" fillId="6" fontId="10" numFmtId="0" xfId="0" applyAlignment="1" applyFont="1">
      <alignment shrinkToFit="0" vertical="bottom" wrapText="0"/>
    </xf>
    <xf borderId="0" fillId="6" fontId="10" numFmtId="0" xfId="0" applyAlignment="1" applyFont="1">
      <alignment shrinkToFit="0" vertical="bottom" wrapText="0"/>
    </xf>
    <xf borderId="13" fillId="6" fontId="10" numFmtId="0" xfId="0" applyAlignment="1" applyBorder="1" applyFont="1">
      <alignment shrinkToFit="0" vertical="bottom" wrapText="0"/>
    </xf>
    <xf borderId="0" fillId="5" fontId="10" numFmtId="0" xfId="0" applyAlignment="1" applyFont="1">
      <alignment readingOrder="0" shrinkToFit="0" vertical="bottom" wrapText="1"/>
    </xf>
    <xf borderId="0" fillId="0" fontId="6" numFmtId="166" xfId="0" applyAlignment="1" applyFont="1" applyNumberFormat="1">
      <alignment horizontal="right" readingOrder="0" vertical="top"/>
    </xf>
    <xf borderId="11" fillId="0" fontId="23" numFmtId="0" xfId="0" applyAlignment="1" applyBorder="1" applyFont="1">
      <alignment shrinkToFit="0" vertical="top" wrapText="0"/>
    </xf>
    <xf borderId="11" fillId="0" fontId="10" numFmtId="0" xfId="0" applyAlignment="1" applyBorder="1" applyFont="1">
      <alignment vertical="top"/>
    </xf>
    <xf borderId="12" fillId="6" fontId="10" numFmtId="0" xfId="0" applyAlignment="1" applyBorder="1" applyFont="1">
      <alignment shrinkToFit="0" vertical="bottom" wrapText="0"/>
    </xf>
    <xf borderId="11" fillId="6" fontId="10" numFmtId="0" xfId="0" applyAlignment="1" applyBorder="1" applyFont="1">
      <alignment vertical="top"/>
    </xf>
    <xf borderId="11" fillId="0" fontId="10" numFmtId="0" xfId="0" applyAlignment="1" applyBorder="1" applyFont="1">
      <alignment shrinkToFit="0" vertical="bottom" wrapText="0"/>
    </xf>
    <xf borderId="0" fillId="4" fontId="10" numFmtId="166" xfId="0" applyAlignment="1" applyFont="1" applyNumberFormat="1">
      <alignment readingOrder="0" shrinkToFit="0" vertical="bottom" wrapText="1"/>
    </xf>
    <xf borderId="0" fillId="4" fontId="2" numFmtId="0" xfId="0" applyFont="1"/>
    <xf borderId="0" fillId="5" fontId="2" numFmtId="170" xfId="0" applyAlignment="1" applyFont="1" applyNumberFormat="1">
      <alignment readingOrder="0"/>
    </xf>
    <xf borderId="0" fillId="4" fontId="2" numFmtId="0" xfId="0" applyAlignment="1" applyFont="1">
      <alignment vertical="top"/>
    </xf>
    <xf borderId="0" fillId="4" fontId="5" numFmtId="164" xfId="0" applyAlignment="1" applyFont="1" applyNumberFormat="1">
      <alignment vertical="top"/>
    </xf>
    <xf borderId="1" fillId="0" fontId="18" numFmtId="0" xfId="0" applyAlignment="1" applyBorder="1" applyFont="1">
      <alignment shrinkToFit="0" vertical="bottom" wrapText="0"/>
    </xf>
    <xf borderId="4" fillId="0" fontId="9" numFmtId="0" xfId="0" applyAlignment="1" applyBorder="1" applyFont="1">
      <alignment shrinkToFit="0" vertical="bottom" wrapText="1"/>
    </xf>
    <xf borderId="2" fillId="0" fontId="9" numFmtId="0" xfId="0" applyAlignment="1" applyBorder="1" applyFont="1">
      <alignment shrinkToFit="0" vertical="bottom" wrapText="1"/>
    </xf>
    <xf borderId="2" fillId="0" fontId="2" numFmtId="0" xfId="0" applyBorder="1" applyFont="1"/>
    <xf borderId="6" fillId="0" fontId="2" numFmtId="0" xfId="0" applyBorder="1" applyFont="1"/>
    <xf borderId="0" fillId="8" fontId="10" numFmtId="166" xfId="0" applyAlignment="1" applyFont="1" applyNumberFormat="1">
      <alignment horizontal="right" vertical="bottom"/>
    </xf>
    <xf borderId="0" fillId="11" fontId="2" numFmtId="166" xfId="0" applyAlignment="1" applyFont="1" applyNumberFormat="1">
      <alignment readingOrder="0"/>
    </xf>
    <xf borderId="0" fillId="11" fontId="2" numFmtId="166" xfId="0" applyFont="1" applyNumberFormat="1"/>
    <xf borderId="6" fillId="0" fontId="10" numFmtId="0" xfId="0" applyAlignment="1" applyBorder="1" applyFont="1">
      <alignment readingOrder="0" shrinkToFit="0" vertical="bottom" wrapText="1"/>
    </xf>
    <xf borderId="6" fillId="0" fontId="10" numFmtId="0" xfId="0" applyAlignment="1" applyBorder="1" applyFont="1">
      <alignment shrinkToFit="0" vertical="bottom" wrapText="1"/>
    </xf>
    <xf borderId="4" fillId="8" fontId="10" numFmtId="166" xfId="0" applyAlignment="1" applyBorder="1" applyFont="1" applyNumberFormat="1">
      <alignment horizontal="right" vertical="bottom"/>
    </xf>
    <xf borderId="2" fillId="8" fontId="10" numFmtId="166" xfId="0" applyAlignment="1" applyBorder="1" applyFont="1" applyNumberFormat="1">
      <alignment horizontal="right" readingOrder="0" vertical="bottom"/>
    </xf>
    <xf borderId="5" fillId="8" fontId="10" numFmtId="166" xfId="0" applyAlignment="1" applyBorder="1" applyFont="1" applyNumberFormat="1">
      <alignment readingOrder="0" vertical="bottom"/>
    </xf>
    <xf borderId="6" fillId="11" fontId="2" numFmtId="166" xfId="0" applyBorder="1" applyFont="1" applyNumberFormat="1"/>
    <xf borderId="7" fillId="11" fontId="2" numFmtId="166" xfId="0" applyAlignment="1" applyBorder="1" applyFont="1" applyNumberFormat="1">
      <alignment readingOrder="0"/>
    </xf>
    <xf borderId="6" fillId="5" fontId="10" numFmtId="164" xfId="0" applyAlignment="1" applyBorder="1" applyFont="1" applyNumberFormat="1">
      <alignment horizontal="right" vertical="bottom"/>
    </xf>
    <xf borderId="7" fillId="5" fontId="10" numFmtId="164" xfId="0" applyAlignment="1" applyBorder="1" applyFont="1" applyNumberFormat="1">
      <alignment horizontal="center" vertical="bottom"/>
    </xf>
    <xf borderId="6" fillId="8" fontId="10" numFmtId="166" xfId="0" applyAlignment="1" applyBorder="1" applyFont="1" applyNumberFormat="1">
      <alignment vertical="bottom"/>
    </xf>
    <xf borderId="7" fillId="8" fontId="10" numFmtId="166" xfId="0" applyAlignment="1" applyBorder="1" applyFont="1" applyNumberFormat="1">
      <alignment vertical="bottom"/>
    </xf>
    <xf borderId="7" fillId="11" fontId="2" numFmtId="166" xfId="0" applyBorder="1" applyFont="1" applyNumberFormat="1"/>
    <xf borderId="8" fillId="0" fontId="2" numFmtId="0" xfId="0" applyBorder="1" applyFont="1"/>
    <xf borderId="9" fillId="0" fontId="2" numFmtId="0" xfId="0" applyBorder="1" applyFont="1"/>
    <xf borderId="0" fillId="5" fontId="2" numFmtId="166" xfId="0" applyAlignment="1" applyFont="1" applyNumberFormat="1">
      <alignment readingOrder="0" vertical="top"/>
    </xf>
    <xf borderId="0" fillId="5" fontId="2" numFmtId="10" xfId="0" applyAlignment="1" applyFont="1" applyNumberFormat="1">
      <alignment readingOrder="0" vertical="top"/>
    </xf>
    <xf borderId="0" fillId="0" fontId="10" numFmtId="167" xfId="0" applyAlignment="1" applyFont="1" applyNumberFormat="1">
      <alignment readingOrder="0" vertical="top"/>
    </xf>
    <xf borderId="0" fillId="7" fontId="2" numFmtId="0" xfId="0" applyAlignment="1" applyFont="1">
      <alignment readingOrder="0"/>
    </xf>
    <xf borderId="0" fillId="7" fontId="2" numFmtId="10" xfId="0" applyAlignment="1" applyFont="1" applyNumberFormat="1">
      <alignment readingOrder="0"/>
    </xf>
    <xf borderId="0" fillId="0" fontId="2" numFmtId="4" xfId="0" applyAlignment="1" applyFont="1" applyNumberFormat="1">
      <alignment readingOrder="0"/>
    </xf>
    <xf borderId="0" fillId="4" fontId="2" numFmtId="166" xfId="0" applyAlignment="1" applyFont="1" applyNumberFormat="1">
      <alignment horizontal="right" readingOrder="0" shrinkToFit="0" vertical="top" wrapText="0"/>
    </xf>
    <xf borderId="0" fillId="6" fontId="17" numFmtId="0" xfId="0" applyAlignment="1" applyFont="1">
      <alignment horizontal="right" readingOrder="0" shrinkToFit="0" vertical="top" wrapText="1"/>
    </xf>
    <xf borderId="0" fillId="6" fontId="17" numFmtId="0" xfId="0" applyAlignment="1" applyFont="1">
      <alignment readingOrder="0" shrinkToFit="0" vertical="top" wrapText="1"/>
    </xf>
    <xf borderId="0" fillId="3" fontId="28" numFmtId="164" xfId="0" applyAlignment="1" applyFont="1" applyNumberFormat="1">
      <alignment horizontal="left" readingOrder="0"/>
    </xf>
    <xf borderId="0" fillId="4" fontId="10" numFmtId="166" xfId="0" applyAlignment="1" applyFont="1" applyNumberFormat="1">
      <alignment readingOrder="0" vertical="top"/>
    </xf>
    <xf borderId="0" fillId="7" fontId="9" numFmtId="166" xfId="0" applyAlignment="1" applyFont="1" applyNumberFormat="1">
      <alignment horizontal="righ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3">
      <c r="A3" s="2" t="s">
        <v>1</v>
      </c>
    </row>
    <row r="5">
      <c r="B5" s="2"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hidden="1" min="6" max="6" width="15.63"/>
    <col hidden="1" min="7" max="12" width="12.63"/>
    <col customWidth="1" min="17" max="17" width="24.88"/>
    <col customWidth="1" min="18" max="18" width="24.0"/>
    <col customWidth="1" min="20" max="20" width="24.88"/>
  </cols>
  <sheetData>
    <row r="1">
      <c r="A1" s="3" t="s">
        <v>3</v>
      </c>
      <c r="N1" s="4"/>
    </row>
    <row r="2">
      <c r="A2" s="5" t="s">
        <v>4</v>
      </c>
      <c r="B2" s="6"/>
      <c r="C2" s="6"/>
      <c r="D2" s="6"/>
      <c r="E2" s="6"/>
      <c r="F2" s="6"/>
      <c r="G2" s="6"/>
      <c r="H2" s="6"/>
      <c r="I2" s="6"/>
      <c r="J2" s="6"/>
      <c r="K2" s="6"/>
      <c r="N2" s="4"/>
    </row>
    <row r="3">
      <c r="A3" s="5" t="s">
        <v>5</v>
      </c>
      <c r="B3" s="6"/>
      <c r="C3" s="6"/>
      <c r="D3" s="6"/>
      <c r="E3" s="6"/>
      <c r="F3" s="6"/>
      <c r="G3" s="6"/>
      <c r="H3" s="6"/>
      <c r="I3" s="6"/>
      <c r="J3" s="6"/>
      <c r="K3" s="6"/>
      <c r="N3" s="4"/>
    </row>
    <row r="4">
      <c r="A4" s="7" t="s">
        <v>6</v>
      </c>
      <c r="N4" s="4"/>
      <c r="Y4" s="8" t="s">
        <v>7</v>
      </c>
    </row>
    <row r="5">
      <c r="A5" s="9" t="s">
        <v>8</v>
      </c>
      <c r="N5" s="4"/>
      <c r="Y5" s="2" t="s">
        <v>9</v>
      </c>
      <c r="AA5" s="10">
        <v>2021.0</v>
      </c>
    </row>
    <row r="6">
      <c r="A6" s="9" t="s">
        <v>10</v>
      </c>
      <c r="E6" s="11"/>
      <c r="F6" s="11"/>
      <c r="N6" s="4"/>
      <c r="Y6" s="2" t="s">
        <v>11</v>
      </c>
      <c r="AA6" s="12">
        <f>DATEVALUE("12/31/" &amp; AA5)</f>
        <v>44561</v>
      </c>
    </row>
    <row r="7">
      <c r="A7" s="9"/>
      <c r="E7" s="11"/>
      <c r="F7" s="11"/>
      <c r="N7" s="4"/>
      <c r="Y7" s="2" t="s">
        <v>12</v>
      </c>
      <c r="AA7" s="13">
        <v>0.01</v>
      </c>
    </row>
    <row r="8">
      <c r="B8" s="14" t="str">
        <f>"Enter your management fees (for the entire year of " &amp; AA5 &amp; ") using one of the three methods below:"</f>
        <v>Enter your management fees (for the entire year of 2021) using one of the three methods below:</v>
      </c>
      <c r="E8" s="15">
        <v>0.0</v>
      </c>
      <c r="F8" s="8"/>
      <c r="G8" s="2" t="s">
        <v>13</v>
      </c>
      <c r="J8" s="16">
        <f>E8/AA8</f>
        <v>0</v>
      </c>
      <c r="Y8" s="2" t="s">
        <v>14</v>
      </c>
      <c r="AA8" s="17">
        <v>72365.28</v>
      </c>
      <c r="AB8" s="7" t="s">
        <v>15</v>
      </c>
      <c r="AD8" s="7"/>
      <c r="AE8" s="7"/>
      <c r="AF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16</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row>
    <row r="20">
      <c r="A20" s="33"/>
      <c r="B20" s="34"/>
      <c r="C20" s="35" t="s">
        <v>35</v>
      </c>
      <c r="D20" s="35"/>
      <c r="E20" s="35"/>
      <c r="F20" s="36" t="s">
        <v>36</v>
      </c>
      <c r="G20" s="36"/>
      <c r="H20" s="36"/>
      <c r="I20" s="36"/>
      <c r="J20" s="36"/>
      <c r="K20" s="37"/>
      <c r="L20" s="37"/>
      <c r="M20" s="38"/>
      <c r="N20" s="39"/>
      <c r="O20" s="33"/>
      <c r="P20" s="33"/>
      <c r="Q20" s="33"/>
      <c r="R20" s="33"/>
      <c r="S20" s="33"/>
      <c r="T20" s="33"/>
      <c r="U20" s="33"/>
      <c r="V20" s="33"/>
      <c r="W20" s="33"/>
      <c r="X20" s="33"/>
      <c r="Y20" s="33"/>
      <c r="Z20" s="33"/>
      <c r="AA20" s="33"/>
      <c r="AB20" s="33"/>
      <c r="AC20" s="33"/>
      <c r="AD20" s="33"/>
      <c r="AE20" s="33"/>
      <c r="AF20" s="33"/>
    </row>
    <row r="21">
      <c r="B21" s="40" t="s">
        <v>37</v>
      </c>
      <c r="C21" s="41"/>
      <c r="D21" s="42"/>
      <c r="E21" s="42"/>
      <c r="F21" s="43"/>
      <c r="G21" s="43"/>
      <c r="H21" s="43"/>
      <c r="I21" s="43"/>
      <c r="J21" s="43"/>
      <c r="K21" s="44"/>
      <c r="L21" s="44"/>
      <c r="M21" s="45"/>
    </row>
    <row r="22">
      <c r="B22" s="40" t="s">
        <v>38</v>
      </c>
      <c r="C22" s="41" t="s">
        <v>39</v>
      </c>
      <c r="D22" s="42"/>
      <c r="E22" s="42"/>
      <c r="F22" s="43" t="s">
        <v>40</v>
      </c>
      <c r="G22" s="43"/>
      <c r="H22" s="43"/>
      <c r="I22" s="43"/>
      <c r="J22" s="43"/>
      <c r="K22" s="44"/>
      <c r="L22" s="44"/>
      <c r="M22" s="45"/>
      <c r="N22" s="46" t="s">
        <v>41</v>
      </c>
      <c r="O22" s="46"/>
      <c r="P22" s="46"/>
      <c r="Q22" s="46"/>
    </row>
    <row r="23">
      <c r="B23" s="40" t="s">
        <v>42</v>
      </c>
      <c r="C23" s="41" t="s">
        <v>43</v>
      </c>
      <c r="D23" s="41" t="s">
        <v>44</v>
      </c>
      <c r="E23" s="42"/>
      <c r="F23" s="47" t="s">
        <v>45</v>
      </c>
      <c r="G23" s="43"/>
      <c r="H23" s="43"/>
      <c r="I23" s="43"/>
      <c r="J23" s="43"/>
      <c r="K23" s="44"/>
      <c r="L23" s="44"/>
      <c r="M23" s="45"/>
      <c r="N23" s="46" t="s">
        <v>46</v>
      </c>
      <c r="O23" s="46"/>
      <c r="P23" s="46"/>
      <c r="Q23" s="46"/>
    </row>
    <row r="24">
      <c r="B24" s="40" t="s">
        <v>42</v>
      </c>
      <c r="C24" s="41" t="s">
        <v>47</v>
      </c>
      <c r="D24" s="41" t="s">
        <v>48</v>
      </c>
      <c r="E24" s="42"/>
      <c r="F24" s="43"/>
      <c r="G24" s="43"/>
      <c r="H24" s="43"/>
      <c r="I24" s="43"/>
      <c r="J24" s="43"/>
      <c r="K24" s="44"/>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50" si="4">if(Count(F26:L26)&gt;0,sum(F26:L26),"")</f>
        <v/>
      </c>
      <c r="N26" s="48" t="str">
        <f t="shared" ref="N26:N50" si="5">if(ISNUMBER(M26)=false,"",if($J$8&lt;&gt;0,if(M26&lt;&gt;"",M26*$J$8,""),""))</f>
        <v/>
      </c>
    </row>
    <row r="27">
      <c r="B27" s="40">
        <v>1.0</v>
      </c>
      <c r="C27" s="41" t="s">
        <v>51</v>
      </c>
      <c r="D27" s="42"/>
      <c r="E27" s="42"/>
      <c r="F27" s="49"/>
      <c r="G27" s="49"/>
      <c r="H27" s="49"/>
      <c r="I27" s="49"/>
      <c r="J27" s="49"/>
      <c r="K27" s="50"/>
      <c r="L27" s="50"/>
      <c r="M27" s="45" t="str">
        <f t="shared" si="4"/>
        <v/>
      </c>
      <c r="N27" s="48" t="str">
        <f t="shared" si="5"/>
        <v/>
      </c>
    </row>
    <row r="28">
      <c r="B28" s="40">
        <v>2.0</v>
      </c>
      <c r="C28" s="41" t="s">
        <v>52</v>
      </c>
      <c r="D28" s="42"/>
      <c r="E28" s="42"/>
      <c r="F28" s="49"/>
      <c r="G28" s="49"/>
      <c r="H28" s="49"/>
      <c r="I28" s="49"/>
      <c r="J28" s="49"/>
      <c r="K28" s="50"/>
      <c r="L28" s="50"/>
      <c r="M28" s="45" t="str">
        <f t="shared" si="4"/>
        <v/>
      </c>
      <c r="N28" s="48" t="str">
        <f t="shared" si="5"/>
        <v/>
      </c>
    </row>
    <row r="29">
      <c r="B29" s="40">
        <v>3.0</v>
      </c>
      <c r="C29" s="41" t="s">
        <v>53</v>
      </c>
      <c r="D29" s="42"/>
      <c r="E29" s="42"/>
      <c r="F29" s="50"/>
      <c r="G29" s="50"/>
      <c r="H29" s="50"/>
      <c r="I29" s="50"/>
      <c r="J29" s="50"/>
      <c r="K29" s="50"/>
      <c r="L29" s="50"/>
      <c r="M29" s="45" t="str">
        <f t="shared" si="4"/>
        <v/>
      </c>
      <c r="N29" s="48" t="str">
        <f t="shared" si="5"/>
        <v/>
      </c>
    </row>
    <row r="30">
      <c r="B30" s="40" t="s">
        <v>54</v>
      </c>
      <c r="C30" s="41" t="s">
        <v>55</v>
      </c>
      <c r="D30" s="42"/>
      <c r="E30" s="42"/>
      <c r="F30" s="50"/>
      <c r="G30" s="50"/>
      <c r="H30" s="50"/>
      <c r="I30" s="50"/>
      <c r="J30" s="50"/>
      <c r="K30" s="50"/>
      <c r="L30" s="50"/>
      <c r="M30" s="45" t="str">
        <f t="shared" si="4"/>
        <v/>
      </c>
      <c r="N30" s="48" t="str">
        <f t="shared" si="5"/>
        <v/>
      </c>
    </row>
    <row r="31">
      <c r="B31" s="40" t="s">
        <v>56</v>
      </c>
      <c r="C31" s="41" t="s">
        <v>57</v>
      </c>
      <c r="D31" s="42"/>
      <c r="E31" s="42"/>
      <c r="F31" s="50"/>
      <c r="G31" s="50"/>
      <c r="H31" s="50"/>
      <c r="I31" s="50"/>
      <c r="J31" s="50"/>
      <c r="K31" s="50"/>
      <c r="L31" s="50"/>
      <c r="M31" s="45" t="str">
        <f t="shared" si="4"/>
        <v/>
      </c>
      <c r="N31" s="48" t="str">
        <f t="shared" si="5"/>
        <v/>
      </c>
    </row>
    <row r="32">
      <c r="B32" s="40" t="s">
        <v>58</v>
      </c>
      <c r="C32" s="41" t="s">
        <v>59</v>
      </c>
      <c r="D32" s="42"/>
      <c r="E32" s="42"/>
      <c r="F32" s="50"/>
      <c r="G32" s="50"/>
      <c r="H32" s="50"/>
      <c r="I32" s="50"/>
      <c r="J32" s="50"/>
      <c r="K32" s="50"/>
      <c r="L32" s="50"/>
      <c r="M32" s="45" t="str">
        <f t="shared" si="4"/>
        <v/>
      </c>
      <c r="N32" s="48" t="str">
        <f t="shared" si="5"/>
        <v/>
      </c>
    </row>
    <row r="33">
      <c r="B33" s="40">
        <v>5.0</v>
      </c>
      <c r="C33" s="41" t="s">
        <v>60</v>
      </c>
      <c r="D33" s="42"/>
      <c r="E33" s="42"/>
      <c r="F33" s="49"/>
      <c r="G33" s="50"/>
      <c r="H33" s="49"/>
      <c r="I33" s="50"/>
      <c r="J33" s="50"/>
      <c r="K33" s="50"/>
      <c r="L33" s="50"/>
      <c r="M33" s="45" t="str">
        <f t="shared" si="4"/>
        <v/>
      </c>
      <c r="N33" s="48" t="str">
        <f t="shared" si="5"/>
        <v/>
      </c>
      <c r="P33" s="2" t="s">
        <v>61</v>
      </c>
    </row>
    <row r="34">
      <c r="B34" s="40" t="s">
        <v>62</v>
      </c>
      <c r="C34" s="41" t="s">
        <v>63</v>
      </c>
      <c r="D34" s="42"/>
      <c r="E34" s="41" t="s">
        <v>64</v>
      </c>
      <c r="F34" s="49">
        <v>119874.14</v>
      </c>
      <c r="G34" s="50"/>
      <c r="H34" s="50"/>
      <c r="I34" s="50"/>
      <c r="J34" s="50"/>
      <c r="K34" s="50"/>
      <c r="L34" s="50"/>
      <c r="M34" s="51">
        <f t="shared" si="4"/>
        <v>119874.14</v>
      </c>
      <c r="N34" s="48" t="str">
        <f t="shared" si="5"/>
        <v/>
      </c>
    </row>
    <row r="35">
      <c r="B35" s="40" t="s">
        <v>65</v>
      </c>
      <c r="C35" s="41" t="s">
        <v>66</v>
      </c>
      <c r="D35" s="42"/>
      <c r="E35" s="41"/>
      <c r="F35" s="50"/>
      <c r="G35" s="50"/>
      <c r="H35" s="50"/>
      <c r="I35" s="50"/>
      <c r="J35" s="50"/>
      <c r="K35" s="50"/>
      <c r="L35" s="50"/>
      <c r="M35" s="45" t="str">
        <f t="shared" si="4"/>
        <v/>
      </c>
      <c r="N35" s="48" t="str">
        <f t="shared" si="5"/>
        <v/>
      </c>
    </row>
    <row r="36">
      <c r="B36" s="40" t="s">
        <v>67</v>
      </c>
      <c r="C36" s="41" t="s">
        <v>68</v>
      </c>
      <c r="D36" s="42"/>
      <c r="E36" s="42"/>
      <c r="F36" s="50"/>
      <c r="G36" s="50"/>
      <c r="H36" s="50"/>
      <c r="I36" s="50"/>
      <c r="J36" s="50"/>
      <c r="K36" s="50"/>
      <c r="L36" s="50"/>
      <c r="M36" s="45" t="str">
        <f t="shared" si="4"/>
        <v/>
      </c>
      <c r="N36" s="48" t="str">
        <f t="shared" si="5"/>
        <v/>
      </c>
      <c r="Q36" s="52" t="s">
        <v>69</v>
      </c>
      <c r="R36" s="53" t="s">
        <v>70</v>
      </c>
    </row>
    <row r="37">
      <c r="B37" s="40">
        <v>7.0</v>
      </c>
      <c r="C37" s="41" t="s">
        <v>71</v>
      </c>
      <c r="D37" s="42"/>
      <c r="E37" s="42"/>
      <c r="F37" s="50"/>
      <c r="G37" s="50"/>
      <c r="H37" s="50"/>
      <c r="I37" s="50"/>
      <c r="J37" s="50"/>
      <c r="K37" s="50"/>
      <c r="L37" s="50"/>
      <c r="M37" s="45" t="str">
        <f t="shared" si="4"/>
        <v/>
      </c>
      <c r="N37" s="48" t="str">
        <f t="shared" si="5"/>
        <v/>
      </c>
      <c r="Q37" s="54"/>
      <c r="R37" s="55" t="s">
        <v>72</v>
      </c>
      <c r="S37" s="56" t="s">
        <v>73</v>
      </c>
      <c r="T37" s="52" t="s">
        <v>74</v>
      </c>
      <c r="U37" s="56" t="s">
        <v>75</v>
      </c>
      <c r="V37" s="56" t="s">
        <v>76</v>
      </c>
    </row>
    <row r="38">
      <c r="B38" s="40">
        <v>8.0</v>
      </c>
      <c r="C38" s="41" t="s">
        <v>77</v>
      </c>
      <c r="D38" s="42"/>
      <c r="E38" s="42"/>
      <c r="F38" s="50"/>
      <c r="G38" s="50"/>
      <c r="H38" s="50"/>
      <c r="I38" s="50"/>
      <c r="J38" s="50"/>
      <c r="K38" s="50"/>
      <c r="L38" s="50"/>
      <c r="M38" s="45" t="str">
        <f t="shared" si="4"/>
        <v/>
      </c>
      <c r="N38" s="48" t="str">
        <f t="shared" si="5"/>
        <v/>
      </c>
      <c r="Q38" s="56" t="s">
        <v>78</v>
      </c>
      <c r="R38" s="57"/>
      <c r="S38" s="58" t="str">
        <f t="shared" ref="S38:S41" si="6">R38/$Q$38</f>
        <v>#VALUE!</v>
      </c>
      <c r="T38" s="57"/>
      <c r="U38" s="59" t="str">
        <f t="shared" ref="U38:U40" si="7">$S$35*S38</f>
        <v>#VALUE!</v>
      </c>
      <c r="V38" s="56" t="s">
        <v>79</v>
      </c>
    </row>
    <row r="39">
      <c r="B39" s="40" t="s">
        <v>80</v>
      </c>
      <c r="C39" s="41" t="s">
        <v>81</v>
      </c>
      <c r="D39" s="42"/>
      <c r="E39" s="41"/>
      <c r="F39" s="50"/>
      <c r="G39" s="50"/>
      <c r="H39" s="50"/>
      <c r="I39" s="50"/>
      <c r="J39" s="50"/>
      <c r="K39" s="50"/>
      <c r="L39" s="50"/>
      <c r="M39" s="45" t="str">
        <f t="shared" si="4"/>
        <v/>
      </c>
      <c r="N39" s="48" t="str">
        <f t="shared" si="5"/>
        <v/>
      </c>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Q40" s="56" t="s">
        <v>85</v>
      </c>
      <c r="R40" s="57"/>
      <c r="S40" s="58" t="str">
        <f t="shared" si="6"/>
        <v>#VALUE!</v>
      </c>
      <c r="T40" s="54"/>
      <c r="U40" s="59" t="str">
        <f t="shared" si="7"/>
        <v>#VALUE!</v>
      </c>
      <c r="V40" s="8" t="s">
        <v>86</v>
      </c>
    </row>
    <row r="41">
      <c r="B41" s="40" t="s">
        <v>87</v>
      </c>
      <c r="C41" s="41" t="s">
        <v>88</v>
      </c>
      <c r="D41" s="42"/>
      <c r="E41" s="42"/>
      <c r="F41" s="50"/>
      <c r="G41" s="50"/>
      <c r="H41" s="50"/>
      <c r="I41" s="50"/>
      <c r="J41" s="50"/>
      <c r="K41" s="50"/>
      <c r="L41" s="50"/>
      <c r="M41" s="45" t="str">
        <f t="shared" si="4"/>
        <v/>
      </c>
      <c r="N41" s="48" t="str">
        <f t="shared" si="5"/>
        <v/>
      </c>
      <c r="Q41" s="60" t="s">
        <v>89</v>
      </c>
      <c r="R41" s="57"/>
      <c r="S41" s="58" t="str">
        <f t="shared" si="6"/>
        <v>#VALUE!</v>
      </c>
      <c r="T41" s="54"/>
      <c r="U41" s="54"/>
      <c r="V41" s="54"/>
    </row>
    <row r="42">
      <c r="B42" s="40">
        <v>10.0</v>
      </c>
      <c r="C42" s="41" t="s">
        <v>90</v>
      </c>
      <c r="D42" s="42"/>
      <c r="E42" s="42"/>
      <c r="F42" s="50"/>
      <c r="G42" s="50"/>
      <c r="H42" s="50"/>
      <c r="I42" s="50"/>
      <c r="J42" s="50"/>
      <c r="K42" s="50"/>
      <c r="L42" s="50"/>
      <c r="M42" s="45" t="str">
        <f t="shared" si="4"/>
        <v/>
      </c>
      <c r="N42" s="48" t="str">
        <f t="shared" si="5"/>
        <v/>
      </c>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row>
    <row r="44">
      <c r="B44" s="40"/>
      <c r="C44" s="41" t="s">
        <v>94</v>
      </c>
      <c r="D44" s="41" t="s">
        <v>95</v>
      </c>
      <c r="E44" s="42"/>
      <c r="F44" s="50"/>
      <c r="G44" s="50"/>
      <c r="H44" s="50"/>
      <c r="I44" s="50"/>
      <c r="J44" s="50"/>
      <c r="K44" s="50"/>
      <c r="L44" s="50"/>
      <c r="M44" s="45" t="str">
        <f t="shared" si="4"/>
        <v/>
      </c>
      <c r="N44" s="48" t="str">
        <f t="shared" si="5"/>
        <v/>
      </c>
    </row>
    <row r="45">
      <c r="B45" s="40"/>
      <c r="C45" s="41" t="s">
        <v>96</v>
      </c>
      <c r="D45" s="41" t="s">
        <v>97</v>
      </c>
      <c r="E45" s="42"/>
      <c r="F45" s="50"/>
      <c r="G45" s="50"/>
      <c r="H45" s="50"/>
      <c r="I45" s="50"/>
      <c r="J45" s="50"/>
      <c r="K45" s="50"/>
      <c r="L45" s="50"/>
      <c r="M45" s="45" t="str">
        <f t="shared" si="4"/>
        <v/>
      </c>
      <c r="N45" s="48" t="str">
        <f t="shared" si="5"/>
        <v/>
      </c>
    </row>
    <row r="46">
      <c r="B46" s="40"/>
      <c r="C46" s="41" t="s">
        <v>98</v>
      </c>
      <c r="D46" s="42"/>
      <c r="E46" s="42"/>
      <c r="F46" s="50"/>
      <c r="G46" s="50"/>
      <c r="H46" s="50"/>
      <c r="I46" s="50"/>
      <c r="J46" s="50"/>
      <c r="K46" s="50"/>
      <c r="L46" s="50"/>
      <c r="M46" s="45" t="str">
        <f t="shared" si="4"/>
        <v/>
      </c>
      <c r="N46" s="48" t="str">
        <f t="shared" si="5"/>
        <v/>
      </c>
    </row>
    <row r="47">
      <c r="B47" s="40">
        <v>12.0</v>
      </c>
      <c r="C47" s="41" t="s">
        <v>99</v>
      </c>
      <c r="D47" s="42"/>
      <c r="E47" s="42"/>
      <c r="F47" s="49"/>
      <c r="G47" s="50"/>
      <c r="H47" s="50"/>
      <c r="I47" s="50"/>
      <c r="J47" s="50"/>
      <c r="K47" s="50"/>
      <c r="L47" s="50"/>
      <c r="M47" s="45" t="str">
        <f t="shared" si="4"/>
        <v/>
      </c>
      <c r="N47" s="48" t="str">
        <f t="shared" si="5"/>
        <v/>
      </c>
    </row>
    <row r="48">
      <c r="B48" s="63" t="s">
        <v>100</v>
      </c>
      <c r="C48" s="64" t="s">
        <v>101</v>
      </c>
      <c r="D48" s="64"/>
      <c r="E48" s="65"/>
      <c r="F48" s="66"/>
      <c r="G48" s="66"/>
      <c r="H48" s="66"/>
      <c r="I48" s="66"/>
      <c r="J48" s="66"/>
      <c r="K48" s="66"/>
      <c r="L48" s="66"/>
      <c r="M48" s="67" t="str">
        <f t="shared" si="4"/>
        <v/>
      </c>
      <c r="N48" s="68" t="str">
        <f t="shared" si="5"/>
        <v/>
      </c>
      <c r="O48" s="69"/>
      <c r="P48" s="2"/>
    </row>
    <row r="49">
      <c r="B49" s="63"/>
      <c r="C49" s="64" t="s">
        <v>102</v>
      </c>
      <c r="D49" s="64" t="s">
        <v>97</v>
      </c>
      <c r="E49" s="64" t="s">
        <v>103</v>
      </c>
      <c r="F49" s="70">
        <v>76460.73</v>
      </c>
      <c r="G49" s="66"/>
      <c r="H49" s="66"/>
      <c r="I49" s="66"/>
      <c r="J49" s="66"/>
      <c r="K49" s="66"/>
      <c r="L49" s="66"/>
      <c r="M49" s="71">
        <f t="shared" si="4"/>
        <v>76460.73</v>
      </c>
      <c r="N49" s="68" t="str">
        <f t="shared" si="5"/>
        <v/>
      </c>
      <c r="O49" s="69"/>
      <c r="P49" s="2" t="s">
        <v>104</v>
      </c>
    </row>
    <row r="50">
      <c r="B50" s="40"/>
      <c r="C50" s="64" t="s">
        <v>105</v>
      </c>
      <c r="D50" s="64" t="s">
        <v>106</v>
      </c>
      <c r="E50" s="65"/>
      <c r="F50" s="66"/>
      <c r="G50" s="66"/>
      <c r="H50" s="66"/>
      <c r="I50" s="66"/>
      <c r="J50" s="66"/>
      <c r="K50" s="66"/>
      <c r="L50" s="66"/>
      <c r="M50" s="67" t="str">
        <f t="shared" si="4"/>
        <v/>
      </c>
      <c r="N50" s="68" t="str">
        <f t="shared" si="5"/>
        <v/>
      </c>
      <c r="O50" s="72"/>
      <c r="P50" s="73" t="s">
        <v>107</v>
      </c>
    </row>
    <row r="51">
      <c r="B51" s="40"/>
      <c r="C51" s="64" t="s">
        <v>108</v>
      </c>
      <c r="D51" s="42"/>
      <c r="E51" s="42"/>
      <c r="F51" s="50"/>
      <c r="G51" s="50"/>
      <c r="H51" s="50"/>
      <c r="I51" s="50"/>
      <c r="J51" s="50"/>
      <c r="K51" s="50"/>
      <c r="L51" s="50"/>
      <c r="M51" s="45"/>
      <c r="N51" s="48"/>
    </row>
    <row r="52">
      <c r="B52" s="40" t="s">
        <v>109</v>
      </c>
      <c r="C52" s="41" t="s">
        <v>110</v>
      </c>
      <c r="D52" s="42"/>
      <c r="E52" s="42"/>
      <c r="F52" s="50"/>
      <c r="G52" s="50"/>
      <c r="H52" s="50"/>
      <c r="I52" s="50"/>
      <c r="J52" s="50"/>
      <c r="K52" s="50"/>
      <c r="L52" s="50"/>
      <c r="M52" s="45" t="str">
        <f t="shared" ref="M52:M67" si="8">if(Count(F52:L52)&gt;0,sum(F52:L52),"")</f>
        <v/>
      </c>
      <c r="N52" s="48" t="str">
        <f t="shared" ref="N52:N67" si="9">if(ISNUMBER(M52)=false,"",if($J$8&lt;&gt;0,if(M52&lt;&gt;"",M52*$J$8,""),""))</f>
        <v/>
      </c>
    </row>
    <row r="53">
      <c r="B53" s="40"/>
      <c r="C53" s="41" t="s">
        <v>111</v>
      </c>
      <c r="D53" s="41"/>
      <c r="E53" s="42"/>
      <c r="F53" s="50"/>
      <c r="G53" s="50"/>
      <c r="H53" s="50"/>
      <c r="I53" s="50"/>
      <c r="J53" s="50"/>
      <c r="K53" s="50"/>
      <c r="L53" s="50"/>
      <c r="M53" s="45" t="str">
        <f t="shared" si="8"/>
        <v/>
      </c>
      <c r="N53" s="48" t="str">
        <f t="shared" si="9"/>
        <v/>
      </c>
    </row>
    <row r="54">
      <c r="B54" s="40" t="s">
        <v>112</v>
      </c>
      <c r="C54" s="41" t="s">
        <v>113</v>
      </c>
      <c r="D54" s="42"/>
      <c r="E54" s="42"/>
      <c r="F54" s="50"/>
      <c r="G54" s="50"/>
      <c r="H54" s="50"/>
      <c r="I54" s="50"/>
      <c r="J54" s="50"/>
      <c r="K54" s="50"/>
      <c r="L54" s="50"/>
      <c r="M54" s="45" t="str">
        <f t="shared" si="8"/>
        <v/>
      </c>
      <c r="N54" s="48" t="str">
        <f t="shared" si="9"/>
        <v/>
      </c>
    </row>
    <row r="55">
      <c r="B55" s="40"/>
      <c r="C55" s="41" t="s">
        <v>114</v>
      </c>
      <c r="D55" s="42"/>
      <c r="E55" s="42"/>
      <c r="F55" s="50"/>
      <c r="G55" s="50"/>
      <c r="H55" s="50"/>
      <c r="I55" s="50"/>
      <c r="J55" s="50"/>
      <c r="K55" s="50"/>
      <c r="L55" s="50"/>
      <c r="M55" s="45" t="str">
        <f t="shared" si="8"/>
        <v/>
      </c>
      <c r="N55" s="48" t="str">
        <f t="shared" si="9"/>
        <v/>
      </c>
    </row>
    <row r="56">
      <c r="B56" s="40" t="s">
        <v>115</v>
      </c>
      <c r="C56" s="41" t="s">
        <v>116</v>
      </c>
      <c r="D56" s="42"/>
      <c r="E56" s="42"/>
      <c r="F56" s="50"/>
      <c r="G56" s="50"/>
      <c r="H56" s="50"/>
      <c r="I56" s="50"/>
      <c r="J56" s="50"/>
      <c r="K56" s="50"/>
      <c r="L56" s="50"/>
      <c r="M56" s="45" t="str">
        <f t="shared" si="8"/>
        <v/>
      </c>
      <c r="N56" s="48" t="str">
        <f t="shared" si="9"/>
        <v/>
      </c>
    </row>
    <row r="57">
      <c r="B57" s="40"/>
      <c r="C57" s="41" t="s">
        <v>117</v>
      </c>
      <c r="D57" s="42"/>
      <c r="E57" s="42"/>
      <c r="F57" s="50"/>
      <c r="G57" s="50"/>
      <c r="H57" s="50"/>
      <c r="I57" s="50"/>
      <c r="J57" s="50"/>
      <c r="K57" s="50"/>
      <c r="L57" s="50"/>
      <c r="M57" s="45" t="str">
        <f t="shared" si="8"/>
        <v/>
      </c>
      <c r="N57" s="48" t="str">
        <f t="shared" si="9"/>
        <v/>
      </c>
    </row>
    <row r="58">
      <c r="B58" s="40"/>
      <c r="C58" s="41" t="s">
        <v>117</v>
      </c>
      <c r="D58" s="42"/>
      <c r="E58" s="42"/>
      <c r="F58" s="50"/>
      <c r="G58" s="50"/>
      <c r="H58" s="50"/>
      <c r="I58" s="50"/>
      <c r="J58" s="50"/>
      <c r="K58" s="50"/>
      <c r="L58" s="50"/>
      <c r="M58" s="45" t="str">
        <f t="shared" si="8"/>
        <v/>
      </c>
      <c r="N58" s="48" t="str">
        <f t="shared" si="9"/>
        <v/>
      </c>
    </row>
    <row r="59">
      <c r="B59" s="40"/>
      <c r="C59" s="41" t="s">
        <v>117</v>
      </c>
      <c r="D59" s="42"/>
      <c r="E59" s="42"/>
      <c r="F59" s="50"/>
      <c r="G59" s="50"/>
      <c r="H59" s="50"/>
      <c r="I59" s="50"/>
      <c r="J59" s="50"/>
      <c r="K59" s="50"/>
      <c r="L59" s="50"/>
      <c r="M59" s="45" t="str">
        <f t="shared" si="8"/>
        <v/>
      </c>
      <c r="N59" s="48" t="str">
        <f t="shared" si="9"/>
        <v/>
      </c>
    </row>
    <row r="60">
      <c r="B60" s="40"/>
      <c r="C60" s="41" t="s">
        <v>117</v>
      </c>
      <c r="D60" s="42"/>
      <c r="E60" s="42"/>
      <c r="F60" s="50"/>
      <c r="G60" s="50"/>
      <c r="H60" s="50"/>
      <c r="I60" s="50"/>
      <c r="J60" s="50"/>
      <c r="K60" s="50"/>
      <c r="L60" s="50"/>
      <c r="M60" s="45" t="str">
        <f t="shared" si="8"/>
        <v/>
      </c>
      <c r="N60" s="48" t="str">
        <f t="shared" si="9"/>
        <v/>
      </c>
    </row>
    <row r="61">
      <c r="B61" s="40"/>
      <c r="C61" s="41" t="s">
        <v>117</v>
      </c>
      <c r="D61" s="42"/>
      <c r="E61" s="42"/>
      <c r="F61" s="50"/>
      <c r="G61" s="50"/>
      <c r="H61" s="50"/>
      <c r="I61" s="50"/>
      <c r="J61" s="50"/>
      <c r="K61" s="50"/>
      <c r="L61" s="50"/>
      <c r="M61" s="45" t="str">
        <f t="shared" si="8"/>
        <v/>
      </c>
      <c r="N61" s="48" t="str">
        <f t="shared" si="9"/>
        <v/>
      </c>
    </row>
    <row r="62">
      <c r="B62" s="40"/>
      <c r="C62" s="41" t="s">
        <v>117</v>
      </c>
      <c r="D62" s="42"/>
      <c r="E62" s="42"/>
      <c r="F62" s="50"/>
      <c r="G62" s="50"/>
      <c r="H62" s="50"/>
      <c r="I62" s="50"/>
      <c r="J62" s="50"/>
      <c r="K62" s="50"/>
      <c r="L62" s="50"/>
      <c r="M62" s="45" t="str">
        <f t="shared" si="8"/>
        <v/>
      </c>
      <c r="N62" s="48" t="str">
        <f t="shared" si="9"/>
        <v/>
      </c>
    </row>
    <row r="63">
      <c r="B63" s="40" t="s">
        <v>118</v>
      </c>
      <c r="C63" s="41" t="s">
        <v>119</v>
      </c>
      <c r="D63" s="41"/>
      <c r="E63" s="42"/>
      <c r="F63" s="50"/>
      <c r="G63" s="50"/>
      <c r="H63" s="49"/>
      <c r="I63" s="50"/>
      <c r="J63" s="50"/>
      <c r="K63" s="50"/>
      <c r="L63" s="50"/>
      <c r="M63" s="45" t="str">
        <f t="shared" si="8"/>
        <v/>
      </c>
      <c r="N63" s="48" t="str">
        <f t="shared" si="9"/>
        <v/>
      </c>
    </row>
    <row r="64">
      <c r="B64" s="40"/>
      <c r="C64" s="41" t="s">
        <v>120</v>
      </c>
      <c r="D64" s="42"/>
      <c r="E64" s="42"/>
      <c r="F64" s="50"/>
      <c r="G64" s="50"/>
      <c r="H64" s="50"/>
      <c r="I64" s="50"/>
      <c r="J64" s="50"/>
      <c r="K64" s="50"/>
      <c r="L64" s="50"/>
      <c r="M64" s="45" t="str">
        <f t="shared" si="8"/>
        <v/>
      </c>
      <c r="N64" s="48" t="str">
        <f t="shared" si="9"/>
        <v/>
      </c>
    </row>
    <row r="65">
      <c r="B65" s="40" t="s">
        <v>121</v>
      </c>
      <c r="C65" s="41" t="s">
        <v>122</v>
      </c>
      <c r="D65" s="41"/>
      <c r="E65" s="42"/>
      <c r="F65" s="50"/>
      <c r="G65" s="49"/>
      <c r="H65" s="50"/>
      <c r="I65" s="50"/>
      <c r="J65" s="50"/>
      <c r="K65" s="50"/>
      <c r="L65" s="50"/>
      <c r="M65" s="45" t="str">
        <f t="shared" si="8"/>
        <v/>
      </c>
      <c r="N65" s="48" t="str">
        <f t="shared" si="9"/>
        <v/>
      </c>
    </row>
    <row r="66">
      <c r="B66" s="40"/>
      <c r="C66" s="41" t="s">
        <v>123</v>
      </c>
      <c r="D66" s="41" t="s">
        <v>124</v>
      </c>
      <c r="E66" s="42"/>
      <c r="F66" s="50"/>
      <c r="G66" s="49"/>
      <c r="H66" s="50"/>
      <c r="I66" s="50"/>
      <c r="J66" s="50"/>
      <c r="K66" s="50"/>
      <c r="L66" s="50"/>
      <c r="M66" s="45" t="str">
        <f t="shared" si="8"/>
        <v/>
      </c>
      <c r="N66" s="48" t="str">
        <f t="shared" si="9"/>
        <v/>
      </c>
    </row>
    <row r="67">
      <c r="B67" s="40"/>
      <c r="C67" s="64" t="s">
        <v>125</v>
      </c>
      <c r="D67" s="41"/>
      <c r="E67" s="41"/>
      <c r="F67" s="50"/>
      <c r="G67" s="50"/>
      <c r="H67" s="49"/>
      <c r="I67" s="50"/>
      <c r="J67" s="50"/>
      <c r="K67" s="50"/>
      <c r="L67" s="50"/>
      <c r="M67" s="45" t="str">
        <f t="shared" si="8"/>
        <v/>
      </c>
      <c r="N67" s="48" t="str">
        <f t="shared" si="9"/>
        <v/>
      </c>
    </row>
    <row r="68">
      <c r="B68" s="40" t="s">
        <v>126</v>
      </c>
      <c r="C68" s="41" t="s">
        <v>127</v>
      </c>
      <c r="D68" s="41"/>
      <c r="E68" s="42"/>
      <c r="F68" s="74" t="s">
        <v>128</v>
      </c>
      <c r="G68" s="74" t="s">
        <v>128</v>
      </c>
      <c r="H68" s="74" t="s">
        <v>128</v>
      </c>
      <c r="I68" s="74" t="s">
        <v>128</v>
      </c>
      <c r="J68" s="74" t="s">
        <v>128</v>
      </c>
      <c r="K68" s="74" t="s">
        <v>128</v>
      </c>
      <c r="L68" s="74" t="s">
        <v>128</v>
      </c>
      <c r="M68" s="74" t="s">
        <v>128</v>
      </c>
      <c r="N68" s="75"/>
      <c r="P68" s="2" t="s">
        <v>129</v>
      </c>
    </row>
    <row r="69">
      <c r="B69" s="40"/>
      <c r="C69" s="41" t="s">
        <v>130</v>
      </c>
      <c r="D69" s="41" t="s">
        <v>95</v>
      </c>
      <c r="E69" s="42"/>
      <c r="F69" s="74" t="s">
        <v>128</v>
      </c>
      <c r="G69" s="74" t="s">
        <v>128</v>
      </c>
      <c r="H69" s="74" t="s">
        <v>128</v>
      </c>
      <c r="I69" s="74" t="s">
        <v>128</v>
      </c>
      <c r="J69" s="74" t="s">
        <v>128</v>
      </c>
      <c r="K69" s="74" t="s">
        <v>128</v>
      </c>
      <c r="L69" s="74" t="s">
        <v>128</v>
      </c>
      <c r="M69" s="74" t="s">
        <v>128</v>
      </c>
      <c r="N69" s="75" t="s">
        <v>128</v>
      </c>
      <c r="P69" s="2" t="s">
        <v>129</v>
      </c>
    </row>
    <row r="70">
      <c r="B70" s="40"/>
      <c r="C70" s="76" t="s">
        <v>131</v>
      </c>
      <c r="D70" s="40"/>
      <c r="E70" s="40"/>
      <c r="F70" s="50"/>
      <c r="G70" s="50"/>
      <c r="H70" s="50"/>
      <c r="I70" s="50"/>
      <c r="J70" s="50"/>
      <c r="K70" s="50"/>
      <c r="L70" s="50"/>
      <c r="M70" s="45" t="str">
        <f>if(Count(F70:L70)&gt;0,sum(F70:L70),"")</f>
        <v/>
      </c>
      <c r="N70" s="48" t="str">
        <f>if(ISNUMBER(M70)=false,"",if($J$8&lt;&gt;0,if(M70&lt;&gt;"",M70*$J$8,""),""))</f>
        <v/>
      </c>
    </row>
    <row r="71">
      <c r="B71" s="40" t="s">
        <v>132</v>
      </c>
      <c r="C71" s="41" t="s">
        <v>133</v>
      </c>
      <c r="D71" s="41"/>
      <c r="E71" s="42"/>
      <c r="F71" s="74"/>
      <c r="G71" s="74"/>
      <c r="H71" s="74"/>
      <c r="I71" s="74"/>
      <c r="J71" s="74"/>
      <c r="K71" s="74"/>
      <c r="L71" s="74"/>
      <c r="M71" s="74"/>
      <c r="N71" s="75"/>
      <c r="P71" s="77"/>
    </row>
    <row r="72">
      <c r="B72" s="40"/>
      <c r="C72" s="41" t="s">
        <v>134</v>
      </c>
      <c r="D72" s="41" t="s">
        <v>95</v>
      </c>
      <c r="E72" s="41" t="s">
        <v>135</v>
      </c>
      <c r="F72" s="74">
        <v>119874.14</v>
      </c>
      <c r="G72" s="74" t="s">
        <v>128</v>
      </c>
      <c r="H72" s="74" t="s">
        <v>128</v>
      </c>
      <c r="I72" s="74" t="s">
        <v>128</v>
      </c>
      <c r="J72" s="74" t="s">
        <v>128</v>
      </c>
      <c r="K72" s="74" t="s">
        <v>128</v>
      </c>
      <c r="L72" s="74" t="s">
        <v>128</v>
      </c>
      <c r="M72" s="74" t="s">
        <v>128</v>
      </c>
      <c r="N72" s="75" t="s">
        <v>128</v>
      </c>
      <c r="P72" s="77" t="s">
        <v>136</v>
      </c>
    </row>
    <row r="73">
      <c r="B73" s="40"/>
      <c r="C73" s="76" t="s">
        <v>137</v>
      </c>
      <c r="D73" s="41"/>
      <c r="E73" s="41"/>
      <c r="F73" s="49"/>
      <c r="G73" s="49"/>
      <c r="H73" s="49"/>
      <c r="I73" s="50"/>
      <c r="J73" s="50"/>
      <c r="K73" s="50"/>
      <c r="L73" s="50"/>
      <c r="M73" s="45" t="str">
        <f t="shared" ref="M73:M81" si="10">if(Count(F73:L73)&gt;0,sum(F73:L73),"")</f>
        <v/>
      </c>
      <c r="N73" s="48" t="str">
        <f t="shared" ref="N73:N81" si="11">if(ISNUMBER(M73)=false,"",if($J$8&lt;&gt;0,if(M73&lt;&gt;"",M73*$J$8,""),""))</f>
        <v/>
      </c>
    </row>
    <row r="74">
      <c r="B74" s="40" t="s">
        <v>138</v>
      </c>
      <c r="C74" s="42"/>
      <c r="D74" s="41"/>
      <c r="E74" s="41"/>
      <c r="F74" s="78"/>
      <c r="G74" s="78"/>
      <c r="H74" s="79"/>
      <c r="I74" s="80"/>
      <c r="J74" s="80"/>
      <c r="K74" s="80"/>
      <c r="L74" s="80"/>
      <c r="M74" s="45" t="str">
        <f t="shared" si="10"/>
        <v/>
      </c>
      <c r="N74" s="48" t="str">
        <f t="shared" si="11"/>
        <v/>
      </c>
    </row>
    <row r="75">
      <c r="B75" s="40" t="s">
        <v>139</v>
      </c>
      <c r="C75" s="42"/>
      <c r="D75" s="41"/>
      <c r="E75" s="41"/>
      <c r="F75" s="49"/>
      <c r="G75" s="50"/>
      <c r="H75" s="50"/>
      <c r="I75" s="50"/>
      <c r="J75" s="50"/>
      <c r="K75" s="50"/>
      <c r="L75" s="50"/>
      <c r="M75" s="45" t="str">
        <f t="shared" si="10"/>
        <v/>
      </c>
      <c r="N75" s="48" t="str">
        <f t="shared" si="11"/>
        <v/>
      </c>
    </row>
    <row r="76">
      <c r="B76" s="40" t="s">
        <v>140</v>
      </c>
      <c r="C76" s="42"/>
      <c r="D76" s="41"/>
      <c r="E76" s="41"/>
      <c r="F76" s="80"/>
      <c r="G76" s="80"/>
      <c r="H76" s="79"/>
      <c r="I76" s="80"/>
      <c r="J76" s="80"/>
      <c r="K76" s="80"/>
      <c r="L76" s="80"/>
      <c r="M76" s="45" t="str">
        <f t="shared" si="10"/>
        <v/>
      </c>
      <c r="N76" s="48" t="str">
        <f t="shared" si="11"/>
        <v/>
      </c>
    </row>
    <row r="77">
      <c r="B77" s="40" t="s">
        <v>141</v>
      </c>
      <c r="C77" s="42"/>
      <c r="D77" s="41"/>
      <c r="E77" s="41"/>
      <c r="F77" s="80"/>
      <c r="G77" s="80"/>
      <c r="H77" s="79"/>
      <c r="I77" s="80"/>
      <c r="J77" s="80"/>
      <c r="K77" s="80"/>
      <c r="L77" s="80"/>
      <c r="M77" s="45" t="str">
        <f t="shared" si="10"/>
        <v/>
      </c>
      <c r="N77" s="48" t="str">
        <f t="shared" si="11"/>
        <v/>
      </c>
    </row>
    <row r="78">
      <c r="B78" s="40" t="s">
        <v>142</v>
      </c>
      <c r="C78" s="42"/>
      <c r="D78" s="42"/>
      <c r="E78" s="42"/>
      <c r="F78" s="50"/>
      <c r="G78" s="50"/>
      <c r="H78" s="50"/>
      <c r="I78" s="50"/>
      <c r="J78" s="50"/>
      <c r="K78" s="50"/>
      <c r="L78" s="50"/>
      <c r="M78" s="45" t="str">
        <f t="shared" si="10"/>
        <v/>
      </c>
      <c r="N78" s="48" t="str">
        <f t="shared" si="11"/>
        <v/>
      </c>
    </row>
    <row r="79">
      <c r="B79" s="40" t="s">
        <v>143</v>
      </c>
      <c r="C79" s="42"/>
      <c r="D79" s="42"/>
      <c r="E79" s="42"/>
      <c r="F79" s="50"/>
      <c r="G79" s="50"/>
      <c r="H79" s="50"/>
      <c r="I79" s="50"/>
      <c r="J79" s="50"/>
      <c r="K79" s="50"/>
      <c r="L79" s="50"/>
      <c r="M79" s="45" t="str">
        <f t="shared" si="10"/>
        <v/>
      </c>
      <c r="N79" s="48" t="str">
        <f t="shared" si="11"/>
        <v/>
      </c>
    </row>
    <row r="80">
      <c r="B80" s="40" t="s">
        <v>144</v>
      </c>
      <c r="C80" s="42"/>
      <c r="D80" s="42"/>
      <c r="E80" s="42"/>
      <c r="F80" s="50"/>
      <c r="G80" s="50"/>
      <c r="H80" s="50"/>
      <c r="I80" s="50"/>
      <c r="J80" s="50"/>
      <c r="K80" s="50"/>
      <c r="L80" s="50"/>
      <c r="M80" s="45" t="str">
        <f t="shared" si="10"/>
        <v/>
      </c>
      <c r="N80" s="48" t="str">
        <f t="shared" si="11"/>
        <v/>
      </c>
    </row>
    <row r="81">
      <c r="B81" s="40" t="s">
        <v>145</v>
      </c>
      <c r="C81" s="42"/>
      <c r="D81" s="42"/>
      <c r="E81" s="42"/>
      <c r="F81" s="50"/>
      <c r="G81" s="50"/>
      <c r="H81" s="50"/>
      <c r="I81" s="50"/>
      <c r="J81" s="50"/>
      <c r="K81" s="50"/>
      <c r="L81" s="50"/>
      <c r="M81" s="45" t="str">
        <f t="shared" si="10"/>
        <v/>
      </c>
      <c r="N81" s="48" t="str">
        <f t="shared" si="11"/>
        <v/>
      </c>
    </row>
    <row r="82">
      <c r="B82" s="33"/>
      <c r="C82" s="33"/>
      <c r="D82" s="33"/>
      <c r="E82" s="33"/>
      <c r="N82" s="4"/>
    </row>
    <row r="83">
      <c r="A83" s="8" t="s">
        <v>146</v>
      </c>
      <c r="B83" s="33"/>
      <c r="C83" s="33"/>
      <c r="D83" s="33"/>
      <c r="E83" s="33"/>
      <c r="N83" s="4"/>
    </row>
    <row r="84">
      <c r="B84" s="81" t="s">
        <v>147</v>
      </c>
      <c r="C84" s="82"/>
      <c r="D84" s="82"/>
      <c r="E84" s="82"/>
      <c r="N84" s="4"/>
    </row>
    <row r="85">
      <c r="B85" s="33"/>
      <c r="C85" s="33"/>
      <c r="D85" s="33"/>
      <c r="E85" s="33"/>
      <c r="N85" s="4"/>
      <c r="O85" s="8"/>
      <c r="R85" s="83"/>
    </row>
    <row r="86">
      <c r="B86" s="40"/>
      <c r="C86" s="84"/>
      <c r="D86" s="42"/>
      <c r="E86" s="42"/>
      <c r="F86" s="50"/>
      <c r="G86" s="50"/>
      <c r="H86" s="50"/>
      <c r="I86" s="50"/>
      <c r="J86" s="50"/>
      <c r="K86" s="50"/>
      <c r="L86" s="50"/>
      <c r="M86" s="85" t="str">
        <f t="shared" ref="M86:M136" si="12">if(Count(F86:L86)&gt;0,sum(F86:L86),"")</f>
        <v/>
      </c>
      <c r="N86" s="48" t="str">
        <f t="shared" ref="N86:N136" si="13">if(ISNUMBER(M86)=false,"",if($J$8&lt;&gt;0,if(M86&lt;&gt;"",M86*$J$8,""),""))</f>
        <v/>
      </c>
    </row>
    <row r="87">
      <c r="B87" s="40"/>
      <c r="C87" s="84"/>
      <c r="D87" s="42"/>
      <c r="E87" s="42"/>
      <c r="F87" s="50"/>
      <c r="G87" s="50"/>
      <c r="H87" s="50"/>
      <c r="I87" s="50"/>
      <c r="J87" s="50"/>
      <c r="K87" s="50"/>
      <c r="L87" s="50"/>
      <c r="M87" s="85" t="str">
        <f t="shared" si="12"/>
        <v/>
      </c>
      <c r="N87" s="48" t="str">
        <f t="shared" si="13"/>
        <v/>
      </c>
    </row>
    <row r="88">
      <c r="B88" s="40"/>
      <c r="C88" s="84"/>
      <c r="D88" s="42"/>
      <c r="E88" s="42"/>
      <c r="F88" s="50"/>
      <c r="G88" s="50"/>
      <c r="H88" s="50"/>
      <c r="I88" s="50"/>
      <c r="J88" s="50"/>
      <c r="K88" s="50"/>
      <c r="L88" s="50"/>
      <c r="M88" s="85" t="str">
        <f t="shared" si="12"/>
        <v/>
      </c>
      <c r="N88" s="48" t="str">
        <f t="shared" si="13"/>
        <v/>
      </c>
    </row>
    <row r="89">
      <c r="B89" s="40"/>
      <c r="C89" s="84"/>
      <c r="D89" s="42"/>
      <c r="E89" s="42"/>
      <c r="F89" s="50"/>
      <c r="G89" s="50"/>
      <c r="H89" s="50"/>
      <c r="I89" s="50"/>
      <c r="J89" s="50"/>
      <c r="K89" s="50"/>
      <c r="L89" s="50"/>
      <c r="M89" s="85" t="str">
        <f t="shared" si="12"/>
        <v/>
      </c>
      <c r="N89" s="48" t="str">
        <f t="shared" si="13"/>
        <v/>
      </c>
    </row>
    <row r="90">
      <c r="B90" s="40"/>
      <c r="C90" s="84"/>
      <c r="D90" s="42"/>
      <c r="E90" s="42"/>
      <c r="F90" s="50"/>
      <c r="G90" s="50"/>
      <c r="H90" s="50"/>
      <c r="I90" s="50"/>
      <c r="J90" s="50"/>
      <c r="K90" s="50"/>
      <c r="L90" s="50"/>
      <c r="M90" s="85" t="str">
        <f t="shared" si="12"/>
        <v/>
      </c>
      <c r="N90" s="48" t="str">
        <f t="shared" si="13"/>
        <v/>
      </c>
    </row>
    <row r="91">
      <c r="B91" s="40"/>
      <c r="C91" s="84"/>
      <c r="D91" s="42"/>
      <c r="E91" s="42"/>
      <c r="F91" s="50"/>
      <c r="G91" s="50"/>
      <c r="H91" s="50"/>
      <c r="I91" s="50"/>
      <c r="J91" s="50"/>
      <c r="K91" s="50"/>
      <c r="L91" s="50"/>
      <c r="M91" s="85" t="str">
        <f t="shared" si="12"/>
        <v/>
      </c>
      <c r="N91" s="48" t="str">
        <f t="shared" si="13"/>
        <v/>
      </c>
    </row>
    <row r="92">
      <c r="B92" s="40"/>
      <c r="C92" s="84"/>
      <c r="D92" s="42"/>
      <c r="E92" s="42"/>
      <c r="F92" s="50"/>
      <c r="G92" s="50"/>
      <c r="H92" s="50"/>
      <c r="I92" s="50"/>
      <c r="J92" s="50"/>
      <c r="K92" s="50"/>
      <c r="L92" s="50"/>
      <c r="M92" s="85" t="str">
        <f t="shared" si="12"/>
        <v/>
      </c>
      <c r="N92" s="48" t="str">
        <f t="shared" si="13"/>
        <v/>
      </c>
    </row>
    <row r="93">
      <c r="B93" s="40"/>
      <c r="C93" s="84"/>
      <c r="D93" s="42"/>
      <c r="E93" s="42"/>
      <c r="F93" s="50"/>
      <c r="G93" s="50"/>
      <c r="H93" s="50"/>
      <c r="I93" s="50"/>
      <c r="J93" s="50"/>
      <c r="K93" s="50"/>
      <c r="L93" s="50"/>
      <c r="M93" s="85" t="str">
        <f t="shared" si="12"/>
        <v/>
      </c>
      <c r="N93" s="48" t="str">
        <f t="shared" si="13"/>
        <v/>
      </c>
    </row>
    <row r="94">
      <c r="B94" s="40"/>
      <c r="C94" s="84"/>
      <c r="D94" s="42"/>
      <c r="E94" s="42"/>
      <c r="F94" s="50"/>
      <c r="G94" s="50"/>
      <c r="H94" s="50"/>
      <c r="I94" s="50"/>
      <c r="J94" s="50"/>
      <c r="K94" s="50"/>
      <c r="L94" s="50"/>
      <c r="M94" s="85" t="str">
        <f t="shared" si="12"/>
        <v/>
      </c>
      <c r="N94" s="48" t="str">
        <f t="shared" si="13"/>
        <v/>
      </c>
    </row>
    <row r="95">
      <c r="B95" s="40"/>
      <c r="C95" s="84"/>
      <c r="D95" s="42"/>
      <c r="E95" s="42"/>
      <c r="F95" s="50"/>
      <c r="G95" s="50"/>
      <c r="H95" s="50"/>
      <c r="I95" s="50"/>
      <c r="J95" s="50"/>
      <c r="K95" s="50"/>
      <c r="L95" s="50"/>
      <c r="M95" s="85" t="str">
        <f t="shared" si="12"/>
        <v/>
      </c>
      <c r="N95" s="48" t="str">
        <f t="shared" si="13"/>
        <v/>
      </c>
    </row>
    <row r="96">
      <c r="B96" s="40"/>
      <c r="C96" s="84"/>
      <c r="D96" s="42"/>
      <c r="E96" s="42"/>
      <c r="F96" s="50"/>
      <c r="G96" s="50"/>
      <c r="H96" s="50"/>
      <c r="I96" s="50"/>
      <c r="J96" s="50"/>
      <c r="K96" s="50"/>
      <c r="L96" s="50"/>
      <c r="M96" s="85" t="str">
        <f t="shared" si="12"/>
        <v/>
      </c>
      <c r="N96" s="48" t="str">
        <f t="shared" si="13"/>
        <v/>
      </c>
    </row>
    <row r="97">
      <c r="B97" s="40"/>
      <c r="C97" s="84"/>
      <c r="D97" s="42"/>
      <c r="E97" s="42"/>
      <c r="F97" s="50"/>
      <c r="G97" s="50"/>
      <c r="H97" s="50"/>
      <c r="I97" s="50"/>
      <c r="J97" s="50"/>
      <c r="K97" s="50"/>
      <c r="L97" s="50"/>
      <c r="M97" s="85" t="str">
        <f t="shared" si="12"/>
        <v/>
      </c>
      <c r="N97" s="48" t="str">
        <f t="shared" si="13"/>
        <v/>
      </c>
    </row>
    <row r="98">
      <c r="B98" s="40"/>
      <c r="C98" s="84"/>
      <c r="D98" s="42"/>
      <c r="E98" s="42"/>
      <c r="F98" s="50"/>
      <c r="G98" s="50"/>
      <c r="H98" s="50"/>
      <c r="I98" s="50"/>
      <c r="J98" s="50"/>
      <c r="K98" s="50"/>
      <c r="L98" s="50"/>
      <c r="M98" s="85" t="str">
        <f t="shared" si="12"/>
        <v/>
      </c>
      <c r="N98" s="48" t="str">
        <f t="shared" si="13"/>
        <v/>
      </c>
    </row>
    <row r="99">
      <c r="B99" s="40"/>
      <c r="C99" s="84"/>
      <c r="D99" s="42"/>
      <c r="E99" s="42"/>
      <c r="F99" s="50"/>
      <c r="G99" s="50"/>
      <c r="H99" s="50"/>
      <c r="I99" s="50"/>
      <c r="J99" s="50"/>
      <c r="K99" s="50"/>
      <c r="L99" s="50"/>
      <c r="M99" s="85" t="str">
        <f t="shared" si="12"/>
        <v/>
      </c>
      <c r="N99" s="48" t="str">
        <f t="shared" si="13"/>
        <v/>
      </c>
    </row>
    <row r="100">
      <c r="B100" s="40"/>
      <c r="C100" s="84"/>
      <c r="D100" s="42"/>
      <c r="E100" s="42"/>
      <c r="F100" s="50"/>
      <c r="G100" s="50"/>
      <c r="H100" s="50"/>
      <c r="I100" s="50"/>
      <c r="J100" s="50"/>
      <c r="K100" s="50"/>
      <c r="L100" s="50"/>
      <c r="M100" s="85" t="str">
        <f t="shared" si="12"/>
        <v/>
      </c>
      <c r="N100" s="48" t="str">
        <f t="shared" si="13"/>
        <v/>
      </c>
    </row>
    <row r="101">
      <c r="B101" s="40"/>
      <c r="C101" s="84"/>
      <c r="D101" s="42"/>
      <c r="E101" s="42"/>
      <c r="F101" s="50"/>
      <c r="G101" s="50"/>
      <c r="H101" s="50"/>
      <c r="I101" s="50"/>
      <c r="J101" s="50"/>
      <c r="K101" s="50"/>
      <c r="L101" s="50"/>
      <c r="M101" s="85" t="str">
        <f t="shared" si="12"/>
        <v/>
      </c>
      <c r="N101" s="48" t="str">
        <f t="shared" si="13"/>
        <v/>
      </c>
    </row>
    <row r="102">
      <c r="B102" s="40"/>
      <c r="C102" s="84"/>
      <c r="D102" s="42"/>
      <c r="E102" s="42"/>
      <c r="F102" s="50"/>
      <c r="G102" s="50"/>
      <c r="H102" s="50"/>
      <c r="I102" s="50"/>
      <c r="J102" s="50"/>
      <c r="K102" s="50"/>
      <c r="L102" s="50"/>
      <c r="M102" s="85" t="str">
        <f t="shared" si="12"/>
        <v/>
      </c>
      <c r="N102" s="48" t="str">
        <f t="shared" si="13"/>
        <v/>
      </c>
    </row>
    <row r="103">
      <c r="B103" s="40"/>
      <c r="C103" s="84"/>
      <c r="D103" s="42"/>
      <c r="E103" s="42"/>
      <c r="F103" s="50"/>
      <c r="G103" s="50"/>
      <c r="H103" s="50"/>
      <c r="I103" s="50"/>
      <c r="J103" s="50"/>
      <c r="K103" s="50"/>
      <c r="L103" s="50"/>
      <c r="M103" s="85" t="str">
        <f t="shared" si="12"/>
        <v/>
      </c>
      <c r="N103" s="48" t="str">
        <f t="shared" si="13"/>
        <v/>
      </c>
    </row>
    <row r="104">
      <c r="B104" s="40"/>
      <c r="C104" s="84"/>
      <c r="D104" s="42"/>
      <c r="E104" s="42"/>
      <c r="F104" s="50"/>
      <c r="G104" s="50"/>
      <c r="H104" s="50"/>
      <c r="I104" s="50"/>
      <c r="J104" s="50"/>
      <c r="K104" s="50"/>
      <c r="L104" s="50"/>
      <c r="M104" s="85" t="str">
        <f t="shared" si="12"/>
        <v/>
      </c>
      <c r="N104" s="48" t="str">
        <f t="shared" si="13"/>
        <v/>
      </c>
    </row>
    <row r="105">
      <c r="B105" s="40"/>
      <c r="C105" s="84"/>
      <c r="D105" s="42"/>
      <c r="E105" s="42"/>
      <c r="F105" s="50"/>
      <c r="G105" s="50"/>
      <c r="H105" s="50"/>
      <c r="I105" s="50"/>
      <c r="J105" s="50"/>
      <c r="K105" s="50"/>
      <c r="L105" s="50"/>
      <c r="M105" s="85" t="str">
        <f t="shared" si="12"/>
        <v/>
      </c>
      <c r="N105" s="48" t="str">
        <f t="shared" si="13"/>
        <v/>
      </c>
    </row>
    <row r="106">
      <c r="B106" s="40"/>
      <c r="C106" s="84"/>
      <c r="D106" s="42"/>
      <c r="E106" s="42"/>
      <c r="F106" s="50"/>
      <c r="G106" s="50"/>
      <c r="H106" s="50"/>
      <c r="I106" s="50"/>
      <c r="J106" s="50"/>
      <c r="K106" s="50"/>
      <c r="L106" s="50"/>
      <c r="M106" s="85" t="str">
        <f t="shared" si="12"/>
        <v/>
      </c>
      <c r="N106" s="48" t="str">
        <f t="shared" si="13"/>
        <v/>
      </c>
    </row>
    <row r="107">
      <c r="B107" s="40"/>
      <c r="C107" s="84"/>
      <c r="D107" s="42"/>
      <c r="E107" s="42"/>
      <c r="F107" s="50"/>
      <c r="G107" s="50"/>
      <c r="H107" s="50"/>
      <c r="I107" s="50"/>
      <c r="J107" s="50"/>
      <c r="K107" s="50"/>
      <c r="L107" s="50"/>
      <c r="M107" s="85" t="str">
        <f t="shared" si="12"/>
        <v/>
      </c>
      <c r="N107" s="48" t="str">
        <f t="shared" si="13"/>
        <v/>
      </c>
    </row>
    <row r="108">
      <c r="B108" s="40"/>
      <c r="C108" s="84"/>
      <c r="D108" s="42"/>
      <c r="E108" s="42"/>
      <c r="F108" s="50"/>
      <c r="G108" s="50"/>
      <c r="H108" s="50"/>
      <c r="I108" s="50"/>
      <c r="J108" s="50"/>
      <c r="K108" s="50"/>
      <c r="L108" s="50"/>
      <c r="M108" s="85" t="str">
        <f t="shared" si="12"/>
        <v/>
      </c>
      <c r="N108" s="48" t="str">
        <f t="shared" si="13"/>
        <v/>
      </c>
    </row>
    <row r="109">
      <c r="B109" s="40"/>
      <c r="C109" s="84"/>
      <c r="D109" s="42"/>
      <c r="E109" s="42"/>
      <c r="F109" s="50"/>
      <c r="G109" s="50"/>
      <c r="H109" s="50"/>
      <c r="I109" s="50"/>
      <c r="J109" s="50"/>
      <c r="K109" s="50"/>
      <c r="L109" s="50"/>
      <c r="M109" s="85" t="str">
        <f t="shared" si="12"/>
        <v/>
      </c>
      <c r="N109" s="48" t="str">
        <f t="shared" si="13"/>
        <v/>
      </c>
    </row>
    <row r="110">
      <c r="B110" s="40"/>
      <c r="C110" s="84"/>
      <c r="D110" s="42"/>
      <c r="E110" s="42"/>
      <c r="F110" s="50"/>
      <c r="G110" s="50"/>
      <c r="H110" s="50"/>
      <c r="I110" s="50"/>
      <c r="J110" s="50"/>
      <c r="K110" s="50"/>
      <c r="L110" s="50"/>
      <c r="M110" s="85" t="str">
        <f t="shared" si="12"/>
        <v/>
      </c>
      <c r="N110" s="48" t="str">
        <f t="shared" si="13"/>
        <v/>
      </c>
    </row>
    <row r="111">
      <c r="B111" s="40"/>
      <c r="C111" s="84"/>
      <c r="D111" s="42"/>
      <c r="E111" s="42"/>
      <c r="F111" s="50"/>
      <c r="G111" s="50"/>
      <c r="H111" s="50"/>
      <c r="I111" s="50"/>
      <c r="J111" s="50"/>
      <c r="K111" s="50"/>
      <c r="L111" s="50"/>
      <c r="M111" s="85" t="str">
        <f t="shared" si="12"/>
        <v/>
      </c>
      <c r="N111" s="48" t="str">
        <f t="shared" si="13"/>
        <v/>
      </c>
    </row>
    <row r="112">
      <c r="B112" s="40"/>
      <c r="C112" s="84"/>
      <c r="D112" s="42"/>
      <c r="E112" s="42"/>
      <c r="F112" s="50"/>
      <c r="G112" s="50"/>
      <c r="H112" s="50"/>
      <c r="I112" s="50"/>
      <c r="J112" s="50"/>
      <c r="K112" s="50"/>
      <c r="L112" s="50"/>
      <c r="M112" s="85" t="str">
        <f t="shared" si="12"/>
        <v/>
      </c>
      <c r="N112" s="48" t="str">
        <f t="shared" si="13"/>
        <v/>
      </c>
    </row>
    <row r="113">
      <c r="B113" s="40"/>
      <c r="C113" s="84"/>
      <c r="D113" s="42"/>
      <c r="E113" s="42"/>
      <c r="F113" s="50"/>
      <c r="G113" s="50"/>
      <c r="H113" s="50"/>
      <c r="I113" s="50"/>
      <c r="J113" s="50"/>
      <c r="K113" s="50"/>
      <c r="L113" s="50"/>
      <c r="M113" s="85" t="str">
        <f t="shared" si="12"/>
        <v/>
      </c>
      <c r="N113" s="48" t="str">
        <f t="shared" si="13"/>
        <v/>
      </c>
    </row>
    <row r="114">
      <c r="B114" s="40"/>
      <c r="C114" s="84"/>
      <c r="D114" s="42"/>
      <c r="E114" s="42"/>
      <c r="F114" s="50"/>
      <c r="G114" s="50"/>
      <c r="H114" s="50"/>
      <c r="I114" s="50"/>
      <c r="J114" s="50"/>
      <c r="K114" s="50"/>
      <c r="L114" s="50"/>
      <c r="M114" s="85" t="str">
        <f t="shared" si="12"/>
        <v/>
      </c>
      <c r="N114" s="48" t="str">
        <f t="shared" si="13"/>
        <v/>
      </c>
    </row>
    <row r="115">
      <c r="B115" s="40"/>
      <c r="C115" s="84"/>
      <c r="D115" s="42"/>
      <c r="E115" s="42"/>
      <c r="F115" s="50"/>
      <c r="G115" s="50"/>
      <c r="H115" s="50"/>
      <c r="I115" s="50"/>
      <c r="J115" s="50"/>
      <c r="K115" s="50"/>
      <c r="L115" s="50"/>
      <c r="M115" s="85" t="str">
        <f t="shared" si="12"/>
        <v/>
      </c>
      <c r="N115" s="48" t="str">
        <f t="shared" si="13"/>
        <v/>
      </c>
    </row>
    <row r="116">
      <c r="B116" s="40"/>
      <c r="C116" s="84"/>
      <c r="D116" s="42"/>
      <c r="E116" s="42"/>
      <c r="F116" s="50"/>
      <c r="G116" s="50"/>
      <c r="H116" s="50"/>
      <c r="I116" s="50"/>
      <c r="J116" s="50"/>
      <c r="K116" s="50"/>
      <c r="L116" s="50"/>
      <c r="M116" s="85" t="str">
        <f t="shared" si="12"/>
        <v/>
      </c>
      <c r="N116" s="48" t="str">
        <f t="shared" si="13"/>
        <v/>
      </c>
    </row>
    <row r="117">
      <c r="B117" s="40"/>
      <c r="C117" s="84"/>
      <c r="D117" s="42"/>
      <c r="E117" s="42"/>
      <c r="F117" s="50"/>
      <c r="G117" s="50"/>
      <c r="H117" s="50"/>
      <c r="I117" s="50"/>
      <c r="J117" s="50"/>
      <c r="K117" s="50"/>
      <c r="L117" s="50"/>
      <c r="M117" s="85" t="str">
        <f t="shared" si="12"/>
        <v/>
      </c>
      <c r="N117" s="48" t="str">
        <f t="shared" si="13"/>
        <v/>
      </c>
    </row>
    <row r="118">
      <c r="B118" s="40"/>
      <c r="C118" s="84"/>
      <c r="D118" s="42"/>
      <c r="E118" s="42"/>
      <c r="F118" s="50"/>
      <c r="G118" s="50"/>
      <c r="H118" s="50"/>
      <c r="I118" s="50"/>
      <c r="J118" s="50"/>
      <c r="K118" s="50"/>
      <c r="L118" s="50"/>
      <c r="M118" s="85" t="str">
        <f t="shared" si="12"/>
        <v/>
      </c>
      <c r="N118" s="48" t="str">
        <f t="shared" si="13"/>
        <v/>
      </c>
    </row>
    <row r="119">
      <c r="B119" s="40"/>
      <c r="C119" s="84"/>
      <c r="D119" s="42"/>
      <c r="E119" s="42"/>
      <c r="F119" s="50"/>
      <c r="G119" s="50"/>
      <c r="H119" s="50"/>
      <c r="I119" s="50"/>
      <c r="J119" s="50"/>
      <c r="K119" s="50"/>
      <c r="L119" s="50"/>
      <c r="M119" s="85" t="str">
        <f t="shared" si="12"/>
        <v/>
      </c>
      <c r="N119" s="48" t="str">
        <f t="shared" si="13"/>
        <v/>
      </c>
    </row>
    <row r="120">
      <c r="B120" s="40"/>
      <c r="C120" s="84"/>
      <c r="D120" s="42"/>
      <c r="E120" s="42"/>
      <c r="F120" s="50"/>
      <c r="G120" s="50"/>
      <c r="H120" s="50"/>
      <c r="I120" s="50"/>
      <c r="J120" s="50"/>
      <c r="K120" s="50"/>
      <c r="L120" s="50"/>
      <c r="M120" s="85" t="str">
        <f t="shared" si="12"/>
        <v/>
      </c>
      <c r="N120" s="48" t="str">
        <f t="shared" si="13"/>
        <v/>
      </c>
    </row>
    <row r="121">
      <c r="B121" s="40"/>
      <c r="C121" s="84"/>
      <c r="D121" s="42"/>
      <c r="E121" s="42"/>
      <c r="F121" s="50"/>
      <c r="G121" s="50"/>
      <c r="H121" s="50"/>
      <c r="I121" s="50"/>
      <c r="J121" s="50"/>
      <c r="K121" s="50"/>
      <c r="L121" s="50"/>
      <c r="M121" s="85" t="str">
        <f t="shared" si="12"/>
        <v/>
      </c>
      <c r="N121" s="48" t="str">
        <f t="shared" si="13"/>
        <v/>
      </c>
    </row>
    <row r="122">
      <c r="B122" s="40"/>
      <c r="C122" s="84"/>
      <c r="D122" s="42"/>
      <c r="E122" s="42"/>
      <c r="F122" s="50"/>
      <c r="G122" s="50"/>
      <c r="H122" s="50"/>
      <c r="I122" s="50"/>
      <c r="J122" s="50"/>
      <c r="K122" s="50"/>
      <c r="L122" s="50"/>
      <c r="M122" s="85" t="str">
        <f t="shared" si="12"/>
        <v/>
      </c>
      <c r="N122" s="48" t="str">
        <f t="shared" si="13"/>
        <v/>
      </c>
    </row>
    <row r="123">
      <c r="B123" s="40"/>
      <c r="C123" s="84"/>
      <c r="D123" s="42"/>
      <c r="E123" s="42"/>
      <c r="F123" s="50"/>
      <c r="G123" s="50"/>
      <c r="H123" s="50"/>
      <c r="I123" s="50"/>
      <c r="J123" s="50"/>
      <c r="K123" s="50"/>
      <c r="L123" s="50"/>
      <c r="M123" s="85" t="str">
        <f t="shared" si="12"/>
        <v/>
      </c>
      <c r="N123" s="48" t="str">
        <f t="shared" si="13"/>
        <v/>
      </c>
    </row>
    <row r="124">
      <c r="B124" s="40"/>
      <c r="C124" s="84"/>
      <c r="D124" s="42"/>
      <c r="E124" s="42"/>
      <c r="F124" s="50"/>
      <c r="G124" s="50"/>
      <c r="H124" s="50"/>
      <c r="I124" s="50"/>
      <c r="J124" s="50"/>
      <c r="K124" s="50"/>
      <c r="L124" s="50"/>
      <c r="M124" s="85" t="str">
        <f t="shared" si="12"/>
        <v/>
      </c>
      <c r="N124" s="48" t="str">
        <f t="shared" si="13"/>
        <v/>
      </c>
    </row>
    <row r="125">
      <c r="B125" s="40"/>
      <c r="C125" s="84"/>
      <c r="D125" s="42"/>
      <c r="E125" s="42"/>
      <c r="F125" s="50"/>
      <c r="G125" s="50"/>
      <c r="H125" s="50"/>
      <c r="I125" s="50"/>
      <c r="J125" s="50"/>
      <c r="K125" s="50"/>
      <c r="L125" s="50"/>
      <c r="M125" s="85" t="str">
        <f t="shared" si="12"/>
        <v/>
      </c>
      <c r="N125" s="48" t="str">
        <f t="shared" si="13"/>
        <v/>
      </c>
    </row>
    <row r="126">
      <c r="B126" s="40"/>
      <c r="C126" s="84"/>
      <c r="D126" s="42"/>
      <c r="E126" s="42"/>
      <c r="F126" s="50"/>
      <c r="G126" s="50"/>
      <c r="H126" s="50"/>
      <c r="I126" s="50"/>
      <c r="J126" s="50"/>
      <c r="K126" s="50"/>
      <c r="L126" s="50"/>
      <c r="M126" s="85" t="str">
        <f t="shared" si="12"/>
        <v/>
      </c>
      <c r="N126" s="48" t="str">
        <f t="shared" si="13"/>
        <v/>
      </c>
    </row>
    <row r="127">
      <c r="B127" s="40"/>
      <c r="C127" s="84"/>
      <c r="D127" s="42"/>
      <c r="E127" s="42"/>
      <c r="F127" s="50"/>
      <c r="G127" s="50"/>
      <c r="H127" s="50"/>
      <c r="I127" s="50"/>
      <c r="J127" s="50"/>
      <c r="K127" s="50"/>
      <c r="L127" s="50"/>
      <c r="M127" s="85" t="str">
        <f t="shared" si="12"/>
        <v/>
      </c>
      <c r="N127" s="48" t="str">
        <f t="shared" si="13"/>
        <v/>
      </c>
    </row>
    <row r="128">
      <c r="B128" s="40"/>
      <c r="C128" s="84"/>
      <c r="D128" s="42"/>
      <c r="E128" s="42"/>
      <c r="F128" s="50"/>
      <c r="G128" s="50"/>
      <c r="H128" s="50"/>
      <c r="I128" s="50"/>
      <c r="J128" s="50"/>
      <c r="K128" s="50"/>
      <c r="L128" s="50"/>
      <c r="M128" s="85" t="str">
        <f t="shared" si="12"/>
        <v/>
      </c>
      <c r="N128" s="48" t="str">
        <f t="shared" si="13"/>
        <v/>
      </c>
    </row>
    <row r="129">
      <c r="B129" s="40"/>
      <c r="C129" s="84"/>
      <c r="D129" s="42"/>
      <c r="E129" s="42"/>
      <c r="F129" s="50"/>
      <c r="G129" s="50"/>
      <c r="H129" s="50"/>
      <c r="I129" s="50"/>
      <c r="J129" s="50"/>
      <c r="K129" s="50"/>
      <c r="L129" s="50"/>
      <c r="M129" s="85" t="str">
        <f t="shared" si="12"/>
        <v/>
      </c>
      <c r="N129" s="48" t="str">
        <f t="shared" si="13"/>
        <v/>
      </c>
    </row>
    <row r="130">
      <c r="B130" s="40"/>
      <c r="C130" s="84"/>
      <c r="D130" s="42"/>
      <c r="E130" s="42"/>
      <c r="F130" s="50"/>
      <c r="G130" s="50"/>
      <c r="H130" s="50"/>
      <c r="I130" s="50"/>
      <c r="J130" s="50"/>
      <c r="K130" s="50"/>
      <c r="L130" s="50"/>
      <c r="M130" s="85" t="str">
        <f t="shared" si="12"/>
        <v/>
      </c>
      <c r="N130" s="48" t="str">
        <f t="shared" si="13"/>
        <v/>
      </c>
    </row>
    <row r="131">
      <c r="B131" s="40"/>
      <c r="C131" s="84"/>
      <c r="D131" s="42"/>
      <c r="E131" s="42"/>
      <c r="F131" s="50"/>
      <c r="G131" s="50"/>
      <c r="H131" s="50"/>
      <c r="I131" s="50"/>
      <c r="J131" s="50"/>
      <c r="K131" s="50"/>
      <c r="L131" s="50"/>
      <c r="M131" s="85" t="str">
        <f t="shared" si="12"/>
        <v/>
      </c>
      <c r="N131" s="48" t="str">
        <f t="shared" si="13"/>
        <v/>
      </c>
    </row>
    <row r="132">
      <c r="B132" s="40"/>
      <c r="C132" s="84"/>
      <c r="D132" s="42"/>
      <c r="E132" s="42"/>
      <c r="F132" s="50"/>
      <c r="G132" s="50"/>
      <c r="H132" s="50"/>
      <c r="I132" s="50"/>
      <c r="J132" s="50"/>
      <c r="K132" s="50"/>
      <c r="L132" s="50"/>
      <c r="M132" s="85" t="str">
        <f t="shared" si="12"/>
        <v/>
      </c>
      <c r="N132" s="48" t="str">
        <f t="shared" si="13"/>
        <v/>
      </c>
    </row>
    <row r="133">
      <c r="B133" s="40"/>
      <c r="C133" s="84"/>
      <c r="D133" s="42"/>
      <c r="E133" s="42"/>
      <c r="F133" s="50"/>
      <c r="G133" s="50"/>
      <c r="H133" s="50"/>
      <c r="I133" s="50"/>
      <c r="J133" s="50"/>
      <c r="K133" s="50"/>
      <c r="L133" s="50"/>
      <c r="M133" s="85" t="str">
        <f t="shared" si="12"/>
        <v/>
      </c>
      <c r="N133" s="48" t="str">
        <f t="shared" si="13"/>
        <v/>
      </c>
    </row>
    <row r="134">
      <c r="B134" s="40"/>
      <c r="C134" s="84"/>
      <c r="D134" s="42"/>
      <c r="E134" s="42"/>
      <c r="F134" s="50"/>
      <c r="G134" s="50"/>
      <c r="H134" s="50"/>
      <c r="I134" s="50"/>
      <c r="J134" s="50"/>
      <c r="K134" s="50"/>
      <c r="L134" s="50"/>
      <c r="M134" s="85" t="str">
        <f t="shared" si="12"/>
        <v/>
      </c>
      <c r="N134" s="48" t="str">
        <f t="shared" si="13"/>
        <v/>
      </c>
    </row>
    <row r="135">
      <c r="B135" s="40"/>
      <c r="C135" s="84"/>
      <c r="D135" s="42"/>
      <c r="E135" s="42"/>
      <c r="F135" s="50"/>
      <c r="G135" s="50"/>
      <c r="H135" s="50"/>
      <c r="I135" s="50"/>
      <c r="J135" s="50"/>
      <c r="K135" s="50"/>
      <c r="L135" s="50"/>
      <c r="M135" s="85" t="str">
        <f t="shared" si="12"/>
        <v/>
      </c>
      <c r="N135" s="48" t="str">
        <f t="shared" si="13"/>
        <v/>
      </c>
    </row>
    <row r="136">
      <c r="B136" s="40"/>
      <c r="C136" s="84"/>
      <c r="D136" s="42"/>
      <c r="E136" s="42"/>
      <c r="F136" s="50"/>
      <c r="G136" s="50"/>
      <c r="H136" s="50"/>
      <c r="I136" s="50"/>
      <c r="J136" s="50"/>
      <c r="K136" s="50"/>
      <c r="L136" s="50"/>
      <c r="M136" s="85" t="str">
        <f t="shared" si="12"/>
        <v/>
      </c>
      <c r="N136" s="48" t="str">
        <f t="shared" si="13"/>
        <v/>
      </c>
    </row>
    <row r="137">
      <c r="A137" s="7"/>
      <c r="B137" s="86"/>
      <c r="C137" s="87"/>
      <c r="D137" s="88"/>
      <c r="E137" s="88"/>
      <c r="F137" s="44"/>
      <c r="G137" s="44"/>
      <c r="H137" s="43"/>
      <c r="I137" s="44"/>
      <c r="J137" s="44"/>
      <c r="K137" s="44"/>
      <c r="L137" s="44"/>
      <c r="M137" s="44"/>
      <c r="N137" s="44"/>
    </row>
    <row r="138">
      <c r="A138" s="89" t="s">
        <v>148</v>
      </c>
      <c r="B138" s="86"/>
      <c r="C138" s="87"/>
      <c r="D138" s="88"/>
      <c r="E138" s="88"/>
      <c r="F138" s="44"/>
      <c r="G138" s="44"/>
      <c r="H138" s="43"/>
      <c r="I138" s="44"/>
      <c r="J138" s="44"/>
      <c r="K138" s="44"/>
      <c r="L138" s="44"/>
      <c r="M138" s="44"/>
      <c r="N138" s="44"/>
    </row>
    <row r="139">
      <c r="A139" s="7"/>
      <c r="B139" s="86"/>
      <c r="C139" s="87"/>
      <c r="D139" s="88"/>
      <c r="E139" s="88"/>
      <c r="F139" s="44"/>
      <c r="G139" s="44"/>
      <c r="H139" s="43"/>
      <c r="I139" s="44"/>
      <c r="J139" s="44"/>
      <c r="K139" s="44"/>
      <c r="L139" s="44"/>
      <c r="M139" s="44"/>
      <c r="N139" s="44"/>
    </row>
    <row r="140">
      <c r="A140" s="7"/>
      <c r="B140" s="90" t="s">
        <v>149</v>
      </c>
      <c r="C140" s="91"/>
      <c r="D140" s="92"/>
      <c r="E140" s="88"/>
      <c r="F140" s="44"/>
      <c r="G140" s="44"/>
      <c r="H140" s="43"/>
      <c r="I140" s="44"/>
      <c r="J140" s="44"/>
      <c r="K140" s="44"/>
      <c r="L140" s="44"/>
      <c r="M140" s="44"/>
      <c r="N140" s="44"/>
    </row>
    <row r="141">
      <c r="A141" s="7"/>
      <c r="B141" s="93"/>
      <c r="C141" s="94" t="s">
        <v>150</v>
      </c>
      <c r="D141" s="92"/>
      <c r="E141" s="88"/>
      <c r="F141" s="44"/>
      <c r="G141" s="44"/>
      <c r="H141" s="43"/>
      <c r="I141" s="44"/>
      <c r="J141" s="44"/>
      <c r="K141" s="44"/>
      <c r="L141" s="44"/>
      <c r="M141" s="44"/>
      <c r="N141" s="44"/>
    </row>
    <row r="142">
      <c r="A142" s="7"/>
      <c r="B142" s="95" t="s">
        <v>151</v>
      </c>
      <c r="C142" s="96" t="s">
        <v>152</v>
      </c>
      <c r="D142" s="92"/>
      <c r="E142" s="88"/>
      <c r="F142" s="44"/>
      <c r="G142" s="44"/>
      <c r="H142" s="43"/>
      <c r="I142" s="44"/>
      <c r="J142" s="44"/>
      <c r="K142" s="44"/>
      <c r="L142" s="44"/>
      <c r="M142" s="44"/>
      <c r="N142" s="44"/>
    </row>
    <row r="143">
      <c r="A143" s="7"/>
      <c r="B143" s="97"/>
      <c r="C143" s="98" t="s">
        <v>153</v>
      </c>
      <c r="D143" s="92"/>
      <c r="E143" s="88"/>
      <c r="F143" s="44"/>
      <c r="G143" s="44"/>
      <c r="H143" s="43"/>
      <c r="I143" s="44"/>
      <c r="J143" s="44"/>
      <c r="K143" s="44"/>
      <c r="L143" s="44"/>
      <c r="M143" s="44"/>
      <c r="N143" s="44"/>
    </row>
    <row r="144">
      <c r="A144" s="7"/>
      <c r="B144" s="99"/>
      <c r="C144" s="100" t="s">
        <v>154</v>
      </c>
      <c r="D144" s="92"/>
      <c r="E144" s="88"/>
      <c r="F144" s="44"/>
      <c r="G144" s="44"/>
      <c r="H144" s="43"/>
      <c r="I144" s="44"/>
      <c r="J144" s="44"/>
      <c r="K144" s="44"/>
      <c r="L144" s="44"/>
      <c r="M144" s="44"/>
      <c r="N144" s="44"/>
    </row>
    <row r="145">
      <c r="A145" s="7"/>
      <c r="B145" s="86"/>
      <c r="C145" s="87"/>
      <c r="D145" s="88"/>
      <c r="E145" s="88"/>
      <c r="F145" s="101" t="s">
        <v>155</v>
      </c>
      <c r="G145" s="102" t="s">
        <v>156</v>
      </c>
      <c r="H145" s="43"/>
      <c r="I145" s="44"/>
      <c r="J145" s="44"/>
      <c r="K145" s="44"/>
      <c r="L145" s="44"/>
      <c r="M145" s="44"/>
      <c r="N145" s="44"/>
    </row>
    <row r="146">
      <c r="B146" s="103" t="s">
        <v>157</v>
      </c>
      <c r="C146" s="104"/>
      <c r="D146" s="105"/>
      <c r="F146" s="106"/>
      <c r="G146" s="107" t="s">
        <v>158</v>
      </c>
      <c r="H146" s="43"/>
      <c r="I146" s="44"/>
      <c r="J146" s="44"/>
      <c r="K146" s="44"/>
      <c r="L146" s="44"/>
      <c r="M146" s="44"/>
      <c r="N146" s="44"/>
    </row>
    <row r="147">
      <c r="B147" s="108"/>
      <c r="C147" s="108"/>
      <c r="D147" s="105" t="s">
        <v>159</v>
      </c>
      <c r="F147" s="106"/>
      <c r="G147" s="2" t="s">
        <v>160</v>
      </c>
      <c r="H147" s="109"/>
      <c r="I147" s="109"/>
      <c r="J147" s="71"/>
      <c r="K147" s="71"/>
      <c r="L147" s="71"/>
      <c r="M147" s="71"/>
      <c r="N147" s="71"/>
      <c r="P147" s="110"/>
      <c r="R147" s="111"/>
      <c r="S147" s="54"/>
      <c r="T147" s="54"/>
      <c r="U147" s="54"/>
      <c r="V147" s="54"/>
      <c r="W147" s="54"/>
      <c r="X147" s="54"/>
      <c r="Y147" s="54"/>
      <c r="Z147" s="54"/>
      <c r="AA147" s="54"/>
      <c r="AB147" s="54"/>
    </row>
    <row r="148">
      <c r="B148" s="108"/>
      <c r="C148" s="108"/>
      <c r="D148" s="112" t="s">
        <v>161</v>
      </c>
      <c r="F148" s="113"/>
      <c r="G148" s="2" t="s">
        <v>162</v>
      </c>
      <c r="H148" s="109"/>
      <c r="I148" s="109"/>
      <c r="J148" s="71"/>
      <c r="K148" s="71"/>
      <c r="L148" s="71"/>
      <c r="M148" s="71"/>
      <c r="N148" s="71"/>
      <c r="P148" s="110"/>
      <c r="R148" s="111"/>
      <c r="S148" s="54"/>
      <c r="T148" s="54"/>
      <c r="U148" s="54"/>
      <c r="V148" s="54"/>
      <c r="W148" s="54"/>
      <c r="X148" s="54"/>
      <c r="Y148" s="54"/>
      <c r="Z148" s="54"/>
      <c r="AA148" s="54"/>
      <c r="AB148" s="54"/>
    </row>
    <row r="149">
      <c r="B149" s="108"/>
      <c r="C149" s="108"/>
      <c r="D149" s="112" t="s">
        <v>163</v>
      </c>
      <c r="F149" s="113"/>
      <c r="G149" s="2" t="s">
        <v>162</v>
      </c>
      <c r="H149" s="109"/>
      <c r="I149" s="109"/>
      <c r="J149" s="71"/>
      <c r="K149" s="71"/>
      <c r="L149" s="71"/>
      <c r="M149" s="71"/>
      <c r="N149" s="71"/>
      <c r="P149" s="110"/>
      <c r="R149" s="111"/>
      <c r="S149" s="54"/>
      <c r="T149" s="54"/>
      <c r="U149" s="54"/>
      <c r="V149" s="54"/>
      <c r="W149" s="54"/>
      <c r="X149" s="54"/>
      <c r="Y149" s="54"/>
      <c r="Z149" s="54"/>
      <c r="AA149" s="54"/>
      <c r="AB149" s="54"/>
    </row>
    <row r="150">
      <c r="B150" s="108"/>
      <c r="C150" s="108"/>
      <c r="D150" s="112" t="s">
        <v>164</v>
      </c>
      <c r="F150" s="113"/>
      <c r="G150" s="2" t="s">
        <v>162</v>
      </c>
      <c r="H150" s="109"/>
      <c r="I150" s="109"/>
      <c r="J150" s="71"/>
      <c r="K150" s="71"/>
      <c r="L150" s="71"/>
      <c r="M150" s="71"/>
      <c r="N150" s="71"/>
      <c r="P150" s="110"/>
      <c r="R150" s="111"/>
      <c r="S150" s="54"/>
      <c r="T150" s="54"/>
      <c r="U150" s="54"/>
      <c r="V150" s="54"/>
      <c r="W150" s="54"/>
      <c r="X150" s="54"/>
      <c r="Y150" s="54"/>
      <c r="Z150" s="54"/>
      <c r="AA150" s="54"/>
      <c r="AB150" s="54"/>
    </row>
    <row r="151">
      <c r="B151" s="108"/>
      <c r="C151" s="108"/>
      <c r="D151" s="112" t="s">
        <v>165</v>
      </c>
      <c r="F151" s="113"/>
      <c r="G151" s="2" t="s">
        <v>162</v>
      </c>
      <c r="H151" s="109"/>
      <c r="I151" s="109"/>
      <c r="J151" s="71"/>
      <c r="K151" s="71"/>
      <c r="L151" s="71"/>
      <c r="M151" s="71"/>
      <c r="N151" s="71"/>
      <c r="P151" s="110"/>
      <c r="R151" s="111"/>
      <c r="S151" s="54"/>
      <c r="T151" s="54"/>
      <c r="U151" s="54"/>
      <c r="V151" s="54"/>
      <c r="W151" s="54"/>
      <c r="X151" s="54"/>
      <c r="Y151" s="54"/>
      <c r="Z151" s="54"/>
      <c r="AA151" s="54"/>
      <c r="AB151" s="54"/>
    </row>
    <row r="152">
      <c r="B152" s="114"/>
      <c r="C152" s="108"/>
      <c r="D152" s="105" t="s">
        <v>166</v>
      </c>
      <c r="F152" s="113"/>
      <c r="G152" s="2" t="s">
        <v>167</v>
      </c>
      <c r="H152" s="109"/>
      <c r="I152" s="71"/>
      <c r="J152" s="71"/>
      <c r="K152" s="71"/>
      <c r="L152" s="71"/>
      <c r="M152" s="71"/>
      <c r="N152" s="71"/>
      <c r="P152" s="110"/>
      <c r="R152" s="111"/>
      <c r="S152" s="54"/>
      <c r="T152" s="54"/>
      <c r="U152" s="54"/>
      <c r="V152" s="54"/>
      <c r="W152" s="54"/>
      <c r="X152" s="54"/>
      <c r="Y152" s="54"/>
      <c r="Z152" s="54"/>
      <c r="AA152" s="54"/>
      <c r="AB152" s="54"/>
    </row>
    <row r="153">
      <c r="B153" s="114"/>
      <c r="C153" s="108"/>
      <c r="D153" s="105" t="s">
        <v>168</v>
      </c>
      <c r="F153" s="113"/>
      <c r="G153" s="2" t="s">
        <v>169</v>
      </c>
      <c r="H153" s="109"/>
      <c r="I153" s="71"/>
      <c r="J153" s="71"/>
      <c r="K153" s="71"/>
      <c r="L153" s="71"/>
      <c r="M153" s="71"/>
      <c r="N153" s="71"/>
      <c r="P153" s="110"/>
      <c r="R153" s="111"/>
      <c r="S153" s="54"/>
      <c r="T153" s="54"/>
      <c r="U153" s="54"/>
      <c r="V153" s="54"/>
      <c r="W153" s="54"/>
      <c r="X153" s="54"/>
      <c r="Y153" s="54"/>
      <c r="Z153" s="54"/>
      <c r="AA153" s="54"/>
      <c r="AB153" s="54"/>
    </row>
    <row r="154">
      <c r="B154" s="114"/>
      <c r="C154" s="108"/>
      <c r="D154" s="105" t="s">
        <v>170</v>
      </c>
      <c r="F154" s="113"/>
      <c r="G154" s="2" t="s">
        <v>171</v>
      </c>
      <c r="H154" s="109"/>
      <c r="J154" s="71"/>
      <c r="K154" s="71"/>
      <c r="L154" s="71"/>
      <c r="M154" s="67"/>
      <c r="P154" s="110"/>
      <c r="R154" s="111"/>
      <c r="S154" s="54"/>
      <c r="T154" s="54"/>
      <c r="U154" s="54"/>
      <c r="V154" s="54"/>
      <c r="W154" s="54"/>
      <c r="X154" s="54"/>
      <c r="Y154" s="54"/>
      <c r="Z154" s="54"/>
      <c r="AA154" s="54"/>
      <c r="AB154" s="54"/>
    </row>
    <row r="155">
      <c r="B155" s="103" t="s">
        <v>172</v>
      </c>
      <c r="C155" s="108"/>
      <c r="D155" s="108"/>
      <c r="E155" s="108"/>
      <c r="F155" s="113"/>
      <c r="H155" s="109" t="s">
        <v>173</v>
      </c>
      <c r="I155" s="115">
        <f>sum(N156:N159)</f>
        <v>0</v>
      </c>
      <c r="J155" s="71"/>
      <c r="K155" s="71"/>
      <c r="L155" s="71"/>
      <c r="M155" s="71">
        <f>if(Count(F155:L155)&gt;0,sum(F155:L155),"")</f>
        <v>0</v>
      </c>
      <c r="N155" s="68" t="str">
        <f>if(ISNUMBER(M155)=false,"",if($J$8&lt;&gt;0,if(M155&lt;&gt;"",M155*$J$8,""),""))</f>
        <v/>
      </c>
      <c r="P155" s="110"/>
      <c r="R155" s="116" t="s">
        <v>174</v>
      </c>
      <c r="S155" s="117"/>
      <c r="T155" s="117"/>
      <c r="U155" s="54"/>
      <c r="V155" s="54"/>
      <c r="W155" s="54"/>
      <c r="X155" s="54"/>
      <c r="Y155" s="54"/>
      <c r="Z155" s="54"/>
      <c r="AA155" s="54"/>
      <c r="AB155" s="54"/>
    </row>
    <row r="156">
      <c r="B156" s="108"/>
      <c r="C156" s="105"/>
      <c r="D156" s="112"/>
      <c r="E156" s="112"/>
      <c r="G156" s="107" t="s">
        <v>175</v>
      </c>
      <c r="H156" s="43"/>
      <c r="I156" s="118">
        <f>N157+N158</f>
        <v>0</v>
      </c>
      <c r="J156" s="71"/>
      <c r="K156" s="71"/>
      <c r="L156" s="119"/>
      <c r="M156" s="120"/>
      <c r="N156" s="115"/>
      <c r="O156" s="121"/>
      <c r="P156" s="122"/>
      <c r="R156" s="52"/>
      <c r="S156" s="123"/>
      <c r="T156" s="123"/>
      <c r="U156" s="124"/>
      <c r="V156" s="124"/>
      <c r="W156" s="124"/>
      <c r="X156" s="124"/>
      <c r="Y156" s="124"/>
      <c r="Z156" s="124"/>
      <c r="AA156" s="124"/>
      <c r="AB156" s="124"/>
      <c r="AC156" s="124"/>
      <c r="AD156" s="124"/>
      <c r="AE156" s="124"/>
    </row>
    <row r="157">
      <c r="B157" s="108"/>
      <c r="C157" s="105" t="s">
        <v>176</v>
      </c>
      <c r="D157" s="112" t="s">
        <v>177</v>
      </c>
      <c r="F157" s="125"/>
      <c r="G157" s="119"/>
      <c r="H157" s="71"/>
      <c r="I157" s="71"/>
      <c r="J157" s="71"/>
      <c r="K157" s="71"/>
      <c r="L157" s="119"/>
      <c r="M157" s="120" t="str">
        <f>if(Count(F157:K157)&gt;0,sum(F157:K157),"")</f>
        <v/>
      </c>
      <c r="N157" s="115" t="str">
        <f t="shared" ref="N157:N161" si="14">if(ISNUMBER(M157)=false,"",if($J$8&lt;&gt;0,if(M157&lt;&gt;"",M157*$J$8,""),""))</f>
        <v/>
      </c>
      <c r="R157" s="52" t="s">
        <v>178</v>
      </c>
      <c r="S157" s="123"/>
      <c r="T157" s="123"/>
      <c r="U157" s="124"/>
      <c r="V157" s="124"/>
      <c r="W157" s="124"/>
      <c r="X157" s="124"/>
      <c r="Y157" s="124"/>
      <c r="Z157" s="124"/>
      <c r="AA157" s="124"/>
      <c r="AB157" s="124"/>
      <c r="AC157" s="124"/>
      <c r="AD157" s="124"/>
      <c r="AE157" s="124"/>
    </row>
    <row r="158">
      <c r="B158" s="108"/>
      <c r="C158" s="112" t="s">
        <v>179</v>
      </c>
      <c r="D158" s="112" t="s">
        <v>180</v>
      </c>
      <c r="F158" s="125"/>
      <c r="G158" s="70"/>
      <c r="H158" s="66"/>
      <c r="I158" s="66"/>
      <c r="J158" s="66"/>
      <c r="K158" s="66"/>
      <c r="L158" s="66"/>
      <c r="M158" s="120" t="str">
        <f t="shared" ref="M158:M161" si="15">if(Count(F158:L158)&gt;0,sum(F158:L158),"")</f>
        <v/>
      </c>
      <c r="N158" s="115" t="str">
        <f t="shared" si="14"/>
        <v/>
      </c>
      <c r="O158" s="54"/>
      <c r="P158" s="54"/>
      <c r="R158" s="60"/>
      <c r="S158" s="54"/>
      <c r="T158" s="54"/>
      <c r="U158" s="54"/>
      <c r="V158" s="54"/>
      <c r="W158" s="54"/>
      <c r="X158" s="54"/>
      <c r="Y158" s="54"/>
      <c r="Z158" s="54"/>
      <c r="AA158" s="54"/>
      <c r="AB158" s="54"/>
      <c r="AC158" s="54"/>
      <c r="AD158" s="54"/>
      <c r="AE158" s="54"/>
    </row>
    <row r="159">
      <c r="B159" s="108"/>
      <c r="C159" s="112" t="s">
        <v>181</v>
      </c>
      <c r="D159" s="112" t="s">
        <v>182</v>
      </c>
      <c r="F159" s="70"/>
      <c r="G159" s="70"/>
      <c r="H159" s="66"/>
      <c r="I159" s="66"/>
      <c r="J159" s="66"/>
      <c r="K159" s="66"/>
      <c r="L159" s="66"/>
      <c r="M159" s="120" t="str">
        <f t="shared" si="15"/>
        <v/>
      </c>
      <c r="N159" s="115" t="str">
        <f t="shared" si="14"/>
        <v/>
      </c>
      <c r="O159" s="54"/>
      <c r="P159" s="54"/>
      <c r="R159" s="52" t="s">
        <v>183</v>
      </c>
      <c r="S159" s="126"/>
      <c r="T159" s="126"/>
      <c r="U159" s="126"/>
      <c r="V159" s="126"/>
      <c r="W159" s="126"/>
      <c r="X159" s="127"/>
      <c r="Y159" s="127"/>
      <c r="Z159" s="126"/>
      <c r="AA159" s="126"/>
      <c r="AB159" s="126"/>
      <c r="AC159" s="126"/>
      <c r="AD159" s="126"/>
      <c r="AE159" s="126"/>
    </row>
    <row r="160">
      <c r="B160" s="108"/>
      <c r="C160" s="112" t="s">
        <v>184</v>
      </c>
      <c r="D160" s="112" t="s">
        <v>180</v>
      </c>
      <c r="F160" s="70"/>
      <c r="G160" s="66"/>
      <c r="H160" s="66"/>
      <c r="I160" s="66"/>
      <c r="J160" s="66"/>
      <c r="K160" s="66"/>
      <c r="L160" s="66"/>
      <c r="M160" s="120" t="str">
        <f t="shared" si="15"/>
        <v/>
      </c>
      <c r="N160" s="115" t="str">
        <f t="shared" si="14"/>
        <v/>
      </c>
      <c r="O160" s="54"/>
      <c r="P160" s="54"/>
      <c r="R160" s="60" t="s">
        <v>185</v>
      </c>
      <c r="S160" s="69">
        <f t="shared" ref="S160:AE160" si="16">S159*$J$8</f>
        <v>0</v>
      </c>
      <c r="T160" s="69">
        <f t="shared" si="16"/>
        <v>0</v>
      </c>
      <c r="U160" s="69">
        <f t="shared" si="16"/>
        <v>0</v>
      </c>
      <c r="V160" s="69">
        <f t="shared" si="16"/>
        <v>0</v>
      </c>
      <c r="W160" s="69">
        <f t="shared" si="16"/>
        <v>0</v>
      </c>
      <c r="X160" s="128">
        <f t="shared" si="16"/>
        <v>0</v>
      </c>
      <c r="Y160" s="128">
        <f t="shared" si="16"/>
        <v>0</v>
      </c>
      <c r="Z160" s="69">
        <f t="shared" si="16"/>
        <v>0</v>
      </c>
      <c r="AA160" s="69">
        <f t="shared" si="16"/>
        <v>0</v>
      </c>
      <c r="AB160" s="69">
        <f t="shared" si="16"/>
        <v>0</v>
      </c>
      <c r="AC160" s="69">
        <f t="shared" si="16"/>
        <v>0</v>
      </c>
      <c r="AD160" s="69">
        <f t="shared" si="16"/>
        <v>0</v>
      </c>
      <c r="AE160" s="69">
        <f t="shared" si="16"/>
        <v>0</v>
      </c>
    </row>
    <row r="161">
      <c r="B161" s="103" t="s">
        <v>186</v>
      </c>
      <c r="C161" s="65"/>
      <c r="D161" s="108"/>
      <c r="E161" s="108"/>
      <c r="F161" s="71"/>
      <c r="G161" s="71"/>
      <c r="H161" s="71"/>
      <c r="I161" s="71"/>
      <c r="J161" s="71"/>
      <c r="K161" s="71"/>
      <c r="L161" s="71"/>
      <c r="M161" s="71" t="str">
        <f t="shared" si="15"/>
        <v/>
      </c>
      <c r="N161" s="68" t="str">
        <f t="shared" si="14"/>
        <v/>
      </c>
      <c r="P161" s="110"/>
      <c r="R161" s="60"/>
      <c r="S161" s="54"/>
      <c r="T161" s="54"/>
      <c r="U161" s="54"/>
      <c r="V161" s="54"/>
      <c r="W161" s="54"/>
      <c r="X161" s="54"/>
      <c r="Y161" s="54"/>
      <c r="Z161" s="54"/>
      <c r="AA161" s="54"/>
      <c r="AB161" s="54"/>
      <c r="AC161" s="54"/>
      <c r="AD161" s="54"/>
      <c r="AE161" s="54"/>
    </row>
    <row r="162">
      <c r="B162" s="108"/>
      <c r="C162" s="129" t="s">
        <v>187</v>
      </c>
      <c r="D162" s="108"/>
      <c r="E162" s="108"/>
      <c r="F162" s="113"/>
      <c r="G162" s="71"/>
      <c r="H162" s="130" t="s">
        <v>173</v>
      </c>
      <c r="I162" s="131">
        <f>sum(N163:N164)</f>
        <v>0</v>
      </c>
      <c r="J162" s="71"/>
      <c r="K162" s="71"/>
      <c r="L162" s="71"/>
      <c r="M162" s="71"/>
      <c r="N162" s="68"/>
      <c r="O162" s="54"/>
      <c r="P162" s="54"/>
      <c r="R162" s="52" t="s">
        <v>188</v>
      </c>
      <c r="S162" s="127"/>
      <c r="T162" s="127"/>
      <c r="U162" s="127"/>
      <c r="V162" s="127"/>
      <c r="W162" s="127"/>
      <c r="X162" s="126"/>
      <c r="Y162" s="126"/>
      <c r="Z162" s="127"/>
      <c r="AA162" s="127"/>
      <c r="AB162" s="127"/>
      <c r="AC162" s="127"/>
      <c r="AD162" s="127"/>
      <c r="AE162" s="127"/>
    </row>
    <row r="163">
      <c r="B163" s="108"/>
      <c r="C163" s="105" t="s">
        <v>189</v>
      </c>
      <c r="D163" s="108"/>
      <c r="E163" s="108"/>
      <c r="F163" s="118" t="str">
        <f>F157</f>
        <v/>
      </c>
      <c r="G163" s="119"/>
      <c r="H163" s="71"/>
      <c r="I163" s="71"/>
      <c r="J163" s="71"/>
      <c r="K163" s="71"/>
      <c r="L163" s="71"/>
      <c r="M163" s="120" t="str">
        <f t="shared" ref="M163:M164" si="18">if(Count(F163:L163)&gt;0,sum(F163:L163),"")</f>
        <v/>
      </c>
      <c r="N163" s="115" t="str">
        <f t="shared" ref="N163:N166" si="19">if(ISNUMBER(M163)=false,"",if($J$8&lt;&gt;0,if(M163&lt;&gt;"",M163*$J$8,""),""))</f>
        <v/>
      </c>
      <c r="O163" s="54"/>
      <c r="P163" s="54"/>
      <c r="R163" s="60" t="s">
        <v>185</v>
      </c>
      <c r="S163" s="69">
        <f t="shared" ref="S163:AE163" si="17">S162*$J$8</f>
        <v>0</v>
      </c>
      <c r="T163" s="69">
        <f t="shared" si="17"/>
        <v>0</v>
      </c>
      <c r="U163" s="69">
        <f t="shared" si="17"/>
        <v>0</v>
      </c>
      <c r="V163" s="69">
        <f t="shared" si="17"/>
        <v>0</v>
      </c>
      <c r="W163" s="69">
        <f t="shared" si="17"/>
        <v>0</v>
      </c>
      <c r="X163" s="128">
        <f t="shared" si="17"/>
        <v>0</v>
      </c>
      <c r="Y163" s="128">
        <f t="shared" si="17"/>
        <v>0</v>
      </c>
      <c r="Z163" s="69">
        <f t="shared" si="17"/>
        <v>0</v>
      </c>
      <c r="AA163" s="69">
        <f t="shared" si="17"/>
        <v>0</v>
      </c>
      <c r="AB163" s="69">
        <f t="shared" si="17"/>
        <v>0</v>
      </c>
      <c r="AC163" s="69">
        <f t="shared" si="17"/>
        <v>0</v>
      </c>
      <c r="AD163" s="69">
        <f t="shared" si="17"/>
        <v>0</v>
      </c>
      <c r="AE163" s="69">
        <f t="shared" si="17"/>
        <v>0</v>
      </c>
    </row>
    <row r="164">
      <c r="B164" s="108"/>
      <c r="C164" s="112" t="s">
        <v>190</v>
      </c>
      <c r="D164" s="108"/>
      <c r="E164" s="108"/>
      <c r="F164" s="132" t="str">
        <f>M158</f>
        <v/>
      </c>
      <c r="G164" s="71"/>
      <c r="H164" s="71"/>
      <c r="I164" s="71"/>
      <c r="J164" s="71"/>
      <c r="K164" s="71"/>
      <c r="L164" s="71"/>
      <c r="M164" s="120" t="str">
        <f t="shared" si="18"/>
        <v/>
      </c>
      <c r="N164" s="115" t="str">
        <f t="shared" si="19"/>
        <v/>
      </c>
      <c r="O164" s="54"/>
      <c r="P164" s="54"/>
      <c r="R164" s="60"/>
      <c r="S164" s="54"/>
      <c r="T164" s="54"/>
      <c r="U164" s="54"/>
      <c r="V164" s="54"/>
      <c r="W164" s="54"/>
      <c r="X164" s="54"/>
      <c r="Y164" s="54"/>
      <c r="Z164" s="54"/>
      <c r="AA164" s="54"/>
      <c r="AB164" s="54"/>
      <c r="AC164" s="54"/>
      <c r="AD164" s="54"/>
      <c r="AE164" s="54"/>
    </row>
    <row r="165">
      <c r="B165" s="103" t="s">
        <v>191</v>
      </c>
      <c r="C165" s="65"/>
      <c r="D165" s="108"/>
      <c r="E165" s="108"/>
      <c r="F165" s="71"/>
      <c r="G165" s="71"/>
      <c r="H165" s="71"/>
      <c r="I165" s="71"/>
      <c r="J165" s="71"/>
      <c r="K165" s="71"/>
      <c r="L165" s="71"/>
      <c r="M165" s="71"/>
      <c r="N165" s="68" t="str">
        <f t="shared" si="19"/>
        <v/>
      </c>
      <c r="O165" s="54"/>
      <c r="P165" s="54"/>
      <c r="R165" s="55" t="s">
        <v>192</v>
      </c>
      <c r="S165" s="127"/>
      <c r="T165" s="127"/>
      <c r="U165" s="127"/>
      <c r="V165" s="127"/>
      <c r="W165" s="127"/>
      <c r="X165" s="126"/>
      <c r="Y165" s="126"/>
      <c r="Z165" s="127"/>
      <c r="AA165" s="127"/>
      <c r="AB165" s="127"/>
      <c r="AC165" s="127"/>
      <c r="AD165" s="127"/>
      <c r="AE165" s="127"/>
    </row>
    <row r="166">
      <c r="A166" s="54"/>
      <c r="B166" s="108"/>
      <c r="C166" s="108" t="s">
        <v>193</v>
      </c>
      <c r="D166" s="108"/>
      <c r="E166" s="108"/>
      <c r="F166" s="113"/>
      <c r="G166" s="71"/>
      <c r="H166" s="130" t="s">
        <v>173</v>
      </c>
      <c r="I166" s="131" t="str">
        <f>M167</f>
        <v/>
      </c>
      <c r="J166" s="71"/>
      <c r="K166" s="71"/>
      <c r="L166" s="71"/>
      <c r="M166" s="71" t="str">
        <f t="shared" ref="M166:M167" si="21">if(Count(F166:L166)&gt;0,sum(F166:L166),"")</f>
        <v/>
      </c>
      <c r="N166" s="68" t="str">
        <f t="shared" si="19"/>
        <v/>
      </c>
      <c r="P166" s="56"/>
      <c r="Q166" s="54"/>
      <c r="R166" s="60" t="s">
        <v>185</v>
      </c>
      <c r="S166" s="69">
        <f t="shared" ref="S166:AE166" si="20">S165*$J$8</f>
        <v>0</v>
      </c>
      <c r="T166" s="69">
        <f t="shared" si="20"/>
        <v>0</v>
      </c>
      <c r="U166" s="69">
        <f t="shared" si="20"/>
        <v>0</v>
      </c>
      <c r="V166" s="69">
        <f t="shared" si="20"/>
        <v>0</v>
      </c>
      <c r="W166" s="69">
        <f t="shared" si="20"/>
        <v>0</v>
      </c>
      <c r="X166" s="128">
        <f t="shared" si="20"/>
        <v>0</v>
      </c>
      <c r="Y166" s="128">
        <f t="shared" si="20"/>
        <v>0</v>
      </c>
      <c r="Z166" s="69">
        <f t="shared" si="20"/>
        <v>0</v>
      </c>
      <c r="AA166" s="69">
        <f t="shared" si="20"/>
        <v>0</v>
      </c>
      <c r="AB166" s="69">
        <f t="shared" si="20"/>
        <v>0</v>
      </c>
      <c r="AC166" s="69">
        <f t="shared" si="20"/>
        <v>0</v>
      </c>
      <c r="AD166" s="69">
        <f t="shared" si="20"/>
        <v>0</v>
      </c>
      <c r="AE166" s="69">
        <f t="shared" si="20"/>
        <v>0</v>
      </c>
      <c r="AF166" s="54"/>
    </row>
    <row r="167">
      <c r="A167" s="54"/>
      <c r="B167" s="108"/>
      <c r="C167" s="105" t="s">
        <v>194</v>
      </c>
      <c r="D167" s="108"/>
      <c r="E167" s="108"/>
      <c r="F167" s="70"/>
      <c r="G167" s="119"/>
      <c r="H167" s="71"/>
      <c r="I167" s="71"/>
      <c r="J167" s="71"/>
      <c r="K167" s="71"/>
      <c r="L167" s="71"/>
      <c r="M167" s="120" t="str">
        <f t="shared" si="21"/>
        <v/>
      </c>
      <c r="N167" s="133" t="s">
        <v>151</v>
      </c>
      <c r="O167" s="119"/>
      <c r="P167" s="54"/>
      <c r="Q167" s="54"/>
      <c r="R167" s="54"/>
      <c r="S167" s="54"/>
      <c r="T167" s="54"/>
      <c r="U167" s="54"/>
      <c r="V167" s="54"/>
      <c r="W167" s="54"/>
      <c r="X167" s="54"/>
      <c r="Y167" s="54"/>
      <c r="Z167" s="54"/>
      <c r="AA167" s="54"/>
      <c r="AB167" s="54"/>
      <c r="AC167" s="54"/>
      <c r="AD167" s="54"/>
      <c r="AE167" s="54"/>
      <c r="AF167" s="54"/>
    </row>
    <row r="168">
      <c r="A168" s="54"/>
      <c r="B168" s="108"/>
      <c r="C168" s="108"/>
      <c r="D168" s="108"/>
      <c r="E168" s="108"/>
      <c r="F168" s="71"/>
      <c r="G168" s="71"/>
      <c r="H168" s="71"/>
      <c r="I168" s="71"/>
      <c r="J168" s="71"/>
      <c r="K168" s="71"/>
      <c r="L168" s="71"/>
      <c r="M168" s="71"/>
      <c r="N168" s="68"/>
      <c r="O168" s="119"/>
      <c r="P168" s="54"/>
      <c r="Q168" s="54"/>
      <c r="R168" s="52" t="s">
        <v>195</v>
      </c>
      <c r="S168" s="126"/>
      <c r="T168" s="126"/>
      <c r="U168" s="126"/>
      <c r="V168" s="127"/>
      <c r="W168" s="126"/>
      <c r="X168" s="126"/>
      <c r="Y168" s="126"/>
      <c r="Z168" s="126"/>
      <c r="AA168" s="126"/>
      <c r="AB168" s="126"/>
      <c r="AC168" s="126"/>
      <c r="AD168" s="126"/>
      <c r="AE168" s="126"/>
      <c r="AF168" s="54"/>
    </row>
    <row r="169">
      <c r="B169" s="108"/>
      <c r="C169" s="108" t="s">
        <v>196</v>
      </c>
      <c r="D169" s="108"/>
      <c r="E169" s="108"/>
      <c r="F169" s="113"/>
      <c r="G169" s="71"/>
      <c r="H169" s="130" t="s">
        <v>173</v>
      </c>
      <c r="I169" s="131" t="str">
        <f>M170</f>
        <v/>
      </c>
      <c r="J169" s="71"/>
      <c r="K169" s="71"/>
      <c r="L169" s="71"/>
      <c r="M169" s="71" t="str">
        <f t="shared" ref="M169:M171" si="23">if(Count(F169:L169)&gt;0,sum(F169:L169),"")</f>
        <v/>
      </c>
      <c r="N169" s="68" t="str">
        <f>if(ISNUMBER(M169)=false,"",if($J$8&lt;&gt;0,if(M169&lt;&gt;"",M169*$J$8,""),""))</f>
        <v/>
      </c>
      <c r="P169" s="56"/>
      <c r="R169" s="54" t="s">
        <v>185</v>
      </c>
      <c r="S169" s="69">
        <f t="shared" ref="S169:AE169" si="22">S168*$J$8</f>
        <v>0</v>
      </c>
      <c r="T169" s="69">
        <f t="shared" si="22"/>
        <v>0</v>
      </c>
      <c r="U169" s="69">
        <f t="shared" si="22"/>
        <v>0</v>
      </c>
      <c r="V169" s="69">
        <f t="shared" si="22"/>
        <v>0</v>
      </c>
      <c r="W169" s="69">
        <f t="shared" si="22"/>
        <v>0</v>
      </c>
      <c r="X169" s="128">
        <f t="shared" si="22"/>
        <v>0</v>
      </c>
      <c r="Y169" s="128">
        <f t="shared" si="22"/>
        <v>0</v>
      </c>
      <c r="Z169" s="69">
        <f t="shared" si="22"/>
        <v>0</v>
      </c>
      <c r="AA169" s="69">
        <f t="shared" si="22"/>
        <v>0</v>
      </c>
      <c r="AB169" s="69">
        <f t="shared" si="22"/>
        <v>0</v>
      </c>
      <c r="AC169" s="69">
        <f t="shared" si="22"/>
        <v>0</v>
      </c>
      <c r="AD169" s="69">
        <f t="shared" si="22"/>
        <v>0</v>
      </c>
      <c r="AE169" s="69">
        <f t="shared" si="22"/>
        <v>0</v>
      </c>
    </row>
    <row r="170">
      <c r="B170" s="108"/>
      <c r="C170" s="105" t="s">
        <v>197</v>
      </c>
      <c r="D170" s="108"/>
      <c r="E170" s="108"/>
      <c r="F170" s="70"/>
      <c r="G170" s="119"/>
      <c r="H170" s="71"/>
      <c r="I170" s="71"/>
      <c r="J170" s="71"/>
      <c r="K170" s="71"/>
      <c r="L170" s="71"/>
      <c r="M170" s="120" t="str">
        <f t="shared" si="23"/>
        <v/>
      </c>
      <c r="N170" s="133" t="s">
        <v>151</v>
      </c>
      <c r="O170" s="54"/>
      <c r="P170" s="54"/>
    </row>
    <row r="171">
      <c r="B171" s="108"/>
      <c r="C171" s="65"/>
      <c r="D171" s="108"/>
      <c r="E171" s="108"/>
      <c r="F171" s="119"/>
      <c r="G171" s="71"/>
      <c r="H171" s="71"/>
      <c r="I171" s="71"/>
      <c r="J171" s="71"/>
      <c r="K171" s="71"/>
      <c r="L171" s="71"/>
      <c r="M171" s="71" t="str">
        <f t="shared" si="23"/>
        <v/>
      </c>
      <c r="N171" s="68" t="str">
        <f t="shared" ref="N171:N172" si="24">M171</f>
        <v/>
      </c>
      <c r="O171" s="54"/>
      <c r="P171" s="54"/>
    </row>
    <row r="172">
      <c r="B172" s="108"/>
      <c r="C172" s="108" t="s">
        <v>198</v>
      </c>
      <c r="D172" s="108"/>
      <c r="E172" s="108"/>
      <c r="F172" s="113"/>
      <c r="G172" s="71"/>
      <c r="H172" s="130" t="s">
        <v>173</v>
      </c>
      <c r="I172" s="131">
        <f>Q177-I169</f>
        <v>0</v>
      </c>
      <c r="J172" s="119"/>
      <c r="K172" s="119"/>
      <c r="L172" s="119"/>
      <c r="M172" s="54"/>
      <c r="N172" s="68" t="str">
        <f t="shared" si="24"/>
        <v/>
      </c>
      <c r="P172" s="56"/>
    </row>
    <row r="173">
      <c r="B173" s="108"/>
      <c r="C173" s="108"/>
      <c r="D173" s="108"/>
      <c r="E173" s="108"/>
      <c r="F173" s="54"/>
      <c r="G173" s="71"/>
      <c r="H173" s="71"/>
      <c r="I173" s="71"/>
      <c r="J173" s="71"/>
      <c r="K173" s="71"/>
      <c r="L173" s="71"/>
      <c r="M173" s="67"/>
      <c r="N173" s="68"/>
      <c r="O173" s="54"/>
      <c r="P173" s="54"/>
    </row>
    <row r="174">
      <c r="B174" s="108"/>
      <c r="C174" s="108" t="s">
        <v>199</v>
      </c>
      <c r="D174" s="108"/>
      <c r="E174" s="108"/>
      <c r="F174" s="113"/>
      <c r="G174" s="71"/>
      <c r="H174" s="130" t="s">
        <v>173</v>
      </c>
      <c r="I174" s="131" t="str">
        <f>N175</f>
        <v/>
      </c>
      <c r="J174" s="71"/>
      <c r="K174" s="71"/>
      <c r="L174" s="71"/>
      <c r="M174" s="71"/>
      <c r="N174" s="68"/>
      <c r="P174" s="56"/>
    </row>
    <row r="175">
      <c r="B175" s="129" t="s">
        <v>128</v>
      </c>
      <c r="C175" s="112" t="s">
        <v>200</v>
      </c>
      <c r="D175" s="108"/>
      <c r="E175" s="108"/>
      <c r="F175" s="125"/>
      <c r="G175" s="71"/>
      <c r="H175" s="71"/>
      <c r="I175" s="71"/>
      <c r="J175" s="71"/>
      <c r="K175" s="71"/>
      <c r="L175" s="71"/>
      <c r="M175" s="71"/>
      <c r="N175" s="134" t="str">
        <f>F175</f>
        <v/>
      </c>
      <c r="O175" s="54"/>
      <c r="P175" s="54"/>
    </row>
    <row r="176">
      <c r="B176" s="108"/>
      <c r="C176" s="108"/>
      <c r="D176" s="108"/>
      <c r="E176" s="108"/>
      <c r="F176" s="119"/>
      <c r="G176" s="71"/>
      <c r="H176" s="71"/>
      <c r="I176" s="71"/>
      <c r="J176" s="71">
        <f>I166+I169+I172-I174</f>
        <v>0</v>
      </c>
      <c r="K176" s="71"/>
      <c r="L176" s="71"/>
      <c r="M176" s="71"/>
      <c r="N176" s="71"/>
    </row>
    <row r="177">
      <c r="B177" s="108"/>
      <c r="C177" s="108" t="s">
        <v>201</v>
      </c>
      <c r="D177" s="108"/>
      <c r="E177" s="108"/>
      <c r="F177" s="113"/>
      <c r="G177" s="71"/>
      <c r="H177" s="130" t="s">
        <v>173</v>
      </c>
      <c r="I177" s="131">
        <f>sum(O178:O196)</f>
        <v>0</v>
      </c>
      <c r="J177" s="135" t="s">
        <v>202</v>
      </c>
      <c r="K177" s="71"/>
      <c r="L177" s="71"/>
      <c r="M177" s="71"/>
      <c r="N177" s="71"/>
      <c r="P177" s="2" t="s">
        <v>203</v>
      </c>
      <c r="Q177" s="59">
        <f>M178+N179+N180+N181+N182+N183+N184+N185+N186-M187-N188-N189+N190+M191-M192-M193-M194+M195+M196</f>
        <v>0</v>
      </c>
    </row>
    <row r="178">
      <c r="B178" s="108"/>
      <c r="C178" s="105" t="s">
        <v>204</v>
      </c>
      <c r="D178" s="108"/>
      <c r="E178" s="108"/>
      <c r="F178" s="132">
        <f>F170+F167</f>
        <v>0</v>
      </c>
      <c r="G178" s="119"/>
      <c r="H178" s="71"/>
      <c r="I178" s="71"/>
      <c r="J178" s="71"/>
      <c r="K178" s="71"/>
      <c r="L178" s="71"/>
      <c r="M178" s="120">
        <f t="shared" ref="M178:M212" si="26">if(Count(F178:L178)&gt;0,sum(F178:L178),"")</f>
        <v>0</v>
      </c>
      <c r="N178" s="54"/>
      <c r="O178" s="136">
        <f>M178</f>
        <v>0</v>
      </c>
      <c r="P178" s="54"/>
    </row>
    <row r="179">
      <c r="B179" s="137" t="s">
        <v>205</v>
      </c>
      <c r="C179" s="105" t="s">
        <v>206</v>
      </c>
      <c r="D179" s="65"/>
      <c r="E179" s="65"/>
      <c r="F179" s="132" t="str">
        <f t="shared" ref="F179:L179" si="25">F27</f>
        <v/>
      </c>
      <c r="G179" s="132" t="str">
        <f t="shared" si="25"/>
        <v/>
      </c>
      <c r="H179" s="132" t="str">
        <f t="shared" si="25"/>
        <v/>
      </c>
      <c r="I179" s="132" t="str">
        <f t="shared" si="25"/>
        <v/>
      </c>
      <c r="J179" s="132" t="str">
        <f t="shared" si="25"/>
        <v/>
      </c>
      <c r="K179" s="132" t="str">
        <f t="shared" si="25"/>
        <v/>
      </c>
      <c r="L179" s="132" t="str">
        <f t="shared" si="25"/>
        <v/>
      </c>
      <c r="M179" s="120" t="str">
        <f t="shared" si="26"/>
        <v/>
      </c>
      <c r="N179" s="134" t="str">
        <f t="shared" ref="N179:N186" si="28">if(ISNUMBER(M179)=false,"",if($J$8&lt;&gt;0,if(M179&lt;&gt;"",M179*$J$8,""),""))</f>
        <v/>
      </c>
      <c r="O179" s="138" t="str">
        <f t="shared" ref="O179:O186" si="29">N179</f>
        <v/>
      </c>
      <c r="P179" s="54"/>
    </row>
    <row r="180">
      <c r="B180" s="137" t="s">
        <v>205</v>
      </c>
      <c r="C180" s="139" t="s">
        <v>207</v>
      </c>
      <c r="D180" s="65"/>
      <c r="E180" s="65"/>
      <c r="F180" s="132" t="str">
        <f t="shared" ref="F180:L180" si="27">F28</f>
        <v/>
      </c>
      <c r="G180" s="132" t="str">
        <f t="shared" si="27"/>
        <v/>
      </c>
      <c r="H180" s="132" t="str">
        <f t="shared" si="27"/>
        <v/>
      </c>
      <c r="I180" s="132" t="str">
        <f t="shared" si="27"/>
        <v/>
      </c>
      <c r="J180" s="132" t="str">
        <f t="shared" si="27"/>
        <v/>
      </c>
      <c r="K180" s="132" t="str">
        <f t="shared" si="27"/>
        <v/>
      </c>
      <c r="L180" s="132" t="str">
        <f t="shared" si="27"/>
        <v/>
      </c>
      <c r="M180" s="120" t="str">
        <f t="shared" si="26"/>
        <v/>
      </c>
      <c r="N180" s="134" t="str">
        <f t="shared" si="28"/>
        <v/>
      </c>
      <c r="O180" s="138" t="str">
        <f t="shared" si="29"/>
        <v/>
      </c>
      <c r="P180" s="54"/>
    </row>
    <row r="181">
      <c r="B181" s="137" t="s">
        <v>205</v>
      </c>
      <c r="C181" s="105" t="s">
        <v>208</v>
      </c>
      <c r="D181" s="65"/>
      <c r="E181" s="65"/>
      <c r="F181" s="132">
        <f t="shared" ref="F181:L181" si="30">F34</f>
        <v>119874.14</v>
      </c>
      <c r="G181" s="132" t="str">
        <f t="shared" si="30"/>
        <v/>
      </c>
      <c r="H181" s="132" t="str">
        <f t="shared" si="30"/>
        <v/>
      </c>
      <c r="I181" s="132" t="str">
        <f t="shared" si="30"/>
        <v/>
      </c>
      <c r="J181" s="132" t="str">
        <f t="shared" si="30"/>
        <v/>
      </c>
      <c r="K181" s="132" t="str">
        <f t="shared" si="30"/>
        <v/>
      </c>
      <c r="L181" s="132" t="str">
        <f t="shared" si="30"/>
        <v/>
      </c>
      <c r="M181" s="120">
        <f t="shared" si="26"/>
        <v>119874.14</v>
      </c>
      <c r="N181" s="134" t="str">
        <f t="shared" si="28"/>
        <v/>
      </c>
      <c r="O181" s="138" t="str">
        <f t="shared" si="29"/>
        <v/>
      </c>
      <c r="P181" s="54"/>
    </row>
    <row r="182">
      <c r="B182" s="137" t="s">
        <v>205</v>
      </c>
      <c r="C182" s="139" t="s">
        <v>209</v>
      </c>
      <c r="D182" s="65"/>
      <c r="E182" s="65"/>
      <c r="F182" s="132" t="str">
        <f t="shared" ref="F182:L182" si="31">F37</f>
        <v/>
      </c>
      <c r="G182" s="132" t="str">
        <f t="shared" si="31"/>
        <v/>
      </c>
      <c r="H182" s="132" t="str">
        <f t="shared" si="31"/>
        <v/>
      </c>
      <c r="I182" s="132" t="str">
        <f t="shared" si="31"/>
        <v/>
      </c>
      <c r="J182" s="132" t="str">
        <f t="shared" si="31"/>
        <v/>
      </c>
      <c r="K182" s="132" t="str">
        <f t="shared" si="31"/>
        <v/>
      </c>
      <c r="L182" s="132" t="str">
        <f t="shared" si="31"/>
        <v/>
      </c>
      <c r="M182" s="120" t="str">
        <f t="shared" si="26"/>
        <v/>
      </c>
      <c r="N182" s="68" t="str">
        <f t="shared" si="28"/>
        <v/>
      </c>
      <c r="O182" s="138" t="str">
        <f t="shared" si="29"/>
        <v/>
      </c>
      <c r="P182" s="54"/>
    </row>
    <row r="183">
      <c r="B183" s="137" t="s">
        <v>205</v>
      </c>
      <c r="C183" s="105" t="s">
        <v>210</v>
      </c>
      <c r="D183" s="65"/>
      <c r="E183" s="65"/>
      <c r="F183" s="132" t="str">
        <f t="shared" ref="F183:L183" si="32">F38</f>
        <v/>
      </c>
      <c r="G183" s="132" t="str">
        <f t="shared" si="32"/>
        <v/>
      </c>
      <c r="H183" s="132" t="str">
        <f t="shared" si="32"/>
        <v/>
      </c>
      <c r="I183" s="132" t="str">
        <f t="shared" si="32"/>
        <v/>
      </c>
      <c r="J183" s="132" t="str">
        <f t="shared" si="32"/>
        <v/>
      </c>
      <c r="K183" s="132" t="str">
        <f t="shared" si="32"/>
        <v/>
      </c>
      <c r="L183" s="132" t="str">
        <f t="shared" si="32"/>
        <v/>
      </c>
      <c r="M183" s="120" t="str">
        <f t="shared" si="26"/>
        <v/>
      </c>
      <c r="N183" s="134" t="str">
        <f t="shared" si="28"/>
        <v/>
      </c>
      <c r="O183" s="138" t="str">
        <f t="shared" si="29"/>
        <v/>
      </c>
      <c r="P183" s="54"/>
    </row>
    <row r="184">
      <c r="B184" s="137" t="s">
        <v>205</v>
      </c>
      <c r="C184" s="105" t="s">
        <v>211</v>
      </c>
      <c r="D184" s="65"/>
      <c r="E184" s="65"/>
      <c r="F184" s="132" t="str">
        <f>F39</f>
        <v/>
      </c>
      <c r="G184" s="132"/>
      <c r="H184" s="132"/>
      <c r="I184" s="132"/>
      <c r="J184" s="132"/>
      <c r="K184" s="132"/>
      <c r="L184" s="132"/>
      <c r="M184" s="120" t="str">
        <f t="shared" si="26"/>
        <v/>
      </c>
      <c r="N184" s="134" t="str">
        <f t="shared" si="28"/>
        <v/>
      </c>
      <c r="O184" s="138" t="str">
        <f t="shared" si="29"/>
        <v/>
      </c>
      <c r="P184" s="54"/>
    </row>
    <row r="185">
      <c r="B185" s="137" t="s">
        <v>205</v>
      </c>
      <c r="C185" s="139" t="s">
        <v>212</v>
      </c>
      <c r="D185" s="65"/>
      <c r="E185" s="65"/>
      <c r="F185" s="132" t="str">
        <f t="shared" ref="F185:L185" si="33">F44</f>
        <v/>
      </c>
      <c r="G185" s="132" t="str">
        <f t="shared" si="33"/>
        <v/>
      </c>
      <c r="H185" s="132" t="str">
        <f t="shared" si="33"/>
        <v/>
      </c>
      <c r="I185" s="132" t="str">
        <f t="shared" si="33"/>
        <v/>
      </c>
      <c r="J185" s="132" t="str">
        <f t="shared" si="33"/>
        <v/>
      </c>
      <c r="K185" s="132" t="str">
        <f t="shared" si="33"/>
        <v/>
      </c>
      <c r="L185" s="132" t="str">
        <f t="shared" si="33"/>
        <v/>
      </c>
      <c r="M185" s="120" t="str">
        <f t="shared" si="26"/>
        <v/>
      </c>
      <c r="N185" s="68" t="str">
        <f t="shared" si="28"/>
        <v/>
      </c>
      <c r="O185" s="138" t="str">
        <f t="shared" si="29"/>
        <v/>
      </c>
      <c r="P185" s="54"/>
    </row>
    <row r="186">
      <c r="B186" s="137" t="s">
        <v>205</v>
      </c>
      <c r="C186" s="139" t="s">
        <v>213</v>
      </c>
      <c r="D186" s="65"/>
      <c r="E186" s="65"/>
      <c r="F186" s="132" t="str">
        <f t="shared" ref="F186:L186" si="34">F45</f>
        <v/>
      </c>
      <c r="G186" s="132" t="str">
        <f t="shared" si="34"/>
        <v/>
      </c>
      <c r="H186" s="132" t="str">
        <f t="shared" si="34"/>
        <v/>
      </c>
      <c r="I186" s="132" t="str">
        <f t="shared" si="34"/>
        <v/>
      </c>
      <c r="J186" s="132" t="str">
        <f t="shared" si="34"/>
        <v/>
      </c>
      <c r="K186" s="132" t="str">
        <f t="shared" si="34"/>
        <v/>
      </c>
      <c r="L186" s="132" t="str">
        <f t="shared" si="34"/>
        <v/>
      </c>
      <c r="M186" s="120" t="str">
        <f t="shared" si="26"/>
        <v/>
      </c>
      <c r="N186" s="68" t="str">
        <f t="shared" si="28"/>
        <v/>
      </c>
      <c r="O186" s="138" t="str">
        <f t="shared" si="29"/>
        <v/>
      </c>
      <c r="P186" s="54"/>
    </row>
    <row r="187">
      <c r="B187" s="65" t="s">
        <v>128</v>
      </c>
      <c r="C187" s="139" t="s">
        <v>214</v>
      </c>
      <c r="D187" s="65"/>
      <c r="E187" s="65"/>
      <c r="F187" s="140"/>
      <c r="G187" s="71"/>
      <c r="H187" s="71"/>
      <c r="I187" s="71"/>
      <c r="J187" s="71"/>
      <c r="K187" s="71"/>
      <c r="L187" s="71"/>
      <c r="M187" s="68" t="str">
        <f t="shared" si="26"/>
        <v/>
      </c>
      <c r="N187" s="141"/>
      <c r="O187" s="138">
        <f>-M187</f>
        <v>0</v>
      </c>
      <c r="P187" s="54"/>
    </row>
    <row r="188">
      <c r="B188" s="65" t="s">
        <v>128</v>
      </c>
      <c r="C188" s="139" t="s">
        <v>215</v>
      </c>
      <c r="D188" s="65"/>
      <c r="E188" s="65"/>
      <c r="F188" s="132">
        <f t="shared" ref="F188:L188" si="35">F49</f>
        <v>76460.73</v>
      </c>
      <c r="G188" s="132" t="str">
        <f t="shared" si="35"/>
        <v/>
      </c>
      <c r="H188" s="132" t="str">
        <f t="shared" si="35"/>
        <v/>
      </c>
      <c r="I188" s="132" t="str">
        <f t="shared" si="35"/>
        <v/>
      </c>
      <c r="J188" s="132" t="str">
        <f t="shared" si="35"/>
        <v/>
      </c>
      <c r="K188" s="132" t="str">
        <f t="shared" si="35"/>
        <v/>
      </c>
      <c r="L188" s="132" t="str">
        <f t="shared" si="35"/>
        <v/>
      </c>
      <c r="M188" s="120">
        <f t="shared" si="26"/>
        <v>76460.73</v>
      </c>
      <c r="N188" s="68" t="str">
        <f t="shared" ref="N188:N190" si="37">if(ISNUMBER(M188)=false,"",if($J$8&lt;&gt;0,if(M188&lt;&gt;"",M188*$J$8,""),""))</f>
        <v/>
      </c>
      <c r="O188" s="138">
        <f t="shared" ref="O188:O189" si="38">-N188</f>
        <v>0</v>
      </c>
    </row>
    <row r="189">
      <c r="B189" s="65" t="s">
        <v>128</v>
      </c>
      <c r="C189" s="105" t="s">
        <v>216</v>
      </c>
      <c r="D189" s="65"/>
      <c r="E189" s="65"/>
      <c r="F189" s="132">
        <f t="shared" ref="F189:L189" si="36">F49</f>
        <v>76460.73</v>
      </c>
      <c r="G189" s="132" t="str">
        <f t="shared" si="36"/>
        <v/>
      </c>
      <c r="H189" s="132" t="str">
        <f t="shared" si="36"/>
        <v/>
      </c>
      <c r="I189" s="132" t="str">
        <f t="shared" si="36"/>
        <v/>
      </c>
      <c r="J189" s="132" t="str">
        <f t="shared" si="36"/>
        <v/>
      </c>
      <c r="K189" s="132" t="str">
        <f t="shared" si="36"/>
        <v/>
      </c>
      <c r="L189" s="132" t="str">
        <f t="shared" si="36"/>
        <v/>
      </c>
      <c r="M189" s="120">
        <f t="shared" si="26"/>
        <v>76460.73</v>
      </c>
      <c r="N189" s="68" t="str">
        <f t="shared" si="37"/>
        <v/>
      </c>
      <c r="O189" s="138">
        <f t="shared" si="38"/>
        <v>0</v>
      </c>
    </row>
    <row r="190">
      <c r="B190" s="137" t="s">
        <v>205</v>
      </c>
      <c r="C190" s="105" t="s">
        <v>217</v>
      </c>
      <c r="D190" s="65"/>
      <c r="E190" s="65"/>
      <c r="F190" s="140"/>
      <c r="G190" s="142"/>
      <c r="H190" s="66"/>
      <c r="I190" s="66"/>
      <c r="J190" s="66"/>
      <c r="K190" s="66"/>
      <c r="L190" s="66"/>
      <c r="M190" s="120" t="str">
        <f t="shared" si="26"/>
        <v/>
      </c>
      <c r="N190" s="134" t="str">
        <f t="shared" si="37"/>
        <v/>
      </c>
      <c r="O190" s="138" t="str">
        <f>N190</f>
        <v/>
      </c>
      <c r="P190" s="143" t="s">
        <v>218</v>
      </c>
    </row>
    <row r="191">
      <c r="B191" s="144" t="s">
        <v>205</v>
      </c>
      <c r="C191" s="105" t="s">
        <v>219</v>
      </c>
      <c r="D191" s="108"/>
      <c r="E191" s="108"/>
      <c r="F191" s="145"/>
      <c r="G191" s="71"/>
      <c r="H191" s="71"/>
      <c r="I191" s="71"/>
      <c r="J191" s="71"/>
      <c r="K191" s="71"/>
      <c r="L191" s="71"/>
      <c r="M191" s="134" t="str">
        <f t="shared" si="26"/>
        <v/>
      </c>
      <c r="N191" s="141"/>
      <c r="O191" s="138" t="str">
        <f>M191</f>
        <v/>
      </c>
    </row>
    <row r="192">
      <c r="B192" s="108" t="s">
        <v>128</v>
      </c>
      <c r="C192" s="105" t="s">
        <v>220</v>
      </c>
      <c r="D192" s="108"/>
      <c r="E192" s="108"/>
      <c r="F192" s="145"/>
      <c r="G192" s="71"/>
      <c r="H192" s="71"/>
      <c r="I192" s="71"/>
      <c r="J192" s="71"/>
      <c r="K192" s="71"/>
      <c r="L192" s="71"/>
      <c r="M192" s="134" t="str">
        <f t="shared" si="26"/>
        <v/>
      </c>
      <c r="N192" s="141"/>
      <c r="O192" s="138">
        <f t="shared" ref="O192:O194" si="39">-M192</f>
        <v>0</v>
      </c>
    </row>
    <row r="193">
      <c r="B193" s="108" t="s">
        <v>128</v>
      </c>
      <c r="C193" s="105" t="s">
        <v>221</v>
      </c>
      <c r="D193" s="108"/>
      <c r="E193" s="108"/>
      <c r="F193" s="145"/>
      <c r="G193" s="71"/>
      <c r="H193" s="71"/>
      <c r="I193" s="71"/>
      <c r="J193" s="71"/>
      <c r="K193" s="71"/>
      <c r="L193" s="71"/>
      <c r="M193" s="134" t="str">
        <f t="shared" si="26"/>
        <v/>
      </c>
      <c r="N193" s="141"/>
      <c r="O193" s="138">
        <f t="shared" si="39"/>
        <v>0</v>
      </c>
      <c r="Q193" s="2" t="s">
        <v>222</v>
      </c>
    </row>
    <row r="194">
      <c r="B194" s="108" t="s">
        <v>128</v>
      </c>
      <c r="C194" s="112" t="s">
        <v>223</v>
      </c>
      <c r="D194" s="108"/>
      <c r="E194" s="108"/>
      <c r="F194" s="132" t="str">
        <f>F175</f>
        <v/>
      </c>
      <c r="G194" s="71"/>
      <c r="H194" s="71"/>
      <c r="I194" s="71"/>
      <c r="J194" s="71"/>
      <c r="K194" s="71"/>
      <c r="L194" s="71"/>
      <c r="M194" s="134" t="str">
        <f t="shared" si="26"/>
        <v/>
      </c>
      <c r="N194" s="141"/>
      <c r="O194" s="138">
        <f t="shared" si="39"/>
        <v>0</v>
      </c>
    </row>
    <row r="195">
      <c r="B195" s="144" t="s">
        <v>205</v>
      </c>
      <c r="C195" s="112" t="s">
        <v>224</v>
      </c>
      <c r="D195" s="108"/>
      <c r="E195" s="108"/>
      <c r="F195" s="145" t="s">
        <v>151</v>
      </c>
      <c r="G195" s="71"/>
      <c r="H195" s="71"/>
      <c r="I195" s="71"/>
      <c r="J195" s="71"/>
      <c r="K195" s="71"/>
      <c r="L195" s="71"/>
      <c r="M195" s="134" t="str">
        <f t="shared" si="26"/>
        <v/>
      </c>
      <c r="N195" s="141"/>
      <c r="O195" s="138" t="str">
        <f t="shared" ref="O195:O196" si="40">M195</f>
        <v/>
      </c>
    </row>
    <row r="196">
      <c r="B196" s="144" t="s">
        <v>205</v>
      </c>
      <c r="C196" s="112" t="s">
        <v>225</v>
      </c>
      <c r="D196" s="108"/>
      <c r="E196" s="108"/>
      <c r="F196" s="145" t="s">
        <v>151</v>
      </c>
      <c r="G196" s="71"/>
      <c r="H196" s="71"/>
      <c r="I196" s="71"/>
      <c r="J196" s="71"/>
      <c r="K196" s="71"/>
      <c r="L196" s="71"/>
      <c r="M196" s="134" t="str">
        <f t="shared" si="26"/>
        <v/>
      </c>
      <c r="N196" s="141"/>
      <c r="O196" s="138" t="str">
        <f t="shared" si="40"/>
        <v/>
      </c>
    </row>
    <row r="197">
      <c r="B197" s="40"/>
      <c r="C197" s="146"/>
      <c r="D197" s="41"/>
      <c r="E197" s="41"/>
      <c r="F197" s="147"/>
      <c r="G197" s="43"/>
      <c r="H197" s="43"/>
      <c r="I197" s="43"/>
      <c r="J197" s="43"/>
      <c r="K197" s="43"/>
      <c r="L197" s="43"/>
      <c r="M197" s="85" t="str">
        <f t="shared" si="26"/>
        <v/>
      </c>
      <c r="N197" s="48" t="str">
        <f t="shared" ref="N197:N212" si="41">if(ISNUMBER(M197)=false,"",if($J$8&lt;&gt;0,if(M197&lt;&gt;"",M197*$J$8,""),""))</f>
        <v/>
      </c>
      <c r="O197" s="148"/>
    </row>
    <row r="198">
      <c r="B198" s="40"/>
      <c r="C198" s="146"/>
      <c r="D198" s="41"/>
      <c r="E198" s="41"/>
      <c r="F198" s="147"/>
      <c r="G198" s="43"/>
      <c r="H198" s="43"/>
      <c r="I198" s="43"/>
      <c r="J198" s="43"/>
      <c r="K198" s="43"/>
      <c r="L198" s="43"/>
      <c r="M198" s="85" t="str">
        <f t="shared" si="26"/>
        <v/>
      </c>
      <c r="N198" s="48" t="str">
        <f t="shared" si="41"/>
        <v/>
      </c>
      <c r="O198" s="148"/>
    </row>
    <row r="199">
      <c r="B199" s="40"/>
      <c r="C199" s="146"/>
      <c r="D199" s="41"/>
      <c r="E199" s="41"/>
      <c r="F199" s="147"/>
      <c r="G199" s="43"/>
      <c r="H199" s="43"/>
      <c r="I199" s="43"/>
      <c r="J199" s="43"/>
      <c r="K199" s="43"/>
      <c r="L199" s="43"/>
      <c r="M199" s="85" t="str">
        <f t="shared" si="26"/>
        <v/>
      </c>
      <c r="N199" s="48" t="str">
        <f t="shared" si="41"/>
        <v/>
      </c>
      <c r="O199" s="148"/>
    </row>
    <row r="200">
      <c r="B200" s="40"/>
      <c r="C200" s="146"/>
      <c r="D200" s="41"/>
      <c r="E200" s="41"/>
      <c r="F200" s="147"/>
      <c r="G200" s="43"/>
      <c r="H200" s="43"/>
      <c r="I200" s="43"/>
      <c r="J200" s="43"/>
      <c r="K200" s="43"/>
      <c r="L200" s="43"/>
      <c r="M200" s="85" t="str">
        <f t="shared" si="26"/>
        <v/>
      </c>
      <c r="N200" s="48" t="str">
        <f t="shared" si="41"/>
        <v/>
      </c>
      <c r="O200" s="148"/>
    </row>
    <row r="201">
      <c r="B201" s="40"/>
      <c r="C201" s="146"/>
      <c r="D201" s="41"/>
      <c r="E201" s="41"/>
      <c r="F201" s="147"/>
      <c r="G201" s="43"/>
      <c r="H201" s="43"/>
      <c r="I201" s="43"/>
      <c r="J201" s="43"/>
      <c r="K201" s="43"/>
      <c r="L201" s="43"/>
      <c r="M201" s="85" t="str">
        <f t="shared" si="26"/>
        <v/>
      </c>
      <c r="N201" s="48" t="str">
        <f t="shared" si="41"/>
        <v/>
      </c>
      <c r="O201" s="148"/>
    </row>
    <row r="202">
      <c r="B202" s="40"/>
      <c r="C202" s="146"/>
      <c r="D202" s="41"/>
      <c r="E202" s="41"/>
      <c r="F202" s="147"/>
      <c r="G202" s="43"/>
      <c r="H202" s="43"/>
      <c r="I202" s="43"/>
      <c r="J202" s="43"/>
      <c r="K202" s="43"/>
      <c r="L202" s="43"/>
      <c r="M202" s="85" t="str">
        <f t="shared" si="26"/>
        <v/>
      </c>
      <c r="N202" s="48" t="str">
        <f t="shared" si="41"/>
        <v/>
      </c>
      <c r="O202" s="148"/>
    </row>
    <row r="203">
      <c r="B203" s="40"/>
      <c r="C203" s="146"/>
      <c r="D203" s="41"/>
      <c r="E203" s="41"/>
      <c r="F203" s="147"/>
      <c r="G203" s="43"/>
      <c r="H203" s="43"/>
      <c r="I203" s="43"/>
      <c r="J203" s="43"/>
      <c r="K203" s="43"/>
      <c r="L203" s="43"/>
      <c r="M203" s="85" t="str">
        <f t="shared" si="26"/>
        <v/>
      </c>
      <c r="N203" s="48" t="str">
        <f t="shared" si="41"/>
        <v/>
      </c>
      <c r="O203" s="148"/>
    </row>
    <row r="204">
      <c r="B204" s="40"/>
      <c r="C204" s="146"/>
      <c r="D204" s="41"/>
      <c r="E204" s="41"/>
      <c r="F204" s="147"/>
      <c r="G204" s="43"/>
      <c r="H204" s="43"/>
      <c r="I204" s="43"/>
      <c r="J204" s="43"/>
      <c r="K204" s="43"/>
      <c r="L204" s="43"/>
      <c r="M204" s="85" t="str">
        <f t="shared" si="26"/>
        <v/>
      </c>
      <c r="N204" s="48" t="str">
        <f t="shared" si="41"/>
        <v/>
      </c>
      <c r="O204" s="148"/>
    </row>
    <row r="205">
      <c r="B205" s="40"/>
      <c r="C205" s="146"/>
      <c r="D205" s="41"/>
      <c r="E205" s="41"/>
      <c r="F205" s="147"/>
      <c r="G205" s="43"/>
      <c r="H205" s="43"/>
      <c r="I205" s="43"/>
      <c r="J205" s="43"/>
      <c r="K205" s="43"/>
      <c r="L205" s="43"/>
      <c r="M205" s="85" t="str">
        <f t="shared" si="26"/>
        <v/>
      </c>
      <c r="N205" s="48" t="str">
        <f t="shared" si="41"/>
        <v/>
      </c>
      <c r="O205" s="149" t="str">
        <f>M206</f>
        <v/>
      </c>
      <c r="P205" s="56" t="s">
        <v>226</v>
      </c>
    </row>
    <row r="206">
      <c r="B206" s="40"/>
      <c r="C206" s="146"/>
      <c r="D206" s="41"/>
      <c r="E206" s="41"/>
      <c r="F206" s="147"/>
      <c r="G206" s="43"/>
      <c r="H206" s="43"/>
      <c r="I206" s="43"/>
      <c r="J206" s="43"/>
      <c r="K206" s="43"/>
      <c r="L206" s="43"/>
      <c r="M206" s="85" t="str">
        <f t="shared" si="26"/>
        <v/>
      </c>
      <c r="N206" s="48" t="str">
        <f t="shared" si="41"/>
        <v/>
      </c>
      <c r="O206" s="136"/>
      <c r="P206" s="54"/>
    </row>
    <row r="207">
      <c r="B207" s="40"/>
      <c r="C207" s="146"/>
      <c r="D207" s="41"/>
      <c r="E207" s="41"/>
      <c r="F207" s="147"/>
      <c r="G207" s="43"/>
      <c r="H207" s="43"/>
      <c r="I207" s="43"/>
      <c r="J207" s="43"/>
      <c r="K207" s="43"/>
      <c r="L207" s="43"/>
      <c r="M207" s="85" t="str">
        <f t="shared" si="26"/>
        <v/>
      </c>
      <c r="N207" s="48" t="str">
        <f t="shared" si="41"/>
        <v/>
      </c>
      <c r="O207" s="136"/>
      <c r="P207" s="54"/>
    </row>
    <row r="208">
      <c r="B208" s="40"/>
      <c r="C208" s="146"/>
      <c r="D208" s="41"/>
      <c r="E208" s="41"/>
      <c r="F208" s="147"/>
      <c r="G208" s="43"/>
      <c r="H208" s="43"/>
      <c r="I208" s="43"/>
      <c r="J208" s="43"/>
      <c r="K208" s="43"/>
      <c r="L208" s="43"/>
      <c r="M208" s="85" t="str">
        <f t="shared" si="26"/>
        <v/>
      </c>
      <c r="N208" s="48" t="str">
        <f t="shared" si="41"/>
        <v/>
      </c>
      <c r="O208" s="149" t="str">
        <f>M209</f>
        <v/>
      </c>
      <c r="P208" s="56" t="s">
        <v>226</v>
      </c>
    </row>
    <row r="209">
      <c r="B209" s="40"/>
      <c r="C209" s="146"/>
      <c r="D209" s="41"/>
      <c r="E209" s="41"/>
      <c r="F209" s="147"/>
      <c r="G209" s="43"/>
      <c r="H209" s="43"/>
      <c r="I209" s="43"/>
      <c r="J209" s="43"/>
      <c r="K209" s="43"/>
      <c r="L209" s="43"/>
      <c r="M209" s="85" t="str">
        <f t="shared" si="26"/>
        <v/>
      </c>
      <c r="N209" s="48" t="str">
        <f t="shared" si="41"/>
        <v/>
      </c>
      <c r="O209" s="150"/>
      <c r="P209" s="54"/>
    </row>
    <row r="210">
      <c r="B210" s="40"/>
      <c r="C210" s="146"/>
      <c r="D210" s="41"/>
      <c r="E210" s="41"/>
      <c r="F210" s="147"/>
      <c r="G210" s="43"/>
      <c r="H210" s="43"/>
      <c r="I210" s="43"/>
      <c r="J210" s="43"/>
      <c r="K210" s="43"/>
      <c r="L210" s="43"/>
      <c r="M210" s="85" t="str">
        <f t="shared" si="26"/>
        <v/>
      </c>
      <c r="N210" s="48" t="str">
        <f t="shared" si="41"/>
        <v/>
      </c>
      <c r="O210" s="150"/>
      <c r="P210" s="54"/>
    </row>
    <row r="211">
      <c r="B211" s="40"/>
      <c r="C211" s="146"/>
      <c r="D211" s="41"/>
      <c r="E211" s="41"/>
      <c r="F211" s="147"/>
      <c r="G211" s="43"/>
      <c r="H211" s="43"/>
      <c r="I211" s="43"/>
      <c r="J211" s="43"/>
      <c r="K211" s="43"/>
      <c r="L211" s="43"/>
      <c r="M211" s="85" t="str">
        <f t="shared" si="26"/>
        <v/>
      </c>
      <c r="N211" s="48" t="str">
        <f t="shared" si="41"/>
        <v/>
      </c>
      <c r="O211" s="149">
        <f>O216-O208</f>
        <v>0</v>
      </c>
      <c r="P211" s="56" t="s">
        <v>226</v>
      </c>
    </row>
    <row r="212">
      <c r="B212" s="40"/>
      <c r="C212" s="146"/>
      <c r="D212" s="41"/>
      <c r="E212" s="41"/>
      <c r="F212" s="147"/>
      <c r="G212" s="43"/>
      <c r="H212" s="43"/>
      <c r="I212" s="43"/>
      <c r="J212" s="43"/>
      <c r="K212" s="43"/>
      <c r="L212" s="43"/>
      <c r="M212" s="85" t="str">
        <f t="shared" si="26"/>
        <v/>
      </c>
      <c r="N212" s="48" t="str">
        <f t="shared" si="41"/>
        <v/>
      </c>
      <c r="O212" s="150"/>
      <c r="P212" s="54"/>
    </row>
    <row r="213">
      <c r="N213" s="4"/>
      <c r="O213" s="149" t="str">
        <f>N214</f>
        <v/>
      </c>
      <c r="P213" s="56" t="s">
        <v>226</v>
      </c>
    </row>
    <row r="214">
      <c r="N214" s="4"/>
      <c r="O214" s="150"/>
      <c r="P214" s="54"/>
    </row>
    <row r="215">
      <c r="N215" s="4"/>
      <c r="O215" s="150"/>
      <c r="P215" s="54"/>
    </row>
    <row r="216">
      <c r="N216" s="4"/>
      <c r="O216" s="149">
        <f>M217+N218+N219+N220+N221+N222+N223-M224-N225-N226+M227-M228-M229</f>
        <v>0</v>
      </c>
      <c r="P216" s="56" t="s">
        <v>226</v>
      </c>
    </row>
    <row r="220">
      <c r="N220" s="4"/>
    </row>
    <row r="221">
      <c r="N221" s="4"/>
    </row>
    <row r="222">
      <c r="N222" s="4"/>
    </row>
    <row r="223">
      <c r="N223" s="4"/>
    </row>
    <row r="224">
      <c r="N224" s="4"/>
    </row>
    <row r="225">
      <c r="N225" s="4"/>
    </row>
    <row r="226">
      <c r="N226" s="4"/>
    </row>
    <row r="227">
      <c r="N227" s="4"/>
    </row>
    <row r="228">
      <c r="N228" s="4"/>
    </row>
    <row r="229">
      <c r="N229" s="4"/>
    </row>
    <row r="230">
      <c r="N230" s="4"/>
    </row>
    <row r="231">
      <c r="N231" s="4"/>
    </row>
    <row r="232">
      <c r="N232" s="4"/>
    </row>
    <row r="233">
      <c r="N233" s="4"/>
    </row>
    <row r="234">
      <c r="N234" s="4"/>
    </row>
    <row r="235">
      <c r="N235" s="4"/>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sheetData>
  <mergeCells count="16">
    <mergeCell ref="B8:D8"/>
    <mergeCell ref="AB8:AC8"/>
    <mergeCell ref="R36:V36"/>
    <mergeCell ref="D146:E146"/>
    <mergeCell ref="D147:E147"/>
    <mergeCell ref="D148:E148"/>
    <mergeCell ref="D149:E149"/>
    <mergeCell ref="D159:E159"/>
    <mergeCell ref="D160:E160"/>
    <mergeCell ref="D150:E150"/>
    <mergeCell ref="D151:E151"/>
    <mergeCell ref="D152:E152"/>
    <mergeCell ref="D153:E153"/>
    <mergeCell ref="D154:E154"/>
    <mergeCell ref="D157:E157"/>
    <mergeCell ref="D158:E15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0" topLeftCell="A21" activePane="bottomLeft" state="frozen"/>
      <selection activeCell="B22" sqref="B22" pane="bottomLeft"/>
    </sheetView>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hidden="1" min="6" max="6" width="15.63"/>
    <col hidden="1" min="7" max="13" width="12.63"/>
    <col hidden="1" min="15" max="15" width="12.63"/>
    <col customWidth="1" min="17" max="17" width="24.88"/>
    <col customWidth="1" min="18" max="18" width="24.0"/>
    <col customWidth="1" min="20" max="20" width="24.88"/>
  </cols>
  <sheetData>
    <row r="1">
      <c r="A1" s="3" t="s">
        <v>227</v>
      </c>
      <c r="N1" s="4"/>
    </row>
    <row r="2">
      <c r="A2" s="5" t="s">
        <v>228</v>
      </c>
      <c r="B2" s="6"/>
      <c r="C2" s="6"/>
      <c r="D2" s="6"/>
      <c r="E2" s="6"/>
      <c r="F2" s="6"/>
      <c r="G2" s="6"/>
      <c r="H2" s="6"/>
      <c r="I2" s="6"/>
      <c r="J2" s="6"/>
      <c r="K2" s="6"/>
      <c r="N2" s="4"/>
    </row>
    <row r="3">
      <c r="A3" s="5" t="s">
        <v>229</v>
      </c>
      <c r="B3" s="6"/>
      <c r="C3" s="6"/>
      <c r="D3" s="6"/>
      <c r="E3" s="6"/>
      <c r="F3" s="6"/>
      <c r="G3" s="6"/>
      <c r="H3" s="6"/>
      <c r="I3" s="6"/>
      <c r="J3" s="6"/>
      <c r="K3" s="6"/>
      <c r="N3" s="4"/>
    </row>
    <row r="4">
      <c r="A4" s="7" t="s">
        <v>230</v>
      </c>
      <c r="N4" s="4"/>
      <c r="Y4" s="8" t="s">
        <v>7</v>
      </c>
    </row>
    <row r="5">
      <c r="A5" s="9" t="s">
        <v>231</v>
      </c>
      <c r="N5" s="4"/>
      <c r="Y5" s="2" t="s">
        <v>9</v>
      </c>
      <c r="AA5" s="10">
        <v>2021.0</v>
      </c>
    </row>
    <row r="6">
      <c r="A6" s="9" t="s">
        <v>10</v>
      </c>
      <c r="E6" s="11"/>
      <c r="F6" s="11"/>
      <c r="N6" s="4"/>
      <c r="Y6" s="2" t="s">
        <v>11</v>
      </c>
      <c r="AA6" s="12">
        <f>DATEVALUE("12/31/" &amp; AA5)</f>
        <v>44561</v>
      </c>
    </row>
    <row r="7">
      <c r="A7" s="9"/>
      <c r="E7" s="11"/>
      <c r="F7" s="11"/>
      <c r="N7" s="4"/>
      <c r="Y7" s="2" t="s">
        <v>12</v>
      </c>
      <c r="AA7" s="13">
        <v>0.0125</v>
      </c>
    </row>
    <row r="8">
      <c r="B8" s="14" t="str">
        <f>"Enter your management fees (for the entire year of " &amp; AA5 &amp; ") using one of the three methods below:"</f>
        <v>Enter your management fees (for the entire year of 2021) using one of the three methods below:</v>
      </c>
      <c r="E8" s="15">
        <v>1250.0</v>
      </c>
      <c r="F8" s="8"/>
      <c r="G8" s="2" t="s">
        <v>13</v>
      </c>
      <c r="J8" s="151">
        <f>E8/AA8</f>
        <v>0.01830496332</v>
      </c>
      <c r="Y8" s="2" t="s">
        <v>14</v>
      </c>
      <c r="AA8" s="17">
        <v>68287.49</v>
      </c>
      <c r="AB8" s="7" t="s">
        <v>15</v>
      </c>
      <c r="AD8" s="7"/>
      <c r="AE8" s="7"/>
      <c r="AF8" s="7"/>
      <c r="AG8" s="7"/>
      <c r="AH8" s="7"/>
      <c r="AI8" s="7"/>
      <c r="AJ8" s="7"/>
      <c r="AK8" s="7"/>
      <c r="AL8" s="7"/>
      <c r="AM8" s="7"/>
      <c r="AN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16</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t="s">
        <v>233</v>
      </c>
      <c r="G20" s="36" t="s">
        <v>234</v>
      </c>
      <c r="H20" s="36" t="s">
        <v>235</v>
      </c>
      <c r="I20" s="36" t="s">
        <v>236</v>
      </c>
      <c r="J20" s="36" t="s">
        <v>237</v>
      </c>
      <c r="K20" s="36" t="s">
        <v>238</v>
      </c>
      <c r="L20" s="37"/>
      <c r="M20" s="38"/>
      <c r="N20" s="39"/>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row>
    <row r="21">
      <c r="B21" s="40" t="s">
        <v>37</v>
      </c>
      <c r="C21" s="41"/>
      <c r="D21" s="42"/>
      <c r="E21" s="42"/>
      <c r="F21" s="43"/>
      <c r="G21" s="43"/>
      <c r="H21" s="43"/>
      <c r="I21" s="43"/>
      <c r="J21" s="43"/>
      <c r="K21" s="44"/>
      <c r="L21" s="44"/>
      <c r="M21" s="45"/>
    </row>
    <row r="22">
      <c r="B22" s="40" t="s">
        <v>38</v>
      </c>
      <c r="C22" s="41" t="s">
        <v>39</v>
      </c>
      <c r="D22" s="42"/>
      <c r="E22" s="42"/>
      <c r="F22" s="43" t="s">
        <v>239</v>
      </c>
      <c r="G22" s="43" t="s">
        <v>240</v>
      </c>
      <c r="H22" s="43" t="s">
        <v>241</v>
      </c>
      <c r="I22" s="43" t="s">
        <v>242</v>
      </c>
      <c r="J22" s="43" t="s">
        <v>243</v>
      </c>
      <c r="K22" s="43" t="s">
        <v>244</v>
      </c>
      <c r="L22" s="44"/>
      <c r="M22" s="45"/>
      <c r="N22" s="46" t="s">
        <v>245</v>
      </c>
      <c r="O22" s="46"/>
      <c r="P22" s="46"/>
      <c r="Q22" s="46"/>
    </row>
    <row r="23">
      <c r="B23" s="40" t="s">
        <v>42</v>
      </c>
      <c r="C23" s="41" t="s">
        <v>43</v>
      </c>
      <c r="D23" s="41" t="s">
        <v>44</v>
      </c>
      <c r="E23" s="42"/>
      <c r="F23" s="107" t="s">
        <v>246</v>
      </c>
      <c r="G23" s="107" t="s">
        <v>247</v>
      </c>
      <c r="H23" s="107" t="s">
        <v>248</v>
      </c>
      <c r="I23" s="107" t="s">
        <v>249</v>
      </c>
      <c r="J23" s="107" t="s">
        <v>250</v>
      </c>
      <c r="K23" s="107" t="s">
        <v>251</v>
      </c>
      <c r="L23" s="44"/>
      <c r="M23" s="45"/>
      <c r="N23" s="46" t="s">
        <v>252</v>
      </c>
      <c r="O23" s="46"/>
      <c r="P23" s="46"/>
      <c r="Q23" s="46"/>
    </row>
    <row r="24">
      <c r="B24" s="40" t="s">
        <v>42</v>
      </c>
      <c r="C24" s="41" t="s">
        <v>47</v>
      </c>
      <c r="D24" s="41" t="s">
        <v>48</v>
      </c>
      <c r="E24" s="42"/>
      <c r="F24" s="107" t="s">
        <v>253</v>
      </c>
      <c r="G24" s="107" t="s">
        <v>254</v>
      </c>
      <c r="H24" s="107" t="s">
        <v>255</v>
      </c>
      <c r="I24" s="107" t="s">
        <v>256</v>
      </c>
      <c r="J24" s="107" t="s">
        <v>253</v>
      </c>
      <c r="K24" s="107" t="s">
        <v>256</v>
      </c>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50" si="4">if(Count(F26:L26)&gt;0,sum(F26:L26),"")</f>
        <v/>
      </c>
      <c r="N26" s="48" t="str">
        <f t="shared" ref="N26:N50" si="5">if(ISNUMBER(M26)=false,"",if($J$8&lt;&gt;0,if(M26&lt;&gt;"",M26*$J$8,""),""))</f>
        <v/>
      </c>
    </row>
    <row r="27">
      <c r="B27" s="40">
        <v>1.0</v>
      </c>
      <c r="C27" s="41" t="s">
        <v>51</v>
      </c>
      <c r="D27" s="42"/>
      <c r="E27" s="42"/>
      <c r="F27" s="49"/>
      <c r="G27" s="49"/>
      <c r="H27" s="49"/>
      <c r="I27" s="49"/>
      <c r="J27" s="49"/>
      <c r="K27" s="50"/>
      <c r="L27" s="50"/>
      <c r="M27" s="45" t="str">
        <f t="shared" si="4"/>
        <v/>
      </c>
      <c r="N27" s="48" t="str">
        <f t="shared" si="5"/>
        <v/>
      </c>
      <c r="O27" s="153"/>
    </row>
    <row r="28">
      <c r="B28" s="40">
        <v>2.0</v>
      </c>
      <c r="C28" s="41" t="s">
        <v>52</v>
      </c>
      <c r="D28" s="42"/>
      <c r="E28" s="42"/>
      <c r="F28" s="49">
        <v>-19194.0</v>
      </c>
      <c r="G28" s="49">
        <v>17022.0</v>
      </c>
      <c r="H28" s="49">
        <v>2942.0</v>
      </c>
      <c r="I28" s="49">
        <v>6733.0</v>
      </c>
      <c r="J28" s="49">
        <v>-1060.0</v>
      </c>
      <c r="K28" s="49">
        <v>-17586.0</v>
      </c>
      <c r="L28" s="50"/>
      <c r="M28" s="51">
        <f t="shared" si="4"/>
        <v>-11143</v>
      </c>
      <c r="N28" s="48">
        <f t="shared" si="5"/>
        <v>-203.9722063</v>
      </c>
      <c r="O28" s="154">
        <v>-204.0</v>
      </c>
    </row>
    <row r="29">
      <c r="B29" s="40">
        <v>3.0</v>
      </c>
      <c r="C29" s="41" t="s">
        <v>53</v>
      </c>
      <c r="D29" s="42"/>
      <c r="E29" s="42"/>
      <c r="F29" s="50"/>
      <c r="G29" s="50"/>
      <c r="H29" s="50"/>
      <c r="I29" s="50"/>
      <c r="J29" s="50"/>
      <c r="K29" s="50"/>
      <c r="L29" s="50"/>
      <c r="M29" s="45" t="str">
        <f t="shared" si="4"/>
        <v/>
      </c>
      <c r="N29" s="48" t="str">
        <f t="shared" si="5"/>
        <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row>
    <row r="33">
      <c r="B33" s="40">
        <v>5.0</v>
      </c>
      <c r="C33" s="41" t="s">
        <v>60</v>
      </c>
      <c r="D33" s="42"/>
      <c r="E33" s="42"/>
      <c r="F33" s="49"/>
      <c r="G33" s="49">
        <v>1.0</v>
      </c>
      <c r="H33" s="49"/>
      <c r="I33" s="50"/>
      <c r="J33" s="49">
        <v>5.0</v>
      </c>
      <c r="K33" s="50"/>
      <c r="L33" s="50"/>
      <c r="M33" s="51">
        <f t="shared" si="4"/>
        <v>6</v>
      </c>
      <c r="N33" s="48">
        <f t="shared" si="5"/>
        <v>0.1098297799</v>
      </c>
      <c r="O33" s="154"/>
      <c r="P33" s="2" t="s">
        <v>61</v>
      </c>
    </row>
    <row r="34">
      <c r="B34" s="40" t="s">
        <v>62</v>
      </c>
      <c r="C34" s="41" t="s">
        <v>63</v>
      </c>
      <c r="D34" s="42"/>
      <c r="E34" s="42"/>
      <c r="F34" s="50"/>
      <c r="G34" s="50"/>
      <c r="H34" s="50"/>
      <c r="I34" s="50"/>
      <c r="J34" s="50"/>
      <c r="K34" s="50"/>
      <c r="L34" s="50"/>
      <c r="M34" s="45" t="str">
        <f t="shared" si="4"/>
        <v/>
      </c>
      <c r="N34" s="48" t="str">
        <f t="shared" si="5"/>
        <v/>
      </c>
      <c r="O34" s="154"/>
    </row>
    <row r="35">
      <c r="B35" s="40" t="s">
        <v>65</v>
      </c>
      <c r="C35" s="41" t="s">
        <v>66</v>
      </c>
      <c r="D35" s="42"/>
      <c r="E35" s="42"/>
      <c r="F35" s="50"/>
      <c r="G35" s="50"/>
      <c r="H35" s="50"/>
      <c r="I35" s="50"/>
      <c r="J35" s="50"/>
      <c r="K35" s="50"/>
      <c r="L35" s="50"/>
      <c r="M35" s="45" t="str">
        <f t="shared" si="4"/>
        <v/>
      </c>
      <c r="N35" s="48" t="str">
        <f t="shared" si="5"/>
        <v/>
      </c>
      <c r="O35" s="154"/>
    </row>
    <row r="36">
      <c r="B36" s="40" t="s">
        <v>67</v>
      </c>
      <c r="C36" s="41" t="s">
        <v>68</v>
      </c>
      <c r="D36" s="42"/>
      <c r="E36" s="42"/>
      <c r="F36" s="50"/>
      <c r="G36" s="50"/>
      <c r="H36" s="50"/>
      <c r="I36" s="50"/>
      <c r="J36" s="50"/>
      <c r="K36" s="50"/>
      <c r="L36" s="50"/>
      <c r="M36" s="45" t="str">
        <f t="shared" si="4"/>
        <v/>
      </c>
      <c r="N36" s="48" t="str">
        <f t="shared" si="5"/>
        <v/>
      </c>
      <c r="O36" s="153"/>
      <c r="Q36" s="52" t="s">
        <v>69</v>
      </c>
      <c r="R36" s="53" t="s">
        <v>70</v>
      </c>
    </row>
    <row r="37">
      <c r="B37" s="40">
        <v>7.0</v>
      </c>
      <c r="C37" s="41" t="s">
        <v>71</v>
      </c>
      <c r="D37" s="42"/>
      <c r="E37" s="42"/>
      <c r="F37" s="50"/>
      <c r="G37" s="50"/>
      <c r="H37" s="50"/>
      <c r="I37" s="50"/>
      <c r="J37" s="50"/>
      <c r="K37" s="50"/>
      <c r="L37" s="50"/>
      <c r="M37" s="45" t="str">
        <f t="shared" si="4"/>
        <v/>
      </c>
      <c r="N37" s="48" t="str">
        <f t="shared" si="5"/>
        <v/>
      </c>
      <c r="O37" s="153"/>
      <c r="Q37" s="54"/>
      <c r="R37" s="55" t="s">
        <v>72</v>
      </c>
      <c r="S37" s="56" t="s">
        <v>73</v>
      </c>
      <c r="T37" s="52" t="s">
        <v>74</v>
      </c>
      <c r="U37" s="56" t="s">
        <v>75</v>
      </c>
      <c r="V37" s="56" t="s">
        <v>76</v>
      </c>
    </row>
    <row r="38">
      <c r="B38" s="40">
        <v>8.0</v>
      </c>
      <c r="C38" s="41" t="s">
        <v>77</v>
      </c>
      <c r="D38" s="42"/>
      <c r="E38" s="42"/>
      <c r="F38" s="50"/>
      <c r="G38" s="50"/>
      <c r="H38" s="50"/>
      <c r="I38" s="50"/>
      <c r="J38" s="50"/>
      <c r="K38" s="50"/>
      <c r="L38" s="50"/>
      <c r="M38" s="45" t="str">
        <f t="shared" si="4"/>
        <v/>
      </c>
      <c r="N38" s="48" t="str">
        <f t="shared" si="5"/>
        <v/>
      </c>
      <c r="O38" s="153"/>
      <c r="Q38" s="56" t="s">
        <v>78</v>
      </c>
      <c r="R38" s="57"/>
      <c r="S38" s="58" t="str">
        <f t="shared" ref="S38:S41" si="6">R38/$Q$38</f>
        <v>#VALUE!</v>
      </c>
      <c r="T38" s="57"/>
      <c r="U38" s="59" t="str">
        <f t="shared" ref="U38:U40" si="7">$S$35*S38</f>
        <v>#VALUE!</v>
      </c>
      <c r="V38" s="56" t="s">
        <v>79</v>
      </c>
    </row>
    <row r="39">
      <c r="B39" s="40" t="s">
        <v>80</v>
      </c>
      <c r="C39" s="41" t="s">
        <v>81</v>
      </c>
      <c r="D39" s="42"/>
      <c r="E39" s="42"/>
      <c r="F39" s="50"/>
      <c r="G39" s="50"/>
      <c r="H39" s="50"/>
      <c r="I39" s="50"/>
      <c r="J39" s="50"/>
      <c r="K39" s="50"/>
      <c r="L39" s="50"/>
      <c r="M39" s="45" t="str">
        <f t="shared" si="4"/>
        <v/>
      </c>
      <c r="N39" s="48" t="str">
        <f t="shared" si="5"/>
        <v/>
      </c>
      <c r="O39" s="153"/>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O40" s="153"/>
      <c r="Q40" s="56" t="s">
        <v>85</v>
      </c>
      <c r="R40" s="57"/>
      <c r="S40" s="58" t="str">
        <f t="shared" si="6"/>
        <v>#VALUE!</v>
      </c>
      <c r="T40" s="54"/>
      <c r="U40" s="59" t="str">
        <f t="shared" si="7"/>
        <v>#VALUE!</v>
      </c>
      <c r="V40" s="8" t="s">
        <v>86</v>
      </c>
    </row>
    <row r="41">
      <c r="B41" s="40" t="s">
        <v>87</v>
      </c>
      <c r="C41" s="41" t="s">
        <v>88</v>
      </c>
      <c r="D41" s="42"/>
      <c r="E41" s="42"/>
      <c r="F41" s="50"/>
      <c r="G41" s="50"/>
      <c r="H41" s="50"/>
      <c r="I41" s="50"/>
      <c r="J41" s="50"/>
      <c r="K41" s="50"/>
      <c r="L41" s="50"/>
      <c r="M41" s="45" t="str">
        <f t="shared" si="4"/>
        <v/>
      </c>
      <c r="N41" s="48" t="str">
        <f t="shared" si="5"/>
        <v/>
      </c>
      <c r="O41" s="153"/>
      <c r="Q41" s="60" t="s">
        <v>89</v>
      </c>
      <c r="R41" s="57"/>
      <c r="S41" s="58" t="str">
        <f t="shared" si="6"/>
        <v>#VALUE!</v>
      </c>
      <c r="T41" s="54"/>
      <c r="U41" s="54"/>
      <c r="V41" s="54"/>
    </row>
    <row r="42">
      <c r="B42" s="40">
        <v>10.0</v>
      </c>
      <c r="C42" s="41" t="s">
        <v>90</v>
      </c>
      <c r="D42" s="42"/>
      <c r="E42" s="42"/>
      <c r="F42" s="50"/>
      <c r="G42" s="50"/>
      <c r="H42" s="50"/>
      <c r="I42" s="50"/>
      <c r="J42" s="50"/>
      <c r="K42" s="50"/>
      <c r="L42" s="50"/>
      <c r="M42" s="45" t="str">
        <f t="shared" si="4"/>
        <v/>
      </c>
      <c r="N42" s="48" t="str">
        <f t="shared" si="5"/>
        <v/>
      </c>
      <c r="O42" s="153"/>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50"/>
      <c r="G44" s="50"/>
      <c r="H44" s="50"/>
      <c r="I44" s="50"/>
      <c r="J44" s="50"/>
      <c r="K44" s="50"/>
      <c r="L44" s="50"/>
      <c r="M44" s="45" t="str">
        <f t="shared" si="4"/>
        <v/>
      </c>
      <c r="N44" s="48" t="str">
        <f t="shared" si="5"/>
        <v/>
      </c>
      <c r="O44" s="153"/>
    </row>
    <row r="45">
      <c r="B45" s="40"/>
      <c r="C45" s="41" t="s">
        <v>96</v>
      </c>
      <c r="D45" s="41" t="s">
        <v>97</v>
      </c>
      <c r="E45" s="42"/>
      <c r="F45" s="50"/>
      <c r="G45" s="50"/>
      <c r="H45" s="50"/>
      <c r="I45" s="50"/>
      <c r="J45" s="50"/>
      <c r="K45" s="50"/>
      <c r="L45" s="50"/>
      <c r="M45" s="45" t="str">
        <f t="shared" si="4"/>
        <v/>
      </c>
      <c r="N45" s="48" t="str">
        <f t="shared" si="5"/>
        <v/>
      </c>
      <c r="O45" s="153"/>
    </row>
    <row r="46">
      <c r="B46" s="40"/>
      <c r="C46" s="41" t="s">
        <v>98</v>
      </c>
      <c r="D46" s="42"/>
      <c r="E46" s="42"/>
      <c r="F46" s="50"/>
      <c r="G46" s="50"/>
      <c r="H46" s="50"/>
      <c r="I46" s="50"/>
      <c r="J46" s="50"/>
      <c r="K46" s="50"/>
      <c r="L46" s="50"/>
      <c r="M46" s="45" t="str">
        <f t="shared" si="4"/>
        <v/>
      </c>
      <c r="N46" s="48" t="str">
        <f t="shared" si="5"/>
        <v/>
      </c>
      <c r="O46" s="153"/>
    </row>
    <row r="47">
      <c r="B47" s="40">
        <v>12.0</v>
      </c>
      <c r="C47" s="41" t="s">
        <v>99</v>
      </c>
      <c r="D47" s="42"/>
      <c r="E47" s="42"/>
      <c r="F47" s="49"/>
      <c r="G47" s="50"/>
      <c r="H47" s="50"/>
      <c r="I47" s="50"/>
      <c r="J47" s="50"/>
      <c r="K47" s="50"/>
      <c r="L47" s="50"/>
      <c r="M47" s="45" t="str">
        <f t="shared" si="4"/>
        <v/>
      </c>
      <c r="N47" s="48" t="str">
        <f t="shared" si="5"/>
        <v/>
      </c>
      <c r="O47" s="153"/>
    </row>
    <row r="48">
      <c r="B48" s="63" t="s">
        <v>100</v>
      </c>
      <c r="C48" s="64" t="s">
        <v>101</v>
      </c>
      <c r="D48" s="64"/>
      <c r="E48" s="65"/>
      <c r="F48" s="66"/>
      <c r="G48" s="66"/>
      <c r="H48" s="66"/>
      <c r="I48" s="66"/>
      <c r="J48" s="66"/>
      <c r="K48" s="66"/>
      <c r="L48" s="66"/>
      <c r="M48" s="67" t="str">
        <f t="shared" si="4"/>
        <v/>
      </c>
      <c r="N48" s="68" t="str">
        <f t="shared" si="5"/>
        <v/>
      </c>
      <c r="O48" s="155"/>
      <c r="P48" s="2"/>
    </row>
    <row r="49">
      <c r="B49" s="63"/>
      <c r="C49" s="64" t="s">
        <v>102</v>
      </c>
      <c r="D49" s="64" t="s">
        <v>97</v>
      </c>
      <c r="E49" s="65"/>
      <c r="F49" s="66"/>
      <c r="G49" s="66"/>
      <c r="H49" s="66"/>
      <c r="I49" s="66"/>
      <c r="J49" s="66"/>
      <c r="K49" s="66"/>
      <c r="L49" s="66"/>
      <c r="M49" s="67" t="str">
        <f t="shared" si="4"/>
        <v/>
      </c>
      <c r="N49" s="68" t="str">
        <f t="shared" si="5"/>
        <v/>
      </c>
      <c r="O49" s="155"/>
      <c r="P49" s="2" t="s">
        <v>104</v>
      </c>
    </row>
    <row r="50">
      <c r="B50" s="40"/>
      <c r="C50" s="64" t="s">
        <v>105</v>
      </c>
      <c r="D50" s="64" t="s">
        <v>106</v>
      </c>
      <c r="E50" s="65"/>
      <c r="F50" s="66"/>
      <c r="G50" s="66"/>
      <c r="H50" s="66"/>
      <c r="I50" s="66"/>
      <c r="J50" s="66"/>
      <c r="K50" s="66"/>
      <c r="L50" s="66"/>
      <c r="M50" s="67" t="str">
        <f t="shared" si="4"/>
        <v/>
      </c>
      <c r="N50" s="68" t="str">
        <f t="shared" si="5"/>
        <v/>
      </c>
      <c r="O50" s="156">
        <v>1250.0</v>
      </c>
      <c r="P50" s="73" t="s">
        <v>107</v>
      </c>
    </row>
    <row r="51">
      <c r="B51" s="40"/>
      <c r="C51" s="64" t="s">
        <v>108</v>
      </c>
      <c r="D51" s="42"/>
      <c r="E51" s="42"/>
      <c r="F51" s="50"/>
      <c r="G51" s="50"/>
      <c r="H51" s="50"/>
      <c r="I51" s="50"/>
      <c r="J51" s="50"/>
      <c r="K51" s="50"/>
      <c r="L51" s="50"/>
      <c r="M51" s="45"/>
      <c r="N51" s="48"/>
      <c r="O51" s="153"/>
    </row>
    <row r="52">
      <c r="B52" s="40" t="s">
        <v>109</v>
      </c>
      <c r="C52" s="41" t="s">
        <v>110</v>
      </c>
      <c r="D52" s="42"/>
      <c r="E52" s="42"/>
      <c r="F52" s="50"/>
      <c r="G52" s="50"/>
      <c r="H52" s="50"/>
      <c r="I52" s="50"/>
      <c r="J52" s="50"/>
      <c r="K52" s="50"/>
      <c r="L52" s="50"/>
      <c r="M52" s="45" t="str">
        <f t="shared" ref="M52:M68" si="8">if(Count(F52:L52)&gt;0,sum(F52:L52),"")</f>
        <v/>
      </c>
      <c r="N52" s="48" t="str">
        <f t="shared" ref="N52:N68" si="9">if(ISNUMBER(M52)=false,"",if($J$8&lt;&gt;0,if(M52&lt;&gt;"",M52*$J$8,""),""))</f>
        <v/>
      </c>
      <c r="O52" s="153"/>
    </row>
    <row r="53">
      <c r="B53" s="40"/>
      <c r="C53" s="41" t="s">
        <v>111</v>
      </c>
      <c r="D53" s="41"/>
      <c r="E53" s="42"/>
      <c r="F53" s="50"/>
      <c r="G53" s="50"/>
      <c r="H53" s="50"/>
      <c r="I53" s="50"/>
      <c r="J53" s="50"/>
      <c r="K53" s="50"/>
      <c r="L53" s="50"/>
      <c r="M53" s="45" t="str">
        <f t="shared" si="8"/>
        <v/>
      </c>
      <c r="N53" s="48" t="str">
        <f t="shared" si="9"/>
        <v/>
      </c>
      <c r="O53" s="153"/>
    </row>
    <row r="54">
      <c r="B54" s="40" t="s">
        <v>112</v>
      </c>
      <c r="C54" s="41" t="s">
        <v>113</v>
      </c>
      <c r="D54" s="42"/>
      <c r="E54" s="42"/>
      <c r="F54" s="50"/>
      <c r="G54" s="50"/>
      <c r="H54" s="50"/>
      <c r="I54" s="50"/>
      <c r="J54" s="50"/>
      <c r="K54" s="50"/>
      <c r="L54" s="50"/>
      <c r="M54" s="45" t="str">
        <f t="shared" si="8"/>
        <v/>
      </c>
      <c r="N54" s="48" t="str">
        <f t="shared" si="9"/>
        <v/>
      </c>
      <c r="O54" s="153"/>
    </row>
    <row r="55">
      <c r="B55" s="40"/>
      <c r="C55" s="41" t="s">
        <v>114</v>
      </c>
      <c r="D55" s="42"/>
      <c r="E55" s="42"/>
      <c r="F55" s="50"/>
      <c r="G55" s="50"/>
      <c r="H55" s="50"/>
      <c r="I55" s="50"/>
      <c r="J55" s="50"/>
      <c r="K55" s="50"/>
      <c r="L55" s="50"/>
      <c r="M55" s="45" t="str">
        <f t="shared" si="8"/>
        <v/>
      </c>
      <c r="N55" s="48" t="str">
        <f t="shared" si="9"/>
        <v/>
      </c>
      <c r="O55" s="153"/>
    </row>
    <row r="56">
      <c r="B56" s="40" t="s">
        <v>115</v>
      </c>
      <c r="C56" s="41" t="s">
        <v>116</v>
      </c>
      <c r="D56" s="42"/>
      <c r="E56" s="42"/>
      <c r="F56" s="50"/>
      <c r="G56" s="50"/>
      <c r="H56" s="50"/>
      <c r="I56" s="50"/>
      <c r="J56" s="50"/>
      <c r="K56" s="50"/>
      <c r="L56" s="50"/>
      <c r="M56" s="45" t="str">
        <f t="shared" si="8"/>
        <v/>
      </c>
      <c r="N56" s="48" t="str">
        <f t="shared" si="9"/>
        <v/>
      </c>
      <c r="O56" s="153"/>
    </row>
    <row r="57">
      <c r="B57" s="40"/>
      <c r="C57" s="41" t="s">
        <v>117</v>
      </c>
      <c r="D57" s="42"/>
      <c r="E57" s="42"/>
      <c r="F57" s="50"/>
      <c r="G57" s="50"/>
      <c r="H57" s="50"/>
      <c r="I57" s="50"/>
      <c r="J57" s="50"/>
      <c r="K57" s="50"/>
      <c r="L57" s="50"/>
      <c r="M57" s="45" t="str">
        <f t="shared" si="8"/>
        <v/>
      </c>
      <c r="N57" s="48" t="str">
        <f t="shared" si="9"/>
        <v/>
      </c>
      <c r="O57" s="153"/>
    </row>
    <row r="58">
      <c r="B58" s="40"/>
      <c r="C58" s="41" t="s">
        <v>117</v>
      </c>
      <c r="D58" s="42"/>
      <c r="E58" s="42"/>
      <c r="F58" s="50"/>
      <c r="G58" s="50"/>
      <c r="H58" s="50"/>
      <c r="I58" s="50"/>
      <c r="J58" s="50"/>
      <c r="K58" s="50"/>
      <c r="L58" s="50"/>
      <c r="M58" s="45" t="str">
        <f t="shared" si="8"/>
        <v/>
      </c>
      <c r="N58" s="48" t="str">
        <f t="shared" si="9"/>
        <v/>
      </c>
      <c r="O58" s="153"/>
    </row>
    <row r="59">
      <c r="B59" s="40"/>
      <c r="C59" s="41" t="s">
        <v>117</v>
      </c>
      <c r="D59" s="42"/>
      <c r="E59" s="42"/>
      <c r="F59" s="50"/>
      <c r="G59" s="50"/>
      <c r="H59" s="50"/>
      <c r="I59" s="50"/>
      <c r="J59" s="50"/>
      <c r="K59" s="50"/>
      <c r="L59" s="50"/>
      <c r="M59" s="45" t="str">
        <f t="shared" si="8"/>
        <v/>
      </c>
      <c r="N59" s="48" t="str">
        <f t="shared" si="9"/>
        <v/>
      </c>
      <c r="O59" s="153"/>
    </row>
    <row r="60">
      <c r="B60" s="40"/>
      <c r="C60" s="41" t="s">
        <v>117</v>
      </c>
      <c r="D60" s="42"/>
      <c r="E60" s="42"/>
      <c r="F60" s="50"/>
      <c r="G60" s="50"/>
      <c r="H60" s="50"/>
      <c r="I60" s="50"/>
      <c r="J60" s="50"/>
      <c r="K60" s="50"/>
      <c r="L60" s="50"/>
      <c r="M60" s="45" t="str">
        <f t="shared" si="8"/>
        <v/>
      </c>
      <c r="N60" s="48" t="str">
        <f t="shared" si="9"/>
        <v/>
      </c>
      <c r="O60" s="153"/>
    </row>
    <row r="61">
      <c r="B61" s="40"/>
      <c r="C61" s="41" t="s">
        <v>117</v>
      </c>
      <c r="D61" s="42"/>
      <c r="E61" s="42"/>
      <c r="F61" s="50"/>
      <c r="G61" s="50"/>
      <c r="H61" s="50"/>
      <c r="I61" s="50"/>
      <c r="J61" s="50"/>
      <c r="K61" s="50"/>
      <c r="L61" s="50"/>
      <c r="M61" s="45" t="str">
        <f t="shared" si="8"/>
        <v/>
      </c>
      <c r="N61" s="48" t="str">
        <f t="shared" si="9"/>
        <v/>
      </c>
      <c r="O61" s="153"/>
    </row>
    <row r="62">
      <c r="B62" s="40"/>
      <c r="C62" s="41" t="s">
        <v>117</v>
      </c>
      <c r="D62" s="42"/>
      <c r="E62" s="42"/>
      <c r="F62" s="50"/>
      <c r="G62" s="50"/>
      <c r="H62" s="50"/>
      <c r="I62" s="50"/>
      <c r="J62" s="50"/>
      <c r="K62" s="50"/>
      <c r="L62" s="50"/>
      <c r="M62" s="45" t="str">
        <f t="shared" si="8"/>
        <v/>
      </c>
      <c r="N62" s="48" t="str">
        <f t="shared" si="9"/>
        <v/>
      </c>
      <c r="O62" s="153"/>
    </row>
    <row r="63">
      <c r="B63" s="40" t="s">
        <v>118</v>
      </c>
      <c r="C63" s="41" t="s">
        <v>119</v>
      </c>
      <c r="D63" s="41"/>
      <c r="E63" s="42"/>
      <c r="F63" s="50"/>
      <c r="G63" s="50"/>
      <c r="H63" s="49"/>
      <c r="I63" s="50"/>
      <c r="J63" s="50"/>
      <c r="K63" s="50"/>
      <c r="L63" s="50"/>
      <c r="M63" s="45" t="str">
        <f t="shared" si="8"/>
        <v/>
      </c>
      <c r="N63" s="48" t="str">
        <f t="shared" si="9"/>
        <v/>
      </c>
      <c r="O63" s="153"/>
    </row>
    <row r="64">
      <c r="B64" s="40"/>
      <c r="C64" s="41" t="s">
        <v>257</v>
      </c>
      <c r="D64" s="41" t="s">
        <v>95</v>
      </c>
      <c r="E64" s="42"/>
      <c r="F64" s="50"/>
      <c r="G64" s="50"/>
      <c r="H64" s="50"/>
      <c r="I64" s="50"/>
      <c r="J64" s="49">
        <v>5.0</v>
      </c>
      <c r="K64" s="50"/>
      <c r="L64" s="50"/>
      <c r="M64" s="51">
        <f t="shared" si="8"/>
        <v>5</v>
      </c>
      <c r="N64" s="48">
        <f t="shared" si="9"/>
        <v>0.09152481662</v>
      </c>
      <c r="O64" s="153"/>
    </row>
    <row r="65">
      <c r="B65" s="40"/>
      <c r="C65" s="41" t="s">
        <v>120</v>
      </c>
      <c r="D65" s="42"/>
      <c r="E65" s="42"/>
      <c r="F65" s="50"/>
      <c r="G65" s="50"/>
      <c r="H65" s="50"/>
      <c r="I65" s="50"/>
      <c r="J65" s="50"/>
      <c r="K65" s="50"/>
      <c r="L65" s="50"/>
      <c r="M65" s="45" t="str">
        <f t="shared" si="8"/>
        <v/>
      </c>
      <c r="N65" s="48" t="str">
        <f t="shared" si="9"/>
        <v/>
      </c>
      <c r="O65" s="153"/>
    </row>
    <row r="66">
      <c r="B66" s="40" t="s">
        <v>121</v>
      </c>
      <c r="C66" s="41" t="s">
        <v>122</v>
      </c>
      <c r="D66" s="41"/>
      <c r="E66" s="42"/>
      <c r="F66" s="50"/>
      <c r="G66" s="49"/>
      <c r="H66" s="50"/>
      <c r="I66" s="50"/>
      <c r="J66" s="50"/>
      <c r="K66" s="50"/>
      <c r="L66" s="50"/>
      <c r="M66" s="45" t="str">
        <f t="shared" si="8"/>
        <v/>
      </c>
      <c r="N66" s="48" t="str">
        <f t="shared" si="9"/>
        <v/>
      </c>
      <c r="O66" s="153"/>
    </row>
    <row r="67">
      <c r="B67" s="40"/>
      <c r="C67" s="41" t="s">
        <v>123</v>
      </c>
      <c r="D67" s="41" t="s">
        <v>124</v>
      </c>
      <c r="E67" s="42"/>
      <c r="F67" s="49">
        <v>23.0</v>
      </c>
      <c r="G67" s="49">
        <v>64.0</v>
      </c>
      <c r="H67" s="49">
        <v>94.0</v>
      </c>
      <c r="I67" s="49">
        <v>38.0</v>
      </c>
      <c r="J67" s="49">
        <v>3.0</v>
      </c>
      <c r="K67" s="79">
        <v>3254.0</v>
      </c>
      <c r="L67" s="50"/>
      <c r="M67" s="51">
        <f t="shared" si="8"/>
        <v>3476</v>
      </c>
      <c r="N67" s="48">
        <f t="shared" si="9"/>
        <v>63.62805252</v>
      </c>
      <c r="O67" s="154">
        <v>64.0</v>
      </c>
    </row>
    <row r="68">
      <c r="B68" s="40"/>
      <c r="C68" s="64" t="s">
        <v>125</v>
      </c>
      <c r="D68" s="41"/>
      <c r="E68" s="41"/>
      <c r="F68" s="50"/>
      <c r="G68" s="50"/>
      <c r="H68" s="49"/>
      <c r="I68" s="50"/>
      <c r="J68" s="50"/>
      <c r="K68" s="49" t="s">
        <v>258</v>
      </c>
      <c r="L68" s="50"/>
      <c r="M68" s="45" t="str">
        <f t="shared" si="8"/>
        <v/>
      </c>
      <c r="N68" s="48" t="str">
        <f t="shared" si="9"/>
        <v/>
      </c>
      <c r="O68" s="153"/>
    </row>
    <row r="69">
      <c r="B69" s="40" t="s">
        <v>126</v>
      </c>
      <c r="C69" s="41" t="s">
        <v>127</v>
      </c>
      <c r="D69" s="41"/>
      <c r="E69" s="42"/>
      <c r="F69" s="74" t="s">
        <v>128</v>
      </c>
      <c r="G69" s="74" t="s">
        <v>128</v>
      </c>
      <c r="H69" s="74" t="s">
        <v>128</v>
      </c>
      <c r="I69" s="74" t="s">
        <v>128</v>
      </c>
      <c r="J69" s="74" t="s">
        <v>128</v>
      </c>
      <c r="K69" s="74" t="s">
        <v>128</v>
      </c>
      <c r="L69" s="74" t="s">
        <v>128</v>
      </c>
      <c r="M69" s="74" t="s">
        <v>128</v>
      </c>
      <c r="N69" s="75"/>
      <c r="O69" s="153"/>
      <c r="P69" s="2" t="s">
        <v>129</v>
      </c>
    </row>
    <row r="70">
      <c r="B70" s="40"/>
      <c r="C70" s="41" t="s">
        <v>130</v>
      </c>
      <c r="D70" s="41" t="s">
        <v>95</v>
      </c>
      <c r="E70" s="42"/>
      <c r="F70" s="74">
        <v>14507.0</v>
      </c>
      <c r="G70" s="74">
        <v>105797.0</v>
      </c>
      <c r="H70" s="74">
        <v>113946.0</v>
      </c>
      <c r="I70" s="74">
        <v>70310.0</v>
      </c>
      <c r="J70" s="74" t="s">
        <v>128</v>
      </c>
      <c r="K70" s="74">
        <v>58014.0</v>
      </c>
      <c r="L70" s="74" t="s">
        <v>128</v>
      </c>
      <c r="M70" s="74" t="s">
        <v>128</v>
      </c>
      <c r="N70" s="75" t="s">
        <v>128</v>
      </c>
      <c r="O70" s="154">
        <v>4895.0</v>
      </c>
      <c r="P70" s="2" t="s">
        <v>129</v>
      </c>
    </row>
    <row r="71">
      <c r="B71" s="40"/>
      <c r="C71" s="76" t="s">
        <v>131</v>
      </c>
      <c r="D71" s="40"/>
      <c r="E71" s="40"/>
      <c r="F71" s="50"/>
      <c r="G71" s="50"/>
      <c r="H71" s="50"/>
      <c r="I71" s="50"/>
      <c r="J71" s="50"/>
      <c r="K71" s="50"/>
      <c r="L71" s="50"/>
      <c r="M71" s="45" t="str">
        <f>if(Count(F71:L71)&gt;0,sum(F71:L71),"")</f>
        <v/>
      </c>
      <c r="N71" s="48" t="str">
        <f>if(ISNUMBER(M71)=false,"",if($J$8&lt;&gt;0,if(M71&lt;&gt;"",M71*$J$8,""),""))</f>
        <v/>
      </c>
      <c r="O71" s="153"/>
    </row>
    <row r="72">
      <c r="B72" s="40" t="s">
        <v>132</v>
      </c>
      <c r="C72" s="41" t="s">
        <v>133</v>
      </c>
      <c r="D72" s="41"/>
      <c r="E72" s="42"/>
      <c r="F72" s="74"/>
      <c r="G72" s="74"/>
      <c r="H72" s="74"/>
      <c r="I72" s="74"/>
      <c r="J72" s="74"/>
      <c r="K72" s="74"/>
      <c r="L72" s="74"/>
      <c r="M72" s="74"/>
      <c r="N72" s="75"/>
      <c r="O72" s="153"/>
      <c r="P72" s="77"/>
    </row>
    <row r="73">
      <c r="B73" s="40"/>
      <c r="C73" s="41" t="s">
        <v>134</v>
      </c>
      <c r="D73" s="41" t="s">
        <v>95</v>
      </c>
      <c r="E73" s="42"/>
      <c r="F73" s="74" t="s">
        <v>128</v>
      </c>
      <c r="G73" s="74">
        <v>1.0</v>
      </c>
      <c r="H73" s="74" t="s">
        <v>128</v>
      </c>
      <c r="I73" s="74" t="s">
        <v>128</v>
      </c>
      <c r="J73" s="74">
        <v>5.0</v>
      </c>
      <c r="K73" s="74" t="s">
        <v>128</v>
      </c>
      <c r="L73" s="74" t="s">
        <v>128</v>
      </c>
      <c r="M73" s="74" t="s">
        <v>128</v>
      </c>
      <c r="N73" s="75" t="s">
        <v>128</v>
      </c>
      <c r="O73" s="153"/>
      <c r="P73" s="77" t="s">
        <v>136</v>
      </c>
    </row>
    <row r="74">
      <c r="B74" s="40"/>
      <c r="C74" s="76" t="s">
        <v>259</v>
      </c>
      <c r="D74" s="41" t="s">
        <v>260</v>
      </c>
      <c r="E74" s="41"/>
      <c r="F74" s="49">
        <v>79764.0</v>
      </c>
      <c r="G74" s="49"/>
      <c r="H74" s="49">
        <v>293331.0</v>
      </c>
      <c r="I74" s="50"/>
      <c r="J74" s="49">
        <v>20217.0</v>
      </c>
      <c r="K74" s="50"/>
      <c r="L74" s="50"/>
      <c r="M74" s="45"/>
      <c r="N74" s="48"/>
      <c r="O74" s="157"/>
    </row>
    <row r="75">
      <c r="B75" s="40"/>
      <c r="C75" s="76" t="s">
        <v>261</v>
      </c>
      <c r="D75" s="41" t="s">
        <v>262</v>
      </c>
      <c r="E75" s="41"/>
      <c r="F75" s="79" t="s">
        <v>263</v>
      </c>
      <c r="G75" s="49"/>
      <c r="H75" s="79" t="s">
        <v>264</v>
      </c>
      <c r="I75" s="79" t="s">
        <v>265</v>
      </c>
      <c r="J75" s="79" t="s">
        <v>266</v>
      </c>
      <c r="K75" s="79" t="s">
        <v>267</v>
      </c>
      <c r="L75" s="50"/>
      <c r="M75" s="45" t="str">
        <f>if(Count(F75:L75)&gt;0,sum(F75:L75),"")</f>
        <v/>
      </c>
      <c r="N75" s="48" t="str">
        <f>if(ISNUMBER(M75)=false,"",if($J$8&lt;&gt;0,if(M75&lt;&gt;"",M75*$J$8,""),""))</f>
        <v/>
      </c>
      <c r="O75" s="157" t="s">
        <v>268</v>
      </c>
    </row>
    <row r="76">
      <c r="B76" s="40"/>
      <c r="C76" s="76" t="s">
        <v>269</v>
      </c>
      <c r="D76" s="41" t="s">
        <v>270</v>
      </c>
      <c r="E76" s="41"/>
      <c r="F76" s="49">
        <v>56971.0</v>
      </c>
      <c r="G76" s="49">
        <v>36986.0</v>
      </c>
      <c r="H76" s="49">
        <v>17281.0</v>
      </c>
      <c r="I76" s="79">
        <v>53048.0</v>
      </c>
      <c r="J76" s="49">
        <v>6534.0</v>
      </c>
      <c r="K76" s="79">
        <v>64513.0</v>
      </c>
      <c r="L76" s="80"/>
      <c r="M76" s="45"/>
      <c r="N76" s="48"/>
      <c r="O76" s="157"/>
    </row>
    <row r="77">
      <c r="B77" s="40"/>
      <c r="C77" s="76" t="s">
        <v>271</v>
      </c>
      <c r="D77" s="41" t="s">
        <v>272</v>
      </c>
      <c r="E77" s="41"/>
      <c r="F77" s="49">
        <v>-15220.0</v>
      </c>
      <c r="G77" s="49">
        <v>14164.0</v>
      </c>
      <c r="H77" s="49">
        <v>2435.0</v>
      </c>
      <c r="I77" s="79">
        <v>6080.0</v>
      </c>
      <c r="J77" s="49" t="s">
        <v>273</v>
      </c>
      <c r="K77" s="79">
        <v>-14420.0</v>
      </c>
      <c r="L77" s="80"/>
      <c r="M77" s="45"/>
      <c r="N77" s="48"/>
      <c r="O77" s="157"/>
    </row>
    <row r="78">
      <c r="B78" s="40"/>
      <c r="C78" s="76" t="s">
        <v>274</v>
      </c>
      <c r="D78" s="41" t="s">
        <v>275</v>
      </c>
      <c r="E78" s="41"/>
      <c r="F78" s="78" t="s">
        <v>276</v>
      </c>
      <c r="G78" s="78" t="s">
        <v>277</v>
      </c>
      <c r="H78" s="79" t="s">
        <v>278</v>
      </c>
      <c r="I78" s="79" t="s">
        <v>279</v>
      </c>
      <c r="J78" s="79" t="s">
        <v>280</v>
      </c>
      <c r="K78" s="79" t="s">
        <v>281</v>
      </c>
      <c r="L78" s="80"/>
      <c r="M78" s="45" t="str">
        <f t="shared" ref="M78:M85" si="10">if(Count(F78:L78)&gt;0,sum(F78:L78),"")</f>
        <v/>
      </c>
      <c r="N78" s="48" t="str">
        <f t="shared" ref="N78:N85" si="11">if(ISNUMBER(M78)=false,"",if($J$8&lt;&gt;0,if(M78&lt;&gt;"",M78*$J$8,""),""))</f>
        <v/>
      </c>
      <c r="O78" s="157" t="s">
        <v>282</v>
      </c>
    </row>
    <row r="79">
      <c r="B79" s="40" t="s">
        <v>139</v>
      </c>
      <c r="C79" s="76" t="s">
        <v>137</v>
      </c>
      <c r="D79" s="41"/>
      <c r="E79" s="41"/>
      <c r="F79" s="49"/>
      <c r="G79" s="50"/>
      <c r="H79" s="50"/>
      <c r="I79" s="50"/>
      <c r="J79" s="50"/>
      <c r="K79" s="50"/>
      <c r="L79" s="50"/>
      <c r="M79" s="45" t="str">
        <f t="shared" si="10"/>
        <v/>
      </c>
      <c r="N79" s="48" t="str">
        <f t="shared" si="11"/>
        <v/>
      </c>
      <c r="O79" s="153"/>
    </row>
    <row r="80">
      <c r="B80" s="40" t="s">
        <v>140</v>
      </c>
      <c r="C80" s="42"/>
      <c r="D80" s="41"/>
      <c r="E80" s="41"/>
      <c r="F80" s="80"/>
      <c r="G80" s="80"/>
      <c r="H80" s="79"/>
      <c r="I80" s="80"/>
      <c r="J80" s="80"/>
      <c r="K80" s="80"/>
      <c r="L80" s="80"/>
      <c r="M80" s="45" t="str">
        <f t="shared" si="10"/>
        <v/>
      </c>
      <c r="N80" s="48" t="str">
        <f t="shared" si="11"/>
        <v/>
      </c>
      <c r="O80" s="153"/>
    </row>
    <row r="81">
      <c r="B81" s="40" t="s">
        <v>141</v>
      </c>
      <c r="C81" s="42"/>
      <c r="D81" s="41"/>
      <c r="E81" s="41"/>
      <c r="F81" s="80"/>
      <c r="G81" s="80"/>
      <c r="H81" s="79"/>
      <c r="I81" s="80"/>
      <c r="J81" s="80"/>
      <c r="K81" s="80"/>
      <c r="L81" s="80"/>
      <c r="M81" s="45" t="str">
        <f t="shared" si="10"/>
        <v/>
      </c>
      <c r="N81" s="48" t="str">
        <f t="shared" si="11"/>
        <v/>
      </c>
      <c r="O81" s="153"/>
    </row>
    <row r="82">
      <c r="B82" s="40" t="s">
        <v>142</v>
      </c>
      <c r="C82" s="42"/>
      <c r="D82" s="42"/>
      <c r="E82" s="42"/>
      <c r="F82" s="50"/>
      <c r="G82" s="50"/>
      <c r="H82" s="50"/>
      <c r="I82" s="50"/>
      <c r="J82" s="50"/>
      <c r="K82" s="50"/>
      <c r="L82" s="50"/>
      <c r="M82" s="45" t="str">
        <f t="shared" si="10"/>
        <v/>
      </c>
      <c r="N82" s="48" t="str">
        <f t="shared" si="11"/>
        <v/>
      </c>
      <c r="O82" s="153"/>
    </row>
    <row r="83">
      <c r="B83" s="40" t="s">
        <v>143</v>
      </c>
      <c r="C83" s="42"/>
      <c r="D83" s="42"/>
      <c r="E83" s="42"/>
      <c r="F83" s="50"/>
      <c r="G83" s="50"/>
      <c r="H83" s="50"/>
      <c r="I83" s="50"/>
      <c r="J83" s="50"/>
      <c r="K83" s="50"/>
      <c r="L83" s="50"/>
      <c r="M83" s="45" t="str">
        <f t="shared" si="10"/>
        <v/>
      </c>
      <c r="N83" s="48" t="str">
        <f t="shared" si="11"/>
        <v/>
      </c>
      <c r="O83" s="153"/>
    </row>
    <row r="84">
      <c r="B84" s="40" t="s">
        <v>144</v>
      </c>
      <c r="C84" s="42"/>
      <c r="D84" s="42"/>
      <c r="E84" s="42"/>
      <c r="F84" s="50"/>
      <c r="G84" s="50"/>
      <c r="H84" s="50"/>
      <c r="I84" s="50"/>
      <c r="J84" s="50"/>
      <c r="K84" s="50"/>
      <c r="L84" s="50"/>
      <c r="M84" s="45" t="str">
        <f t="shared" si="10"/>
        <v/>
      </c>
      <c r="N84" s="48" t="str">
        <f t="shared" si="11"/>
        <v/>
      </c>
      <c r="O84" s="153"/>
    </row>
    <row r="85">
      <c r="B85" s="40" t="s">
        <v>145</v>
      </c>
      <c r="C85" s="42"/>
      <c r="D85" s="42"/>
      <c r="E85" s="42"/>
      <c r="F85" s="50"/>
      <c r="G85" s="50"/>
      <c r="H85" s="50"/>
      <c r="I85" s="50"/>
      <c r="J85" s="50"/>
      <c r="K85" s="50"/>
      <c r="L85" s="50"/>
      <c r="M85" s="45" t="str">
        <f t="shared" si="10"/>
        <v/>
      </c>
      <c r="N85" s="48" t="str">
        <f t="shared" si="11"/>
        <v/>
      </c>
      <c r="O85" s="154"/>
    </row>
    <row r="86">
      <c r="B86" s="33"/>
      <c r="C86" s="33"/>
      <c r="D86" s="33"/>
      <c r="E86" s="33"/>
      <c r="N86" s="4"/>
      <c r="O86" s="45"/>
    </row>
    <row r="87">
      <c r="A87" s="8" t="s">
        <v>146</v>
      </c>
      <c r="B87" s="33"/>
      <c r="C87" s="33"/>
      <c r="D87" s="33"/>
      <c r="E87" s="33"/>
      <c r="N87" s="4"/>
      <c r="O87" s="45"/>
    </row>
    <row r="88">
      <c r="B88" s="81" t="s">
        <v>283</v>
      </c>
      <c r="C88" s="82"/>
      <c r="D88" s="82"/>
      <c r="E88" s="82"/>
      <c r="N88" s="4"/>
      <c r="O88" s="45"/>
    </row>
    <row r="89">
      <c r="B89" s="33"/>
      <c r="C89" s="33"/>
      <c r="D89" s="33"/>
      <c r="E89" s="33"/>
      <c r="N89" s="4"/>
      <c r="O89" s="158"/>
      <c r="R89" s="83"/>
    </row>
    <row r="90">
      <c r="B90" s="40"/>
      <c r="C90" s="146" t="s">
        <v>284</v>
      </c>
      <c r="D90" s="42"/>
      <c r="E90" s="42"/>
      <c r="F90" s="50"/>
      <c r="G90" s="50"/>
      <c r="H90" s="50"/>
      <c r="I90" s="50"/>
      <c r="J90" s="50"/>
      <c r="K90" s="50"/>
      <c r="L90" s="50"/>
      <c r="M90" s="85" t="str">
        <f t="shared" ref="M90:M140" si="12">if(Count(F90:L90)&gt;0,sum(F90:L90),"")</f>
        <v/>
      </c>
      <c r="N90" s="48" t="str">
        <f t="shared" ref="N90:N140" si="13">if(ISNUMBER(M90)=false,"",if($J$8&lt;&gt;0,if(M90&lt;&gt;"",M90*$J$8,""),""))</f>
        <v/>
      </c>
      <c r="O90" s="154"/>
    </row>
    <row r="91">
      <c r="B91" s="40"/>
      <c r="C91" s="84" t="s">
        <v>285</v>
      </c>
      <c r="D91" s="42"/>
      <c r="E91" s="42"/>
      <c r="F91" s="50"/>
      <c r="G91" s="50"/>
      <c r="H91" s="50"/>
      <c r="I91" s="50"/>
      <c r="J91" s="50"/>
      <c r="K91" s="50"/>
      <c r="L91" s="50"/>
      <c r="M91" s="85" t="str">
        <f t="shared" si="12"/>
        <v/>
      </c>
      <c r="N91" s="48" t="str">
        <f t="shared" si="13"/>
        <v/>
      </c>
      <c r="O91" s="154"/>
    </row>
    <row r="92">
      <c r="B92" s="40">
        <v>2.0</v>
      </c>
      <c r="C92" s="84" t="s">
        <v>286</v>
      </c>
      <c r="D92" s="42"/>
      <c r="E92" s="42"/>
      <c r="F92" s="49">
        <v>-186032.0</v>
      </c>
      <c r="G92" s="50"/>
      <c r="H92" s="50"/>
      <c r="I92" s="50"/>
      <c r="J92" s="50"/>
      <c r="K92" s="50"/>
      <c r="L92" s="50"/>
      <c r="M92" s="159">
        <f t="shared" si="12"/>
        <v>-186032</v>
      </c>
      <c r="N92" s="48">
        <f t="shared" si="13"/>
        <v>-3405.308937</v>
      </c>
      <c r="O92" s="154">
        <v>-3405.0</v>
      </c>
    </row>
    <row r="93">
      <c r="B93" s="40" t="s">
        <v>287</v>
      </c>
      <c r="C93" s="84" t="s">
        <v>288</v>
      </c>
      <c r="D93" s="42"/>
      <c r="E93" s="42"/>
      <c r="F93" s="49">
        <v>1016.0</v>
      </c>
      <c r="G93" s="50"/>
      <c r="H93" s="50"/>
      <c r="I93" s="50"/>
      <c r="J93" s="50"/>
      <c r="K93" s="50"/>
      <c r="L93" s="50"/>
      <c r="M93" s="159">
        <f t="shared" si="12"/>
        <v>1016</v>
      </c>
      <c r="N93" s="48">
        <f t="shared" si="13"/>
        <v>18.59784274</v>
      </c>
      <c r="O93" s="154">
        <v>19.0</v>
      </c>
    </row>
    <row r="94">
      <c r="B94" s="40" t="s">
        <v>289</v>
      </c>
      <c r="C94" s="84" t="s">
        <v>290</v>
      </c>
      <c r="D94" s="42"/>
      <c r="E94" s="42"/>
      <c r="F94" s="49">
        <v>87.0</v>
      </c>
      <c r="G94" s="50"/>
      <c r="H94" s="50"/>
      <c r="I94" s="50"/>
      <c r="J94" s="50"/>
      <c r="K94" s="50"/>
      <c r="L94" s="50"/>
      <c r="M94" s="159">
        <f t="shared" si="12"/>
        <v>87</v>
      </c>
      <c r="N94" s="48">
        <f t="shared" si="13"/>
        <v>1.592531809</v>
      </c>
      <c r="O94" s="154">
        <v>5.0</v>
      </c>
      <c r="P94" s="2" t="s">
        <v>291</v>
      </c>
    </row>
    <row r="95">
      <c r="B95" s="40"/>
      <c r="C95" s="84"/>
      <c r="D95" s="42"/>
      <c r="E95" s="42"/>
      <c r="F95" s="50"/>
      <c r="G95" s="50"/>
      <c r="H95" s="50"/>
      <c r="I95" s="50"/>
      <c r="J95" s="50"/>
      <c r="K95" s="50"/>
      <c r="L95" s="50"/>
      <c r="M95" s="85" t="str">
        <f t="shared" si="12"/>
        <v/>
      </c>
      <c r="N95" s="48" t="str">
        <f t="shared" si="13"/>
        <v/>
      </c>
      <c r="O95" s="154"/>
    </row>
    <row r="96">
      <c r="B96" s="40"/>
      <c r="C96" s="146" t="s">
        <v>292</v>
      </c>
      <c r="D96" s="42"/>
      <c r="E96" s="42"/>
      <c r="F96" s="50"/>
      <c r="G96" s="50"/>
      <c r="H96" s="50"/>
      <c r="I96" s="50"/>
      <c r="J96" s="50"/>
      <c r="K96" s="50"/>
      <c r="L96" s="50"/>
      <c r="M96" s="85" t="str">
        <f t="shared" si="12"/>
        <v/>
      </c>
      <c r="N96" s="48" t="str">
        <f t="shared" si="13"/>
        <v/>
      </c>
      <c r="O96" s="154"/>
    </row>
    <row r="97">
      <c r="B97" s="40">
        <v>1.0</v>
      </c>
      <c r="C97" s="84" t="s">
        <v>293</v>
      </c>
      <c r="D97" s="42"/>
      <c r="E97" s="42"/>
      <c r="F97" s="49">
        <v>14507.0</v>
      </c>
      <c r="G97" s="50"/>
      <c r="H97" s="50"/>
      <c r="I97" s="50"/>
      <c r="J97" s="50"/>
      <c r="K97" s="50"/>
      <c r="L97" s="50"/>
      <c r="M97" s="159">
        <f t="shared" si="12"/>
        <v>14507</v>
      </c>
      <c r="N97" s="48">
        <f t="shared" si="13"/>
        <v>265.550103</v>
      </c>
      <c r="O97" s="154"/>
    </row>
    <row r="98">
      <c r="B98" s="40">
        <v>2.0</v>
      </c>
      <c r="C98" s="84" t="s">
        <v>294</v>
      </c>
      <c r="D98" s="42"/>
      <c r="E98" s="42"/>
      <c r="F98" s="49">
        <v>1015.0</v>
      </c>
      <c r="G98" s="50"/>
      <c r="H98" s="50"/>
      <c r="I98" s="50"/>
      <c r="J98" s="50"/>
      <c r="K98" s="50"/>
      <c r="L98" s="50"/>
      <c r="M98" s="159">
        <f t="shared" si="12"/>
        <v>1015</v>
      </c>
      <c r="N98" s="48">
        <f t="shared" si="13"/>
        <v>18.57953777</v>
      </c>
      <c r="O98" s="154"/>
    </row>
    <row r="99">
      <c r="B99" s="40"/>
      <c r="C99" s="84"/>
      <c r="D99" s="42"/>
      <c r="E99" s="42"/>
      <c r="F99" s="50"/>
      <c r="G99" s="50"/>
      <c r="H99" s="50"/>
      <c r="I99" s="50"/>
      <c r="J99" s="50"/>
      <c r="K99" s="50"/>
      <c r="L99" s="50"/>
      <c r="M99" s="85" t="str">
        <f t="shared" si="12"/>
        <v/>
      </c>
      <c r="N99" s="48" t="str">
        <f t="shared" si="13"/>
        <v/>
      </c>
      <c r="O99" s="154"/>
    </row>
    <row r="100">
      <c r="B100" s="40"/>
      <c r="C100" s="146" t="s">
        <v>295</v>
      </c>
      <c r="D100" s="42"/>
      <c r="E100" s="42"/>
      <c r="F100" s="50"/>
      <c r="G100" s="50"/>
      <c r="H100" s="50"/>
      <c r="I100" s="50"/>
      <c r="J100" s="50"/>
      <c r="K100" s="50"/>
      <c r="L100" s="50"/>
      <c r="M100" s="85" t="str">
        <f t="shared" si="12"/>
        <v/>
      </c>
      <c r="N100" s="48" t="str">
        <f t="shared" si="13"/>
        <v/>
      </c>
      <c r="O100" s="154"/>
    </row>
    <row r="101">
      <c r="B101" s="40"/>
      <c r="C101" s="84" t="s">
        <v>296</v>
      </c>
      <c r="D101" s="42"/>
      <c r="E101" s="42"/>
      <c r="F101" s="50"/>
      <c r="G101" s="50"/>
      <c r="H101" s="50"/>
      <c r="I101" s="50"/>
      <c r="J101" s="50"/>
      <c r="K101" s="50"/>
      <c r="L101" s="50"/>
      <c r="M101" s="85" t="str">
        <f t="shared" si="12"/>
        <v/>
      </c>
      <c r="N101" s="48" t="str">
        <f t="shared" si="13"/>
        <v/>
      </c>
      <c r="O101" s="154"/>
    </row>
    <row r="102">
      <c r="B102" s="40">
        <v>2.0</v>
      </c>
      <c r="C102" s="84" t="s">
        <v>297</v>
      </c>
      <c r="D102" s="42"/>
      <c r="E102" s="42"/>
      <c r="F102" s="50"/>
      <c r="G102" s="49">
        <v>17022.0</v>
      </c>
      <c r="H102" s="49">
        <v>2942.0</v>
      </c>
      <c r="I102" s="50"/>
      <c r="J102" s="50"/>
      <c r="K102" s="50"/>
      <c r="L102" s="50"/>
      <c r="M102" s="159">
        <f t="shared" si="12"/>
        <v>19964</v>
      </c>
      <c r="N102" s="48">
        <f t="shared" si="13"/>
        <v>365.4402878</v>
      </c>
      <c r="O102" s="154">
        <v>365.0</v>
      </c>
    </row>
    <row r="103">
      <c r="B103" s="40">
        <v>4.0</v>
      </c>
      <c r="C103" s="84" t="s">
        <v>298</v>
      </c>
      <c r="D103" s="42"/>
      <c r="E103" s="42"/>
      <c r="F103" s="50"/>
      <c r="G103" s="49">
        <v>17022.0</v>
      </c>
      <c r="H103" s="49">
        <v>2942.0</v>
      </c>
      <c r="I103" s="50"/>
      <c r="J103" s="50"/>
      <c r="K103" s="50"/>
      <c r="L103" s="50"/>
      <c r="M103" s="159">
        <f t="shared" si="12"/>
        <v>19964</v>
      </c>
      <c r="N103" s="48">
        <f t="shared" si="13"/>
        <v>365.4402878</v>
      </c>
      <c r="O103" s="154">
        <v>365.0</v>
      </c>
    </row>
    <row r="104">
      <c r="B104" s="40"/>
      <c r="C104" s="84"/>
      <c r="D104" s="42"/>
      <c r="E104" s="42"/>
      <c r="F104" s="50"/>
      <c r="G104" s="50"/>
      <c r="H104" s="50"/>
      <c r="I104" s="50"/>
      <c r="J104" s="50"/>
      <c r="K104" s="50"/>
      <c r="L104" s="50"/>
      <c r="M104" s="85" t="str">
        <f t="shared" si="12"/>
        <v/>
      </c>
      <c r="N104" s="48" t="str">
        <f t="shared" si="13"/>
        <v/>
      </c>
      <c r="O104" s="154"/>
    </row>
    <row r="105">
      <c r="B105" s="40"/>
      <c r="C105" s="146" t="s">
        <v>299</v>
      </c>
      <c r="D105" s="42"/>
      <c r="E105" s="42"/>
      <c r="F105" s="50"/>
      <c r="G105" s="50"/>
      <c r="H105" s="50"/>
      <c r="I105" s="50"/>
      <c r="J105" s="50"/>
      <c r="K105" s="50"/>
      <c r="L105" s="50"/>
      <c r="M105" s="85" t="str">
        <f t="shared" si="12"/>
        <v/>
      </c>
      <c r="N105" s="48" t="str">
        <f t="shared" si="13"/>
        <v/>
      </c>
      <c r="O105" s="154"/>
    </row>
    <row r="106">
      <c r="B106" s="40"/>
      <c r="C106" s="84" t="s">
        <v>300</v>
      </c>
      <c r="D106" s="42"/>
      <c r="E106" s="42"/>
      <c r="F106" s="50"/>
      <c r="G106" s="50"/>
      <c r="H106" s="50"/>
      <c r="I106" s="50"/>
      <c r="J106" s="50"/>
      <c r="K106" s="50"/>
      <c r="L106" s="50"/>
      <c r="M106" s="85" t="str">
        <f t="shared" si="12"/>
        <v/>
      </c>
      <c r="N106" s="48" t="str">
        <f t="shared" si="13"/>
        <v/>
      </c>
      <c r="O106" s="154"/>
    </row>
    <row r="107">
      <c r="B107" s="40">
        <v>2.0</v>
      </c>
      <c r="C107" s="84" t="s">
        <v>52</v>
      </c>
      <c r="D107" s="42"/>
      <c r="E107" s="42"/>
      <c r="F107" s="50"/>
      <c r="G107" s="50"/>
      <c r="H107" s="50"/>
      <c r="I107" s="50"/>
      <c r="J107" s="49">
        <v>1060.0</v>
      </c>
      <c r="K107" s="50"/>
      <c r="L107" s="50"/>
      <c r="M107" s="159">
        <f t="shared" si="12"/>
        <v>1060</v>
      </c>
      <c r="N107" s="48">
        <f t="shared" si="13"/>
        <v>19.40326112</v>
      </c>
      <c r="O107" s="154">
        <v>-19.0</v>
      </c>
    </row>
    <row r="108">
      <c r="B108" s="40">
        <v>5.0</v>
      </c>
      <c r="C108" s="84" t="s">
        <v>60</v>
      </c>
      <c r="D108" s="42"/>
      <c r="E108" s="42"/>
      <c r="F108" s="50"/>
      <c r="G108" s="50"/>
      <c r="H108" s="50"/>
      <c r="I108" s="50"/>
      <c r="J108" s="49">
        <v>5.0</v>
      </c>
      <c r="K108" s="50"/>
      <c r="L108" s="50"/>
      <c r="M108" s="159">
        <f t="shared" si="12"/>
        <v>5</v>
      </c>
      <c r="N108" s="48">
        <f t="shared" si="13"/>
        <v>0.09152481662</v>
      </c>
      <c r="O108" s="154"/>
    </row>
    <row r="109">
      <c r="B109" s="40"/>
      <c r="C109" s="84"/>
      <c r="D109" s="42"/>
      <c r="E109" s="42"/>
      <c r="F109" s="50"/>
      <c r="G109" s="50"/>
      <c r="H109" s="50"/>
      <c r="I109" s="50"/>
      <c r="J109" s="50"/>
      <c r="K109" s="50"/>
      <c r="L109" s="50"/>
      <c r="M109" s="85" t="str">
        <f t="shared" si="12"/>
        <v/>
      </c>
      <c r="N109" s="48" t="str">
        <f t="shared" si="13"/>
        <v/>
      </c>
      <c r="O109" s="154"/>
    </row>
    <row r="110">
      <c r="B110" s="40"/>
      <c r="C110" s="84"/>
      <c r="D110" s="42"/>
      <c r="E110" s="42"/>
      <c r="F110" s="50"/>
      <c r="G110" s="50"/>
      <c r="H110" s="50"/>
      <c r="I110" s="50"/>
      <c r="J110" s="50"/>
      <c r="K110" s="50"/>
      <c r="L110" s="50"/>
      <c r="M110" s="85" t="str">
        <f t="shared" si="12"/>
        <v/>
      </c>
      <c r="N110" s="48" t="str">
        <f t="shared" si="13"/>
        <v/>
      </c>
      <c r="O110" s="154"/>
    </row>
    <row r="111">
      <c r="B111" s="40"/>
      <c r="C111" s="84"/>
      <c r="D111" s="42"/>
      <c r="E111" s="42"/>
      <c r="F111" s="50"/>
      <c r="G111" s="50"/>
      <c r="H111" s="50"/>
      <c r="I111" s="50"/>
      <c r="J111" s="50"/>
      <c r="K111" s="50"/>
      <c r="L111" s="50"/>
      <c r="M111" s="85" t="str">
        <f t="shared" si="12"/>
        <v/>
      </c>
      <c r="N111" s="48" t="str">
        <f t="shared" si="13"/>
        <v/>
      </c>
      <c r="O111" s="154"/>
    </row>
    <row r="112">
      <c r="B112" s="40"/>
      <c r="C112" s="84"/>
      <c r="D112" s="42"/>
      <c r="E112" s="42"/>
      <c r="F112" s="50"/>
      <c r="G112" s="50"/>
      <c r="H112" s="50"/>
      <c r="I112" s="50"/>
      <c r="J112" s="50"/>
      <c r="K112" s="50"/>
      <c r="L112" s="50"/>
      <c r="M112" s="85" t="str">
        <f t="shared" si="12"/>
        <v/>
      </c>
      <c r="N112" s="48" t="str">
        <f t="shared" si="13"/>
        <v/>
      </c>
      <c r="O112" s="154"/>
    </row>
    <row r="113">
      <c r="B113" s="40"/>
      <c r="C113" s="84"/>
      <c r="D113" s="42"/>
      <c r="E113" s="42"/>
      <c r="F113" s="50"/>
      <c r="G113" s="50"/>
      <c r="H113" s="50"/>
      <c r="I113" s="50"/>
      <c r="J113" s="50"/>
      <c r="K113" s="50"/>
      <c r="L113" s="50"/>
      <c r="M113" s="85" t="str">
        <f t="shared" si="12"/>
        <v/>
      </c>
      <c r="N113" s="48" t="str">
        <f t="shared" si="13"/>
        <v/>
      </c>
      <c r="O113" s="154"/>
    </row>
    <row r="114">
      <c r="B114" s="40"/>
      <c r="C114" s="84"/>
      <c r="D114" s="42"/>
      <c r="E114" s="42"/>
      <c r="F114" s="50"/>
      <c r="G114" s="50"/>
      <c r="H114" s="50"/>
      <c r="I114" s="50"/>
      <c r="J114" s="50"/>
      <c r="K114" s="50"/>
      <c r="L114" s="50"/>
      <c r="M114" s="85" t="str">
        <f t="shared" si="12"/>
        <v/>
      </c>
      <c r="N114" s="48" t="str">
        <f t="shared" si="13"/>
        <v/>
      </c>
      <c r="O114" s="154"/>
    </row>
    <row r="115">
      <c r="B115" s="40"/>
      <c r="C115" s="84"/>
      <c r="D115" s="42"/>
      <c r="E115" s="42"/>
      <c r="F115" s="50"/>
      <c r="G115" s="50"/>
      <c r="H115" s="50"/>
      <c r="I115" s="50"/>
      <c r="J115" s="50"/>
      <c r="K115" s="50"/>
      <c r="L115" s="50"/>
      <c r="M115" s="85" t="str">
        <f t="shared" si="12"/>
        <v/>
      </c>
      <c r="N115" s="48" t="str">
        <f t="shared" si="13"/>
        <v/>
      </c>
      <c r="O115" s="154"/>
    </row>
    <row r="116">
      <c r="B116" s="40"/>
      <c r="C116" s="84"/>
      <c r="D116" s="42"/>
      <c r="E116" s="42"/>
      <c r="F116" s="50"/>
      <c r="G116" s="50"/>
      <c r="H116" s="50"/>
      <c r="I116" s="50"/>
      <c r="J116" s="50"/>
      <c r="K116" s="50"/>
      <c r="L116" s="50"/>
      <c r="M116" s="85" t="str">
        <f t="shared" si="12"/>
        <v/>
      </c>
      <c r="N116" s="48" t="str">
        <f t="shared" si="13"/>
        <v/>
      </c>
      <c r="O116" s="154"/>
    </row>
    <row r="117">
      <c r="B117" s="40"/>
      <c r="C117" s="84"/>
      <c r="D117" s="42"/>
      <c r="E117" s="42"/>
      <c r="F117" s="50"/>
      <c r="G117" s="50"/>
      <c r="H117" s="50"/>
      <c r="I117" s="50"/>
      <c r="J117" s="50"/>
      <c r="K117" s="50"/>
      <c r="L117" s="50"/>
      <c r="M117" s="85" t="str">
        <f t="shared" si="12"/>
        <v/>
      </c>
      <c r="N117" s="48" t="str">
        <f t="shared" si="13"/>
        <v/>
      </c>
      <c r="O117" s="154"/>
    </row>
    <row r="118">
      <c r="B118" s="40"/>
      <c r="C118" s="84"/>
      <c r="D118" s="42"/>
      <c r="E118" s="42"/>
      <c r="F118" s="50"/>
      <c r="G118" s="50"/>
      <c r="H118" s="50"/>
      <c r="I118" s="50"/>
      <c r="J118" s="50"/>
      <c r="K118" s="50"/>
      <c r="L118" s="50"/>
      <c r="M118" s="85" t="str">
        <f t="shared" si="12"/>
        <v/>
      </c>
      <c r="N118" s="48" t="str">
        <f t="shared" si="13"/>
        <v/>
      </c>
      <c r="O118" s="154"/>
    </row>
    <row r="119">
      <c r="B119" s="40"/>
      <c r="C119" s="84"/>
      <c r="D119" s="42"/>
      <c r="E119" s="42"/>
      <c r="F119" s="50"/>
      <c r="G119" s="50"/>
      <c r="H119" s="50"/>
      <c r="I119" s="50"/>
      <c r="J119" s="50"/>
      <c r="K119" s="50"/>
      <c r="L119" s="50"/>
      <c r="M119" s="85" t="str">
        <f t="shared" si="12"/>
        <v/>
      </c>
      <c r="N119" s="48" t="str">
        <f t="shared" si="13"/>
        <v/>
      </c>
      <c r="O119" s="154"/>
    </row>
    <row r="120">
      <c r="B120" s="40"/>
      <c r="C120" s="84"/>
      <c r="D120" s="42"/>
      <c r="E120" s="42"/>
      <c r="F120" s="50"/>
      <c r="G120" s="50"/>
      <c r="H120" s="50"/>
      <c r="I120" s="50"/>
      <c r="J120" s="50"/>
      <c r="K120" s="50"/>
      <c r="L120" s="50"/>
      <c r="M120" s="85" t="str">
        <f t="shared" si="12"/>
        <v/>
      </c>
      <c r="N120" s="48" t="str">
        <f t="shared" si="13"/>
        <v/>
      </c>
      <c r="O120" s="154"/>
    </row>
    <row r="121">
      <c r="B121" s="40"/>
      <c r="C121" s="84"/>
      <c r="D121" s="42"/>
      <c r="E121" s="42"/>
      <c r="F121" s="50"/>
      <c r="G121" s="50"/>
      <c r="H121" s="50"/>
      <c r="I121" s="50"/>
      <c r="J121" s="50"/>
      <c r="K121" s="50"/>
      <c r="L121" s="50"/>
      <c r="M121" s="85" t="str">
        <f t="shared" si="12"/>
        <v/>
      </c>
      <c r="N121" s="48" t="str">
        <f t="shared" si="13"/>
        <v/>
      </c>
      <c r="O121" s="154"/>
    </row>
    <row r="122">
      <c r="B122" s="40"/>
      <c r="C122" s="84"/>
      <c r="D122" s="42"/>
      <c r="E122" s="42"/>
      <c r="F122" s="50"/>
      <c r="G122" s="50"/>
      <c r="H122" s="50"/>
      <c r="I122" s="50"/>
      <c r="J122" s="50"/>
      <c r="K122" s="50"/>
      <c r="L122" s="50"/>
      <c r="M122" s="85" t="str">
        <f t="shared" si="12"/>
        <v/>
      </c>
      <c r="N122" s="48" t="str">
        <f t="shared" si="13"/>
        <v/>
      </c>
      <c r="O122" s="154"/>
    </row>
    <row r="123">
      <c r="B123" s="40"/>
      <c r="C123" s="84"/>
      <c r="D123" s="42"/>
      <c r="E123" s="42"/>
      <c r="F123" s="50"/>
      <c r="G123" s="50"/>
      <c r="H123" s="50"/>
      <c r="I123" s="50"/>
      <c r="J123" s="50"/>
      <c r="K123" s="50"/>
      <c r="L123" s="50"/>
      <c r="M123" s="85" t="str">
        <f t="shared" si="12"/>
        <v/>
      </c>
      <c r="N123" s="48" t="str">
        <f t="shared" si="13"/>
        <v/>
      </c>
      <c r="O123" s="154"/>
    </row>
    <row r="124">
      <c r="B124" s="40"/>
      <c r="C124" s="84"/>
      <c r="D124" s="42"/>
      <c r="E124" s="42"/>
      <c r="F124" s="50"/>
      <c r="G124" s="50"/>
      <c r="H124" s="50"/>
      <c r="I124" s="50"/>
      <c r="J124" s="50"/>
      <c r="K124" s="50"/>
      <c r="L124" s="50"/>
      <c r="M124" s="85" t="str">
        <f t="shared" si="12"/>
        <v/>
      </c>
      <c r="N124" s="48" t="str">
        <f t="shared" si="13"/>
        <v/>
      </c>
      <c r="O124" s="154"/>
    </row>
    <row r="125">
      <c r="B125" s="40"/>
      <c r="C125" s="84"/>
      <c r="D125" s="42"/>
      <c r="E125" s="42"/>
      <c r="F125" s="50"/>
      <c r="G125" s="50"/>
      <c r="H125" s="50"/>
      <c r="I125" s="50"/>
      <c r="J125" s="50"/>
      <c r="K125" s="50"/>
      <c r="L125" s="50"/>
      <c r="M125" s="85" t="str">
        <f t="shared" si="12"/>
        <v/>
      </c>
      <c r="N125" s="48" t="str">
        <f t="shared" si="13"/>
        <v/>
      </c>
      <c r="O125" s="154"/>
    </row>
    <row r="126">
      <c r="B126" s="40"/>
      <c r="C126" s="84"/>
      <c r="D126" s="42"/>
      <c r="E126" s="42"/>
      <c r="F126" s="50"/>
      <c r="G126" s="50"/>
      <c r="H126" s="50"/>
      <c r="I126" s="50"/>
      <c r="J126" s="50"/>
      <c r="K126" s="50"/>
      <c r="L126" s="50"/>
      <c r="M126" s="85" t="str">
        <f t="shared" si="12"/>
        <v/>
      </c>
      <c r="N126" s="48" t="str">
        <f t="shared" si="13"/>
        <v/>
      </c>
      <c r="O126" s="154"/>
    </row>
    <row r="127">
      <c r="B127" s="40"/>
      <c r="C127" s="84"/>
      <c r="D127" s="42"/>
      <c r="E127" s="42"/>
      <c r="F127" s="50"/>
      <c r="G127" s="50"/>
      <c r="H127" s="50"/>
      <c r="I127" s="50"/>
      <c r="J127" s="50"/>
      <c r="K127" s="50"/>
      <c r="L127" s="50"/>
      <c r="M127" s="85" t="str">
        <f t="shared" si="12"/>
        <v/>
      </c>
      <c r="N127" s="48" t="str">
        <f t="shared" si="13"/>
        <v/>
      </c>
      <c r="O127" s="154"/>
    </row>
    <row r="128">
      <c r="B128" s="40"/>
      <c r="C128" s="84"/>
      <c r="D128" s="42"/>
      <c r="E128" s="42"/>
      <c r="F128" s="50"/>
      <c r="G128" s="50"/>
      <c r="H128" s="50"/>
      <c r="I128" s="50"/>
      <c r="J128" s="50"/>
      <c r="K128" s="50"/>
      <c r="L128" s="50"/>
      <c r="M128" s="85" t="str">
        <f t="shared" si="12"/>
        <v/>
      </c>
      <c r="N128" s="48" t="str">
        <f t="shared" si="13"/>
        <v/>
      </c>
      <c r="O128" s="154"/>
    </row>
    <row r="129">
      <c r="B129" s="40"/>
      <c r="C129" s="84"/>
      <c r="D129" s="42"/>
      <c r="E129" s="42"/>
      <c r="F129" s="50"/>
      <c r="G129" s="50"/>
      <c r="H129" s="50"/>
      <c r="I129" s="50"/>
      <c r="J129" s="50"/>
      <c r="K129" s="50"/>
      <c r="L129" s="50"/>
      <c r="M129" s="85" t="str">
        <f t="shared" si="12"/>
        <v/>
      </c>
      <c r="N129" s="48" t="str">
        <f t="shared" si="13"/>
        <v/>
      </c>
      <c r="O129" s="154"/>
    </row>
    <row r="130">
      <c r="B130" s="40"/>
      <c r="C130" s="84"/>
      <c r="D130" s="42"/>
      <c r="E130" s="42"/>
      <c r="F130" s="50"/>
      <c r="G130" s="50"/>
      <c r="H130" s="50"/>
      <c r="I130" s="50"/>
      <c r="J130" s="50"/>
      <c r="K130" s="50"/>
      <c r="L130" s="50"/>
      <c r="M130" s="85" t="str">
        <f t="shared" si="12"/>
        <v/>
      </c>
      <c r="N130" s="48" t="str">
        <f t="shared" si="13"/>
        <v/>
      </c>
      <c r="O130" s="154"/>
    </row>
    <row r="131">
      <c r="B131" s="40"/>
      <c r="C131" s="84"/>
      <c r="D131" s="42"/>
      <c r="E131" s="42"/>
      <c r="F131" s="50"/>
      <c r="G131" s="50"/>
      <c r="H131" s="50"/>
      <c r="I131" s="50"/>
      <c r="J131" s="50"/>
      <c r="K131" s="50"/>
      <c r="L131" s="50"/>
      <c r="M131" s="85" t="str">
        <f t="shared" si="12"/>
        <v/>
      </c>
      <c r="N131" s="48" t="str">
        <f t="shared" si="13"/>
        <v/>
      </c>
      <c r="O131" s="154"/>
    </row>
    <row r="132">
      <c r="B132" s="40"/>
      <c r="C132" s="84"/>
      <c r="D132" s="42"/>
      <c r="E132" s="42"/>
      <c r="F132" s="50"/>
      <c r="G132" s="50"/>
      <c r="H132" s="50"/>
      <c r="I132" s="50"/>
      <c r="J132" s="50"/>
      <c r="K132" s="50"/>
      <c r="L132" s="50"/>
      <c r="M132" s="85" t="str">
        <f t="shared" si="12"/>
        <v/>
      </c>
      <c r="N132" s="48" t="str">
        <f t="shared" si="13"/>
        <v/>
      </c>
      <c r="O132" s="154"/>
    </row>
    <row r="133">
      <c r="B133" s="40"/>
      <c r="C133" s="84"/>
      <c r="D133" s="42"/>
      <c r="E133" s="42"/>
      <c r="F133" s="50"/>
      <c r="G133" s="50"/>
      <c r="H133" s="50"/>
      <c r="I133" s="50"/>
      <c r="J133" s="50"/>
      <c r="K133" s="50"/>
      <c r="L133" s="50"/>
      <c r="M133" s="85" t="str">
        <f t="shared" si="12"/>
        <v/>
      </c>
      <c r="N133" s="48" t="str">
        <f t="shared" si="13"/>
        <v/>
      </c>
      <c r="O133" s="154"/>
    </row>
    <row r="134">
      <c r="B134" s="40"/>
      <c r="C134" s="84"/>
      <c r="D134" s="42"/>
      <c r="E134" s="42"/>
      <c r="F134" s="50"/>
      <c r="G134" s="50"/>
      <c r="H134" s="50"/>
      <c r="I134" s="50"/>
      <c r="J134" s="50"/>
      <c r="K134" s="50"/>
      <c r="L134" s="50"/>
      <c r="M134" s="85" t="str">
        <f t="shared" si="12"/>
        <v/>
      </c>
      <c r="N134" s="48" t="str">
        <f t="shared" si="13"/>
        <v/>
      </c>
      <c r="O134" s="154"/>
    </row>
    <row r="135">
      <c r="B135" s="40"/>
      <c r="C135" s="84"/>
      <c r="D135" s="42"/>
      <c r="E135" s="42"/>
      <c r="F135" s="50"/>
      <c r="G135" s="50"/>
      <c r="H135" s="50"/>
      <c r="I135" s="50"/>
      <c r="J135" s="50"/>
      <c r="K135" s="50"/>
      <c r="L135" s="50"/>
      <c r="M135" s="85" t="str">
        <f t="shared" si="12"/>
        <v/>
      </c>
      <c r="N135" s="48" t="str">
        <f t="shared" si="13"/>
        <v/>
      </c>
      <c r="O135" s="154"/>
    </row>
    <row r="136">
      <c r="B136" s="40"/>
      <c r="C136" s="84"/>
      <c r="D136" s="42"/>
      <c r="E136" s="42"/>
      <c r="F136" s="50"/>
      <c r="G136" s="50"/>
      <c r="H136" s="50"/>
      <c r="I136" s="50"/>
      <c r="J136" s="50"/>
      <c r="K136" s="50"/>
      <c r="L136" s="50"/>
      <c r="M136" s="85" t="str">
        <f t="shared" si="12"/>
        <v/>
      </c>
      <c r="N136" s="48" t="str">
        <f t="shared" si="13"/>
        <v/>
      </c>
      <c r="O136" s="154"/>
    </row>
    <row r="137">
      <c r="B137" s="40"/>
      <c r="C137" s="84"/>
      <c r="D137" s="42"/>
      <c r="E137" s="42"/>
      <c r="F137" s="50"/>
      <c r="G137" s="50"/>
      <c r="H137" s="50"/>
      <c r="I137" s="50"/>
      <c r="J137" s="50"/>
      <c r="K137" s="50"/>
      <c r="L137" s="50"/>
      <c r="M137" s="85" t="str">
        <f t="shared" si="12"/>
        <v/>
      </c>
      <c r="N137" s="48" t="str">
        <f t="shared" si="13"/>
        <v/>
      </c>
      <c r="O137" s="154"/>
    </row>
    <row r="138">
      <c r="B138" s="40"/>
      <c r="C138" s="84"/>
      <c r="D138" s="42"/>
      <c r="E138" s="42"/>
      <c r="F138" s="50"/>
      <c r="G138" s="50"/>
      <c r="H138" s="50"/>
      <c r="I138" s="50"/>
      <c r="J138" s="50"/>
      <c r="K138" s="50"/>
      <c r="L138" s="50"/>
      <c r="M138" s="85" t="str">
        <f t="shared" si="12"/>
        <v/>
      </c>
      <c r="N138" s="48" t="str">
        <f t="shared" si="13"/>
        <v/>
      </c>
      <c r="O138" s="154"/>
    </row>
    <row r="139">
      <c r="B139" s="40"/>
      <c r="C139" s="84"/>
      <c r="D139" s="42"/>
      <c r="E139" s="42"/>
      <c r="F139" s="50"/>
      <c r="G139" s="50"/>
      <c r="H139" s="50"/>
      <c r="I139" s="50"/>
      <c r="J139" s="50"/>
      <c r="K139" s="50"/>
      <c r="L139" s="50"/>
      <c r="M139" s="85" t="str">
        <f t="shared" si="12"/>
        <v/>
      </c>
      <c r="N139" s="48" t="str">
        <f t="shared" si="13"/>
        <v/>
      </c>
      <c r="O139" s="154"/>
    </row>
    <row r="140">
      <c r="B140" s="40"/>
      <c r="C140" s="84"/>
      <c r="D140" s="42"/>
      <c r="E140" s="42"/>
      <c r="F140" s="50"/>
      <c r="G140" s="50"/>
      <c r="H140" s="50"/>
      <c r="I140" s="50"/>
      <c r="J140" s="50"/>
      <c r="K140" s="50"/>
      <c r="L140" s="50"/>
      <c r="M140" s="85" t="str">
        <f t="shared" si="12"/>
        <v/>
      </c>
      <c r="N140" s="48" t="str">
        <f t="shared" si="13"/>
        <v/>
      </c>
      <c r="O140" s="154"/>
    </row>
    <row r="141">
      <c r="A141" s="7"/>
      <c r="B141" s="86"/>
      <c r="C141" s="87"/>
      <c r="D141" s="88"/>
      <c r="E141" s="88"/>
      <c r="F141" s="44"/>
      <c r="G141" s="44"/>
      <c r="H141" s="43"/>
      <c r="I141" s="44"/>
      <c r="J141" s="44"/>
      <c r="K141" s="44"/>
      <c r="L141" s="44"/>
      <c r="M141" s="44"/>
      <c r="N141" s="44"/>
    </row>
    <row r="142">
      <c r="A142" s="89" t="s">
        <v>148</v>
      </c>
      <c r="B142" s="86"/>
      <c r="C142" s="87"/>
      <c r="D142" s="88"/>
      <c r="E142" s="88"/>
      <c r="F142" s="44"/>
      <c r="G142" s="44"/>
      <c r="H142" s="43"/>
      <c r="I142" s="44"/>
      <c r="J142" s="44"/>
      <c r="K142" s="44"/>
      <c r="L142" s="44"/>
      <c r="M142" s="44"/>
      <c r="N142" s="44"/>
    </row>
    <row r="143">
      <c r="A143" s="7"/>
      <c r="B143" s="86"/>
      <c r="C143" s="87"/>
      <c r="D143" s="88"/>
      <c r="E143" s="88"/>
      <c r="F143" s="44"/>
      <c r="G143" s="44"/>
      <c r="H143" s="43"/>
      <c r="I143" s="44"/>
      <c r="J143" s="44"/>
      <c r="K143" s="44"/>
      <c r="L143" s="44"/>
      <c r="M143" s="44"/>
      <c r="N143" s="44"/>
    </row>
    <row r="144">
      <c r="A144" s="7"/>
      <c r="B144" s="90" t="s">
        <v>149</v>
      </c>
      <c r="C144" s="91"/>
      <c r="D144" s="92"/>
      <c r="E144" s="88"/>
      <c r="F144" s="44"/>
      <c r="G144" s="44"/>
      <c r="H144" s="43"/>
      <c r="I144" s="44"/>
      <c r="J144" s="44"/>
      <c r="K144" s="44"/>
      <c r="L144" s="44"/>
      <c r="M144" s="44"/>
      <c r="N144" s="44"/>
    </row>
    <row r="145">
      <c r="A145" s="7"/>
      <c r="B145" s="93"/>
      <c r="C145" s="94" t="s">
        <v>150</v>
      </c>
      <c r="D145" s="92"/>
      <c r="E145" s="88"/>
      <c r="F145" s="44"/>
      <c r="G145" s="44"/>
      <c r="H145" s="43"/>
      <c r="I145" s="44"/>
      <c r="J145" s="44"/>
      <c r="K145" s="44"/>
      <c r="L145" s="44"/>
      <c r="M145" s="44"/>
      <c r="N145" s="44"/>
    </row>
    <row r="146">
      <c r="A146" s="7"/>
      <c r="B146" s="95" t="s">
        <v>151</v>
      </c>
      <c r="C146" s="96" t="s">
        <v>152</v>
      </c>
      <c r="D146" s="92"/>
      <c r="E146" s="88"/>
      <c r="F146" s="44"/>
      <c r="G146" s="44"/>
      <c r="H146" s="43"/>
      <c r="I146" s="44"/>
      <c r="J146" s="44"/>
      <c r="K146" s="44"/>
      <c r="L146" s="44"/>
      <c r="M146" s="44"/>
      <c r="N146" s="44"/>
    </row>
    <row r="147">
      <c r="A147" s="7"/>
      <c r="B147" s="97"/>
      <c r="C147" s="98" t="s">
        <v>153</v>
      </c>
      <c r="D147" s="92"/>
      <c r="E147" s="88"/>
      <c r="F147" s="44"/>
      <c r="G147" s="44"/>
      <c r="H147" s="43"/>
      <c r="I147" s="44"/>
      <c r="J147" s="44"/>
      <c r="K147" s="44"/>
      <c r="L147" s="44"/>
      <c r="M147" s="44"/>
      <c r="N147" s="44"/>
    </row>
    <row r="148">
      <c r="A148" s="7"/>
      <c r="B148" s="99"/>
      <c r="C148" s="100" t="s">
        <v>154</v>
      </c>
      <c r="D148" s="92"/>
      <c r="E148" s="88"/>
      <c r="F148" s="44"/>
      <c r="G148" s="44"/>
      <c r="H148" s="43"/>
      <c r="I148" s="44"/>
      <c r="J148" s="44"/>
      <c r="K148" s="44"/>
      <c r="L148" s="44"/>
      <c r="M148" s="44"/>
      <c r="N148" s="44"/>
    </row>
    <row r="149">
      <c r="A149" s="7"/>
      <c r="B149" s="160"/>
      <c r="C149" s="43"/>
      <c r="D149" s="161"/>
      <c r="E149" s="88"/>
      <c r="F149" s="101"/>
      <c r="H149" s="43"/>
      <c r="I149" s="44"/>
      <c r="J149" s="44"/>
      <c r="K149" s="44"/>
      <c r="L149" s="44"/>
      <c r="M149" s="44"/>
      <c r="N149" s="44"/>
    </row>
    <row r="150">
      <c r="A150" s="7"/>
      <c r="B150" s="43"/>
      <c r="C150" s="101" t="s">
        <v>156</v>
      </c>
      <c r="D150" s="162" t="s">
        <v>178</v>
      </c>
      <c r="F150" s="101"/>
      <c r="H150" s="43"/>
      <c r="I150" s="44"/>
      <c r="J150" s="44"/>
      <c r="K150" s="44"/>
      <c r="L150" s="44"/>
      <c r="M150" s="44"/>
      <c r="N150" s="44"/>
    </row>
    <row r="151">
      <c r="B151" s="163" t="s">
        <v>301</v>
      </c>
      <c r="C151" s="104"/>
      <c r="D151" s="105"/>
      <c r="F151" s="107"/>
      <c r="G151" s="107"/>
      <c r="H151" s="43"/>
      <c r="I151" s="44"/>
      <c r="J151" s="44"/>
      <c r="K151" s="44"/>
      <c r="L151" s="44"/>
      <c r="M151" s="44"/>
      <c r="N151" s="44"/>
    </row>
    <row r="152">
      <c r="B152" s="108"/>
      <c r="C152" s="108"/>
      <c r="D152" s="164" t="s">
        <v>159</v>
      </c>
      <c r="F152" s="165" t="s">
        <v>302</v>
      </c>
      <c r="H152" s="109"/>
      <c r="I152" s="109"/>
      <c r="J152" s="71"/>
      <c r="K152" s="71"/>
      <c r="L152" s="71"/>
      <c r="M152" s="71"/>
      <c r="N152" s="71"/>
      <c r="P152" s="110"/>
      <c r="R152" s="111"/>
      <c r="S152" s="54"/>
      <c r="T152" s="54"/>
      <c r="U152" s="54"/>
      <c r="V152" s="54"/>
      <c r="W152" s="54"/>
      <c r="X152" s="54"/>
      <c r="Y152" s="54"/>
      <c r="Z152" s="54"/>
      <c r="AA152" s="54"/>
      <c r="AB152" s="54"/>
    </row>
    <row r="153">
      <c r="B153" s="108"/>
      <c r="C153" s="164"/>
      <c r="D153" s="164" t="s">
        <v>303</v>
      </c>
      <c r="F153" s="166" t="s">
        <v>304</v>
      </c>
      <c r="H153" s="109"/>
      <c r="I153" s="109"/>
      <c r="J153" s="71"/>
      <c r="K153" s="71"/>
      <c r="L153" s="71"/>
      <c r="M153" s="71"/>
      <c r="N153" s="71"/>
      <c r="P153" s="110"/>
      <c r="R153" s="111"/>
      <c r="S153" s="54"/>
      <c r="T153" s="54"/>
      <c r="U153" s="54"/>
      <c r="V153" s="54"/>
      <c r="W153" s="54"/>
      <c r="X153" s="54"/>
      <c r="Y153" s="54"/>
      <c r="Z153" s="54"/>
      <c r="AA153" s="54"/>
      <c r="AB153" s="54"/>
    </row>
    <row r="154">
      <c r="B154" s="108"/>
      <c r="C154" s="164" t="s">
        <v>305</v>
      </c>
      <c r="D154" s="167" t="s">
        <v>161</v>
      </c>
      <c r="F154" s="166">
        <v>100000.0</v>
      </c>
      <c r="H154" s="109"/>
      <c r="I154" s="109"/>
      <c r="J154" s="71"/>
      <c r="K154" s="71"/>
      <c r="L154" s="71"/>
      <c r="M154" s="71"/>
      <c r="N154" s="71"/>
      <c r="P154" s="110"/>
      <c r="R154" s="111"/>
      <c r="S154" s="54"/>
      <c r="T154" s="54"/>
      <c r="U154" s="54"/>
      <c r="V154" s="54"/>
      <c r="W154" s="54"/>
      <c r="X154" s="54"/>
      <c r="Y154" s="54"/>
      <c r="Z154" s="54"/>
      <c r="AA154" s="54"/>
      <c r="AB154" s="54"/>
    </row>
    <row r="155">
      <c r="B155" s="108"/>
      <c r="C155" s="164" t="s">
        <v>306</v>
      </c>
      <c r="D155" s="167" t="s">
        <v>163</v>
      </c>
      <c r="F155" s="166">
        <v>1250.0</v>
      </c>
      <c r="G155" s="168">
        <f>O50</f>
        <v>1250</v>
      </c>
      <c r="H155" s="169" t="s">
        <v>307</v>
      </c>
      <c r="I155" s="109"/>
      <c r="J155" s="71"/>
      <c r="K155" s="71"/>
      <c r="L155" s="71"/>
      <c r="M155" s="71"/>
      <c r="N155" s="71"/>
      <c r="P155" s="110"/>
      <c r="R155" s="111"/>
      <c r="S155" s="54"/>
      <c r="T155" s="54"/>
      <c r="U155" s="54"/>
      <c r="V155" s="54"/>
      <c r="W155" s="54"/>
      <c r="X155" s="54"/>
      <c r="Y155" s="54"/>
      <c r="Z155" s="54"/>
      <c r="AA155" s="54"/>
      <c r="AB155" s="54"/>
    </row>
    <row r="156">
      <c r="B156" s="108"/>
      <c r="C156" s="129" t="s">
        <v>308</v>
      </c>
      <c r="D156" s="167" t="s">
        <v>164</v>
      </c>
      <c r="F156" s="166">
        <v>0.0</v>
      </c>
      <c r="G156" s="168" t="str">
        <f>O37</f>
        <v/>
      </c>
      <c r="H156" s="169" t="s">
        <v>309</v>
      </c>
      <c r="I156" s="109"/>
      <c r="J156" s="71"/>
      <c r="K156" s="71"/>
      <c r="L156" s="71"/>
      <c r="M156" s="71"/>
      <c r="N156" s="71"/>
      <c r="P156" s="110"/>
      <c r="R156" s="111"/>
      <c r="S156" s="54"/>
      <c r="T156" s="54"/>
      <c r="U156" s="54"/>
      <c r="V156" s="54"/>
      <c r="W156" s="54"/>
      <c r="X156" s="54"/>
      <c r="Y156" s="54"/>
      <c r="Z156" s="54"/>
      <c r="AA156" s="54"/>
      <c r="AB156" s="54"/>
    </row>
    <row r="157">
      <c r="B157" s="108"/>
      <c r="C157" s="170" t="s">
        <v>310</v>
      </c>
      <c r="D157" s="171" t="s">
        <v>165</v>
      </c>
      <c r="F157" s="172">
        <v>-4894.82</v>
      </c>
      <c r="H157" s="173" t="s">
        <v>311</v>
      </c>
      <c r="I157" s="109"/>
      <c r="J157" s="71"/>
      <c r="K157" s="71"/>
      <c r="L157" s="71"/>
      <c r="M157" s="71"/>
      <c r="N157" s="71"/>
      <c r="P157" s="110"/>
      <c r="R157" s="111"/>
      <c r="S157" s="54"/>
      <c r="T157" s="54"/>
      <c r="U157" s="54"/>
      <c r="V157" s="54"/>
      <c r="W157" s="54"/>
      <c r="X157" s="54"/>
      <c r="Y157" s="54"/>
      <c r="Z157" s="54"/>
      <c r="AA157" s="54"/>
      <c r="AB157" s="54"/>
    </row>
    <row r="158">
      <c r="B158" s="114"/>
      <c r="C158" s="164" t="s">
        <v>167</v>
      </c>
      <c r="D158" s="164" t="s">
        <v>312</v>
      </c>
      <c r="F158" s="174">
        <v>0.01830496</v>
      </c>
      <c r="G158" s="175">
        <f>J8</f>
        <v>0.01830496332</v>
      </c>
      <c r="H158" s="169" t="s">
        <v>313</v>
      </c>
      <c r="I158" s="71"/>
      <c r="J158" s="71"/>
      <c r="K158" s="71"/>
      <c r="L158" s="71"/>
      <c r="M158" s="71"/>
      <c r="N158" s="71"/>
      <c r="P158" s="110"/>
      <c r="R158" s="111"/>
      <c r="S158" s="54"/>
      <c r="T158" s="54"/>
      <c r="U158" s="54"/>
      <c r="V158" s="54"/>
      <c r="W158" s="54"/>
      <c r="X158" s="54"/>
      <c r="Y158" s="54"/>
      <c r="Z158" s="54"/>
      <c r="AA158" s="54"/>
      <c r="AB158" s="54"/>
    </row>
    <row r="159">
      <c r="B159" s="114"/>
      <c r="C159" s="164" t="s">
        <v>314</v>
      </c>
      <c r="D159" s="164" t="s">
        <v>168</v>
      </c>
      <c r="F159" s="166">
        <v>37468.0</v>
      </c>
      <c r="H159" s="109"/>
      <c r="I159" s="71"/>
      <c r="J159" s="71"/>
      <c r="K159" s="71"/>
      <c r="L159" s="71"/>
      <c r="M159" s="71"/>
      <c r="N159" s="71"/>
      <c r="P159" s="110"/>
      <c r="R159" s="111"/>
      <c r="S159" s="54"/>
      <c r="T159" s="54"/>
      <c r="U159" s="54"/>
      <c r="V159" s="54"/>
      <c r="W159" s="54"/>
      <c r="X159" s="54"/>
      <c r="Y159" s="54"/>
      <c r="Z159" s="54"/>
      <c r="AA159" s="54"/>
      <c r="AB159" s="54"/>
    </row>
    <row r="160">
      <c r="B160" s="114"/>
      <c r="C160" s="176" t="s">
        <v>171</v>
      </c>
      <c r="D160" s="176" t="s">
        <v>170</v>
      </c>
      <c r="F160" s="172">
        <v>1395.03</v>
      </c>
      <c r="H160" s="173" t="s">
        <v>311</v>
      </c>
      <c r="J160" s="71"/>
      <c r="K160" s="71"/>
      <c r="L160" s="71"/>
      <c r="M160" s="67"/>
      <c r="P160" s="110"/>
      <c r="R160" s="111"/>
      <c r="S160" s="54"/>
      <c r="T160" s="54"/>
      <c r="U160" s="54"/>
      <c r="V160" s="54"/>
      <c r="W160" s="54"/>
      <c r="X160" s="54"/>
      <c r="Y160" s="54"/>
      <c r="Z160" s="54"/>
      <c r="AA160" s="54"/>
      <c r="AB160" s="54"/>
    </row>
    <row r="161">
      <c r="B161" s="114"/>
      <c r="C161" s="108"/>
      <c r="D161" s="108"/>
      <c r="E161" s="108"/>
      <c r="H161" s="109"/>
      <c r="I161" s="109"/>
      <c r="J161" s="71"/>
      <c r="K161" s="71"/>
      <c r="L161" s="71"/>
      <c r="M161" s="71"/>
      <c r="N161" s="71"/>
      <c r="P161" s="110"/>
      <c r="R161" s="111"/>
      <c r="S161" s="54"/>
      <c r="T161" s="54"/>
      <c r="U161" s="54"/>
      <c r="V161" s="54"/>
      <c r="W161" s="54"/>
      <c r="X161" s="54"/>
      <c r="Y161" s="54"/>
      <c r="Z161" s="54"/>
      <c r="AA161" s="54"/>
      <c r="AB161" s="54"/>
    </row>
    <row r="162">
      <c r="B162" s="163" t="s">
        <v>172</v>
      </c>
      <c r="C162" s="108"/>
      <c r="D162" s="108"/>
      <c r="E162" s="108"/>
      <c r="H162" s="109"/>
      <c r="I162" s="109"/>
      <c r="J162" s="71"/>
      <c r="K162" s="71"/>
      <c r="L162" s="71"/>
      <c r="M162" s="71"/>
      <c r="N162" s="71"/>
      <c r="P162" s="110"/>
      <c r="R162" s="111"/>
      <c r="S162" s="54"/>
      <c r="T162" s="54"/>
      <c r="U162" s="54"/>
      <c r="V162" s="54"/>
      <c r="W162" s="54"/>
      <c r="X162" s="54"/>
      <c r="Y162" s="54"/>
      <c r="Z162" s="54"/>
      <c r="AA162" s="54"/>
      <c r="AB162" s="54"/>
    </row>
    <row r="163">
      <c r="B163" s="114"/>
      <c r="C163" s="164" t="s">
        <v>315</v>
      </c>
      <c r="D163" s="108"/>
      <c r="E163" s="108"/>
      <c r="F163" s="8" t="s">
        <v>316</v>
      </c>
      <c r="G163" s="8" t="s">
        <v>317</v>
      </c>
      <c r="H163" s="2" t="s">
        <v>318</v>
      </c>
      <c r="I163" s="109"/>
      <c r="J163" s="71"/>
      <c r="K163" s="71"/>
      <c r="L163" s="71"/>
      <c r="M163" s="71"/>
      <c r="N163" s="71"/>
      <c r="P163" s="110"/>
      <c r="Q163" s="116" t="s">
        <v>319</v>
      </c>
      <c r="R163" s="117"/>
      <c r="S163" s="177"/>
      <c r="T163" s="54"/>
      <c r="U163" s="54"/>
      <c r="V163" s="54"/>
      <c r="W163" s="54"/>
      <c r="X163" s="54"/>
      <c r="Y163" s="54"/>
      <c r="Z163" s="54"/>
      <c r="AA163" s="54"/>
      <c r="AB163" s="54"/>
      <c r="AC163" s="54"/>
      <c r="AD163" s="54"/>
      <c r="AE163" s="54"/>
    </row>
    <row r="164">
      <c r="B164" s="114"/>
      <c r="C164" s="129" t="s">
        <v>320</v>
      </c>
      <c r="D164" s="167" t="s">
        <v>321</v>
      </c>
      <c r="F164" s="166">
        <v>0.0</v>
      </c>
      <c r="G164" s="166">
        <v>379.0</v>
      </c>
      <c r="H164" s="115">
        <f t="shared" ref="H164:H166" si="14">F164+G164</f>
        <v>379</v>
      </c>
      <c r="I164" s="109"/>
      <c r="J164" s="71"/>
      <c r="K164" s="71"/>
      <c r="L164" s="71"/>
      <c r="M164" s="71"/>
      <c r="N164" s="71"/>
      <c r="P164" s="110"/>
      <c r="Q164" s="178"/>
      <c r="R164" s="179"/>
      <c r="S164" s="179"/>
      <c r="T164" s="179"/>
      <c r="U164" s="179"/>
      <c r="V164" s="179"/>
      <c r="W164" s="179"/>
      <c r="X164" s="179"/>
      <c r="Y164" s="179"/>
      <c r="Z164" s="179"/>
      <c r="AA164" s="179"/>
      <c r="AB164" s="179"/>
      <c r="AC164" s="179"/>
      <c r="AD164" s="179"/>
      <c r="AE164" s="179"/>
      <c r="AF164" s="180"/>
    </row>
    <row r="165">
      <c r="B165" s="114"/>
      <c r="C165" s="129" t="s">
        <v>320</v>
      </c>
      <c r="D165" s="167" t="s">
        <v>322</v>
      </c>
      <c r="F165" s="166">
        <v>139031.0</v>
      </c>
      <c r="G165" s="166">
        <v>0.0</v>
      </c>
      <c r="H165" s="115">
        <f t="shared" si="14"/>
        <v>139031</v>
      </c>
      <c r="I165" s="109"/>
      <c r="J165" s="71"/>
      <c r="K165" s="71"/>
      <c r="L165" s="71"/>
      <c r="M165" s="71"/>
      <c r="N165" s="71"/>
      <c r="P165" s="110"/>
      <c r="Q165" s="181" t="s">
        <v>178</v>
      </c>
      <c r="R165" s="54"/>
      <c r="S165" s="182" t="str">
        <f t="shared" ref="S165:X165" si="15">F23</f>
        <v>MG ENCLAVE MERIDIAN INVESTMENTS SGC LP FKA MG SAGE CANYON APARTMENTS LP</v>
      </c>
      <c r="T165" s="182" t="str">
        <f t="shared" si="15"/>
        <v>MG BISCAYNE BAY APARTMENTS TSR LP FKA MG TUSCANY RIDGE APARTMENTS LP</v>
      </c>
      <c r="U165" s="182" t="str">
        <f t="shared" si="15"/>
        <v>MG ELEVATE AT DISCOVERY PARK INVESTMENT BVS LP FKA MG BELLA VISTA APARTMENTS LP</v>
      </c>
      <c r="V165" s="182" t="str">
        <f t="shared" si="15"/>
        <v>MG MARINA VILLAGE INVESTMENTS LP</v>
      </c>
      <c r="W165" s="182" t="str">
        <f t="shared" si="15"/>
        <v>MG PALLAS HOLDINGS LP</v>
      </c>
      <c r="X165" s="182" t="str">
        <f t="shared" si="15"/>
        <v>MG TIVALLI INVESTMENTS LP</v>
      </c>
      <c r="Y165" s="182" t="str">
        <f>L22</f>
        <v/>
      </c>
      <c r="Z165" s="183"/>
      <c r="AA165" s="183"/>
      <c r="AB165" s="183"/>
      <c r="AC165" s="183"/>
      <c r="AD165" s="183"/>
      <c r="AE165" s="183"/>
      <c r="AF165" s="184"/>
    </row>
    <row r="166">
      <c r="B166" s="114"/>
      <c r="C166" s="129" t="s">
        <v>320</v>
      </c>
      <c r="D166" s="167" t="s">
        <v>323</v>
      </c>
      <c r="F166" s="166">
        <v>0.0</v>
      </c>
      <c r="G166" s="166">
        <v>0.0</v>
      </c>
      <c r="H166" s="115">
        <f t="shared" si="14"/>
        <v>0</v>
      </c>
      <c r="I166" s="109"/>
      <c r="J166" s="71"/>
      <c r="K166" s="71"/>
      <c r="L166" s="71"/>
      <c r="M166" s="71"/>
      <c r="N166" s="71"/>
      <c r="P166" s="110"/>
      <c r="Q166" s="185" t="s">
        <v>324</v>
      </c>
      <c r="R166" s="54"/>
      <c r="S166" s="150" t="str">
        <f t="shared" ref="S166:Y166" si="16">F78</f>
        <v>SCHEDULE K-1 SECTION 199A INFORMATION, BOX 20, CODE Z 
DESCRIPTION 				AMOUNT 
RENTAL INCOME (LOSS) 		-19,194.  
UNADJUSTED BASIS OF ASSETS 		608,251. </v>
      </c>
      <c r="T166" s="150" t="str">
        <f t="shared" si="16"/>
        <v>SCHEDULE K-1 SECTION 199A INFORMATION, BOX 20, CODE Z 
DESCRIPTION 					AMOUNT 
RENTAL INCOME (LOSS) 			17,022.  
UNADJUSTED BASIS OF ASSETS 			2,052,014. </v>
      </c>
      <c r="U166" s="136" t="str">
        <f t="shared" si="16"/>
        <v>SCHEDULE K-1 SECTION 199A INFORMATION, BOX 20, CODE Z 
DESCRIPTION 				AMOUNT 
RENTAL INCOME (LOSS) 		2,942.  
UNADJUSTED BASIS OF ASSETS 		2,417,164. </v>
      </c>
      <c r="V166" s="136" t="str">
        <f t="shared" si="16"/>
        <v>SCHEDULE K-1 SECTION 199A INFORMATION, BOX 20, CODE Z 
DESCRIPTION 				AMOUNT 
RENTAL INCOME (LOSS) 		6,733.  
UNADJUSTED BASIS OF ASSETS 		1,975,155. </v>
      </c>
      <c r="W166" s="136" t="str">
        <f t="shared" si="16"/>
        <v>SCHEDULE K-1 SECTION 199A INFORMATION, BOX 20, CODE Z 
DESCRIPTION 					AMOUNT 
PASSTHROUGH - MG PALLAS INV DNP GVA LP FKA MG GARDEN VIE 
MG PALLAS INV DNP GVA LP 
EIN: 33-0553310 
 RENTAL INCOME (LOSS) 			-23.  
UNADJUSTED BASIS OF ASSETS 			6,848. 
PASSTHROUGH - MG PALLAS INV DNP MTA LP FKA MALIBU TERRAC 
MG PALLAS INV DNP MTA LP 
EIN: 33-0773962 
 RENTAL INCOME (LOSS) 			-33.  
UNADJUSTED BASIS OF ASSETS 			5,208. 
PASSTHROUGH - MG PALLAS INV DNP RPA LP FKA RANCHO POINTE 
MG PALLAS INV DNP RPA LP 
EIN: 33-0814934 
 RENTAL INCOME (LOSS) 			-23.  
UNADJUSTED BASIS OF ASSETS 			3,106. 
PASSTHROUGH - MG PALLAS INV MOS LP FKA MG MOSAIC HILLS I 
MG PALLAS INV MOS LP 
EIN: 33-0688354 
 RENTAL INCOME (LOSS) 			-981.  
UNADJUSTED BASIS OF ASSETS 			160,559. </v>
      </c>
      <c r="X166" s="136" t="str">
        <f t="shared" si="16"/>
        <v>SCHEDULE K-1 SECTION 199A INFORMATION, BOX 20, CODE Z
DESCRIPTION 			AMOUNT
RENTAL INCOME (LOSS) 		-17,586.
UNADJUSTED BASIS OF ASSETS 	2,297,661.</v>
      </c>
      <c r="Y166" s="136" t="str">
        <f t="shared" si="16"/>
        <v/>
      </c>
      <c r="Z166" s="54"/>
      <c r="AA166" s="54"/>
      <c r="AB166" s="54"/>
      <c r="AC166" s="54"/>
      <c r="AD166" s="54"/>
      <c r="AE166" s="54"/>
      <c r="AF166" s="184"/>
    </row>
    <row r="167">
      <c r="B167" s="108"/>
      <c r="C167" s="108"/>
      <c r="D167" s="108"/>
      <c r="E167" s="108"/>
      <c r="H167" s="109" t="s">
        <v>173</v>
      </c>
      <c r="I167" s="115">
        <f>sum(N168:N171)</f>
        <v>144605.6957</v>
      </c>
      <c r="J167" s="71"/>
      <c r="K167" s="71"/>
      <c r="L167" s="71"/>
      <c r="M167" s="71">
        <f>if(Count(F167:L167)&gt;0,sum(F167:L167),"")</f>
        <v>144605.6957</v>
      </c>
      <c r="N167" s="68">
        <f>if(ISNUMBER(M167)=false,"",if($J$8&lt;&gt;0,if(M167&lt;&gt;"",M167*$J$8,""),""))</f>
        <v>2647.001957</v>
      </c>
      <c r="P167" s="110"/>
      <c r="Q167" s="181"/>
      <c r="R167" s="119"/>
      <c r="S167" s="119"/>
      <c r="T167" s="119"/>
      <c r="U167" s="119"/>
      <c r="V167" s="119"/>
      <c r="W167" s="119"/>
      <c r="X167" s="119"/>
      <c r="Y167" s="119"/>
      <c r="Z167" s="119"/>
      <c r="AA167" s="119"/>
      <c r="AB167" s="119"/>
      <c r="AC167" s="119"/>
      <c r="AD167" s="119"/>
      <c r="AE167" s="54"/>
      <c r="AF167" s="184"/>
    </row>
    <row r="168">
      <c r="B168" s="108"/>
      <c r="C168" s="105"/>
      <c r="D168" s="112"/>
      <c r="E168" s="112"/>
      <c r="G168" s="107" t="s">
        <v>175</v>
      </c>
      <c r="H168" s="43"/>
      <c r="I168" s="118">
        <f>N169+N170</f>
        <v>378.839521</v>
      </c>
      <c r="J168" s="71"/>
      <c r="K168" s="71"/>
      <c r="L168" s="119"/>
      <c r="M168" s="120"/>
      <c r="N168" s="115"/>
      <c r="O168" s="121"/>
      <c r="P168" s="122"/>
      <c r="Q168" s="185" t="s">
        <v>325</v>
      </c>
      <c r="R168" s="141"/>
      <c r="S168" s="141"/>
      <c r="T168" s="141"/>
      <c r="U168" s="141"/>
      <c r="V168" s="141"/>
      <c r="W168" s="141"/>
      <c r="X168" s="141"/>
      <c r="Y168" s="141"/>
      <c r="Z168" s="141"/>
      <c r="AA168" s="141"/>
      <c r="AB168" s="141"/>
      <c r="AC168" s="141"/>
      <c r="AD168" s="141"/>
      <c r="AE168" s="54"/>
      <c r="AF168" s="184"/>
    </row>
    <row r="169">
      <c r="B169" s="108"/>
      <c r="C169" s="164" t="s">
        <v>326</v>
      </c>
      <c r="D169" s="167" t="s">
        <v>177</v>
      </c>
      <c r="F169" s="125">
        <v>20696.0</v>
      </c>
      <c r="G169" s="119"/>
      <c r="H169" s="71"/>
      <c r="I169" s="71"/>
      <c r="J169" s="71"/>
      <c r="K169" s="71"/>
      <c r="L169" s="119"/>
      <c r="M169" s="120">
        <f>if(Count(F169:K169)&gt;0,sum(F169:K169),"")</f>
        <v>20696</v>
      </c>
      <c r="N169" s="115">
        <f t="shared" ref="N169:N173" si="17">if(ISNUMBER(M169)=false,"",if($J$8&lt;&gt;0,if(M169&lt;&gt;"",M169*$J$8,""),""))</f>
        <v>378.839521</v>
      </c>
      <c r="Q169" s="181"/>
      <c r="R169" s="52" t="s">
        <v>327</v>
      </c>
      <c r="S169" s="142"/>
      <c r="T169" s="142"/>
      <c r="U169" s="142"/>
      <c r="V169" s="142"/>
      <c r="W169" s="142"/>
      <c r="X169" s="142"/>
      <c r="Y169" s="142"/>
      <c r="Z169" s="142"/>
      <c r="AA169" s="142"/>
      <c r="AB169" s="142"/>
      <c r="AC169" s="142"/>
      <c r="AD169" s="142"/>
      <c r="AE169" s="142"/>
      <c r="AF169" s="184"/>
    </row>
    <row r="170">
      <c r="B170" s="108"/>
      <c r="C170" s="167" t="s">
        <v>179</v>
      </c>
      <c r="D170" s="167" t="s">
        <v>180</v>
      </c>
      <c r="F170" s="125"/>
      <c r="G170" s="70"/>
      <c r="H170" s="66"/>
      <c r="I170" s="66"/>
      <c r="J170" s="66"/>
      <c r="K170" s="66"/>
      <c r="L170" s="66"/>
      <c r="M170" s="120" t="str">
        <f t="shared" ref="M170:M173" si="18">if(Count(F170:L170)&gt;0,sum(F170:L170),"")</f>
        <v/>
      </c>
      <c r="N170" s="115" t="str">
        <f t="shared" si="17"/>
        <v/>
      </c>
      <c r="P170" s="54"/>
      <c r="Q170" s="181"/>
      <c r="R170" s="186" t="s">
        <v>328</v>
      </c>
      <c r="S170" s="187"/>
      <c r="T170" s="187"/>
      <c r="U170" s="187"/>
      <c r="V170" s="187"/>
      <c r="W170" s="187"/>
      <c r="X170" s="187"/>
      <c r="Y170" s="187"/>
      <c r="Z170" s="187"/>
      <c r="AA170" s="187"/>
      <c r="AB170" s="187"/>
      <c r="AC170" s="187"/>
      <c r="AD170" s="187"/>
      <c r="AE170" s="187"/>
      <c r="AF170" s="184"/>
    </row>
    <row r="171">
      <c r="B171" s="108"/>
      <c r="C171" s="167" t="s">
        <v>181</v>
      </c>
      <c r="D171" s="167" t="s">
        <v>182</v>
      </c>
      <c r="F171" s="70">
        <v>664797.0</v>
      </c>
      <c r="G171" s="70">
        <v>1831153.0</v>
      </c>
      <c r="H171" s="70">
        <v>2084910.0</v>
      </c>
      <c r="I171" s="70">
        <v>1508661.0</v>
      </c>
      <c r="J171" s="70">
        <v>197875.0</v>
      </c>
      <c r="K171" s="70">
        <v>1591716.0</v>
      </c>
      <c r="L171" s="66"/>
      <c r="M171" s="120">
        <f t="shared" si="18"/>
        <v>7879112</v>
      </c>
      <c r="N171" s="115">
        <f t="shared" si="17"/>
        <v>144226.8562</v>
      </c>
      <c r="P171" s="54"/>
      <c r="Q171" s="181"/>
      <c r="R171" s="188" t="s">
        <v>329</v>
      </c>
      <c r="S171" s="189">
        <f t="shared" ref="S171:AE171" si="19">S169*$J$8</f>
        <v>0</v>
      </c>
      <c r="T171" s="189">
        <f t="shared" si="19"/>
        <v>0</v>
      </c>
      <c r="U171" s="189">
        <f t="shared" si="19"/>
        <v>0</v>
      </c>
      <c r="V171" s="189">
        <f t="shared" si="19"/>
        <v>0</v>
      </c>
      <c r="W171" s="189">
        <f t="shared" si="19"/>
        <v>0</v>
      </c>
      <c r="X171" s="190">
        <f t="shared" si="19"/>
        <v>0</v>
      </c>
      <c r="Y171" s="190">
        <f t="shared" si="19"/>
        <v>0</v>
      </c>
      <c r="Z171" s="189">
        <f t="shared" si="19"/>
        <v>0</v>
      </c>
      <c r="AA171" s="189">
        <f t="shared" si="19"/>
        <v>0</v>
      </c>
      <c r="AB171" s="189">
        <f t="shared" si="19"/>
        <v>0</v>
      </c>
      <c r="AC171" s="189">
        <f t="shared" si="19"/>
        <v>0</v>
      </c>
      <c r="AD171" s="189">
        <f t="shared" si="19"/>
        <v>0</v>
      </c>
      <c r="AE171" s="189">
        <f t="shared" si="19"/>
        <v>0</v>
      </c>
      <c r="AF171" s="184"/>
    </row>
    <row r="172">
      <c r="B172" s="108"/>
      <c r="C172" s="167" t="s">
        <v>184</v>
      </c>
      <c r="D172" s="167" t="s">
        <v>180</v>
      </c>
      <c r="F172" s="70"/>
      <c r="G172" s="66"/>
      <c r="H172" s="66"/>
      <c r="I172" s="66"/>
      <c r="J172" s="66"/>
      <c r="K172" s="66"/>
      <c r="L172" s="66"/>
      <c r="M172" s="120" t="str">
        <f t="shared" si="18"/>
        <v/>
      </c>
      <c r="N172" s="115" t="str">
        <f t="shared" si="17"/>
        <v/>
      </c>
      <c r="P172" s="54"/>
      <c r="Q172" s="181"/>
      <c r="R172" s="54"/>
      <c r="S172" s="54"/>
      <c r="T172" s="54"/>
      <c r="U172" s="54"/>
      <c r="V172" s="54"/>
      <c r="W172" s="54"/>
      <c r="X172" s="54"/>
      <c r="Y172" s="54"/>
      <c r="Z172" s="54"/>
      <c r="AA172" s="54"/>
      <c r="AB172" s="54"/>
      <c r="AC172" s="54"/>
      <c r="AD172" s="54"/>
      <c r="AE172" s="54"/>
      <c r="AF172" s="184"/>
    </row>
    <row r="173">
      <c r="B173" s="163" t="s">
        <v>186</v>
      </c>
      <c r="C173" s="65"/>
      <c r="D173" s="108"/>
      <c r="E173" s="108"/>
      <c r="F173" s="71"/>
      <c r="G173" s="71"/>
      <c r="H173" s="71"/>
      <c r="I173" s="71"/>
      <c r="J173" s="71"/>
      <c r="K173" s="71"/>
      <c r="L173" s="71"/>
      <c r="M173" s="71" t="str">
        <f t="shared" si="18"/>
        <v/>
      </c>
      <c r="N173" s="68" t="str">
        <f t="shared" si="17"/>
        <v/>
      </c>
      <c r="P173" s="110"/>
      <c r="Q173" s="191" t="s">
        <v>330</v>
      </c>
      <c r="R173" s="119"/>
      <c r="S173" s="119"/>
      <c r="T173" s="119"/>
      <c r="U173" s="119"/>
      <c r="V173" s="119"/>
      <c r="W173" s="119"/>
      <c r="X173" s="119"/>
      <c r="Y173" s="119"/>
      <c r="Z173" s="119"/>
      <c r="AA173" s="119"/>
      <c r="AB173" s="119"/>
      <c r="AC173" s="119"/>
      <c r="AD173" s="119"/>
      <c r="AE173" s="54"/>
      <c r="AF173" s="184"/>
    </row>
    <row r="174">
      <c r="B174" s="108"/>
      <c r="C174" s="192" t="s">
        <v>187</v>
      </c>
      <c r="D174" s="108"/>
      <c r="E174" s="108"/>
      <c r="F174" s="113">
        <v>379.0</v>
      </c>
      <c r="G174" s="131">
        <f>sum(N175:N176)</f>
        <v>378.839521</v>
      </c>
      <c r="H174" s="130" t="s">
        <v>331</v>
      </c>
      <c r="J174" s="71"/>
      <c r="K174" s="71"/>
      <c r="L174" s="71"/>
      <c r="M174" s="71"/>
      <c r="N174" s="68"/>
      <c r="P174" s="54"/>
      <c r="Q174" s="181"/>
      <c r="R174" s="188" t="s">
        <v>327</v>
      </c>
      <c r="S174" s="140">
        <v>-19194.0</v>
      </c>
      <c r="T174" s="140">
        <v>17022.0</v>
      </c>
      <c r="U174" s="140">
        <v>2942.0</v>
      </c>
      <c r="V174" s="140">
        <v>6733.0</v>
      </c>
      <c r="W174" s="140">
        <v>-1060.0</v>
      </c>
      <c r="X174" s="140">
        <v>-17586.0</v>
      </c>
      <c r="Y174" s="142"/>
      <c r="Z174" s="142"/>
      <c r="AA174" s="142"/>
      <c r="AB174" s="142"/>
      <c r="AC174" s="142"/>
      <c r="AD174" s="142"/>
      <c r="AE174" s="142"/>
      <c r="AF174" s="184"/>
    </row>
    <row r="175">
      <c r="B175" s="108"/>
      <c r="C175" s="164" t="s">
        <v>332</v>
      </c>
      <c r="D175" s="108"/>
      <c r="E175" s="108"/>
      <c r="F175" s="118">
        <f>F169</f>
        <v>20696</v>
      </c>
      <c r="G175" s="71"/>
      <c r="H175" s="71"/>
      <c r="J175" s="71"/>
      <c r="K175" s="71"/>
      <c r="L175" s="71"/>
      <c r="M175" s="120">
        <f t="shared" ref="M175:M176" si="20">if(Count(F175:L175)&gt;0,sum(F175:L175),"")</f>
        <v>20696</v>
      </c>
      <c r="N175" s="115">
        <f t="shared" ref="N175:N178" si="21">if(ISNUMBER(M175)=false,"",if($J$8&lt;&gt;0,if(M175&lt;&gt;"",M175*$J$8,""),""))</f>
        <v>378.839521</v>
      </c>
      <c r="O175" s="54"/>
      <c r="P175" s="54"/>
      <c r="Q175" s="181"/>
      <c r="R175" s="52" t="s">
        <v>328</v>
      </c>
      <c r="S175" s="193">
        <v>351.0</v>
      </c>
      <c r="T175" s="193">
        <v>311.0</v>
      </c>
      <c r="U175" s="193">
        <v>54.0</v>
      </c>
      <c r="V175" s="193">
        <v>123.0</v>
      </c>
      <c r="W175" s="193">
        <v>-21.0</v>
      </c>
      <c r="X175" s="193">
        <v>-322.0</v>
      </c>
      <c r="Y175" s="187"/>
      <c r="Z175" s="187"/>
      <c r="AA175" s="187"/>
      <c r="AB175" s="187"/>
      <c r="AC175" s="187"/>
      <c r="AD175" s="187"/>
      <c r="AE175" s="187"/>
      <c r="AF175" s="184"/>
    </row>
    <row r="176">
      <c r="B176" s="108"/>
      <c r="C176" s="167" t="s">
        <v>190</v>
      </c>
      <c r="D176" s="108"/>
      <c r="E176" s="108"/>
      <c r="F176" s="132" t="str">
        <f>M170</f>
        <v/>
      </c>
      <c r="G176" s="71"/>
      <c r="H176" s="71"/>
      <c r="J176" s="71"/>
      <c r="K176" s="71"/>
      <c r="L176" s="71"/>
      <c r="M176" s="120" t="str">
        <f t="shared" si="20"/>
        <v/>
      </c>
      <c r="N176" s="115" t="str">
        <f t="shared" si="21"/>
        <v/>
      </c>
      <c r="O176" s="54"/>
      <c r="P176" s="54"/>
      <c r="Q176" s="181"/>
      <c r="R176" s="186" t="s">
        <v>329</v>
      </c>
      <c r="S176" s="189">
        <f t="shared" ref="S176:AE176" si="22">S174*$J$8</f>
        <v>-351.3454661</v>
      </c>
      <c r="T176" s="189">
        <f t="shared" si="22"/>
        <v>311.5870857</v>
      </c>
      <c r="U176" s="189">
        <f t="shared" si="22"/>
        <v>53.8532021</v>
      </c>
      <c r="V176" s="189">
        <f t="shared" si="22"/>
        <v>123.2473181</v>
      </c>
      <c r="W176" s="189">
        <f t="shared" si="22"/>
        <v>-19.40326112</v>
      </c>
      <c r="X176" s="190">
        <f t="shared" si="22"/>
        <v>-321.911085</v>
      </c>
      <c r="Y176" s="190">
        <f t="shared" si="22"/>
        <v>0</v>
      </c>
      <c r="Z176" s="189">
        <f t="shared" si="22"/>
        <v>0</v>
      </c>
      <c r="AA176" s="189">
        <f t="shared" si="22"/>
        <v>0</v>
      </c>
      <c r="AB176" s="189">
        <f t="shared" si="22"/>
        <v>0</v>
      </c>
      <c r="AC176" s="189">
        <f t="shared" si="22"/>
        <v>0</v>
      </c>
      <c r="AD176" s="189">
        <f t="shared" si="22"/>
        <v>0</v>
      </c>
      <c r="AE176" s="189">
        <f t="shared" si="22"/>
        <v>0</v>
      </c>
      <c r="AF176" s="184"/>
    </row>
    <row r="177">
      <c r="B177" s="163" t="s">
        <v>191</v>
      </c>
      <c r="C177" s="65"/>
      <c r="D177" s="108"/>
      <c r="E177" s="108"/>
      <c r="F177" s="71"/>
      <c r="G177" s="71"/>
      <c r="H177" s="71"/>
      <c r="J177" s="71"/>
      <c r="K177" s="71"/>
      <c r="L177" s="71"/>
      <c r="M177" s="71"/>
      <c r="N177" s="68" t="str">
        <f t="shared" si="21"/>
        <v/>
      </c>
      <c r="O177" s="54"/>
      <c r="P177" s="54"/>
      <c r="Q177" s="181"/>
      <c r="R177" s="141"/>
      <c r="S177" s="141"/>
      <c r="T177" s="141"/>
      <c r="U177" s="141"/>
      <c r="V177" s="141"/>
      <c r="W177" s="141"/>
      <c r="X177" s="141"/>
      <c r="Y177" s="141"/>
      <c r="Z177" s="141"/>
      <c r="AA177" s="141"/>
      <c r="AB177" s="141"/>
      <c r="AC177" s="141"/>
      <c r="AD177" s="141"/>
      <c r="AE177" s="54"/>
      <c r="AF177" s="184"/>
    </row>
    <row r="178">
      <c r="A178" s="54"/>
      <c r="B178" s="108"/>
      <c r="C178" s="194" t="s">
        <v>193</v>
      </c>
      <c r="D178" s="194"/>
      <c r="E178" s="108"/>
      <c r="F178" s="113">
        <v>37468.0</v>
      </c>
      <c r="G178" s="131">
        <f>M179</f>
        <v>37468</v>
      </c>
      <c r="H178" s="130" t="s">
        <v>331</v>
      </c>
      <c r="J178" s="71"/>
      <c r="K178" s="71"/>
      <c r="L178" s="71"/>
      <c r="M178" s="71">
        <f t="shared" ref="M178:M179" si="23">if(Count(F178:L178)&gt;0,sum(F178:L178),"")</f>
        <v>74936</v>
      </c>
      <c r="N178" s="68">
        <f t="shared" si="21"/>
        <v>1371.700732</v>
      </c>
      <c r="P178" s="56"/>
      <c r="Q178" s="185" t="s">
        <v>192</v>
      </c>
      <c r="R178" s="54"/>
      <c r="S178" s="54"/>
      <c r="T178" s="54"/>
      <c r="U178" s="54"/>
      <c r="V178" s="54"/>
      <c r="W178" s="54"/>
      <c r="X178" s="54"/>
      <c r="Y178" s="54"/>
      <c r="Z178" s="54"/>
      <c r="AA178" s="54"/>
      <c r="AB178" s="54"/>
      <c r="AC178" s="54"/>
      <c r="AD178" s="54"/>
      <c r="AE178" s="54"/>
      <c r="AF178" s="184"/>
      <c r="AI178" s="54"/>
      <c r="AJ178" s="54"/>
      <c r="AK178" s="54"/>
      <c r="AL178" s="54"/>
      <c r="AM178" s="54"/>
      <c r="AN178" s="54"/>
    </row>
    <row r="179">
      <c r="A179" s="54"/>
      <c r="B179" s="108"/>
      <c r="C179" s="164" t="s">
        <v>333</v>
      </c>
      <c r="D179" s="108"/>
      <c r="E179" s="108"/>
      <c r="F179" s="118">
        <f>if(F153="Yes",0,F159)</f>
        <v>37468</v>
      </c>
      <c r="G179" s="71"/>
      <c r="H179" s="71"/>
      <c r="J179" s="71"/>
      <c r="K179" s="71"/>
      <c r="L179" s="71"/>
      <c r="M179" s="120">
        <f t="shared" si="23"/>
        <v>37468</v>
      </c>
      <c r="N179" s="133" t="s">
        <v>151</v>
      </c>
      <c r="O179" s="119"/>
      <c r="P179" s="54"/>
      <c r="Q179" s="181"/>
      <c r="R179" s="52" t="s">
        <v>327</v>
      </c>
      <c r="S179" s="140">
        <v>608251.0</v>
      </c>
      <c r="T179" s="140">
        <v>2052014.0</v>
      </c>
      <c r="U179" s="140">
        <v>2417164.0</v>
      </c>
      <c r="V179" s="140">
        <v>1975155.0</v>
      </c>
      <c r="W179" s="140">
        <v>175721.0</v>
      </c>
      <c r="X179" s="140">
        <v>2297661.0</v>
      </c>
      <c r="Y179" s="142"/>
      <c r="Z179" s="142"/>
      <c r="AA179" s="142"/>
      <c r="AB179" s="142"/>
      <c r="AC179" s="142"/>
      <c r="AD179" s="142"/>
      <c r="AE179" s="142"/>
      <c r="AF179" s="184"/>
      <c r="AI179" s="54"/>
      <c r="AJ179" s="54"/>
      <c r="AK179" s="54"/>
      <c r="AL179" s="54"/>
      <c r="AM179" s="54"/>
      <c r="AN179" s="54"/>
    </row>
    <row r="180">
      <c r="A180" s="54"/>
      <c r="B180" s="108"/>
      <c r="C180" s="108"/>
      <c r="D180" s="108"/>
      <c r="E180" s="108"/>
      <c r="F180" s="71"/>
      <c r="G180" s="71"/>
      <c r="H180" s="71"/>
      <c r="J180" s="71"/>
      <c r="K180" s="71"/>
      <c r="L180" s="71"/>
      <c r="M180" s="71"/>
      <c r="N180" s="68"/>
      <c r="O180" s="119"/>
      <c r="P180" s="54"/>
      <c r="Q180" s="181"/>
      <c r="R180" s="52" t="s">
        <v>328</v>
      </c>
      <c r="S180" s="193">
        <f>4663+6471</f>
        <v>11134</v>
      </c>
      <c r="T180" s="193">
        <v>37562.0</v>
      </c>
      <c r="U180" s="193">
        <v>44246.0</v>
      </c>
      <c r="V180" s="193">
        <v>36155.0</v>
      </c>
      <c r="W180" s="193">
        <v>3216.0</v>
      </c>
      <c r="X180" s="193">
        <v>42058.0</v>
      </c>
      <c r="Y180" s="187"/>
      <c r="Z180" s="187"/>
      <c r="AA180" s="187"/>
      <c r="AB180" s="187"/>
      <c r="AC180" s="187"/>
      <c r="AD180" s="187"/>
      <c r="AE180" s="187"/>
      <c r="AF180" s="184"/>
      <c r="AI180" s="54"/>
      <c r="AJ180" s="54"/>
      <c r="AK180" s="54"/>
      <c r="AL180" s="54"/>
      <c r="AM180" s="54"/>
      <c r="AN180" s="54"/>
    </row>
    <row r="181">
      <c r="B181" s="108"/>
      <c r="C181" s="194" t="s">
        <v>196</v>
      </c>
      <c r="D181" s="108"/>
      <c r="E181" s="108"/>
      <c r="F181" s="113">
        <v>0.0</v>
      </c>
      <c r="G181" s="131">
        <f>M182</f>
        <v>0</v>
      </c>
      <c r="H181" s="130" t="s">
        <v>331</v>
      </c>
      <c r="J181" s="71"/>
      <c r="K181" s="71"/>
      <c r="L181" s="71"/>
      <c r="M181" s="71">
        <f t="shared" ref="M181:M183" si="25">if(Count(F181:L181)&gt;0,sum(F181:L181),"")</f>
        <v>0</v>
      </c>
      <c r="N181" s="68">
        <f>if(ISNUMBER(M181)=false,"",if($J$8&lt;&gt;0,if(M181&lt;&gt;"",M181*$J$8,""),""))</f>
        <v>0</v>
      </c>
      <c r="P181" s="56"/>
      <c r="Q181" s="181"/>
      <c r="R181" s="52" t="s">
        <v>329</v>
      </c>
      <c r="S181" s="189">
        <f t="shared" ref="S181:AE181" si="24">S179*$J$8</f>
        <v>11134.01225</v>
      </c>
      <c r="T181" s="189">
        <f t="shared" si="24"/>
        <v>37562.04101</v>
      </c>
      <c r="U181" s="189">
        <f t="shared" si="24"/>
        <v>44246.09837</v>
      </c>
      <c r="V181" s="189">
        <f t="shared" si="24"/>
        <v>36155.13984</v>
      </c>
      <c r="W181" s="189">
        <f t="shared" si="24"/>
        <v>3216.56646</v>
      </c>
      <c r="X181" s="190">
        <f t="shared" si="24"/>
        <v>42058.60034</v>
      </c>
      <c r="Y181" s="190">
        <f t="shared" si="24"/>
        <v>0</v>
      </c>
      <c r="Z181" s="189">
        <f t="shared" si="24"/>
        <v>0</v>
      </c>
      <c r="AA181" s="189">
        <f t="shared" si="24"/>
        <v>0</v>
      </c>
      <c r="AB181" s="189">
        <f t="shared" si="24"/>
        <v>0</v>
      </c>
      <c r="AC181" s="189">
        <f t="shared" si="24"/>
        <v>0</v>
      </c>
      <c r="AD181" s="189">
        <f t="shared" si="24"/>
        <v>0</v>
      </c>
      <c r="AE181" s="189">
        <f t="shared" si="24"/>
        <v>0</v>
      </c>
      <c r="AF181" s="184"/>
    </row>
    <row r="182">
      <c r="B182" s="108"/>
      <c r="C182" s="164" t="s">
        <v>334</v>
      </c>
      <c r="D182" s="108"/>
      <c r="E182" s="108"/>
      <c r="F182" s="70">
        <v>0.0</v>
      </c>
      <c r="G182" s="71"/>
      <c r="H182" s="71"/>
      <c r="J182" s="71"/>
      <c r="K182" s="71"/>
      <c r="L182" s="71"/>
      <c r="M182" s="120">
        <f t="shared" si="25"/>
        <v>0</v>
      </c>
      <c r="N182" s="133" t="s">
        <v>151</v>
      </c>
      <c r="O182" s="54"/>
      <c r="P182" s="54"/>
      <c r="Q182" s="181"/>
      <c r="R182" s="54"/>
      <c r="S182" s="54"/>
      <c r="T182" s="54"/>
      <c r="U182" s="54"/>
      <c r="V182" s="54"/>
      <c r="W182" s="54"/>
      <c r="X182" s="54"/>
      <c r="Y182" s="54"/>
      <c r="Z182" s="54"/>
      <c r="AA182" s="54"/>
      <c r="AB182" s="54"/>
      <c r="AC182" s="54"/>
      <c r="AD182" s="54"/>
      <c r="AE182" s="54"/>
      <c r="AF182" s="184"/>
    </row>
    <row r="183">
      <c r="B183" s="108"/>
      <c r="C183" s="65"/>
      <c r="D183" s="108"/>
      <c r="E183" s="108"/>
      <c r="F183" s="119"/>
      <c r="G183" s="71"/>
      <c r="H183" s="71"/>
      <c r="J183" s="71"/>
      <c r="K183" s="71"/>
      <c r="L183" s="71"/>
      <c r="M183" s="71" t="str">
        <f t="shared" si="25"/>
        <v/>
      </c>
      <c r="N183" s="68" t="str">
        <f t="shared" ref="N183:N184" si="26">M183</f>
        <v/>
      </c>
      <c r="O183" s="54"/>
      <c r="P183" s="54"/>
      <c r="Q183" s="181" t="s">
        <v>195</v>
      </c>
      <c r="R183" s="54"/>
      <c r="S183" s="54"/>
      <c r="T183" s="54"/>
      <c r="U183" s="54"/>
      <c r="V183" s="54"/>
      <c r="W183" s="54"/>
      <c r="X183" s="54"/>
      <c r="Y183" s="54"/>
      <c r="Z183" s="54"/>
      <c r="AA183" s="54"/>
      <c r="AB183" s="54"/>
      <c r="AC183" s="54"/>
      <c r="AD183" s="54"/>
      <c r="AE183" s="54"/>
      <c r="AF183" s="184"/>
    </row>
    <row r="184">
      <c r="B184" s="108"/>
      <c r="C184" s="194" t="s">
        <v>198</v>
      </c>
      <c r="D184" s="108"/>
      <c r="E184" s="108"/>
      <c r="F184" s="113">
        <v>-1521.0</v>
      </c>
      <c r="G184" s="195">
        <f>G190-G178-G181+G186</f>
        <v>-1517.600259</v>
      </c>
      <c r="H184" s="130" t="s">
        <v>331</v>
      </c>
      <c r="I184" s="196" t="s">
        <v>335</v>
      </c>
      <c r="N184" s="68" t="str">
        <f t="shared" si="26"/>
        <v/>
      </c>
      <c r="P184" s="56"/>
      <c r="Q184" s="181"/>
      <c r="R184" s="52" t="s">
        <v>327</v>
      </c>
      <c r="S184" s="142"/>
      <c r="T184" s="142"/>
      <c r="U184" s="142"/>
      <c r="V184" s="142"/>
      <c r="W184" s="142"/>
      <c r="X184" s="142"/>
      <c r="Y184" s="142"/>
      <c r="Z184" s="142"/>
      <c r="AA184" s="142"/>
      <c r="AB184" s="142"/>
      <c r="AC184" s="142"/>
      <c r="AD184" s="142"/>
      <c r="AE184" s="142"/>
      <c r="AF184" s="184"/>
    </row>
    <row r="185">
      <c r="B185" s="108"/>
      <c r="C185" s="108"/>
      <c r="D185" s="108"/>
      <c r="E185" s="108"/>
      <c r="F185" s="54"/>
      <c r="G185" s="71"/>
      <c r="H185" s="71"/>
      <c r="J185" s="71"/>
      <c r="K185" s="71"/>
      <c r="L185" s="71"/>
      <c r="M185" s="67"/>
      <c r="N185" s="68"/>
      <c r="O185" s="54"/>
      <c r="P185" s="54"/>
      <c r="Q185" s="181"/>
      <c r="R185" s="52" t="s">
        <v>328</v>
      </c>
      <c r="S185" s="187"/>
      <c r="T185" s="187"/>
      <c r="U185" s="187"/>
      <c r="V185" s="187"/>
      <c r="W185" s="187"/>
      <c r="X185" s="187"/>
      <c r="Y185" s="187"/>
      <c r="Z185" s="187"/>
      <c r="AA185" s="187"/>
      <c r="AB185" s="187"/>
      <c r="AC185" s="187"/>
      <c r="AD185" s="187"/>
      <c r="AE185" s="187"/>
      <c r="AF185" s="184"/>
    </row>
    <row r="186">
      <c r="B186" s="108"/>
      <c r="C186" s="194" t="s">
        <v>199</v>
      </c>
      <c r="D186" s="108"/>
      <c r="E186" s="108"/>
      <c r="F186" s="197">
        <v>-4895.0</v>
      </c>
      <c r="G186" s="195">
        <f>N188</f>
        <v>4895</v>
      </c>
      <c r="H186" s="130" t="s">
        <v>331</v>
      </c>
      <c r="J186" s="71"/>
      <c r="K186" s="71"/>
      <c r="L186" s="71"/>
      <c r="M186" s="71"/>
      <c r="N186" s="68"/>
      <c r="P186" s="56"/>
      <c r="Q186" s="181"/>
      <c r="R186" s="52" t="s">
        <v>329</v>
      </c>
      <c r="S186" s="189">
        <f t="shared" ref="S186:AE186" si="27">S184*$J$8</f>
        <v>0</v>
      </c>
      <c r="T186" s="189">
        <f t="shared" si="27"/>
        <v>0</v>
      </c>
      <c r="U186" s="189">
        <f t="shared" si="27"/>
        <v>0</v>
      </c>
      <c r="V186" s="189">
        <f t="shared" si="27"/>
        <v>0</v>
      </c>
      <c r="W186" s="189">
        <f t="shared" si="27"/>
        <v>0</v>
      </c>
      <c r="X186" s="190">
        <f t="shared" si="27"/>
        <v>0</v>
      </c>
      <c r="Y186" s="190">
        <f t="shared" si="27"/>
        <v>0</v>
      </c>
      <c r="Z186" s="189">
        <f t="shared" si="27"/>
        <v>0</v>
      </c>
      <c r="AA186" s="189">
        <f t="shared" si="27"/>
        <v>0</v>
      </c>
      <c r="AB186" s="189">
        <f t="shared" si="27"/>
        <v>0</v>
      </c>
      <c r="AC186" s="189">
        <f t="shared" si="27"/>
        <v>0</v>
      </c>
      <c r="AD186" s="189">
        <f t="shared" si="27"/>
        <v>0</v>
      </c>
      <c r="AE186" s="189">
        <f t="shared" si="27"/>
        <v>0</v>
      </c>
      <c r="AF186" s="184"/>
    </row>
    <row r="187">
      <c r="B187" s="198" t="s">
        <v>205</v>
      </c>
      <c r="C187" s="112" t="s">
        <v>336</v>
      </c>
      <c r="D187" s="108"/>
      <c r="E187" s="108"/>
      <c r="F187" s="71"/>
      <c r="G187" s="71"/>
      <c r="H187" s="71"/>
      <c r="I187" s="71"/>
      <c r="J187" s="71"/>
      <c r="K187" s="71"/>
      <c r="L187" s="71"/>
      <c r="M187" s="71"/>
      <c r="N187" s="68" t="str">
        <f t="shared" ref="N187:N188" si="28">F187</f>
        <v/>
      </c>
      <c r="O187" s="54"/>
      <c r="P187" s="54"/>
      <c r="Q187" s="199"/>
      <c r="R187" s="200"/>
      <c r="S187" s="200"/>
      <c r="T187" s="200"/>
      <c r="U187" s="200"/>
      <c r="V187" s="200"/>
      <c r="W187" s="200"/>
      <c r="X187" s="200"/>
      <c r="Y187" s="200"/>
      <c r="Z187" s="200"/>
      <c r="AA187" s="200"/>
      <c r="AB187" s="200"/>
      <c r="AC187" s="200"/>
      <c r="AD187" s="200"/>
      <c r="AE187" s="200"/>
      <c r="AF187" s="201"/>
    </row>
    <row r="188">
      <c r="B188" s="194" t="s">
        <v>128</v>
      </c>
      <c r="C188" s="167" t="s">
        <v>337</v>
      </c>
      <c r="D188" s="108"/>
      <c r="E188" s="108"/>
      <c r="F188" s="132">
        <f>O70</f>
        <v>4895</v>
      </c>
      <c r="G188" s="71"/>
      <c r="H188" s="202" t="s">
        <v>338</v>
      </c>
      <c r="I188" s="71"/>
      <c r="J188" s="71"/>
      <c r="K188" s="120">
        <f>G190+F186</f>
        <v>26160.39974</v>
      </c>
      <c r="L188" s="71"/>
      <c r="M188" s="71"/>
      <c r="N188" s="68">
        <f t="shared" si="28"/>
        <v>4895</v>
      </c>
      <c r="O188" s="54"/>
      <c r="P188" s="54"/>
    </row>
    <row r="189">
      <c r="B189" s="108"/>
      <c r="C189" s="108"/>
      <c r="D189" s="108"/>
      <c r="E189" s="108"/>
      <c r="F189" s="113">
        <v>31045.0</v>
      </c>
      <c r="G189" s="71"/>
      <c r="H189" s="71"/>
      <c r="I189" s="71"/>
      <c r="J189" s="71" t="str">
        <f>G178+G181+#REF!-G186</f>
        <v>#REF!</v>
      </c>
      <c r="K189" s="71"/>
      <c r="L189" s="71"/>
      <c r="M189" s="71"/>
      <c r="N189" s="71"/>
    </row>
    <row r="190">
      <c r="B190" s="108"/>
      <c r="C190" s="194" t="s">
        <v>201</v>
      </c>
      <c r="D190" s="108"/>
      <c r="E190" s="108"/>
      <c r="G190" s="131">
        <f>sum(O191:O209)</f>
        <v>31055.39974</v>
      </c>
      <c r="H190" s="130" t="s">
        <v>331</v>
      </c>
      <c r="I190" s="135" t="s">
        <v>339</v>
      </c>
      <c r="K190" s="71"/>
      <c r="L190" s="71"/>
      <c r="M190" s="71"/>
      <c r="N190" s="71"/>
      <c r="P190" s="2" t="s">
        <v>203</v>
      </c>
      <c r="Q190" s="59">
        <f>M191+N192+N193+N194+N195+N196+N197+N198+N199-M200-N201-N202+N203+M204-M205-M206-M207+M208+M209</f>
        <v>31182.65585</v>
      </c>
    </row>
    <row r="191">
      <c r="B191" s="108"/>
      <c r="C191" s="164" t="s">
        <v>204</v>
      </c>
      <c r="D191" s="108"/>
      <c r="E191" s="108"/>
      <c r="F191" s="132">
        <f>F182+F179</f>
        <v>37468</v>
      </c>
      <c r="G191" s="119"/>
      <c r="H191" s="71"/>
      <c r="I191" s="71"/>
      <c r="J191" s="71"/>
      <c r="K191" s="71"/>
      <c r="L191" s="71"/>
      <c r="M191" s="120">
        <f t="shared" ref="M191:M203" si="30">if(Count(F191:L191)&gt;0,sum(F191:L191),"")</f>
        <v>37468</v>
      </c>
      <c r="N191" s="54"/>
      <c r="O191" s="136">
        <f>M191</f>
        <v>37468</v>
      </c>
      <c r="P191" s="54"/>
    </row>
    <row r="192">
      <c r="B192" s="137" t="s">
        <v>205</v>
      </c>
      <c r="C192" s="164" t="s">
        <v>206</v>
      </c>
      <c r="D192" s="65"/>
      <c r="E192" s="65"/>
      <c r="F192" s="132" t="str">
        <f t="shared" ref="F192:L192" si="29">F31</f>
        <v/>
      </c>
      <c r="G192" s="132" t="str">
        <f t="shared" si="29"/>
        <v/>
      </c>
      <c r="H192" s="132" t="str">
        <f t="shared" si="29"/>
        <v/>
      </c>
      <c r="I192" s="132" t="str">
        <f t="shared" si="29"/>
        <v/>
      </c>
      <c r="J192" s="132" t="str">
        <f t="shared" si="29"/>
        <v/>
      </c>
      <c r="K192" s="132" t="str">
        <f t="shared" si="29"/>
        <v/>
      </c>
      <c r="L192" s="132" t="str">
        <f t="shared" si="29"/>
        <v/>
      </c>
      <c r="M192" s="120" t="str">
        <f t="shared" si="30"/>
        <v/>
      </c>
      <c r="N192" s="134" t="str">
        <f t="shared" ref="N192:N199" si="32">if(ISNUMBER(M192)=false,"",if($J$8&lt;&gt;0,if(M192&lt;&gt;"",M192*$J$8,""),""))</f>
        <v/>
      </c>
      <c r="O192" s="138" t="str">
        <f t="shared" ref="O192:O199" si="33">N192</f>
        <v/>
      </c>
      <c r="P192" s="54"/>
    </row>
    <row r="193">
      <c r="B193" s="137" t="s">
        <v>205</v>
      </c>
      <c r="C193" s="203" t="s">
        <v>207</v>
      </c>
      <c r="D193" s="65"/>
      <c r="E193" s="65"/>
      <c r="F193" s="132">
        <f t="shared" ref="F193:K193" si="31">F28</f>
        <v>-19194</v>
      </c>
      <c r="G193" s="132">
        <f t="shared" si="31"/>
        <v>17022</v>
      </c>
      <c r="H193" s="132">
        <f t="shared" si="31"/>
        <v>2942</v>
      </c>
      <c r="I193" s="132">
        <f t="shared" si="31"/>
        <v>6733</v>
      </c>
      <c r="J193" s="132">
        <f t="shared" si="31"/>
        <v>-1060</v>
      </c>
      <c r="K193" s="132">
        <f t="shared" si="31"/>
        <v>-17586</v>
      </c>
      <c r="L193" s="132" t="str">
        <f>L32</f>
        <v/>
      </c>
      <c r="M193" s="120">
        <f t="shared" si="30"/>
        <v>-11143</v>
      </c>
      <c r="N193" s="134">
        <f t="shared" si="32"/>
        <v>-203.9722063</v>
      </c>
      <c r="O193" s="138">
        <f t="shared" si="33"/>
        <v>-203.9722063</v>
      </c>
      <c r="P193" s="54"/>
    </row>
    <row r="194">
      <c r="B194" s="137" t="s">
        <v>205</v>
      </c>
      <c r="C194" s="164" t="s">
        <v>208</v>
      </c>
      <c r="D194" s="65"/>
      <c r="E194" s="65"/>
      <c r="F194" s="132" t="str">
        <f t="shared" ref="F194:L194" si="34">F38</f>
        <v/>
      </c>
      <c r="G194" s="132" t="str">
        <f t="shared" si="34"/>
        <v/>
      </c>
      <c r="H194" s="132" t="str">
        <f t="shared" si="34"/>
        <v/>
      </c>
      <c r="I194" s="132" t="str">
        <f t="shared" si="34"/>
        <v/>
      </c>
      <c r="J194" s="132" t="str">
        <f t="shared" si="34"/>
        <v/>
      </c>
      <c r="K194" s="132" t="str">
        <f t="shared" si="34"/>
        <v/>
      </c>
      <c r="L194" s="132" t="str">
        <f t="shared" si="34"/>
        <v/>
      </c>
      <c r="M194" s="120" t="str">
        <f t="shared" si="30"/>
        <v/>
      </c>
      <c r="N194" s="134" t="str">
        <f t="shared" si="32"/>
        <v/>
      </c>
      <c r="O194" s="138" t="str">
        <f t="shared" si="33"/>
        <v/>
      </c>
      <c r="P194" s="54"/>
    </row>
    <row r="195">
      <c r="B195" s="137" t="s">
        <v>205</v>
      </c>
      <c r="C195" s="203" t="s">
        <v>209</v>
      </c>
      <c r="D195" s="65"/>
      <c r="E195" s="65"/>
      <c r="F195" s="132" t="str">
        <f t="shared" ref="F195:L195" si="35">F41</f>
        <v/>
      </c>
      <c r="G195" s="132" t="str">
        <f t="shared" si="35"/>
        <v/>
      </c>
      <c r="H195" s="132" t="str">
        <f t="shared" si="35"/>
        <v/>
      </c>
      <c r="I195" s="132" t="str">
        <f t="shared" si="35"/>
        <v/>
      </c>
      <c r="J195" s="132" t="str">
        <f t="shared" si="35"/>
        <v/>
      </c>
      <c r="K195" s="132" t="str">
        <f t="shared" si="35"/>
        <v/>
      </c>
      <c r="L195" s="132" t="str">
        <f t="shared" si="35"/>
        <v/>
      </c>
      <c r="M195" s="120" t="str">
        <f t="shared" si="30"/>
        <v/>
      </c>
      <c r="N195" s="68" t="str">
        <f t="shared" si="32"/>
        <v/>
      </c>
      <c r="O195" s="138" t="str">
        <f t="shared" si="33"/>
        <v/>
      </c>
      <c r="P195" s="54"/>
    </row>
    <row r="196">
      <c r="B196" s="137" t="s">
        <v>205</v>
      </c>
      <c r="C196" s="164" t="s">
        <v>210</v>
      </c>
      <c r="D196" s="65"/>
      <c r="E196" s="65"/>
      <c r="F196" s="132" t="str">
        <f t="shared" ref="F196:L196" si="36">F42</f>
        <v/>
      </c>
      <c r="G196" s="132" t="str">
        <f t="shared" si="36"/>
        <v/>
      </c>
      <c r="H196" s="132" t="str">
        <f t="shared" si="36"/>
        <v/>
      </c>
      <c r="I196" s="132" t="str">
        <f t="shared" si="36"/>
        <v/>
      </c>
      <c r="J196" s="132" t="str">
        <f t="shared" si="36"/>
        <v/>
      </c>
      <c r="K196" s="132" t="str">
        <f t="shared" si="36"/>
        <v/>
      </c>
      <c r="L196" s="132" t="str">
        <f t="shared" si="36"/>
        <v/>
      </c>
      <c r="M196" s="120" t="str">
        <f t="shared" si="30"/>
        <v/>
      </c>
      <c r="N196" s="134" t="str">
        <f t="shared" si="32"/>
        <v/>
      </c>
      <c r="O196" s="138" t="str">
        <f t="shared" si="33"/>
        <v/>
      </c>
      <c r="P196" s="54"/>
    </row>
    <row r="197">
      <c r="B197" s="137" t="s">
        <v>205</v>
      </c>
      <c r="C197" s="164" t="s">
        <v>211</v>
      </c>
      <c r="D197" s="65"/>
      <c r="E197" s="65"/>
      <c r="F197" s="132" t="str">
        <f>F43</f>
        <v/>
      </c>
      <c r="G197" s="132"/>
      <c r="H197" s="132"/>
      <c r="I197" s="132"/>
      <c r="J197" s="132"/>
      <c r="K197" s="132"/>
      <c r="L197" s="132"/>
      <c r="M197" s="120" t="str">
        <f t="shared" si="30"/>
        <v/>
      </c>
      <c r="N197" s="134" t="str">
        <f t="shared" si="32"/>
        <v/>
      </c>
      <c r="O197" s="138" t="str">
        <f t="shared" si="33"/>
        <v/>
      </c>
      <c r="P197" s="54"/>
    </row>
    <row r="198">
      <c r="B198" s="137" t="s">
        <v>205</v>
      </c>
      <c r="C198" s="203" t="s">
        <v>212</v>
      </c>
      <c r="D198" s="65"/>
      <c r="E198" s="65"/>
      <c r="F198" s="132" t="str">
        <f t="shared" ref="F198:L198" si="37">F48</f>
        <v/>
      </c>
      <c r="G198" s="132" t="str">
        <f t="shared" si="37"/>
        <v/>
      </c>
      <c r="H198" s="132" t="str">
        <f t="shared" si="37"/>
        <v/>
      </c>
      <c r="I198" s="132" t="str">
        <f t="shared" si="37"/>
        <v/>
      </c>
      <c r="J198" s="132" t="str">
        <f t="shared" si="37"/>
        <v/>
      </c>
      <c r="K198" s="132" t="str">
        <f t="shared" si="37"/>
        <v/>
      </c>
      <c r="L198" s="132" t="str">
        <f t="shared" si="37"/>
        <v/>
      </c>
      <c r="M198" s="120" t="str">
        <f t="shared" si="30"/>
        <v/>
      </c>
      <c r="N198" s="68" t="str">
        <f t="shared" si="32"/>
        <v/>
      </c>
      <c r="O198" s="138" t="str">
        <f t="shared" si="33"/>
        <v/>
      </c>
      <c r="P198" s="54"/>
    </row>
    <row r="199">
      <c r="B199" s="137" t="s">
        <v>205</v>
      </c>
      <c r="C199" s="203" t="s">
        <v>213</v>
      </c>
      <c r="D199" s="65"/>
      <c r="E199" s="65"/>
      <c r="F199" s="132" t="str">
        <f t="shared" ref="F199:L199" si="38">F49</f>
        <v/>
      </c>
      <c r="G199" s="132" t="str">
        <f t="shared" si="38"/>
        <v/>
      </c>
      <c r="H199" s="132" t="str">
        <f t="shared" si="38"/>
        <v/>
      </c>
      <c r="I199" s="132" t="str">
        <f t="shared" si="38"/>
        <v/>
      </c>
      <c r="J199" s="132" t="str">
        <f t="shared" si="38"/>
        <v/>
      </c>
      <c r="K199" s="132" t="str">
        <f t="shared" si="38"/>
        <v/>
      </c>
      <c r="L199" s="132" t="str">
        <f t="shared" si="38"/>
        <v/>
      </c>
      <c r="M199" s="120" t="str">
        <f t="shared" si="30"/>
        <v/>
      </c>
      <c r="N199" s="68" t="str">
        <f t="shared" si="32"/>
        <v/>
      </c>
      <c r="O199" s="138" t="str">
        <f t="shared" si="33"/>
        <v/>
      </c>
      <c r="P199" s="54"/>
    </row>
    <row r="200">
      <c r="B200" s="65" t="s">
        <v>128</v>
      </c>
      <c r="C200" s="203" t="s">
        <v>214</v>
      </c>
      <c r="D200" s="65"/>
      <c r="E200" s="65"/>
      <c r="F200" s="140"/>
      <c r="G200" s="71"/>
      <c r="H200" s="71"/>
      <c r="I200" s="71"/>
      <c r="J200" s="71"/>
      <c r="K200" s="71"/>
      <c r="L200" s="71"/>
      <c r="M200" s="68" t="str">
        <f t="shared" si="30"/>
        <v/>
      </c>
      <c r="N200" s="141"/>
      <c r="O200" s="138">
        <f>-M200</f>
        <v>0</v>
      </c>
      <c r="P200" s="54"/>
    </row>
    <row r="201">
      <c r="B201" s="65" t="s">
        <v>128</v>
      </c>
      <c r="C201" s="203" t="s">
        <v>215</v>
      </c>
      <c r="D201" s="65"/>
      <c r="E201" s="65"/>
      <c r="F201" s="132" t="str">
        <f t="shared" ref="F201:L201" si="39">F53</f>
        <v/>
      </c>
      <c r="G201" s="132" t="str">
        <f t="shared" si="39"/>
        <v/>
      </c>
      <c r="H201" s="132" t="str">
        <f t="shared" si="39"/>
        <v/>
      </c>
      <c r="I201" s="132" t="str">
        <f t="shared" si="39"/>
        <v/>
      </c>
      <c r="J201" s="132" t="str">
        <f t="shared" si="39"/>
        <v/>
      </c>
      <c r="K201" s="132" t="str">
        <f t="shared" si="39"/>
        <v/>
      </c>
      <c r="L201" s="132" t="str">
        <f t="shared" si="39"/>
        <v/>
      </c>
      <c r="M201" s="120" t="str">
        <f t="shared" si="30"/>
        <v/>
      </c>
      <c r="N201" s="68" t="str">
        <f t="shared" ref="N201:N203" si="41">if(ISNUMBER(M201)=false,"",if($J$8&lt;&gt;0,if(M201&lt;&gt;"",M201*$J$8,""),""))</f>
        <v/>
      </c>
      <c r="O201" s="138">
        <f t="shared" ref="O201:O203" si="42">-N201</f>
        <v>0</v>
      </c>
    </row>
    <row r="202">
      <c r="B202" s="65" t="s">
        <v>128</v>
      </c>
      <c r="C202" s="164" t="s">
        <v>216</v>
      </c>
      <c r="D202" s="65"/>
      <c r="E202" s="65"/>
      <c r="F202" s="132" t="str">
        <f t="shared" ref="F202:L202" si="40">F53</f>
        <v/>
      </c>
      <c r="G202" s="132" t="str">
        <f t="shared" si="40"/>
        <v/>
      </c>
      <c r="H202" s="132" t="str">
        <f t="shared" si="40"/>
        <v/>
      </c>
      <c r="I202" s="132" t="str">
        <f t="shared" si="40"/>
        <v/>
      </c>
      <c r="J202" s="132" t="str">
        <f t="shared" si="40"/>
        <v/>
      </c>
      <c r="K202" s="132" t="str">
        <f t="shared" si="40"/>
        <v/>
      </c>
      <c r="L202" s="132" t="str">
        <f t="shared" si="40"/>
        <v/>
      </c>
      <c r="M202" s="120" t="str">
        <f t="shared" si="30"/>
        <v/>
      </c>
      <c r="N202" s="68" t="str">
        <f t="shared" si="41"/>
        <v/>
      </c>
      <c r="O202" s="138">
        <f t="shared" si="42"/>
        <v>0</v>
      </c>
    </row>
    <row r="203">
      <c r="B203" s="204" t="s">
        <v>128</v>
      </c>
      <c r="C203" s="164" t="s">
        <v>217</v>
      </c>
      <c r="D203" s="65"/>
      <c r="E203" s="65"/>
      <c r="F203" s="49">
        <f t="shared" ref="F203:L203" si="43">F67</f>
        <v>23</v>
      </c>
      <c r="G203" s="49">
        <f t="shared" si="43"/>
        <v>64</v>
      </c>
      <c r="H203" s="49">
        <f t="shared" si="43"/>
        <v>94</v>
      </c>
      <c r="I203" s="49">
        <f t="shared" si="43"/>
        <v>38</v>
      </c>
      <c r="J203" s="49">
        <f t="shared" si="43"/>
        <v>3</v>
      </c>
      <c r="K203" s="49">
        <f t="shared" si="43"/>
        <v>3254</v>
      </c>
      <c r="L203" s="49" t="str">
        <f t="shared" si="43"/>
        <v/>
      </c>
      <c r="M203" s="120">
        <f t="shared" si="30"/>
        <v>3476</v>
      </c>
      <c r="N203" s="134">
        <f t="shared" si="41"/>
        <v>63.62805252</v>
      </c>
      <c r="O203" s="138">
        <f t="shared" si="42"/>
        <v>-63.62805252</v>
      </c>
      <c r="P203" s="143" t="s">
        <v>340</v>
      </c>
    </row>
    <row r="204">
      <c r="B204" s="144" t="s">
        <v>205</v>
      </c>
      <c r="C204" s="164" t="s">
        <v>341</v>
      </c>
      <c r="D204" s="108"/>
      <c r="E204" s="108"/>
      <c r="F204" s="145">
        <v>0.0</v>
      </c>
      <c r="G204" s="2" t="s">
        <v>342</v>
      </c>
      <c r="H204" s="168" t="str">
        <f>O37</f>
        <v/>
      </c>
      <c r="I204" s="196" t="s">
        <v>309</v>
      </c>
      <c r="M204" s="134">
        <f t="shared" ref="M204:M205" si="44">F204</f>
        <v>0</v>
      </c>
      <c r="N204" s="141"/>
      <c r="O204" s="138">
        <f>M204</f>
        <v>0</v>
      </c>
    </row>
    <row r="205">
      <c r="B205" s="108" t="s">
        <v>128</v>
      </c>
      <c r="C205" s="164" t="s">
        <v>343</v>
      </c>
      <c r="D205" s="108"/>
      <c r="E205" s="108"/>
      <c r="F205" s="145">
        <v>1250.0</v>
      </c>
      <c r="G205" s="2" t="s">
        <v>342</v>
      </c>
      <c r="H205" s="168">
        <f>O50</f>
        <v>1250</v>
      </c>
      <c r="I205" s="196" t="s">
        <v>307</v>
      </c>
      <c r="M205" s="134">
        <f t="shared" si="44"/>
        <v>1250</v>
      </c>
      <c r="N205" s="141"/>
      <c r="O205" s="138">
        <f t="shared" ref="O205:O207" si="45">-M205</f>
        <v>-1250</v>
      </c>
    </row>
    <row r="206">
      <c r="B206" s="108" t="s">
        <v>128</v>
      </c>
      <c r="C206" s="164" t="s">
        <v>221</v>
      </c>
      <c r="D206" s="108"/>
      <c r="E206" s="108"/>
      <c r="F206" s="145"/>
      <c r="G206" s="71"/>
      <c r="H206" s="71"/>
      <c r="I206" s="71"/>
      <c r="J206" s="71"/>
      <c r="K206" s="71"/>
      <c r="L206" s="71"/>
      <c r="M206" s="134" t="str">
        <f t="shared" ref="M206:M225" si="46">if(Count(F206:L206)&gt;0,sum(F206:L206),"")</f>
        <v/>
      </c>
      <c r="N206" s="141"/>
      <c r="O206" s="138">
        <f t="shared" si="45"/>
        <v>0</v>
      </c>
      <c r="Q206" s="2" t="s">
        <v>222</v>
      </c>
    </row>
    <row r="207">
      <c r="B207" s="108" t="s">
        <v>128</v>
      </c>
      <c r="C207" s="164" t="s">
        <v>344</v>
      </c>
      <c r="D207" s="108"/>
      <c r="E207" s="108"/>
      <c r="F207" s="132">
        <f>F188</f>
        <v>4895</v>
      </c>
      <c r="G207" s="71"/>
      <c r="H207" s="71"/>
      <c r="I207" s="71"/>
      <c r="J207" s="71"/>
      <c r="K207" s="71"/>
      <c r="L207" s="71"/>
      <c r="M207" s="134">
        <f t="shared" si="46"/>
        <v>4895</v>
      </c>
      <c r="N207" s="141"/>
      <c r="O207" s="138">
        <f t="shared" si="45"/>
        <v>-4895</v>
      </c>
    </row>
    <row r="208">
      <c r="B208" s="144" t="s">
        <v>205</v>
      </c>
      <c r="C208" s="167" t="s">
        <v>224</v>
      </c>
      <c r="D208" s="108"/>
      <c r="E208" s="108"/>
      <c r="F208" s="145" t="s">
        <v>151</v>
      </c>
      <c r="G208" s="71"/>
      <c r="H208" s="71"/>
      <c r="I208" s="71"/>
      <c r="J208" s="71"/>
      <c r="K208" s="71"/>
      <c r="L208" s="71"/>
      <c r="M208" s="134" t="str">
        <f t="shared" si="46"/>
        <v/>
      </c>
      <c r="N208" s="141"/>
      <c r="O208" s="138" t="str">
        <f t="shared" ref="O208:O209" si="47">M208</f>
        <v/>
      </c>
    </row>
    <row r="209">
      <c r="B209" s="144" t="s">
        <v>205</v>
      </c>
      <c r="C209" s="167" t="s">
        <v>225</v>
      </c>
      <c r="D209" s="108"/>
      <c r="E209" s="108"/>
      <c r="F209" s="145" t="s">
        <v>151</v>
      </c>
      <c r="G209" s="71"/>
      <c r="H209" s="71"/>
      <c r="I209" s="71"/>
      <c r="J209" s="71"/>
      <c r="K209" s="71"/>
      <c r="L209" s="71"/>
      <c r="M209" s="134" t="str">
        <f t="shared" si="46"/>
        <v/>
      </c>
      <c r="N209" s="141"/>
      <c r="O209" s="138" t="str">
        <f t="shared" si="47"/>
        <v/>
      </c>
    </row>
    <row r="210">
      <c r="B210" s="40"/>
      <c r="C210" s="146"/>
      <c r="D210" s="41"/>
      <c r="E210" s="41"/>
      <c r="F210" s="147"/>
      <c r="G210" s="43"/>
      <c r="H210" s="43"/>
      <c r="I210" s="43"/>
      <c r="J210" s="43"/>
      <c r="K210" s="43"/>
      <c r="L210" s="43"/>
      <c r="M210" s="85" t="str">
        <f t="shared" si="46"/>
        <v/>
      </c>
      <c r="N210" s="48" t="str">
        <f t="shared" ref="N210:N225" si="48">if(ISNUMBER(M210)=false,"",if($J$8&lt;&gt;0,if(M210&lt;&gt;"",M210*$J$8,""),""))</f>
        <v/>
      </c>
      <c r="O210" s="148"/>
    </row>
    <row r="211">
      <c r="B211" s="40"/>
      <c r="C211" s="146"/>
      <c r="D211" s="41"/>
      <c r="E211" s="41"/>
      <c r="F211" s="147"/>
      <c r="G211" s="43"/>
      <c r="H211" s="43"/>
      <c r="I211" s="43"/>
      <c r="J211" s="43"/>
      <c r="K211" s="43"/>
      <c r="L211" s="43"/>
      <c r="M211" s="85" t="str">
        <f t="shared" si="46"/>
        <v/>
      </c>
      <c r="N211" s="48" t="str">
        <f t="shared" si="48"/>
        <v/>
      </c>
      <c r="O211" s="148"/>
    </row>
    <row r="212">
      <c r="B212" s="40"/>
      <c r="C212" s="146"/>
      <c r="D212" s="41"/>
      <c r="E212" s="41"/>
      <c r="F212" s="147"/>
      <c r="G212" s="43"/>
      <c r="H212" s="43"/>
      <c r="I212" s="43"/>
      <c r="J212" s="43"/>
      <c r="K212" s="43"/>
      <c r="L212" s="43"/>
      <c r="M212" s="85" t="str">
        <f t="shared" si="46"/>
        <v/>
      </c>
      <c r="N212" s="48" t="str">
        <f t="shared" si="48"/>
        <v/>
      </c>
      <c r="O212" s="148"/>
    </row>
    <row r="213">
      <c r="B213" s="40"/>
      <c r="C213" s="146"/>
      <c r="D213" s="41"/>
      <c r="E213" s="41"/>
      <c r="F213" s="147"/>
      <c r="G213" s="43"/>
      <c r="H213" s="43"/>
      <c r="I213" s="43"/>
      <c r="J213" s="43"/>
      <c r="K213" s="43"/>
      <c r="L213" s="43"/>
      <c r="M213" s="85" t="str">
        <f t="shared" si="46"/>
        <v/>
      </c>
      <c r="N213" s="48" t="str">
        <f t="shared" si="48"/>
        <v/>
      </c>
      <c r="O213" s="148"/>
    </row>
    <row r="214">
      <c r="B214" s="40"/>
      <c r="C214" s="146"/>
      <c r="D214" s="41"/>
      <c r="E214" s="41"/>
      <c r="F214" s="147"/>
      <c r="G214" s="43"/>
      <c r="H214" s="43"/>
      <c r="I214" s="43"/>
      <c r="J214" s="43"/>
      <c r="K214" s="43"/>
      <c r="L214" s="43"/>
      <c r="M214" s="85" t="str">
        <f t="shared" si="46"/>
        <v/>
      </c>
      <c r="N214" s="48" t="str">
        <f t="shared" si="48"/>
        <v/>
      </c>
      <c r="O214" s="148"/>
    </row>
    <row r="215">
      <c r="B215" s="40"/>
      <c r="C215" s="146"/>
      <c r="D215" s="41"/>
      <c r="E215" s="41"/>
      <c r="F215" s="147"/>
      <c r="G215" s="43"/>
      <c r="H215" s="43"/>
      <c r="I215" s="43"/>
      <c r="J215" s="43"/>
      <c r="K215" s="43"/>
      <c r="L215" s="43"/>
      <c r="M215" s="85" t="str">
        <f t="shared" si="46"/>
        <v/>
      </c>
      <c r="N215" s="48" t="str">
        <f t="shared" si="48"/>
        <v/>
      </c>
      <c r="O215" s="148"/>
    </row>
    <row r="216">
      <c r="B216" s="40"/>
      <c r="C216" s="146"/>
      <c r="D216" s="41"/>
      <c r="E216" s="41"/>
      <c r="F216" s="147"/>
      <c r="G216" s="43"/>
      <c r="H216" s="43"/>
      <c r="I216" s="43"/>
      <c r="J216" s="43"/>
      <c r="K216" s="43"/>
      <c r="L216" s="43"/>
      <c r="M216" s="85" t="str">
        <f t="shared" si="46"/>
        <v/>
      </c>
      <c r="N216" s="48" t="str">
        <f t="shared" si="48"/>
        <v/>
      </c>
      <c r="O216" s="148"/>
    </row>
    <row r="217">
      <c r="B217" s="40"/>
      <c r="C217" s="146"/>
      <c r="D217" s="41"/>
      <c r="E217" s="41"/>
      <c r="F217" s="147"/>
      <c r="G217" s="43"/>
      <c r="H217" s="43"/>
      <c r="I217" s="43"/>
      <c r="J217" s="43"/>
      <c r="K217" s="43"/>
      <c r="L217" s="43"/>
      <c r="M217" s="85" t="str">
        <f t="shared" si="46"/>
        <v/>
      </c>
      <c r="N217" s="48" t="str">
        <f t="shared" si="48"/>
        <v/>
      </c>
      <c r="O217" s="148"/>
    </row>
    <row r="218">
      <c r="B218" s="40"/>
      <c r="C218" s="146"/>
      <c r="D218" s="41"/>
      <c r="E218" s="41"/>
      <c r="F218" s="147"/>
      <c r="G218" s="43"/>
      <c r="H218" s="43"/>
      <c r="I218" s="43"/>
      <c r="J218" s="43"/>
      <c r="K218" s="43"/>
      <c r="L218" s="43"/>
      <c r="M218" s="85" t="str">
        <f t="shared" si="46"/>
        <v/>
      </c>
      <c r="N218" s="48" t="str">
        <f t="shared" si="48"/>
        <v/>
      </c>
      <c r="O218" s="149" t="str">
        <f>M219</f>
        <v/>
      </c>
      <c r="P218" s="56" t="s">
        <v>226</v>
      </c>
    </row>
    <row r="219">
      <c r="B219" s="40"/>
      <c r="C219" s="146"/>
      <c r="D219" s="41"/>
      <c r="E219" s="41"/>
      <c r="F219" s="147"/>
      <c r="G219" s="43"/>
      <c r="H219" s="43"/>
      <c r="I219" s="43"/>
      <c r="J219" s="43"/>
      <c r="K219" s="43"/>
      <c r="L219" s="43"/>
      <c r="M219" s="85" t="str">
        <f t="shared" si="46"/>
        <v/>
      </c>
      <c r="N219" s="48" t="str">
        <f t="shared" si="48"/>
        <v/>
      </c>
      <c r="O219" s="136"/>
      <c r="P219" s="54"/>
    </row>
    <row r="220">
      <c r="B220" s="40"/>
      <c r="C220" s="146"/>
      <c r="D220" s="41"/>
      <c r="E220" s="41"/>
      <c r="F220" s="147"/>
      <c r="G220" s="43"/>
      <c r="H220" s="43"/>
      <c r="I220" s="43"/>
      <c r="J220" s="43"/>
      <c r="K220" s="43"/>
      <c r="L220" s="43"/>
      <c r="M220" s="85" t="str">
        <f t="shared" si="46"/>
        <v/>
      </c>
      <c r="N220" s="48" t="str">
        <f t="shared" si="48"/>
        <v/>
      </c>
      <c r="O220" s="136"/>
      <c r="P220" s="54"/>
    </row>
    <row r="221">
      <c r="B221" s="40"/>
      <c r="C221" s="146"/>
      <c r="D221" s="41"/>
      <c r="E221" s="41"/>
      <c r="F221" s="147"/>
      <c r="G221" s="43"/>
      <c r="H221" s="43"/>
      <c r="I221" s="43"/>
      <c r="J221" s="43"/>
      <c r="K221" s="43"/>
      <c r="L221" s="43"/>
      <c r="M221" s="85" t="str">
        <f t="shared" si="46"/>
        <v/>
      </c>
      <c r="N221" s="48" t="str">
        <f t="shared" si="48"/>
        <v/>
      </c>
      <c r="O221" s="149" t="str">
        <f>M222</f>
        <v/>
      </c>
      <c r="P221" s="56" t="s">
        <v>226</v>
      </c>
    </row>
    <row r="222">
      <c r="B222" s="40"/>
      <c r="C222" s="146"/>
      <c r="D222" s="41"/>
      <c r="E222" s="41"/>
      <c r="F222" s="147"/>
      <c r="G222" s="43"/>
      <c r="H222" s="43"/>
      <c r="I222" s="43"/>
      <c r="J222" s="43"/>
      <c r="K222" s="43"/>
      <c r="L222" s="43"/>
      <c r="M222" s="85" t="str">
        <f t="shared" si="46"/>
        <v/>
      </c>
      <c r="N222" s="48" t="str">
        <f t="shared" si="48"/>
        <v/>
      </c>
      <c r="O222" s="150"/>
      <c r="P222" s="54"/>
    </row>
    <row r="223">
      <c r="B223" s="40"/>
      <c r="C223" s="146"/>
      <c r="D223" s="41"/>
      <c r="E223" s="41"/>
      <c r="F223" s="147"/>
      <c r="G223" s="43"/>
      <c r="H223" s="43"/>
      <c r="I223" s="43"/>
      <c r="J223" s="43"/>
      <c r="K223" s="43"/>
      <c r="L223" s="43"/>
      <c r="M223" s="85" t="str">
        <f t="shared" si="46"/>
        <v/>
      </c>
      <c r="N223" s="48" t="str">
        <f t="shared" si="48"/>
        <v/>
      </c>
      <c r="O223" s="150"/>
      <c r="P223" s="54"/>
    </row>
    <row r="224">
      <c r="B224" s="40"/>
      <c r="C224" s="146"/>
      <c r="D224" s="41"/>
      <c r="E224" s="41"/>
      <c r="F224" s="147"/>
      <c r="G224" s="43"/>
      <c r="H224" s="43"/>
      <c r="I224" s="43"/>
      <c r="J224" s="43"/>
      <c r="K224" s="43"/>
      <c r="L224" s="43"/>
      <c r="M224" s="85" t="str">
        <f t="shared" si="46"/>
        <v/>
      </c>
      <c r="N224" s="48" t="str">
        <f t="shared" si="48"/>
        <v/>
      </c>
      <c r="O224" s="149">
        <f>O229-O221</f>
        <v>0</v>
      </c>
      <c r="P224" s="56" t="s">
        <v>226</v>
      </c>
    </row>
    <row r="225">
      <c r="B225" s="40"/>
      <c r="C225" s="146"/>
      <c r="D225" s="41"/>
      <c r="E225" s="41"/>
      <c r="F225" s="147"/>
      <c r="G225" s="43"/>
      <c r="H225" s="43"/>
      <c r="I225" s="43"/>
      <c r="J225" s="43"/>
      <c r="K225" s="43"/>
      <c r="L225" s="43"/>
      <c r="M225" s="85" t="str">
        <f t="shared" si="46"/>
        <v/>
      </c>
      <c r="N225" s="48" t="str">
        <f t="shared" si="48"/>
        <v/>
      </c>
      <c r="O225" s="150"/>
      <c r="P225" s="54"/>
    </row>
    <row r="226">
      <c r="N226" s="4"/>
      <c r="O226" s="149" t="str">
        <f>N227</f>
        <v/>
      </c>
      <c r="P226" s="56" t="s">
        <v>226</v>
      </c>
    </row>
    <row r="227">
      <c r="N227" s="4"/>
      <c r="O227" s="150"/>
      <c r="P227" s="54"/>
    </row>
    <row r="228">
      <c r="N228" s="4"/>
      <c r="O228" s="150"/>
      <c r="P228" s="54"/>
    </row>
    <row r="229">
      <c r="N229" s="4"/>
      <c r="O229" s="149">
        <f>M230+N231+N232+N233+N234+N235+N236-M237-N238-N239+M240-M241-M242</f>
        <v>0</v>
      </c>
      <c r="P229" s="56" t="s">
        <v>226</v>
      </c>
    </row>
    <row r="233">
      <c r="N233" s="4"/>
    </row>
    <row r="234">
      <c r="N234" s="4"/>
    </row>
    <row r="235">
      <c r="N235" s="4"/>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row r="1081">
      <c r="N1081" s="4"/>
    </row>
    <row r="1082">
      <c r="N1082" s="4"/>
    </row>
    <row r="1083">
      <c r="N1083" s="4"/>
    </row>
  </sheetData>
  <mergeCells count="24">
    <mergeCell ref="B8:D8"/>
    <mergeCell ref="AB8:AC8"/>
    <mergeCell ref="R36:V36"/>
    <mergeCell ref="D150:E150"/>
    <mergeCell ref="D151:E151"/>
    <mergeCell ref="D152:E152"/>
    <mergeCell ref="D153:E153"/>
    <mergeCell ref="D154:E154"/>
    <mergeCell ref="D155:E155"/>
    <mergeCell ref="D156:E156"/>
    <mergeCell ref="D157:E157"/>
    <mergeCell ref="D158:E158"/>
    <mergeCell ref="D159:E159"/>
    <mergeCell ref="D160:E160"/>
    <mergeCell ref="I184:M184"/>
    <mergeCell ref="I204:L204"/>
    <mergeCell ref="I205:L205"/>
    <mergeCell ref="D164:E164"/>
    <mergeCell ref="D165:E165"/>
    <mergeCell ref="D166:E166"/>
    <mergeCell ref="D169:E169"/>
    <mergeCell ref="D170:E170"/>
    <mergeCell ref="D171:E171"/>
    <mergeCell ref="D172:E17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min="6" max="6" width="15.63"/>
    <col customWidth="1" min="17" max="17" width="24.88"/>
    <col customWidth="1" min="18" max="18" width="24.0"/>
    <col customWidth="1" min="20" max="20" width="24.88"/>
  </cols>
  <sheetData>
    <row r="1">
      <c r="A1" s="3" t="s">
        <v>345</v>
      </c>
      <c r="N1" s="4"/>
    </row>
    <row r="2">
      <c r="A2" s="5" t="s">
        <v>346</v>
      </c>
      <c r="B2" s="6"/>
      <c r="C2" s="6"/>
      <c r="D2" s="6"/>
      <c r="E2" s="6"/>
      <c r="F2" s="6"/>
      <c r="G2" s="6"/>
      <c r="H2" s="6"/>
      <c r="I2" s="6"/>
      <c r="J2" s="6"/>
      <c r="K2" s="6"/>
      <c r="N2" s="4"/>
    </row>
    <row r="3">
      <c r="A3" s="5" t="s">
        <v>347</v>
      </c>
      <c r="B3" s="6"/>
      <c r="C3" s="6"/>
      <c r="D3" s="6"/>
      <c r="E3" s="6"/>
      <c r="F3" s="6"/>
      <c r="G3" s="6"/>
      <c r="H3" s="6"/>
      <c r="I3" s="6"/>
      <c r="J3" s="6"/>
      <c r="K3" s="6"/>
      <c r="N3" s="4"/>
    </row>
    <row r="4">
      <c r="A4" s="7" t="s">
        <v>348</v>
      </c>
      <c r="N4" s="4"/>
      <c r="Y4" s="8" t="s">
        <v>7</v>
      </c>
    </row>
    <row r="5">
      <c r="A5" s="9" t="s">
        <v>349</v>
      </c>
      <c r="N5" s="4"/>
      <c r="Y5" s="2" t="s">
        <v>9</v>
      </c>
      <c r="AA5" s="10">
        <v>2021.0</v>
      </c>
    </row>
    <row r="6">
      <c r="A6" s="9" t="s">
        <v>10</v>
      </c>
      <c r="E6" s="11"/>
      <c r="F6" s="11"/>
      <c r="N6" s="4"/>
      <c r="Y6" s="2" t="s">
        <v>11</v>
      </c>
      <c r="AA6" s="12">
        <f>DATEVALUE("12/31/" &amp; AA5)</f>
        <v>44561</v>
      </c>
    </row>
    <row r="7">
      <c r="A7" s="9"/>
      <c r="E7" s="11"/>
      <c r="F7" s="11"/>
      <c r="N7" s="4"/>
      <c r="Y7" s="2" t="s">
        <v>12</v>
      </c>
      <c r="AA7" s="13">
        <v>0.0125</v>
      </c>
    </row>
    <row r="8">
      <c r="B8" s="14" t="str">
        <f>"Enter your management fees (for the entire year of " &amp; AA5 &amp; ") using one of the three methods below:"</f>
        <v>Enter your management fees (for the entire year of 2021) using one of the three methods below:</v>
      </c>
      <c r="E8" s="15">
        <v>606.39</v>
      </c>
      <c r="F8" s="8"/>
      <c r="G8" s="2" t="s">
        <v>13</v>
      </c>
      <c r="J8" s="205">
        <v>0.01279467</v>
      </c>
      <c r="K8" s="206" t="s">
        <v>350</v>
      </c>
      <c r="Y8" s="2" t="s">
        <v>14</v>
      </c>
      <c r="AA8" s="17">
        <v>47393.0</v>
      </c>
      <c r="AB8" s="7" t="s">
        <v>15</v>
      </c>
      <c r="AD8" s="7"/>
      <c r="AE8" s="7"/>
      <c r="AF8" s="7"/>
      <c r="AG8" s="7"/>
      <c r="AH8" s="7"/>
      <c r="AI8" s="7"/>
      <c r="AJ8" s="7"/>
      <c r="AK8" s="7"/>
      <c r="AL8" s="7"/>
      <c r="AM8" s="7"/>
      <c r="AN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16</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t="s">
        <v>36</v>
      </c>
      <c r="G20" s="36" t="s">
        <v>351</v>
      </c>
      <c r="H20" s="36" t="s">
        <v>233</v>
      </c>
      <c r="I20" s="36" t="s">
        <v>234</v>
      </c>
      <c r="J20" s="36"/>
      <c r="K20" s="37"/>
      <c r="L20" s="37"/>
      <c r="M20" s="38"/>
      <c r="N20" s="39"/>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row>
    <row r="21">
      <c r="B21" s="40" t="s">
        <v>37</v>
      </c>
      <c r="C21" s="41"/>
      <c r="D21" s="42"/>
      <c r="E21" s="42"/>
      <c r="F21" s="43"/>
      <c r="G21" s="43"/>
      <c r="H21" s="43"/>
      <c r="I21" s="43"/>
      <c r="J21" s="43"/>
      <c r="K21" s="44"/>
      <c r="L21" s="44"/>
      <c r="M21" s="45"/>
    </row>
    <row r="22">
      <c r="B22" s="40" t="s">
        <v>38</v>
      </c>
      <c r="C22" s="41" t="s">
        <v>39</v>
      </c>
      <c r="D22" s="42"/>
      <c r="E22" s="42"/>
      <c r="F22" s="43" t="s">
        <v>40</v>
      </c>
      <c r="G22" s="43" t="s">
        <v>352</v>
      </c>
      <c r="H22" s="43" t="s">
        <v>239</v>
      </c>
      <c r="I22" s="43" t="s">
        <v>240</v>
      </c>
      <c r="J22" s="43"/>
      <c r="K22" s="44"/>
      <c r="L22" s="44"/>
      <c r="M22" s="45"/>
      <c r="N22" s="46" t="s">
        <v>353</v>
      </c>
      <c r="O22" s="46"/>
      <c r="P22" s="46"/>
      <c r="Q22" s="46"/>
    </row>
    <row r="23">
      <c r="B23" s="40" t="s">
        <v>42</v>
      </c>
      <c r="C23" s="41" t="s">
        <v>43</v>
      </c>
      <c r="D23" s="41" t="s">
        <v>44</v>
      </c>
      <c r="E23" s="42"/>
      <c r="F23" s="47" t="s">
        <v>36</v>
      </c>
      <c r="G23" s="43" t="s">
        <v>354</v>
      </c>
      <c r="H23" s="107" t="s">
        <v>355</v>
      </c>
      <c r="I23" s="107" t="s">
        <v>247</v>
      </c>
      <c r="J23" s="43"/>
      <c r="K23" s="44"/>
      <c r="L23" s="44"/>
      <c r="M23" s="45"/>
      <c r="N23" s="46" t="s">
        <v>356</v>
      </c>
      <c r="O23" s="46"/>
      <c r="P23" s="46"/>
      <c r="Q23" s="46"/>
    </row>
    <row r="24">
      <c r="B24" s="40" t="s">
        <v>42</v>
      </c>
      <c r="C24" s="41" t="s">
        <v>47</v>
      </c>
      <c r="D24" s="41" t="s">
        <v>48</v>
      </c>
      <c r="E24" s="42"/>
      <c r="F24" s="47" t="s">
        <v>357</v>
      </c>
      <c r="G24" s="47" t="s">
        <v>358</v>
      </c>
      <c r="H24" s="107" t="s">
        <v>359</v>
      </c>
      <c r="I24" s="107" t="s">
        <v>360</v>
      </c>
      <c r="J24" s="43"/>
      <c r="K24" s="44"/>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50" si="4">if(Count(F26:L26)&gt;0,sum(F26:L26),"")</f>
        <v/>
      </c>
      <c r="N26" s="48" t="str">
        <f t="shared" ref="N26:N50" si="5">if(ISNUMBER(M26)=false,"",if($J$8&lt;&gt;0,if(M26&lt;&gt;"",M26*$J$8,""),""))</f>
        <v/>
      </c>
    </row>
    <row r="27">
      <c r="B27" s="40">
        <v>1.0</v>
      </c>
      <c r="C27" s="41" t="s">
        <v>51</v>
      </c>
      <c r="D27" s="42"/>
      <c r="E27" s="42"/>
      <c r="F27" s="49"/>
      <c r="G27" s="49">
        <v>-36281.0</v>
      </c>
      <c r="H27" s="49"/>
      <c r="I27" s="49"/>
      <c r="J27" s="49"/>
      <c r="K27" s="50"/>
      <c r="L27" s="50"/>
      <c r="M27" s="51">
        <f t="shared" si="4"/>
        <v>-36281</v>
      </c>
      <c r="N27" s="48">
        <f t="shared" si="5"/>
        <v>-464.2034223</v>
      </c>
      <c r="O27" s="154">
        <v>-464.0</v>
      </c>
    </row>
    <row r="28">
      <c r="B28" s="40">
        <v>2.0</v>
      </c>
      <c r="C28" s="41" t="s">
        <v>52</v>
      </c>
      <c r="D28" s="42"/>
      <c r="E28" s="42"/>
      <c r="F28" s="49"/>
      <c r="G28" s="49">
        <v>-35189.0</v>
      </c>
      <c r="H28" s="49">
        <v>-19195.0</v>
      </c>
      <c r="I28" s="49">
        <v>10225.0</v>
      </c>
      <c r="J28" s="49"/>
      <c r="K28" s="50"/>
      <c r="L28" s="50"/>
      <c r="M28" s="51">
        <f t="shared" si="4"/>
        <v>-44159</v>
      </c>
      <c r="N28" s="48">
        <f t="shared" si="5"/>
        <v>-564.9998325</v>
      </c>
      <c r="O28" s="154">
        <v>-565.0</v>
      </c>
    </row>
    <row r="29">
      <c r="B29" s="40">
        <v>3.0</v>
      </c>
      <c r="C29" s="41" t="s">
        <v>53</v>
      </c>
      <c r="D29" s="42"/>
      <c r="E29" s="42"/>
      <c r="F29" s="50"/>
      <c r="G29" s="50"/>
      <c r="H29" s="50"/>
      <c r="I29" s="50"/>
      <c r="J29" s="50"/>
      <c r="K29" s="50"/>
      <c r="L29" s="50"/>
      <c r="M29" s="45" t="str">
        <f t="shared" si="4"/>
        <v/>
      </c>
      <c r="N29" s="48" t="str">
        <f t="shared" si="5"/>
        <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row>
    <row r="33">
      <c r="B33" s="40">
        <v>5.0</v>
      </c>
      <c r="C33" s="41" t="s">
        <v>60</v>
      </c>
      <c r="D33" s="42"/>
      <c r="E33" s="42"/>
      <c r="F33" s="49"/>
      <c r="G33" s="49">
        <v>19476.0</v>
      </c>
      <c r="H33" s="49"/>
      <c r="I33" s="50"/>
      <c r="J33" s="50"/>
      <c r="K33" s="50"/>
      <c r="L33" s="50"/>
      <c r="M33" s="51">
        <f t="shared" si="4"/>
        <v>19476</v>
      </c>
      <c r="N33" s="48">
        <f t="shared" si="5"/>
        <v>249.1889929</v>
      </c>
      <c r="O33" s="154">
        <v>261.0</v>
      </c>
      <c r="P33" s="2" t="s">
        <v>61</v>
      </c>
    </row>
    <row r="34">
      <c r="B34" s="40" t="s">
        <v>62</v>
      </c>
      <c r="C34" s="41" t="s">
        <v>63</v>
      </c>
      <c r="D34" s="42"/>
      <c r="E34" s="41" t="s">
        <v>361</v>
      </c>
      <c r="F34" s="49">
        <v>32974.81</v>
      </c>
      <c r="G34" s="50"/>
      <c r="H34" s="50"/>
      <c r="I34" s="50"/>
      <c r="J34" s="50"/>
      <c r="K34" s="50"/>
      <c r="L34" s="50"/>
      <c r="M34" s="51">
        <f t="shared" si="4"/>
        <v>32974.81</v>
      </c>
      <c r="N34" s="48">
        <f t="shared" si="5"/>
        <v>421.9018123</v>
      </c>
      <c r="O34" s="154">
        <v>422.0</v>
      </c>
    </row>
    <row r="35">
      <c r="B35" s="40" t="s">
        <v>65</v>
      </c>
      <c r="C35" s="41" t="s">
        <v>66</v>
      </c>
      <c r="D35" s="42"/>
      <c r="E35" s="42"/>
      <c r="F35" s="50"/>
      <c r="G35" s="50"/>
      <c r="H35" s="50"/>
      <c r="I35" s="50"/>
      <c r="J35" s="50"/>
      <c r="K35" s="50"/>
      <c r="L35" s="50"/>
      <c r="M35" s="45" t="str">
        <f t="shared" si="4"/>
        <v/>
      </c>
      <c r="N35" s="48" t="str">
        <f t="shared" si="5"/>
        <v/>
      </c>
      <c r="O35" s="154"/>
    </row>
    <row r="36">
      <c r="B36" s="40" t="s">
        <v>67</v>
      </c>
      <c r="C36" s="41" t="s">
        <v>68</v>
      </c>
      <c r="D36" s="42"/>
      <c r="E36" s="42"/>
      <c r="F36" s="50"/>
      <c r="G36" s="50"/>
      <c r="H36" s="50"/>
      <c r="I36" s="50"/>
      <c r="J36" s="50"/>
      <c r="K36" s="50"/>
      <c r="L36" s="50"/>
      <c r="M36" s="45" t="str">
        <f t="shared" si="4"/>
        <v/>
      </c>
      <c r="N36" s="48" t="str">
        <f t="shared" si="5"/>
        <v/>
      </c>
      <c r="O36" s="153"/>
      <c r="Q36" s="52" t="s">
        <v>69</v>
      </c>
      <c r="R36" s="53" t="s">
        <v>70</v>
      </c>
    </row>
    <row r="37">
      <c r="B37" s="40">
        <v>7.0</v>
      </c>
      <c r="C37" s="41" t="s">
        <v>71</v>
      </c>
      <c r="D37" s="42"/>
      <c r="E37" s="42"/>
      <c r="F37" s="50"/>
      <c r="G37" s="50"/>
      <c r="H37" s="50"/>
      <c r="I37" s="50"/>
      <c r="J37" s="50"/>
      <c r="K37" s="50"/>
      <c r="L37" s="50"/>
      <c r="M37" s="45" t="str">
        <f t="shared" si="4"/>
        <v/>
      </c>
      <c r="N37" s="48" t="str">
        <f t="shared" si="5"/>
        <v/>
      </c>
      <c r="O37" s="153"/>
      <c r="Q37" s="54"/>
      <c r="R37" s="55" t="s">
        <v>72</v>
      </c>
      <c r="S37" s="56" t="s">
        <v>73</v>
      </c>
      <c r="T37" s="52" t="s">
        <v>74</v>
      </c>
      <c r="U37" s="56" t="s">
        <v>75</v>
      </c>
      <c r="V37" s="56" t="s">
        <v>76</v>
      </c>
    </row>
    <row r="38">
      <c r="B38" s="40">
        <v>8.0</v>
      </c>
      <c r="C38" s="41" t="s">
        <v>77</v>
      </c>
      <c r="D38" s="42"/>
      <c r="E38" s="42"/>
      <c r="F38" s="50"/>
      <c r="G38" s="50"/>
      <c r="H38" s="50"/>
      <c r="I38" s="50"/>
      <c r="J38" s="50"/>
      <c r="K38" s="50"/>
      <c r="L38" s="50"/>
      <c r="M38" s="45" t="str">
        <f t="shared" si="4"/>
        <v/>
      </c>
      <c r="N38" s="48" t="str">
        <f t="shared" si="5"/>
        <v/>
      </c>
      <c r="O38" s="153"/>
      <c r="Q38" s="56" t="s">
        <v>78</v>
      </c>
      <c r="R38" s="57"/>
      <c r="S38" s="58" t="str">
        <f t="shared" ref="S38:S41" si="6">R38/$Q$38</f>
        <v>#VALUE!</v>
      </c>
      <c r="T38" s="57"/>
      <c r="U38" s="59" t="str">
        <f t="shared" ref="U38:U40" si="7">$S$35*S38</f>
        <v>#VALUE!</v>
      </c>
      <c r="V38" s="56" t="s">
        <v>79</v>
      </c>
    </row>
    <row r="39">
      <c r="B39" s="40" t="s">
        <v>80</v>
      </c>
      <c r="C39" s="41" t="s">
        <v>81</v>
      </c>
      <c r="D39" s="42"/>
      <c r="E39" s="42"/>
      <c r="F39" s="50"/>
      <c r="G39" s="50"/>
      <c r="H39" s="50"/>
      <c r="I39" s="50"/>
      <c r="J39" s="50"/>
      <c r="K39" s="50"/>
      <c r="L39" s="50"/>
      <c r="M39" s="45" t="str">
        <f t="shared" si="4"/>
        <v/>
      </c>
      <c r="N39" s="48" t="str">
        <f t="shared" si="5"/>
        <v/>
      </c>
      <c r="O39" s="153"/>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O40" s="153"/>
      <c r="Q40" s="56" t="s">
        <v>85</v>
      </c>
      <c r="R40" s="57"/>
      <c r="S40" s="58" t="str">
        <f t="shared" si="6"/>
        <v>#VALUE!</v>
      </c>
      <c r="T40" s="54"/>
      <c r="U40" s="59" t="str">
        <f t="shared" si="7"/>
        <v>#VALUE!</v>
      </c>
      <c r="V40" s="8" t="s">
        <v>86</v>
      </c>
    </row>
    <row r="41">
      <c r="B41" s="40" t="s">
        <v>87</v>
      </c>
      <c r="C41" s="41" t="s">
        <v>88</v>
      </c>
      <c r="D41" s="42"/>
      <c r="E41" s="42"/>
      <c r="F41" s="50"/>
      <c r="G41" s="50"/>
      <c r="H41" s="50"/>
      <c r="I41" s="50"/>
      <c r="J41" s="50"/>
      <c r="K41" s="50"/>
      <c r="L41" s="50"/>
      <c r="M41" s="45" t="str">
        <f t="shared" si="4"/>
        <v/>
      </c>
      <c r="N41" s="48" t="str">
        <f t="shared" si="5"/>
        <v/>
      </c>
      <c r="O41" s="153"/>
      <c r="Q41" s="60" t="s">
        <v>89</v>
      </c>
      <c r="R41" s="57"/>
      <c r="S41" s="58" t="str">
        <f t="shared" si="6"/>
        <v>#VALUE!</v>
      </c>
      <c r="T41" s="54"/>
      <c r="U41" s="54"/>
      <c r="V41" s="54"/>
    </row>
    <row r="42">
      <c r="B42" s="40">
        <v>10.0</v>
      </c>
      <c r="C42" s="41" t="s">
        <v>90</v>
      </c>
      <c r="D42" s="42"/>
      <c r="E42" s="42"/>
      <c r="F42" s="50"/>
      <c r="G42" s="50"/>
      <c r="H42" s="50"/>
      <c r="I42" s="50"/>
      <c r="J42" s="50"/>
      <c r="K42" s="50"/>
      <c r="L42" s="50"/>
      <c r="M42" s="45" t="str">
        <f t="shared" si="4"/>
        <v/>
      </c>
      <c r="N42" s="48" t="str">
        <f t="shared" si="5"/>
        <v/>
      </c>
      <c r="O42" s="153"/>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50"/>
      <c r="G44" s="50"/>
      <c r="H44" s="50"/>
      <c r="I44" s="50"/>
      <c r="J44" s="50"/>
      <c r="K44" s="50"/>
      <c r="L44" s="50"/>
      <c r="M44" s="45" t="str">
        <f t="shared" si="4"/>
        <v/>
      </c>
      <c r="N44" s="48" t="str">
        <f t="shared" si="5"/>
        <v/>
      </c>
      <c r="O44" s="154"/>
    </row>
    <row r="45">
      <c r="B45" s="40"/>
      <c r="C45" s="41" t="s">
        <v>96</v>
      </c>
      <c r="D45" s="41" t="s">
        <v>97</v>
      </c>
      <c r="E45" s="42"/>
      <c r="F45" s="50"/>
      <c r="G45" s="50"/>
      <c r="H45" s="50"/>
      <c r="I45" s="50"/>
      <c r="J45" s="50"/>
      <c r="K45" s="50"/>
      <c r="L45" s="50"/>
      <c r="M45" s="45" t="str">
        <f t="shared" si="4"/>
        <v/>
      </c>
      <c r="N45" s="48" t="str">
        <f t="shared" si="5"/>
        <v/>
      </c>
      <c r="O45" s="153"/>
    </row>
    <row r="46">
      <c r="B46" s="40"/>
      <c r="C46" s="41" t="s">
        <v>98</v>
      </c>
      <c r="D46" s="42"/>
      <c r="E46" s="42"/>
      <c r="F46" s="50"/>
      <c r="G46" s="50"/>
      <c r="H46" s="50"/>
      <c r="I46" s="50"/>
      <c r="J46" s="50"/>
      <c r="K46" s="50"/>
      <c r="L46" s="50"/>
      <c r="M46" s="45" t="str">
        <f t="shared" si="4"/>
        <v/>
      </c>
      <c r="N46" s="48" t="str">
        <f t="shared" si="5"/>
        <v/>
      </c>
      <c r="O46" s="153"/>
    </row>
    <row r="47">
      <c r="B47" s="40">
        <v>12.0</v>
      </c>
      <c r="C47" s="41" t="s">
        <v>99</v>
      </c>
      <c r="D47" s="42"/>
      <c r="E47" s="42"/>
      <c r="F47" s="49"/>
      <c r="G47" s="50"/>
      <c r="H47" s="50"/>
      <c r="I47" s="50"/>
      <c r="J47" s="50"/>
      <c r="K47" s="50"/>
      <c r="L47" s="50"/>
      <c r="M47" s="45" t="str">
        <f t="shared" si="4"/>
        <v/>
      </c>
      <c r="N47" s="48" t="str">
        <f t="shared" si="5"/>
        <v/>
      </c>
      <c r="O47" s="153"/>
    </row>
    <row r="48">
      <c r="B48" s="63" t="s">
        <v>100</v>
      </c>
      <c r="C48" s="64" t="s">
        <v>101</v>
      </c>
      <c r="D48" s="64"/>
      <c r="E48" s="65"/>
      <c r="F48" s="66"/>
      <c r="G48" s="66"/>
      <c r="H48" s="66"/>
      <c r="I48" s="66"/>
      <c r="J48" s="66"/>
      <c r="K48" s="66"/>
      <c r="L48" s="66"/>
      <c r="M48" s="67" t="str">
        <f t="shared" si="4"/>
        <v/>
      </c>
      <c r="N48" s="68" t="str">
        <f t="shared" si="5"/>
        <v/>
      </c>
      <c r="O48" s="155"/>
    </row>
    <row r="49">
      <c r="B49" s="63"/>
      <c r="C49" s="64" t="s">
        <v>102</v>
      </c>
      <c r="D49" s="64" t="s">
        <v>97</v>
      </c>
      <c r="E49" s="164" t="s">
        <v>362</v>
      </c>
      <c r="F49" s="70">
        <v>21032.71</v>
      </c>
      <c r="G49" s="66"/>
      <c r="H49" s="66"/>
      <c r="I49" s="66"/>
      <c r="J49" s="66"/>
      <c r="K49" s="66"/>
      <c r="L49" s="66"/>
      <c r="M49" s="71">
        <f t="shared" si="4"/>
        <v>21032.71</v>
      </c>
      <c r="N49" s="68">
        <f t="shared" si="5"/>
        <v>269.1065837</v>
      </c>
      <c r="O49" s="155"/>
      <c r="P49" s="2" t="s">
        <v>104</v>
      </c>
      <c r="Q49" s="2" t="s">
        <v>363</v>
      </c>
    </row>
    <row r="50">
      <c r="B50" s="40"/>
      <c r="C50" s="64" t="s">
        <v>105</v>
      </c>
      <c r="D50" s="64" t="s">
        <v>106</v>
      </c>
      <c r="E50" s="65"/>
      <c r="F50" s="66"/>
      <c r="G50" s="66"/>
      <c r="H50" s="66"/>
      <c r="I50" s="66"/>
      <c r="J50" s="66"/>
      <c r="K50" s="66"/>
      <c r="L50" s="66"/>
      <c r="M50" s="67" t="str">
        <f t="shared" si="4"/>
        <v/>
      </c>
      <c r="N50" s="68" t="str">
        <f t="shared" si="5"/>
        <v/>
      </c>
      <c r="O50" s="156">
        <v>606.0</v>
      </c>
      <c r="P50" s="73" t="s">
        <v>107</v>
      </c>
    </row>
    <row r="51">
      <c r="B51" s="40"/>
      <c r="C51" s="64" t="s">
        <v>108</v>
      </c>
      <c r="D51" s="42"/>
      <c r="E51" s="42"/>
      <c r="F51" s="50"/>
      <c r="G51" s="50"/>
      <c r="H51" s="50"/>
      <c r="I51" s="50"/>
      <c r="J51" s="50"/>
      <c r="K51" s="50"/>
      <c r="L51" s="50"/>
      <c r="M51" s="45"/>
      <c r="N51" s="48"/>
      <c r="O51" s="153"/>
    </row>
    <row r="52">
      <c r="B52" s="40" t="s">
        <v>109</v>
      </c>
      <c r="C52" s="41" t="s">
        <v>110</v>
      </c>
      <c r="D52" s="42"/>
      <c r="E52" s="42"/>
      <c r="F52" s="50"/>
      <c r="G52" s="50"/>
      <c r="H52" s="50"/>
      <c r="I52" s="50"/>
      <c r="J52" s="50"/>
      <c r="K52" s="50"/>
      <c r="L52" s="50"/>
      <c r="M52" s="45" t="str">
        <f t="shared" ref="M52:M67" si="8">if(Count(F52:L52)&gt;0,sum(F52:L52),"")</f>
        <v/>
      </c>
      <c r="N52" s="48" t="str">
        <f t="shared" ref="N52:N67" si="9">if(ISNUMBER(M52)=false,"",if($J$8&lt;&gt;0,if(M52&lt;&gt;"",M52*$J$8,""),""))</f>
        <v/>
      </c>
      <c r="O52" s="153"/>
    </row>
    <row r="53">
      <c r="B53" s="40"/>
      <c r="C53" s="41" t="s">
        <v>111</v>
      </c>
      <c r="D53" s="41"/>
      <c r="E53" s="42"/>
      <c r="F53" s="50"/>
      <c r="G53" s="50"/>
      <c r="H53" s="50"/>
      <c r="I53" s="50"/>
      <c r="J53" s="50"/>
      <c r="K53" s="50"/>
      <c r="L53" s="50"/>
      <c r="M53" s="45" t="str">
        <f t="shared" si="8"/>
        <v/>
      </c>
      <c r="N53" s="48" t="str">
        <f t="shared" si="9"/>
        <v/>
      </c>
      <c r="O53" s="153"/>
    </row>
    <row r="54">
      <c r="B54" s="40" t="s">
        <v>112</v>
      </c>
      <c r="C54" s="41" t="s">
        <v>113</v>
      </c>
      <c r="D54" s="42"/>
      <c r="E54" s="42"/>
      <c r="F54" s="50"/>
      <c r="G54" s="50"/>
      <c r="H54" s="50"/>
      <c r="I54" s="50"/>
      <c r="J54" s="50"/>
      <c r="K54" s="50"/>
      <c r="L54" s="50"/>
      <c r="M54" s="45" t="str">
        <f t="shared" si="8"/>
        <v/>
      </c>
      <c r="N54" s="48" t="str">
        <f t="shared" si="9"/>
        <v/>
      </c>
      <c r="O54" s="153"/>
    </row>
    <row r="55">
      <c r="B55" s="40"/>
      <c r="C55" s="41" t="s">
        <v>114</v>
      </c>
      <c r="D55" s="42"/>
      <c r="E55" s="42"/>
      <c r="F55" s="50"/>
      <c r="G55" s="50"/>
      <c r="H55" s="50"/>
      <c r="I55" s="50"/>
      <c r="J55" s="50"/>
      <c r="K55" s="50"/>
      <c r="L55" s="50"/>
      <c r="M55" s="45" t="str">
        <f t="shared" si="8"/>
        <v/>
      </c>
      <c r="N55" s="48" t="str">
        <f t="shared" si="9"/>
        <v/>
      </c>
      <c r="O55" s="153"/>
    </row>
    <row r="56">
      <c r="B56" s="40" t="s">
        <v>115</v>
      </c>
      <c r="C56" s="41" t="s">
        <v>116</v>
      </c>
      <c r="D56" s="42"/>
      <c r="E56" s="42"/>
      <c r="F56" s="50"/>
      <c r="G56" s="50"/>
      <c r="H56" s="50"/>
      <c r="I56" s="50"/>
      <c r="J56" s="50"/>
      <c r="K56" s="50"/>
      <c r="L56" s="50"/>
      <c r="M56" s="45" t="str">
        <f t="shared" si="8"/>
        <v/>
      </c>
      <c r="N56" s="48" t="str">
        <f t="shared" si="9"/>
        <v/>
      </c>
      <c r="O56" s="153"/>
    </row>
    <row r="57">
      <c r="B57" s="40"/>
      <c r="C57" s="41" t="s">
        <v>117</v>
      </c>
      <c r="D57" s="42"/>
      <c r="E57" s="42"/>
      <c r="F57" s="50"/>
      <c r="G57" s="50"/>
      <c r="H57" s="50"/>
      <c r="I57" s="50"/>
      <c r="J57" s="50"/>
      <c r="K57" s="50"/>
      <c r="L57" s="50"/>
      <c r="M57" s="45" t="str">
        <f t="shared" si="8"/>
        <v/>
      </c>
      <c r="N57" s="48" t="str">
        <f t="shared" si="9"/>
        <v/>
      </c>
      <c r="O57" s="153"/>
    </row>
    <row r="58">
      <c r="B58" s="40"/>
      <c r="C58" s="41" t="s">
        <v>117</v>
      </c>
      <c r="D58" s="42"/>
      <c r="E58" s="42"/>
      <c r="F58" s="50"/>
      <c r="G58" s="50"/>
      <c r="H58" s="50"/>
      <c r="I58" s="50"/>
      <c r="J58" s="50"/>
      <c r="K58" s="50"/>
      <c r="L58" s="50"/>
      <c r="M58" s="45" t="str">
        <f t="shared" si="8"/>
        <v/>
      </c>
      <c r="N58" s="48" t="str">
        <f t="shared" si="9"/>
        <v/>
      </c>
      <c r="O58" s="153"/>
    </row>
    <row r="59">
      <c r="B59" s="40"/>
      <c r="C59" s="41" t="s">
        <v>117</v>
      </c>
      <c r="D59" s="42"/>
      <c r="E59" s="42"/>
      <c r="F59" s="50"/>
      <c r="G59" s="50"/>
      <c r="H59" s="50"/>
      <c r="I59" s="50"/>
      <c r="J59" s="50"/>
      <c r="K59" s="50"/>
      <c r="L59" s="50"/>
      <c r="M59" s="45" t="str">
        <f t="shared" si="8"/>
        <v/>
      </c>
      <c r="N59" s="48" t="str">
        <f t="shared" si="9"/>
        <v/>
      </c>
      <c r="O59" s="153"/>
    </row>
    <row r="60">
      <c r="B60" s="40"/>
      <c r="C60" s="41" t="s">
        <v>117</v>
      </c>
      <c r="D60" s="42"/>
      <c r="E60" s="42"/>
      <c r="F60" s="50"/>
      <c r="G60" s="50"/>
      <c r="H60" s="50"/>
      <c r="I60" s="50"/>
      <c r="J60" s="50"/>
      <c r="K60" s="50"/>
      <c r="L60" s="50"/>
      <c r="M60" s="45" t="str">
        <f t="shared" si="8"/>
        <v/>
      </c>
      <c r="N60" s="48" t="str">
        <f t="shared" si="9"/>
        <v/>
      </c>
      <c r="O60" s="153"/>
    </row>
    <row r="61">
      <c r="B61" s="40"/>
      <c r="C61" s="41" t="s">
        <v>117</v>
      </c>
      <c r="D61" s="42"/>
      <c r="E61" s="42"/>
      <c r="F61" s="50"/>
      <c r="G61" s="50"/>
      <c r="H61" s="50"/>
      <c r="I61" s="50"/>
      <c r="J61" s="50"/>
      <c r="K61" s="50"/>
      <c r="L61" s="50"/>
      <c r="M61" s="45" t="str">
        <f t="shared" si="8"/>
        <v/>
      </c>
      <c r="N61" s="48" t="str">
        <f t="shared" si="9"/>
        <v/>
      </c>
      <c r="O61" s="153"/>
    </row>
    <row r="62">
      <c r="B62" s="40"/>
      <c r="C62" s="41" t="s">
        <v>117</v>
      </c>
      <c r="D62" s="42"/>
      <c r="E62" s="42"/>
      <c r="F62" s="50"/>
      <c r="G62" s="50"/>
      <c r="H62" s="50"/>
      <c r="I62" s="50"/>
      <c r="J62" s="50"/>
      <c r="K62" s="50"/>
      <c r="L62" s="50"/>
      <c r="M62" s="45" t="str">
        <f t="shared" si="8"/>
        <v/>
      </c>
      <c r="N62" s="48" t="str">
        <f t="shared" si="9"/>
        <v/>
      </c>
      <c r="O62" s="153"/>
    </row>
    <row r="63">
      <c r="B63" s="40" t="s">
        <v>118</v>
      </c>
      <c r="C63" s="41" t="s">
        <v>119</v>
      </c>
      <c r="D63" s="41"/>
      <c r="E63" s="42"/>
      <c r="F63" s="50"/>
      <c r="G63" s="50"/>
      <c r="H63" s="49"/>
      <c r="I63" s="50"/>
      <c r="J63" s="50"/>
      <c r="K63" s="50"/>
      <c r="L63" s="50"/>
      <c r="M63" s="45" t="str">
        <f t="shared" si="8"/>
        <v/>
      </c>
      <c r="N63" s="48" t="str">
        <f t="shared" si="9"/>
        <v/>
      </c>
      <c r="O63" s="153"/>
    </row>
    <row r="64">
      <c r="B64" s="40"/>
      <c r="C64" s="41" t="s">
        <v>120</v>
      </c>
      <c r="D64" s="41" t="s">
        <v>95</v>
      </c>
      <c r="E64" s="42"/>
      <c r="F64" s="50"/>
      <c r="G64" s="49">
        <v>49.0</v>
      </c>
      <c r="H64" s="50"/>
      <c r="I64" s="50"/>
      <c r="J64" s="50"/>
      <c r="K64" s="50"/>
      <c r="L64" s="50"/>
      <c r="M64" s="51">
        <f t="shared" si="8"/>
        <v>49</v>
      </c>
      <c r="N64" s="48">
        <f t="shared" si="9"/>
        <v>0.62693883</v>
      </c>
      <c r="O64" s="154">
        <v>1.0</v>
      </c>
    </row>
    <row r="65">
      <c r="B65" s="40" t="s">
        <v>121</v>
      </c>
      <c r="C65" s="41" t="s">
        <v>122</v>
      </c>
      <c r="D65" s="41"/>
      <c r="E65" s="42"/>
      <c r="F65" s="50"/>
      <c r="G65" s="49"/>
      <c r="H65" s="50"/>
      <c r="I65" s="50"/>
      <c r="J65" s="50"/>
      <c r="K65" s="50"/>
      <c r="L65" s="50"/>
      <c r="M65" s="45" t="str">
        <f t="shared" si="8"/>
        <v/>
      </c>
      <c r="N65" s="48" t="str">
        <f t="shared" si="9"/>
        <v/>
      </c>
      <c r="O65" s="153"/>
    </row>
    <row r="66">
      <c r="B66" s="40"/>
      <c r="C66" s="41" t="s">
        <v>123</v>
      </c>
      <c r="D66" s="41" t="s">
        <v>124</v>
      </c>
      <c r="E66" s="41" t="s">
        <v>364</v>
      </c>
      <c r="F66" s="50"/>
      <c r="G66" s="49">
        <v>42.0</v>
      </c>
      <c r="H66" s="49">
        <v>22.0</v>
      </c>
      <c r="I66" s="49">
        <v>38.0</v>
      </c>
      <c r="J66" s="50"/>
      <c r="K66" s="50"/>
      <c r="L66" s="50"/>
      <c r="M66" s="51">
        <f t="shared" si="8"/>
        <v>102</v>
      </c>
      <c r="N66" s="48">
        <f t="shared" si="9"/>
        <v>1.30505634</v>
      </c>
      <c r="O66" s="154">
        <v>1.0</v>
      </c>
    </row>
    <row r="67">
      <c r="B67" s="40"/>
      <c r="C67" s="64" t="s">
        <v>125</v>
      </c>
      <c r="D67" s="41"/>
      <c r="E67" s="41"/>
      <c r="F67" s="50"/>
      <c r="G67" s="50"/>
      <c r="H67" s="49"/>
      <c r="I67" s="50"/>
      <c r="J67" s="50"/>
      <c r="K67" s="50"/>
      <c r="L67" s="50"/>
      <c r="M67" s="45" t="str">
        <f t="shared" si="8"/>
        <v/>
      </c>
      <c r="N67" s="48" t="str">
        <f t="shared" si="9"/>
        <v/>
      </c>
      <c r="O67" s="153"/>
    </row>
    <row r="68">
      <c r="B68" s="40" t="s">
        <v>126</v>
      </c>
      <c r="C68" s="41" t="s">
        <v>127</v>
      </c>
      <c r="D68" s="41"/>
      <c r="E68" s="42"/>
      <c r="F68" s="74" t="s">
        <v>128</v>
      </c>
      <c r="G68" s="74" t="s">
        <v>128</v>
      </c>
      <c r="H68" s="74" t="s">
        <v>128</v>
      </c>
      <c r="I68" s="74" t="s">
        <v>128</v>
      </c>
      <c r="J68" s="74" t="s">
        <v>128</v>
      </c>
      <c r="K68" s="74" t="s">
        <v>128</v>
      </c>
      <c r="L68" s="74" t="s">
        <v>128</v>
      </c>
      <c r="M68" s="74" t="s">
        <v>128</v>
      </c>
      <c r="N68" s="75"/>
      <c r="O68" s="153"/>
      <c r="P68" s="2" t="s">
        <v>129</v>
      </c>
    </row>
    <row r="69">
      <c r="B69" s="40"/>
      <c r="C69" s="41" t="s">
        <v>130</v>
      </c>
      <c r="D69" s="41" t="s">
        <v>95</v>
      </c>
      <c r="E69" s="42"/>
      <c r="F69" s="74" t="s">
        <v>128</v>
      </c>
      <c r="G69" s="74">
        <v>19755.0</v>
      </c>
      <c r="H69" s="74">
        <v>14507.0</v>
      </c>
      <c r="I69" s="74">
        <v>63546.0</v>
      </c>
      <c r="J69" s="74" t="s">
        <v>128</v>
      </c>
      <c r="K69" s="74" t="s">
        <v>128</v>
      </c>
      <c r="L69" s="74" t="s">
        <v>128</v>
      </c>
      <c r="M69" s="74" t="s">
        <v>128</v>
      </c>
      <c r="N69" s="75" t="s">
        <v>128</v>
      </c>
      <c r="O69" s="154">
        <v>1273.0</v>
      </c>
      <c r="P69" s="2" t="s">
        <v>129</v>
      </c>
    </row>
    <row r="70">
      <c r="B70" s="40"/>
      <c r="C70" s="76" t="s">
        <v>131</v>
      </c>
      <c r="D70" s="40"/>
      <c r="E70" s="40"/>
      <c r="F70" s="50"/>
      <c r="G70" s="50"/>
      <c r="H70" s="50"/>
      <c r="I70" s="50"/>
      <c r="J70" s="50"/>
      <c r="K70" s="50"/>
      <c r="L70" s="50"/>
      <c r="M70" s="45" t="str">
        <f>if(Count(F70:L70)&gt;0,sum(F70:L70),"")</f>
        <v/>
      </c>
      <c r="N70" s="48" t="str">
        <f>if(ISNUMBER(M70)=false,"",if($J$8&lt;&gt;0,if(M70&lt;&gt;"",M70*$J$8,""),""))</f>
        <v/>
      </c>
      <c r="O70" s="153"/>
    </row>
    <row r="71">
      <c r="B71" s="40" t="s">
        <v>132</v>
      </c>
      <c r="C71" s="41" t="s">
        <v>133</v>
      </c>
      <c r="D71" s="41"/>
      <c r="E71" s="42"/>
      <c r="F71" s="74"/>
      <c r="G71" s="74"/>
      <c r="H71" s="74"/>
      <c r="I71" s="74"/>
      <c r="J71" s="74"/>
      <c r="K71" s="74"/>
      <c r="L71" s="74"/>
      <c r="M71" s="74"/>
      <c r="N71" s="75"/>
      <c r="O71" s="153"/>
      <c r="P71" s="77"/>
    </row>
    <row r="72">
      <c r="B72" s="40"/>
      <c r="C72" s="41" t="s">
        <v>134</v>
      </c>
      <c r="D72" s="41" t="s">
        <v>95</v>
      </c>
      <c r="E72" s="41" t="s">
        <v>365</v>
      </c>
      <c r="F72" s="74">
        <v>32974.81</v>
      </c>
      <c r="G72" s="74">
        <v>19476.0</v>
      </c>
      <c r="H72" s="74" t="s">
        <v>128</v>
      </c>
      <c r="I72" s="74" t="s">
        <v>128</v>
      </c>
      <c r="J72" s="74" t="s">
        <v>128</v>
      </c>
      <c r="K72" s="74" t="s">
        <v>128</v>
      </c>
      <c r="L72" s="74" t="s">
        <v>128</v>
      </c>
      <c r="M72" s="74" t="s">
        <v>128</v>
      </c>
      <c r="N72" s="75" t="s">
        <v>128</v>
      </c>
      <c r="O72" s="154">
        <v>683.0</v>
      </c>
      <c r="P72" s="77" t="s">
        <v>136</v>
      </c>
    </row>
    <row r="73">
      <c r="B73" s="40"/>
      <c r="C73" s="76" t="s">
        <v>261</v>
      </c>
      <c r="D73" s="41" t="s">
        <v>262</v>
      </c>
      <c r="E73" s="41"/>
      <c r="F73" s="49"/>
      <c r="G73" s="49"/>
      <c r="H73" s="79" t="s">
        <v>366</v>
      </c>
      <c r="I73" s="50"/>
      <c r="J73" s="50"/>
      <c r="K73" s="50"/>
      <c r="L73" s="50"/>
      <c r="M73" s="45" t="str">
        <f t="shared" ref="M73:M81" si="10">if(Count(F73:L73)&gt;0,sum(F73:L73),"")</f>
        <v/>
      </c>
      <c r="N73" s="48" t="str">
        <f t="shared" ref="N73:N81" si="11">if(ISNUMBER(M73)=false,"",if($J$8&lt;&gt;0,if(M73&lt;&gt;"",M73*$J$8,""),""))</f>
        <v/>
      </c>
      <c r="O73" s="157" t="s">
        <v>268</v>
      </c>
    </row>
    <row r="74">
      <c r="B74" s="40"/>
      <c r="C74" s="76" t="s">
        <v>261</v>
      </c>
      <c r="D74" s="41" t="s">
        <v>275</v>
      </c>
      <c r="E74" s="41"/>
      <c r="F74" s="78"/>
      <c r="G74" s="207" t="s">
        <v>367</v>
      </c>
      <c r="H74" s="79" t="s">
        <v>368</v>
      </c>
      <c r="I74" s="79" t="s">
        <v>369</v>
      </c>
      <c r="J74" s="80"/>
      <c r="K74" s="80"/>
      <c r="L74" s="80"/>
      <c r="M74" s="45" t="str">
        <f t="shared" si="10"/>
        <v/>
      </c>
      <c r="N74" s="48" t="str">
        <f t="shared" si="11"/>
        <v/>
      </c>
      <c r="O74" s="157" t="s">
        <v>282</v>
      </c>
    </row>
    <row r="75">
      <c r="B75" s="40" t="s">
        <v>139</v>
      </c>
      <c r="C75" s="76" t="s">
        <v>137</v>
      </c>
      <c r="D75" s="41" t="s">
        <v>270</v>
      </c>
      <c r="E75" s="41" t="s">
        <v>370</v>
      </c>
      <c r="F75" s="49"/>
      <c r="G75" s="49">
        <v>14470.0</v>
      </c>
      <c r="H75" s="49">
        <v>56972.0</v>
      </c>
      <c r="I75" s="49">
        <v>22216.0</v>
      </c>
      <c r="J75" s="50"/>
      <c r="K75" s="50"/>
      <c r="L75" s="50"/>
      <c r="M75" s="51">
        <f t="shared" si="10"/>
        <v>93658</v>
      </c>
      <c r="N75" s="48">
        <f t="shared" si="11"/>
        <v>1198.323203</v>
      </c>
      <c r="O75" s="153"/>
    </row>
    <row r="76">
      <c r="B76" s="40" t="s">
        <v>140</v>
      </c>
      <c r="C76" s="42"/>
      <c r="D76" s="41" t="s">
        <v>371</v>
      </c>
      <c r="E76" s="41" t="s">
        <v>372</v>
      </c>
      <c r="F76" s="80"/>
      <c r="G76" s="79">
        <v>17596.0</v>
      </c>
      <c r="H76" s="79"/>
      <c r="I76" s="80"/>
      <c r="J76" s="80"/>
      <c r="K76" s="80"/>
      <c r="L76" s="80"/>
      <c r="M76" s="51">
        <f t="shared" si="10"/>
        <v>17596</v>
      </c>
      <c r="N76" s="48">
        <f t="shared" si="11"/>
        <v>225.1350133</v>
      </c>
      <c r="O76" s="153"/>
    </row>
    <row r="77">
      <c r="B77" s="40" t="s">
        <v>141</v>
      </c>
      <c r="C77" s="42"/>
      <c r="D77" s="41" t="s">
        <v>272</v>
      </c>
      <c r="E77" s="41" t="s">
        <v>373</v>
      </c>
      <c r="F77" s="80"/>
      <c r="G77" s="80"/>
      <c r="H77" s="49">
        <v>-15220.0</v>
      </c>
      <c r="I77" s="79">
        <v>8507.0</v>
      </c>
      <c r="J77" s="80"/>
      <c r="K77" s="80"/>
      <c r="L77" s="80"/>
      <c r="M77" s="51">
        <f t="shared" si="10"/>
        <v>-6713</v>
      </c>
      <c r="N77" s="48">
        <f t="shared" si="11"/>
        <v>-85.89061971</v>
      </c>
      <c r="O77" s="154">
        <v>-86.0</v>
      </c>
    </row>
    <row r="78">
      <c r="B78" s="40" t="s">
        <v>142</v>
      </c>
      <c r="C78" s="42"/>
      <c r="D78" s="41" t="s">
        <v>260</v>
      </c>
      <c r="E78" s="42"/>
      <c r="F78" s="50"/>
      <c r="G78" s="50"/>
      <c r="H78" s="49">
        <v>79763.0</v>
      </c>
      <c r="I78" s="50"/>
      <c r="J78" s="50"/>
      <c r="K78" s="50"/>
      <c r="L78" s="50"/>
      <c r="M78" s="51">
        <f t="shared" si="10"/>
        <v>79763</v>
      </c>
      <c r="N78" s="48">
        <f t="shared" si="11"/>
        <v>1020.541263</v>
      </c>
      <c r="O78" s="154">
        <v>369.0</v>
      </c>
      <c r="P78" s="208" t="s">
        <v>374</v>
      </c>
    </row>
    <row r="79">
      <c r="B79" s="40" t="s">
        <v>143</v>
      </c>
      <c r="C79" s="42"/>
      <c r="D79" s="42"/>
      <c r="E79" s="42"/>
      <c r="F79" s="50"/>
      <c r="G79" s="50"/>
      <c r="H79" s="50"/>
      <c r="I79" s="50"/>
      <c r="J79" s="50"/>
      <c r="K79" s="50"/>
      <c r="L79" s="50"/>
      <c r="M79" s="45" t="str">
        <f t="shared" si="10"/>
        <v/>
      </c>
      <c r="N79" s="48" t="str">
        <f t="shared" si="11"/>
        <v/>
      </c>
      <c r="O79" s="153"/>
    </row>
    <row r="80">
      <c r="B80" s="40" t="s">
        <v>144</v>
      </c>
      <c r="C80" s="42"/>
      <c r="D80" s="42"/>
      <c r="E80" s="42"/>
      <c r="F80" s="50"/>
      <c r="G80" s="50"/>
      <c r="H80" s="50"/>
      <c r="I80" s="50"/>
      <c r="J80" s="50"/>
      <c r="K80" s="50"/>
      <c r="L80" s="50"/>
      <c r="M80" s="45" t="str">
        <f t="shared" si="10"/>
        <v/>
      </c>
      <c r="N80" s="48" t="str">
        <f t="shared" si="11"/>
        <v/>
      </c>
      <c r="O80" s="153"/>
      <c r="P80" s="209">
        <f>M78*1.279467%</f>
        <v>1020.541263</v>
      </c>
    </row>
    <row r="81">
      <c r="B81" s="40" t="s">
        <v>145</v>
      </c>
      <c r="C81" s="42"/>
      <c r="D81" s="42"/>
      <c r="E81" s="42"/>
      <c r="F81" s="50"/>
      <c r="G81" s="50"/>
      <c r="H81" s="50"/>
      <c r="I81" s="50"/>
      <c r="J81" s="50"/>
      <c r="K81" s="50"/>
      <c r="L81" s="50"/>
      <c r="M81" s="45" t="str">
        <f t="shared" si="10"/>
        <v/>
      </c>
      <c r="N81" s="48" t="str">
        <f t="shared" si="11"/>
        <v/>
      </c>
      <c r="O81" s="154"/>
    </row>
    <row r="82">
      <c r="B82" s="33"/>
      <c r="C82" s="33"/>
      <c r="D82" s="33"/>
      <c r="E82" s="33"/>
      <c r="N82" s="4"/>
      <c r="O82" s="45"/>
    </row>
    <row r="83">
      <c r="A83" s="8" t="s">
        <v>146</v>
      </c>
      <c r="B83" s="33"/>
      <c r="C83" s="33"/>
      <c r="D83" s="33"/>
      <c r="E83" s="33"/>
      <c r="N83" s="4"/>
      <c r="O83" s="45"/>
    </row>
    <row r="84">
      <c r="B84" s="81" t="s">
        <v>375</v>
      </c>
      <c r="C84" s="82"/>
      <c r="D84" s="82"/>
      <c r="E84" s="82"/>
      <c r="N84" s="4"/>
      <c r="O84" s="45"/>
    </row>
    <row r="85">
      <c r="B85" s="33"/>
      <c r="C85" s="33"/>
      <c r="D85" s="33"/>
      <c r="E85" s="33"/>
      <c r="N85" s="4"/>
      <c r="O85" s="158"/>
      <c r="R85" s="83"/>
    </row>
    <row r="86">
      <c r="B86" s="40"/>
      <c r="C86" s="146" t="s">
        <v>284</v>
      </c>
      <c r="D86" s="42"/>
      <c r="E86" s="42"/>
      <c r="F86" s="50"/>
      <c r="G86" s="50"/>
      <c r="H86" s="50"/>
      <c r="I86" s="50"/>
      <c r="J86" s="50"/>
      <c r="K86" s="50"/>
      <c r="L86" s="50"/>
      <c r="M86" s="85" t="str">
        <f>if(Count(F86:L86)&gt;0,sum(F86:L86),"")</f>
        <v/>
      </c>
      <c r="N86" s="48" t="str">
        <f>if(ISNUMBER(M86)=false,"",if($J$8&lt;&gt;0,if(M86&lt;&gt;"",M86*$J$8,""),""))</f>
        <v/>
      </c>
      <c r="O86" s="154"/>
    </row>
    <row r="87">
      <c r="B87" s="40"/>
      <c r="C87" s="84" t="s">
        <v>285</v>
      </c>
      <c r="D87" s="42"/>
      <c r="E87" s="41"/>
      <c r="F87" s="50"/>
      <c r="G87" s="49"/>
      <c r="H87" s="49"/>
      <c r="I87" s="50"/>
      <c r="J87" s="50"/>
      <c r="K87" s="50"/>
      <c r="L87" s="50"/>
      <c r="M87" s="85"/>
      <c r="N87" s="48"/>
      <c r="O87" s="154"/>
    </row>
    <row r="88">
      <c r="B88" s="40">
        <v>1.0</v>
      </c>
      <c r="C88" s="84" t="s">
        <v>376</v>
      </c>
      <c r="D88" s="42"/>
      <c r="E88" s="41"/>
      <c r="F88" s="50"/>
      <c r="G88" s="49">
        <v>-34523.0</v>
      </c>
      <c r="H88" s="49"/>
      <c r="I88" s="50"/>
      <c r="J88" s="50"/>
      <c r="K88" s="50"/>
      <c r="L88" s="50"/>
      <c r="M88" s="159">
        <f t="shared" ref="M88:M89" si="12">if(Count(F88:L88)&gt;0,sum(F88:L88),"")</f>
        <v>-34523</v>
      </c>
      <c r="N88" s="48">
        <f t="shared" ref="N88:N89" si="13">if(ISNUMBER(M88)=false,"",if($J$8&lt;&gt;0,if(M88&lt;&gt;"",M88*$J$8,""),""))</f>
        <v>-441.7103924</v>
      </c>
      <c r="O88" s="154">
        <v>-442.0</v>
      </c>
    </row>
    <row r="89">
      <c r="B89" s="40">
        <v>2.0</v>
      </c>
      <c r="C89" s="84" t="s">
        <v>297</v>
      </c>
      <c r="D89" s="42"/>
      <c r="E89" s="41"/>
      <c r="F89" s="50"/>
      <c r="G89" s="49">
        <v>-67936.0</v>
      </c>
      <c r="H89" s="49">
        <v>-186032.0</v>
      </c>
      <c r="I89" s="49"/>
      <c r="J89" s="50"/>
      <c r="K89" s="50"/>
      <c r="L89" s="50"/>
      <c r="M89" s="159">
        <f t="shared" si="12"/>
        <v>-253968</v>
      </c>
      <c r="N89" s="48">
        <f t="shared" si="13"/>
        <v>-3249.436751</v>
      </c>
      <c r="O89" s="154">
        <v>-3259.0</v>
      </c>
    </row>
    <row r="90">
      <c r="B90" s="40" t="s">
        <v>287</v>
      </c>
      <c r="C90" s="84" t="s">
        <v>288</v>
      </c>
      <c r="D90" s="42"/>
      <c r="E90" s="42"/>
      <c r="F90" s="50"/>
      <c r="G90" s="49"/>
      <c r="H90" s="49">
        <v>1016.0</v>
      </c>
      <c r="I90" s="49"/>
      <c r="J90" s="50"/>
      <c r="K90" s="50"/>
      <c r="L90" s="50"/>
      <c r="M90" s="85"/>
      <c r="N90" s="48"/>
      <c r="O90" s="154"/>
    </row>
    <row r="91">
      <c r="B91" s="40" t="s">
        <v>377</v>
      </c>
      <c r="C91" s="84" t="s">
        <v>378</v>
      </c>
      <c r="D91" s="42"/>
      <c r="E91" s="42"/>
      <c r="F91" s="50"/>
      <c r="G91" s="49">
        <v>9794.0</v>
      </c>
      <c r="H91" s="50"/>
      <c r="I91" s="49"/>
      <c r="J91" s="50"/>
      <c r="K91" s="50"/>
      <c r="L91" s="50"/>
      <c r="M91" s="85"/>
      <c r="N91" s="48"/>
      <c r="O91" s="154"/>
    </row>
    <row r="92">
      <c r="B92" s="40" t="s">
        <v>289</v>
      </c>
      <c r="C92" s="84" t="s">
        <v>290</v>
      </c>
      <c r="D92" s="42"/>
      <c r="E92" s="42"/>
      <c r="F92" s="50"/>
      <c r="G92" s="49">
        <v>217.0</v>
      </c>
      <c r="H92" s="49">
        <v>86.0</v>
      </c>
      <c r="I92" s="49"/>
      <c r="J92" s="50"/>
      <c r="K92" s="50"/>
      <c r="L92" s="50"/>
      <c r="M92" s="85"/>
      <c r="N92" s="48"/>
      <c r="O92" s="154"/>
    </row>
    <row r="93">
      <c r="B93" s="40"/>
      <c r="C93" s="84"/>
      <c r="D93" s="42"/>
      <c r="E93" s="42"/>
      <c r="F93" s="50"/>
      <c r="G93" s="50"/>
      <c r="H93" s="50"/>
      <c r="I93" s="50"/>
      <c r="J93" s="50"/>
      <c r="K93" s="50"/>
      <c r="L93" s="50"/>
      <c r="M93" s="85" t="str">
        <f>if(Count(F93:L93)&gt;0,sum(F93:L93),"")</f>
        <v/>
      </c>
      <c r="N93" s="48" t="str">
        <f>if(ISNUMBER(M93)=false,"",if($J$8&lt;&gt;0,if(M93&lt;&gt;"",M93*$J$8,""),""))</f>
        <v/>
      </c>
      <c r="O93" s="154"/>
    </row>
    <row r="94">
      <c r="B94" s="40"/>
      <c r="C94" s="146" t="s">
        <v>292</v>
      </c>
      <c r="D94" s="42"/>
      <c r="E94" s="42"/>
      <c r="F94" s="50"/>
      <c r="G94" s="50"/>
      <c r="H94" s="50"/>
      <c r="I94" s="50"/>
      <c r="J94" s="50"/>
      <c r="K94" s="50"/>
      <c r="L94" s="50"/>
      <c r="M94" s="85"/>
      <c r="N94" s="48"/>
      <c r="O94" s="154"/>
    </row>
    <row r="95">
      <c r="B95" s="40">
        <v>1.0</v>
      </c>
      <c r="C95" s="84" t="s">
        <v>293</v>
      </c>
      <c r="D95" s="42"/>
      <c r="E95" s="42"/>
      <c r="F95" s="50"/>
      <c r="G95" s="50"/>
      <c r="H95" s="49">
        <v>14507.0</v>
      </c>
      <c r="I95" s="50"/>
      <c r="J95" s="50"/>
      <c r="K95" s="50"/>
      <c r="L95" s="50"/>
      <c r="M95" s="85"/>
      <c r="N95" s="48"/>
      <c r="O95" s="154"/>
    </row>
    <row r="96">
      <c r="B96" s="40">
        <v>2.0</v>
      </c>
      <c r="C96" s="84" t="s">
        <v>379</v>
      </c>
      <c r="D96" s="42"/>
      <c r="E96" s="42"/>
      <c r="F96" s="50"/>
      <c r="G96" s="50"/>
      <c r="H96" s="49">
        <v>1015.0</v>
      </c>
      <c r="I96" s="50"/>
      <c r="J96" s="50"/>
      <c r="K96" s="50"/>
      <c r="L96" s="50"/>
      <c r="M96" s="85"/>
      <c r="N96" s="48"/>
      <c r="O96" s="154"/>
    </row>
    <row r="97">
      <c r="B97" s="40"/>
      <c r="C97" s="84"/>
      <c r="D97" s="42"/>
      <c r="E97" s="42"/>
      <c r="F97" s="50"/>
      <c r="G97" s="50"/>
      <c r="H97" s="50"/>
      <c r="I97" s="50"/>
      <c r="J97" s="50"/>
      <c r="K97" s="50"/>
      <c r="L97" s="50"/>
      <c r="M97" s="85"/>
      <c r="N97" s="48"/>
      <c r="O97" s="154"/>
    </row>
    <row r="98">
      <c r="B98" s="40"/>
      <c r="C98" s="146" t="s">
        <v>295</v>
      </c>
      <c r="D98" s="42"/>
      <c r="E98" s="42"/>
      <c r="F98" s="50"/>
      <c r="G98" s="50"/>
      <c r="H98" s="50"/>
      <c r="I98" s="50"/>
      <c r="J98" s="50"/>
      <c r="K98" s="50"/>
      <c r="L98" s="50"/>
      <c r="M98" s="85" t="str">
        <f t="shared" ref="M98:M144" si="14">if(Count(F98:L98)&gt;0,sum(F98:L98),"")</f>
        <v/>
      </c>
      <c r="N98" s="48" t="str">
        <f t="shared" ref="N98:N144" si="15">if(ISNUMBER(M98)=false,"",if($J$8&lt;&gt;0,if(M98&lt;&gt;"",M98*$J$8,""),""))</f>
        <v/>
      </c>
      <c r="O98" s="154"/>
    </row>
    <row r="99">
      <c r="B99" s="40">
        <v>2.0</v>
      </c>
      <c r="C99" s="84" t="s">
        <v>297</v>
      </c>
      <c r="D99" s="42"/>
      <c r="E99" s="42"/>
      <c r="F99" s="50"/>
      <c r="G99" s="50"/>
      <c r="H99" s="50"/>
      <c r="I99" s="49">
        <v>10225.0</v>
      </c>
      <c r="J99" s="50"/>
      <c r="K99" s="50"/>
      <c r="L99" s="50"/>
      <c r="M99" s="159">
        <f t="shared" si="14"/>
        <v>10225</v>
      </c>
      <c r="N99" s="48">
        <f t="shared" si="15"/>
        <v>130.8255008</v>
      </c>
      <c r="O99" s="154">
        <v>131.0</v>
      </c>
    </row>
    <row r="100">
      <c r="B100" s="40">
        <v>4.0</v>
      </c>
      <c r="C100" s="84" t="s">
        <v>380</v>
      </c>
      <c r="D100" s="42"/>
      <c r="E100" s="42"/>
      <c r="F100" s="50"/>
      <c r="G100" s="50"/>
      <c r="H100" s="50"/>
      <c r="I100" s="49">
        <v>10225.0</v>
      </c>
      <c r="J100" s="50"/>
      <c r="K100" s="50"/>
      <c r="L100" s="50"/>
      <c r="M100" s="159">
        <f t="shared" si="14"/>
        <v>10225</v>
      </c>
      <c r="N100" s="48">
        <f t="shared" si="15"/>
        <v>130.8255008</v>
      </c>
      <c r="O100" s="154">
        <v>131.0</v>
      </c>
    </row>
    <row r="101">
      <c r="B101" s="40"/>
      <c r="C101" s="84"/>
      <c r="D101" s="42"/>
      <c r="E101" s="42"/>
      <c r="F101" s="50"/>
      <c r="G101" s="50"/>
      <c r="H101" s="50"/>
      <c r="I101" s="50"/>
      <c r="J101" s="50"/>
      <c r="K101" s="50"/>
      <c r="L101" s="50"/>
      <c r="M101" s="85" t="str">
        <f t="shared" si="14"/>
        <v/>
      </c>
      <c r="N101" s="48" t="str">
        <f t="shared" si="15"/>
        <v/>
      </c>
      <c r="O101" s="154"/>
    </row>
    <row r="102">
      <c r="B102" s="40"/>
      <c r="C102" s="84"/>
      <c r="D102" s="42"/>
      <c r="E102" s="42"/>
      <c r="F102" s="50"/>
      <c r="G102" s="50"/>
      <c r="H102" s="50"/>
      <c r="I102" s="50"/>
      <c r="J102" s="50"/>
      <c r="K102" s="50"/>
      <c r="L102" s="50"/>
      <c r="M102" s="85" t="str">
        <f t="shared" si="14"/>
        <v/>
      </c>
      <c r="N102" s="48" t="str">
        <f t="shared" si="15"/>
        <v/>
      </c>
      <c r="O102" s="154"/>
    </row>
    <row r="103">
      <c r="B103" s="40"/>
      <c r="C103" s="84"/>
      <c r="D103" s="42"/>
      <c r="E103" s="42"/>
      <c r="F103" s="50"/>
      <c r="G103" s="50"/>
      <c r="H103" s="50"/>
      <c r="I103" s="50"/>
      <c r="J103" s="50"/>
      <c r="K103" s="50"/>
      <c r="L103" s="50"/>
      <c r="M103" s="85" t="str">
        <f t="shared" si="14"/>
        <v/>
      </c>
      <c r="N103" s="48" t="str">
        <f t="shared" si="15"/>
        <v/>
      </c>
      <c r="O103" s="154"/>
    </row>
    <row r="104">
      <c r="B104" s="40"/>
      <c r="C104" s="84"/>
      <c r="D104" s="42"/>
      <c r="E104" s="42"/>
      <c r="F104" s="50"/>
      <c r="G104" s="50"/>
      <c r="H104" s="50"/>
      <c r="I104" s="50"/>
      <c r="J104" s="50"/>
      <c r="K104" s="50"/>
      <c r="L104" s="50"/>
      <c r="M104" s="85" t="str">
        <f t="shared" si="14"/>
        <v/>
      </c>
      <c r="N104" s="48" t="str">
        <f t="shared" si="15"/>
        <v/>
      </c>
      <c r="O104" s="154"/>
    </row>
    <row r="105">
      <c r="B105" s="40"/>
      <c r="C105" s="84"/>
      <c r="D105" s="42"/>
      <c r="E105" s="42"/>
      <c r="F105" s="50"/>
      <c r="G105" s="50"/>
      <c r="H105" s="50"/>
      <c r="I105" s="50"/>
      <c r="J105" s="50"/>
      <c r="K105" s="50"/>
      <c r="L105" s="50"/>
      <c r="M105" s="85" t="str">
        <f t="shared" si="14"/>
        <v/>
      </c>
      <c r="N105" s="48" t="str">
        <f t="shared" si="15"/>
        <v/>
      </c>
      <c r="O105" s="154"/>
    </row>
    <row r="106">
      <c r="B106" s="40"/>
      <c r="C106" s="84"/>
      <c r="D106" s="42"/>
      <c r="E106" s="42"/>
      <c r="F106" s="50"/>
      <c r="G106" s="50"/>
      <c r="H106" s="50"/>
      <c r="I106" s="50"/>
      <c r="J106" s="50"/>
      <c r="K106" s="50"/>
      <c r="L106" s="50"/>
      <c r="M106" s="85" t="str">
        <f t="shared" si="14"/>
        <v/>
      </c>
      <c r="N106" s="48" t="str">
        <f t="shared" si="15"/>
        <v/>
      </c>
      <c r="O106" s="154"/>
    </row>
    <row r="107">
      <c r="B107" s="40"/>
      <c r="C107" s="84"/>
      <c r="D107" s="42"/>
      <c r="E107" s="42"/>
      <c r="F107" s="50"/>
      <c r="G107" s="50"/>
      <c r="H107" s="50"/>
      <c r="I107" s="50"/>
      <c r="J107" s="50"/>
      <c r="K107" s="50"/>
      <c r="L107" s="50"/>
      <c r="M107" s="85" t="str">
        <f t="shared" si="14"/>
        <v/>
      </c>
      <c r="N107" s="48" t="str">
        <f t="shared" si="15"/>
        <v/>
      </c>
      <c r="O107" s="154"/>
    </row>
    <row r="108">
      <c r="B108" s="40"/>
      <c r="C108" s="84"/>
      <c r="D108" s="42"/>
      <c r="E108" s="42"/>
      <c r="F108" s="50"/>
      <c r="G108" s="50"/>
      <c r="H108" s="50"/>
      <c r="I108" s="50"/>
      <c r="J108" s="50"/>
      <c r="K108" s="50"/>
      <c r="L108" s="50"/>
      <c r="M108" s="85" t="str">
        <f t="shared" si="14"/>
        <v/>
      </c>
      <c r="N108" s="48" t="str">
        <f t="shared" si="15"/>
        <v/>
      </c>
      <c r="O108" s="154"/>
    </row>
    <row r="109">
      <c r="B109" s="40"/>
      <c r="C109" s="84"/>
      <c r="D109" s="42"/>
      <c r="E109" s="42"/>
      <c r="F109" s="50"/>
      <c r="G109" s="50"/>
      <c r="H109" s="50"/>
      <c r="I109" s="50"/>
      <c r="J109" s="50"/>
      <c r="K109" s="50"/>
      <c r="L109" s="50"/>
      <c r="M109" s="85" t="str">
        <f t="shared" si="14"/>
        <v/>
      </c>
      <c r="N109" s="48" t="str">
        <f t="shared" si="15"/>
        <v/>
      </c>
      <c r="O109" s="154"/>
    </row>
    <row r="110">
      <c r="B110" s="40"/>
      <c r="C110" s="84"/>
      <c r="D110" s="42"/>
      <c r="E110" s="42"/>
      <c r="F110" s="50"/>
      <c r="G110" s="50"/>
      <c r="H110" s="50"/>
      <c r="I110" s="50"/>
      <c r="J110" s="50"/>
      <c r="K110" s="50"/>
      <c r="L110" s="50"/>
      <c r="M110" s="85" t="str">
        <f t="shared" si="14"/>
        <v/>
      </c>
      <c r="N110" s="48" t="str">
        <f t="shared" si="15"/>
        <v/>
      </c>
      <c r="O110" s="154"/>
    </row>
    <row r="111">
      <c r="B111" s="40"/>
      <c r="C111" s="84"/>
      <c r="D111" s="42"/>
      <c r="E111" s="42"/>
      <c r="F111" s="50"/>
      <c r="G111" s="50"/>
      <c r="H111" s="50"/>
      <c r="I111" s="50"/>
      <c r="J111" s="50"/>
      <c r="K111" s="50"/>
      <c r="L111" s="50"/>
      <c r="M111" s="85" t="str">
        <f t="shared" si="14"/>
        <v/>
      </c>
      <c r="N111" s="48" t="str">
        <f t="shared" si="15"/>
        <v/>
      </c>
      <c r="O111" s="154"/>
    </row>
    <row r="112">
      <c r="B112" s="40"/>
      <c r="C112" s="84"/>
      <c r="D112" s="42"/>
      <c r="E112" s="42"/>
      <c r="F112" s="50"/>
      <c r="G112" s="50"/>
      <c r="H112" s="50"/>
      <c r="I112" s="50"/>
      <c r="J112" s="50"/>
      <c r="K112" s="50"/>
      <c r="L112" s="50"/>
      <c r="M112" s="85" t="str">
        <f t="shared" si="14"/>
        <v/>
      </c>
      <c r="N112" s="48" t="str">
        <f t="shared" si="15"/>
        <v/>
      </c>
      <c r="O112" s="154"/>
    </row>
    <row r="113">
      <c r="B113" s="40"/>
      <c r="C113" s="84"/>
      <c r="D113" s="42"/>
      <c r="E113" s="42"/>
      <c r="F113" s="50"/>
      <c r="G113" s="50"/>
      <c r="H113" s="50"/>
      <c r="I113" s="50"/>
      <c r="J113" s="50"/>
      <c r="K113" s="50"/>
      <c r="L113" s="50"/>
      <c r="M113" s="85" t="str">
        <f t="shared" si="14"/>
        <v/>
      </c>
      <c r="N113" s="48" t="str">
        <f t="shared" si="15"/>
        <v/>
      </c>
      <c r="O113" s="154"/>
    </row>
    <row r="114">
      <c r="B114" s="40"/>
      <c r="C114" s="84"/>
      <c r="D114" s="42"/>
      <c r="E114" s="42"/>
      <c r="F114" s="50"/>
      <c r="G114" s="50"/>
      <c r="H114" s="50"/>
      <c r="I114" s="50"/>
      <c r="J114" s="50"/>
      <c r="K114" s="50"/>
      <c r="L114" s="50"/>
      <c r="M114" s="85" t="str">
        <f t="shared" si="14"/>
        <v/>
      </c>
      <c r="N114" s="48" t="str">
        <f t="shared" si="15"/>
        <v/>
      </c>
      <c r="O114" s="154"/>
    </row>
    <row r="115">
      <c r="B115" s="40"/>
      <c r="C115" s="84"/>
      <c r="D115" s="42"/>
      <c r="E115" s="42"/>
      <c r="F115" s="50"/>
      <c r="G115" s="50"/>
      <c r="H115" s="50"/>
      <c r="I115" s="50"/>
      <c r="J115" s="50"/>
      <c r="K115" s="50"/>
      <c r="L115" s="50"/>
      <c r="M115" s="85" t="str">
        <f t="shared" si="14"/>
        <v/>
      </c>
      <c r="N115" s="48" t="str">
        <f t="shared" si="15"/>
        <v/>
      </c>
      <c r="O115" s="154"/>
    </row>
    <row r="116">
      <c r="B116" s="40"/>
      <c r="C116" s="84"/>
      <c r="D116" s="42"/>
      <c r="E116" s="42"/>
      <c r="F116" s="50"/>
      <c r="G116" s="50"/>
      <c r="H116" s="50"/>
      <c r="I116" s="50"/>
      <c r="J116" s="50"/>
      <c r="K116" s="50"/>
      <c r="L116" s="50"/>
      <c r="M116" s="85" t="str">
        <f t="shared" si="14"/>
        <v/>
      </c>
      <c r="N116" s="48" t="str">
        <f t="shared" si="15"/>
        <v/>
      </c>
      <c r="O116" s="154"/>
    </row>
    <row r="117">
      <c r="B117" s="40"/>
      <c r="C117" s="84"/>
      <c r="D117" s="42"/>
      <c r="E117" s="42"/>
      <c r="F117" s="50"/>
      <c r="G117" s="50"/>
      <c r="H117" s="50"/>
      <c r="I117" s="50"/>
      <c r="J117" s="50"/>
      <c r="K117" s="50"/>
      <c r="L117" s="50"/>
      <c r="M117" s="85" t="str">
        <f t="shared" si="14"/>
        <v/>
      </c>
      <c r="N117" s="48" t="str">
        <f t="shared" si="15"/>
        <v/>
      </c>
      <c r="O117" s="154"/>
    </row>
    <row r="118">
      <c r="B118" s="40"/>
      <c r="C118" s="84"/>
      <c r="D118" s="42"/>
      <c r="E118" s="42"/>
      <c r="F118" s="50"/>
      <c r="G118" s="50"/>
      <c r="H118" s="50"/>
      <c r="I118" s="50"/>
      <c r="J118" s="50"/>
      <c r="K118" s="50"/>
      <c r="L118" s="50"/>
      <c r="M118" s="85" t="str">
        <f t="shared" si="14"/>
        <v/>
      </c>
      <c r="N118" s="48" t="str">
        <f t="shared" si="15"/>
        <v/>
      </c>
      <c r="O118" s="154"/>
    </row>
    <row r="119">
      <c r="B119" s="40"/>
      <c r="C119" s="84"/>
      <c r="D119" s="42"/>
      <c r="E119" s="42"/>
      <c r="F119" s="50"/>
      <c r="G119" s="50"/>
      <c r="H119" s="50"/>
      <c r="I119" s="50"/>
      <c r="J119" s="50"/>
      <c r="K119" s="50"/>
      <c r="L119" s="50"/>
      <c r="M119" s="85" t="str">
        <f t="shared" si="14"/>
        <v/>
      </c>
      <c r="N119" s="48" t="str">
        <f t="shared" si="15"/>
        <v/>
      </c>
      <c r="O119" s="154"/>
    </row>
    <row r="120">
      <c r="B120" s="40"/>
      <c r="C120" s="84"/>
      <c r="D120" s="42"/>
      <c r="E120" s="42"/>
      <c r="F120" s="50"/>
      <c r="G120" s="50"/>
      <c r="H120" s="50"/>
      <c r="I120" s="50"/>
      <c r="J120" s="50"/>
      <c r="K120" s="50"/>
      <c r="L120" s="50"/>
      <c r="M120" s="85" t="str">
        <f t="shared" si="14"/>
        <v/>
      </c>
      <c r="N120" s="48" t="str">
        <f t="shared" si="15"/>
        <v/>
      </c>
      <c r="O120" s="154"/>
    </row>
    <row r="121">
      <c r="B121" s="40"/>
      <c r="C121" s="84"/>
      <c r="D121" s="42"/>
      <c r="E121" s="42"/>
      <c r="F121" s="50"/>
      <c r="G121" s="50"/>
      <c r="H121" s="50"/>
      <c r="I121" s="50"/>
      <c r="J121" s="50"/>
      <c r="K121" s="50"/>
      <c r="L121" s="50"/>
      <c r="M121" s="85" t="str">
        <f t="shared" si="14"/>
        <v/>
      </c>
      <c r="N121" s="48" t="str">
        <f t="shared" si="15"/>
        <v/>
      </c>
      <c r="O121" s="154"/>
    </row>
    <row r="122">
      <c r="B122" s="40"/>
      <c r="C122" s="84"/>
      <c r="D122" s="42"/>
      <c r="E122" s="42"/>
      <c r="F122" s="50"/>
      <c r="G122" s="50"/>
      <c r="H122" s="50"/>
      <c r="I122" s="50"/>
      <c r="J122" s="50"/>
      <c r="K122" s="50"/>
      <c r="L122" s="50"/>
      <c r="M122" s="85" t="str">
        <f t="shared" si="14"/>
        <v/>
      </c>
      <c r="N122" s="48" t="str">
        <f t="shared" si="15"/>
        <v/>
      </c>
      <c r="O122" s="154"/>
    </row>
    <row r="123">
      <c r="B123" s="40"/>
      <c r="C123" s="84"/>
      <c r="D123" s="42"/>
      <c r="E123" s="42"/>
      <c r="F123" s="50"/>
      <c r="G123" s="50"/>
      <c r="H123" s="50"/>
      <c r="I123" s="50"/>
      <c r="J123" s="50"/>
      <c r="K123" s="50"/>
      <c r="L123" s="50"/>
      <c r="M123" s="85" t="str">
        <f t="shared" si="14"/>
        <v/>
      </c>
      <c r="N123" s="48" t="str">
        <f t="shared" si="15"/>
        <v/>
      </c>
      <c r="O123" s="154"/>
    </row>
    <row r="124">
      <c r="B124" s="40"/>
      <c r="C124" s="84"/>
      <c r="D124" s="42"/>
      <c r="E124" s="42"/>
      <c r="F124" s="50"/>
      <c r="G124" s="50"/>
      <c r="H124" s="50"/>
      <c r="I124" s="50"/>
      <c r="J124" s="50"/>
      <c r="K124" s="50"/>
      <c r="L124" s="50"/>
      <c r="M124" s="85" t="str">
        <f t="shared" si="14"/>
        <v/>
      </c>
      <c r="N124" s="48" t="str">
        <f t="shared" si="15"/>
        <v/>
      </c>
      <c r="O124" s="154"/>
    </row>
    <row r="125">
      <c r="B125" s="40"/>
      <c r="C125" s="84"/>
      <c r="D125" s="42"/>
      <c r="E125" s="42"/>
      <c r="F125" s="50"/>
      <c r="G125" s="50"/>
      <c r="H125" s="50"/>
      <c r="I125" s="50"/>
      <c r="J125" s="50"/>
      <c r="K125" s="50"/>
      <c r="L125" s="50"/>
      <c r="M125" s="85" t="str">
        <f t="shared" si="14"/>
        <v/>
      </c>
      <c r="N125" s="48" t="str">
        <f t="shared" si="15"/>
        <v/>
      </c>
      <c r="O125" s="154"/>
    </row>
    <row r="126">
      <c r="B126" s="40"/>
      <c r="C126" s="84"/>
      <c r="D126" s="42"/>
      <c r="E126" s="42"/>
      <c r="F126" s="50"/>
      <c r="G126" s="50"/>
      <c r="H126" s="50"/>
      <c r="I126" s="50"/>
      <c r="J126" s="50"/>
      <c r="K126" s="50"/>
      <c r="L126" s="50"/>
      <c r="M126" s="85" t="str">
        <f t="shared" si="14"/>
        <v/>
      </c>
      <c r="N126" s="48" t="str">
        <f t="shared" si="15"/>
        <v/>
      </c>
      <c r="O126" s="154"/>
    </row>
    <row r="127">
      <c r="B127" s="40"/>
      <c r="C127" s="84"/>
      <c r="D127" s="42"/>
      <c r="E127" s="42"/>
      <c r="F127" s="50"/>
      <c r="G127" s="50"/>
      <c r="H127" s="50"/>
      <c r="I127" s="50"/>
      <c r="J127" s="50"/>
      <c r="K127" s="50"/>
      <c r="L127" s="50"/>
      <c r="M127" s="85" t="str">
        <f t="shared" si="14"/>
        <v/>
      </c>
      <c r="N127" s="48" t="str">
        <f t="shared" si="15"/>
        <v/>
      </c>
      <c r="O127" s="154"/>
    </row>
    <row r="128">
      <c r="B128" s="40"/>
      <c r="C128" s="84"/>
      <c r="D128" s="42"/>
      <c r="E128" s="42"/>
      <c r="F128" s="50"/>
      <c r="G128" s="50"/>
      <c r="H128" s="50"/>
      <c r="I128" s="50"/>
      <c r="J128" s="50"/>
      <c r="K128" s="50"/>
      <c r="L128" s="50"/>
      <c r="M128" s="85" t="str">
        <f t="shared" si="14"/>
        <v/>
      </c>
      <c r="N128" s="48" t="str">
        <f t="shared" si="15"/>
        <v/>
      </c>
      <c r="O128" s="154"/>
    </row>
    <row r="129">
      <c r="B129" s="40"/>
      <c r="C129" s="84"/>
      <c r="D129" s="42"/>
      <c r="E129" s="42"/>
      <c r="F129" s="50"/>
      <c r="G129" s="50"/>
      <c r="H129" s="50"/>
      <c r="I129" s="50"/>
      <c r="J129" s="50"/>
      <c r="K129" s="50"/>
      <c r="L129" s="50"/>
      <c r="M129" s="85" t="str">
        <f t="shared" si="14"/>
        <v/>
      </c>
      <c r="N129" s="48" t="str">
        <f t="shared" si="15"/>
        <v/>
      </c>
      <c r="O129" s="154"/>
    </row>
    <row r="130">
      <c r="B130" s="40"/>
      <c r="C130" s="84"/>
      <c r="D130" s="42"/>
      <c r="E130" s="42"/>
      <c r="F130" s="50"/>
      <c r="G130" s="50"/>
      <c r="H130" s="50"/>
      <c r="I130" s="50"/>
      <c r="J130" s="50"/>
      <c r="K130" s="50"/>
      <c r="L130" s="50"/>
      <c r="M130" s="85" t="str">
        <f t="shared" si="14"/>
        <v/>
      </c>
      <c r="N130" s="48" t="str">
        <f t="shared" si="15"/>
        <v/>
      </c>
      <c r="O130" s="154"/>
    </row>
    <row r="131">
      <c r="B131" s="40"/>
      <c r="C131" s="84"/>
      <c r="D131" s="42"/>
      <c r="E131" s="42"/>
      <c r="F131" s="50"/>
      <c r="G131" s="50"/>
      <c r="H131" s="50"/>
      <c r="I131" s="50"/>
      <c r="J131" s="50"/>
      <c r="K131" s="50"/>
      <c r="L131" s="50"/>
      <c r="M131" s="85" t="str">
        <f t="shared" si="14"/>
        <v/>
      </c>
      <c r="N131" s="48" t="str">
        <f t="shared" si="15"/>
        <v/>
      </c>
      <c r="O131" s="154"/>
    </row>
    <row r="132">
      <c r="B132" s="40"/>
      <c r="C132" s="84"/>
      <c r="D132" s="42"/>
      <c r="E132" s="42"/>
      <c r="F132" s="50"/>
      <c r="G132" s="50"/>
      <c r="H132" s="50"/>
      <c r="I132" s="50"/>
      <c r="J132" s="50"/>
      <c r="K132" s="50"/>
      <c r="L132" s="50"/>
      <c r="M132" s="85" t="str">
        <f t="shared" si="14"/>
        <v/>
      </c>
      <c r="N132" s="48" t="str">
        <f t="shared" si="15"/>
        <v/>
      </c>
      <c r="O132" s="154"/>
    </row>
    <row r="133">
      <c r="B133" s="40"/>
      <c r="C133" s="84"/>
      <c r="D133" s="42"/>
      <c r="E133" s="42"/>
      <c r="F133" s="50"/>
      <c r="G133" s="50"/>
      <c r="H133" s="50"/>
      <c r="I133" s="50"/>
      <c r="J133" s="50"/>
      <c r="K133" s="50"/>
      <c r="L133" s="50"/>
      <c r="M133" s="85" t="str">
        <f t="shared" si="14"/>
        <v/>
      </c>
      <c r="N133" s="48" t="str">
        <f t="shared" si="15"/>
        <v/>
      </c>
      <c r="O133" s="154"/>
    </row>
    <row r="134">
      <c r="B134" s="40"/>
      <c r="C134" s="84"/>
      <c r="D134" s="42"/>
      <c r="E134" s="42"/>
      <c r="F134" s="50"/>
      <c r="G134" s="50"/>
      <c r="H134" s="50"/>
      <c r="I134" s="50"/>
      <c r="J134" s="50"/>
      <c r="K134" s="50"/>
      <c r="L134" s="50"/>
      <c r="M134" s="85" t="str">
        <f t="shared" si="14"/>
        <v/>
      </c>
      <c r="N134" s="48" t="str">
        <f t="shared" si="15"/>
        <v/>
      </c>
      <c r="O134" s="154"/>
    </row>
    <row r="135">
      <c r="B135" s="40"/>
      <c r="C135" s="84"/>
      <c r="D135" s="42"/>
      <c r="E135" s="42"/>
      <c r="F135" s="50"/>
      <c r="G135" s="50"/>
      <c r="H135" s="50"/>
      <c r="I135" s="50"/>
      <c r="J135" s="50"/>
      <c r="K135" s="50"/>
      <c r="L135" s="50"/>
      <c r="M135" s="85" t="str">
        <f t="shared" si="14"/>
        <v/>
      </c>
      <c r="N135" s="48" t="str">
        <f t="shared" si="15"/>
        <v/>
      </c>
      <c r="O135" s="154"/>
    </row>
    <row r="136">
      <c r="B136" s="40"/>
      <c r="C136" s="84"/>
      <c r="D136" s="42"/>
      <c r="E136" s="42"/>
      <c r="F136" s="50"/>
      <c r="G136" s="50"/>
      <c r="H136" s="50"/>
      <c r="I136" s="50"/>
      <c r="J136" s="50"/>
      <c r="K136" s="50"/>
      <c r="L136" s="50"/>
      <c r="M136" s="85" t="str">
        <f t="shared" si="14"/>
        <v/>
      </c>
      <c r="N136" s="48" t="str">
        <f t="shared" si="15"/>
        <v/>
      </c>
      <c r="O136" s="154"/>
    </row>
    <row r="137">
      <c r="B137" s="40"/>
      <c r="C137" s="84"/>
      <c r="D137" s="42"/>
      <c r="E137" s="42"/>
      <c r="F137" s="50"/>
      <c r="G137" s="50"/>
      <c r="H137" s="50"/>
      <c r="I137" s="50"/>
      <c r="J137" s="50"/>
      <c r="K137" s="50"/>
      <c r="L137" s="50"/>
      <c r="M137" s="85" t="str">
        <f t="shared" si="14"/>
        <v/>
      </c>
      <c r="N137" s="48" t="str">
        <f t="shared" si="15"/>
        <v/>
      </c>
      <c r="O137" s="154"/>
    </row>
    <row r="138">
      <c r="B138" s="40"/>
      <c r="C138" s="84"/>
      <c r="D138" s="42"/>
      <c r="E138" s="42"/>
      <c r="F138" s="50"/>
      <c r="G138" s="50"/>
      <c r="H138" s="50"/>
      <c r="I138" s="50"/>
      <c r="J138" s="50"/>
      <c r="K138" s="50"/>
      <c r="L138" s="50"/>
      <c r="M138" s="85" t="str">
        <f t="shared" si="14"/>
        <v/>
      </c>
      <c r="N138" s="48" t="str">
        <f t="shared" si="15"/>
        <v/>
      </c>
      <c r="O138" s="154"/>
    </row>
    <row r="139">
      <c r="B139" s="40"/>
      <c r="C139" s="84"/>
      <c r="D139" s="42"/>
      <c r="E139" s="42"/>
      <c r="F139" s="50"/>
      <c r="G139" s="50"/>
      <c r="H139" s="50"/>
      <c r="I139" s="50"/>
      <c r="J139" s="50"/>
      <c r="K139" s="50"/>
      <c r="L139" s="50"/>
      <c r="M139" s="85" t="str">
        <f t="shared" si="14"/>
        <v/>
      </c>
      <c r="N139" s="48" t="str">
        <f t="shared" si="15"/>
        <v/>
      </c>
      <c r="O139" s="154"/>
    </row>
    <row r="140">
      <c r="B140" s="40"/>
      <c r="C140" s="84"/>
      <c r="D140" s="42"/>
      <c r="E140" s="42"/>
      <c r="F140" s="50"/>
      <c r="G140" s="50"/>
      <c r="H140" s="50"/>
      <c r="I140" s="50"/>
      <c r="J140" s="50"/>
      <c r="K140" s="50"/>
      <c r="L140" s="50"/>
      <c r="M140" s="85" t="str">
        <f t="shared" si="14"/>
        <v/>
      </c>
      <c r="N140" s="48" t="str">
        <f t="shared" si="15"/>
        <v/>
      </c>
      <c r="O140" s="154"/>
    </row>
    <row r="141">
      <c r="B141" s="40"/>
      <c r="C141" s="84"/>
      <c r="D141" s="42"/>
      <c r="E141" s="42"/>
      <c r="F141" s="50"/>
      <c r="G141" s="50"/>
      <c r="H141" s="50"/>
      <c r="I141" s="50"/>
      <c r="J141" s="50"/>
      <c r="K141" s="50"/>
      <c r="L141" s="50"/>
      <c r="M141" s="85" t="str">
        <f t="shared" si="14"/>
        <v/>
      </c>
      <c r="N141" s="48" t="str">
        <f t="shared" si="15"/>
        <v/>
      </c>
      <c r="O141" s="154"/>
    </row>
    <row r="142">
      <c r="B142" s="40"/>
      <c r="C142" s="84"/>
      <c r="D142" s="42"/>
      <c r="E142" s="42"/>
      <c r="F142" s="50"/>
      <c r="G142" s="50"/>
      <c r="H142" s="50"/>
      <c r="I142" s="50"/>
      <c r="J142" s="50"/>
      <c r="K142" s="50"/>
      <c r="L142" s="50"/>
      <c r="M142" s="85" t="str">
        <f t="shared" si="14"/>
        <v/>
      </c>
      <c r="N142" s="48" t="str">
        <f t="shared" si="15"/>
        <v/>
      </c>
      <c r="O142" s="154"/>
    </row>
    <row r="143">
      <c r="B143" s="40"/>
      <c r="C143" s="84"/>
      <c r="D143" s="42"/>
      <c r="E143" s="42"/>
      <c r="F143" s="50"/>
      <c r="G143" s="50"/>
      <c r="H143" s="50"/>
      <c r="I143" s="50"/>
      <c r="J143" s="50"/>
      <c r="K143" s="50"/>
      <c r="L143" s="50"/>
      <c r="M143" s="85" t="str">
        <f t="shared" si="14"/>
        <v/>
      </c>
      <c r="N143" s="48" t="str">
        <f t="shared" si="15"/>
        <v/>
      </c>
      <c r="O143" s="154"/>
    </row>
    <row r="144">
      <c r="B144" s="40"/>
      <c r="C144" s="84"/>
      <c r="D144" s="42"/>
      <c r="E144" s="42"/>
      <c r="F144" s="50"/>
      <c r="G144" s="50"/>
      <c r="H144" s="50"/>
      <c r="I144" s="50"/>
      <c r="J144" s="50"/>
      <c r="K144" s="50"/>
      <c r="L144" s="50"/>
      <c r="M144" s="85" t="str">
        <f t="shared" si="14"/>
        <v/>
      </c>
      <c r="N144" s="48" t="str">
        <f t="shared" si="15"/>
        <v/>
      </c>
      <c r="O144" s="154"/>
    </row>
    <row r="145">
      <c r="A145" s="7"/>
      <c r="B145" s="86"/>
      <c r="C145" s="87"/>
      <c r="D145" s="88"/>
      <c r="E145" s="88"/>
      <c r="F145" s="44"/>
      <c r="G145" s="44"/>
      <c r="H145" s="43"/>
      <c r="I145" s="44"/>
      <c r="J145" s="44"/>
      <c r="K145" s="44"/>
      <c r="L145" s="44"/>
      <c r="M145" s="44"/>
      <c r="N145" s="44"/>
    </row>
    <row r="146">
      <c r="A146" s="89" t="s">
        <v>148</v>
      </c>
      <c r="B146" s="86"/>
      <c r="C146" s="87"/>
      <c r="D146" s="88"/>
      <c r="E146" s="88"/>
      <c r="F146" s="44"/>
      <c r="G146" s="44"/>
      <c r="H146" s="43"/>
      <c r="I146" s="44"/>
      <c r="J146" s="44"/>
      <c r="K146" s="44"/>
      <c r="L146" s="44"/>
      <c r="M146" s="44"/>
      <c r="N146" s="44"/>
    </row>
    <row r="147">
      <c r="A147" s="7"/>
      <c r="B147" s="86"/>
      <c r="C147" s="87"/>
      <c r="D147" s="88"/>
      <c r="E147" s="88"/>
      <c r="F147" s="44"/>
      <c r="G147" s="44"/>
      <c r="H147" s="43"/>
      <c r="I147" s="44"/>
      <c r="J147" s="44"/>
      <c r="K147" s="44"/>
      <c r="L147" s="44"/>
      <c r="M147" s="44"/>
      <c r="N147" s="44"/>
    </row>
    <row r="148">
      <c r="A148" s="7"/>
      <c r="B148" s="90" t="s">
        <v>149</v>
      </c>
      <c r="C148" s="91"/>
      <c r="D148" s="92"/>
      <c r="E148" s="88"/>
      <c r="F148" s="44"/>
      <c r="G148" s="44"/>
      <c r="H148" s="43"/>
      <c r="I148" s="44"/>
      <c r="J148" s="44"/>
      <c r="K148" s="44"/>
      <c r="L148" s="44"/>
      <c r="M148" s="44"/>
      <c r="N148" s="44"/>
    </row>
    <row r="149">
      <c r="A149" s="7"/>
      <c r="B149" s="93"/>
      <c r="C149" s="94" t="s">
        <v>150</v>
      </c>
      <c r="D149" s="92"/>
      <c r="E149" s="88"/>
      <c r="F149" s="44"/>
      <c r="G149" s="44"/>
      <c r="H149" s="43"/>
      <c r="I149" s="44"/>
      <c r="J149" s="44"/>
      <c r="K149" s="44"/>
      <c r="L149" s="44"/>
      <c r="M149" s="44"/>
      <c r="N149" s="44"/>
    </row>
    <row r="150">
      <c r="A150" s="7"/>
      <c r="B150" s="95" t="s">
        <v>151</v>
      </c>
      <c r="C150" s="96" t="s">
        <v>152</v>
      </c>
      <c r="D150" s="92"/>
      <c r="E150" s="88"/>
      <c r="F150" s="44"/>
      <c r="G150" s="44"/>
      <c r="H150" s="43"/>
      <c r="I150" s="44"/>
      <c r="J150" s="44"/>
      <c r="K150" s="44"/>
      <c r="L150" s="44"/>
      <c r="M150" s="44"/>
      <c r="N150" s="44"/>
    </row>
    <row r="151">
      <c r="A151" s="7"/>
      <c r="B151" s="97"/>
      <c r="C151" s="98" t="s">
        <v>153</v>
      </c>
      <c r="D151" s="92"/>
      <c r="E151" s="88"/>
      <c r="F151" s="44"/>
      <c r="G151" s="44"/>
      <c r="H151" s="43"/>
      <c r="I151" s="44"/>
      <c r="J151" s="44"/>
      <c r="K151" s="44"/>
      <c r="L151" s="44"/>
      <c r="M151" s="44"/>
      <c r="N151" s="44"/>
    </row>
    <row r="152">
      <c r="A152" s="7"/>
      <c r="B152" s="99"/>
      <c r="C152" s="100" t="s">
        <v>154</v>
      </c>
      <c r="D152" s="92"/>
      <c r="E152" s="88"/>
      <c r="F152" s="44"/>
      <c r="G152" s="44"/>
      <c r="H152" s="43"/>
      <c r="I152" s="44"/>
      <c r="J152" s="44"/>
      <c r="K152" s="44"/>
      <c r="L152" s="44"/>
      <c r="M152" s="44"/>
      <c r="N152" s="44"/>
    </row>
    <row r="153">
      <c r="A153" s="7"/>
      <c r="B153" s="160"/>
      <c r="C153" s="43"/>
      <c r="D153" s="161"/>
      <c r="E153" s="88"/>
      <c r="F153" s="101"/>
      <c r="H153" s="43"/>
      <c r="I153" s="44"/>
      <c r="J153" s="44"/>
      <c r="K153" s="44"/>
      <c r="L153" s="44"/>
      <c r="M153" s="44"/>
      <c r="N153" s="44"/>
    </row>
    <row r="154">
      <c r="A154" s="7"/>
      <c r="B154" s="43"/>
      <c r="C154" s="101" t="s">
        <v>156</v>
      </c>
      <c r="D154" s="162" t="s">
        <v>178</v>
      </c>
      <c r="F154" s="101"/>
      <c r="H154" s="43"/>
      <c r="I154" s="44"/>
      <c r="J154" s="44"/>
      <c r="K154" s="44"/>
      <c r="L154" s="44"/>
      <c r="M154" s="44"/>
      <c r="N154" s="44"/>
    </row>
    <row r="155">
      <c r="B155" s="163" t="s">
        <v>301</v>
      </c>
      <c r="C155" s="104"/>
      <c r="D155" s="105"/>
      <c r="F155" s="107"/>
      <c r="G155" s="107"/>
      <c r="H155" s="43"/>
      <c r="I155" s="44"/>
      <c r="J155" s="44"/>
      <c r="K155" s="44"/>
      <c r="L155" s="44"/>
      <c r="M155" s="44"/>
      <c r="N155" s="44"/>
    </row>
    <row r="156">
      <c r="B156" s="108"/>
      <c r="C156" s="108"/>
      <c r="D156" s="164" t="s">
        <v>159</v>
      </c>
      <c r="F156" s="165" t="s">
        <v>381</v>
      </c>
      <c r="H156" s="109"/>
      <c r="I156" s="109"/>
      <c r="J156" s="71"/>
      <c r="K156" s="71"/>
      <c r="L156" s="71"/>
      <c r="M156" s="71"/>
      <c r="N156" s="71"/>
      <c r="P156" s="110"/>
      <c r="R156" s="111"/>
      <c r="S156" s="54"/>
      <c r="T156" s="54"/>
      <c r="U156" s="54"/>
      <c r="V156" s="54"/>
      <c r="W156" s="54"/>
      <c r="X156" s="54"/>
      <c r="Y156" s="54"/>
      <c r="Z156" s="54"/>
      <c r="AA156" s="54"/>
      <c r="AB156" s="54"/>
    </row>
    <row r="157">
      <c r="B157" s="108"/>
      <c r="C157" s="164"/>
      <c r="D157" s="164" t="s">
        <v>303</v>
      </c>
      <c r="F157" s="166" t="s">
        <v>304</v>
      </c>
      <c r="H157" s="109"/>
      <c r="I157" s="109"/>
      <c r="J157" s="71"/>
      <c r="K157" s="71"/>
      <c r="L157" s="71"/>
      <c r="M157" s="71"/>
      <c r="N157" s="71"/>
      <c r="P157" s="110"/>
      <c r="R157" s="111"/>
      <c r="S157" s="54"/>
      <c r="T157" s="54"/>
      <c r="U157" s="54"/>
      <c r="V157" s="54"/>
      <c r="W157" s="54"/>
      <c r="X157" s="54"/>
      <c r="Y157" s="54"/>
      <c r="Z157" s="54"/>
      <c r="AA157" s="54"/>
      <c r="AB157" s="54"/>
    </row>
    <row r="158">
      <c r="B158" s="108"/>
      <c r="C158" s="164" t="s">
        <v>382</v>
      </c>
      <c r="D158" s="167" t="s">
        <v>161</v>
      </c>
      <c r="F158" s="166">
        <v>50000.0</v>
      </c>
      <c r="H158" s="71"/>
      <c r="I158" s="71">
        <f>F160-G160</f>
        <v>695.15</v>
      </c>
      <c r="J158" s="71"/>
      <c r="K158" s="71"/>
      <c r="L158" s="71"/>
      <c r="M158" s="71"/>
      <c r="N158" s="71"/>
      <c r="O158" s="54"/>
      <c r="P158" s="210" t="s">
        <v>383</v>
      </c>
      <c r="R158" s="111"/>
      <c r="S158" s="54"/>
      <c r="T158" s="54"/>
      <c r="U158" s="54"/>
      <c r="V158" s="54"/>
      <c r="W158" s="54"/>
      <c r="X158" s="54"/>
      <c r="Y158" s="54"/>
      <c r="Z158" s="54"/>
      <c r="AA158" s="54"/>
      <c r="AB158" s="54"/>
    </row>
    <row r="159">
      <c r="B159" s="108"/>
      <c r="C159" s="129" t="s">
        <v>384</v>
      </c>
      <c r="D159" s="167" t="s">
        <v>163</v>
      </c>
      <c r="F159" s="166">
        <v>606.39</v>
      </c>
      <c r="G159" s="168">
        <f>O50</f>
        <v>606</v>
      </c>
      <c r="H159" s="211" t="s">
        <v>385</v>
      </c>
      <c r="I159" s="212"/>
      <c r="J159" s="212"/>
      <c r="K159" s="212"/>
      <c r="L159" s="212"/>
      <c r="M159" s="212"/>
      <c r="N159" s="212"/>
      <c r="O159" s="54"/>
      <c r="P159" s="118" t="str">
        <f>N58</f>
        <v/>
      </c>
      <c r="R159" s="111"/>
      <c r="S159" s="54"/>
      <c r="T159" s="54"/>
      <c r="U159" s="54"/>
      <c r="V159" s="54"/>
      <c r="W159" s="54"/>
      <c r="X159" s="54"/>
      <c r="Y159" s="54"/>
      <c r="Z159" s="54"/>
      <c r="AA159" s="54"/>
      <c r="AB159" s="54"/>
    </row>
    <row r="160">
      <c r="B160" s="108"/>
      <c r="C160" s="129" t="s">
        <v>308</v>
      </c>
      <c r="D160" s="167" t="s">
        <v>164</v>
      </c>
      <c r="F160" s="166">
        <v>956.15</v>
      </c>
      <c r="G160" s="168">
        <f>O33</f>
        <v>261</v>
      </c>
      <c r="H160" s="169" t="s">
        <v>309</v>
      </c>
      <c r="I160" s="109"/>
      <c r="J160" s="71"/>
      <c r="K160" s="71"/>
      <c r="L160" s="71"/>
      <c r="M160" s="71"/>
      <c r="N160" s="71"/>
      <c r="P160" s="213" t="s">
        <v>386</v>
      </c>
      <c r="R160" s="111"/>
      <c r="S160" s="54"/>
      <c r="T160" s="54"/>
      <c r="U160" s="54"/>
      <c r="V160" s="54"/>
      <c r="W160" s="54"/>
      <c r="X160" s="54"/>
      <c r="Y160" s="54"/>
      <c r="Z160" s="54"/>
      <c r="AA160" s="54"/>
      <c r="AB160" s="54"/>
    </row>
    <row r="161">
      <c r="B161" s="108"/>
      <c r="C161" s="170" t="s">
        <v>310</v>
      </c>
      <c r="D161" s="171" t="s">
        <v>165</v>
      </c>
      <c r="F161" s="172">
        <v>1273.0</v>
      </c>
      <c r="H161" s="173" t="s">
        <v>311</v>
      </c>
      <c r="I161" s="109"/>
      <c r="J161" s="71"/>
      <c r="K161" s="71"/>
      <c r="L161" s="71"/>
      <c r="M161" s="71"/>
      <c r="N161" s="71"/>
      <c r="P161" s="110"/>
      <c r="R161" s="111"/>
      <c r="S161" s="54"/>
      <c r="T161" s="54"/>
      <c r="U161" s="54"/>
      <c r="V161" s="54"/>
      <c r="W161" s="54"/>
      <c r="X161" s="54"/>
      <c r="Y161" s="54"/>
      <c r="Z161" s="54"/>
      <c r="AA161" s="54"/>
      <c r="AB161" s="54"/>
    </row>
    <row r="162">
      <c r="B162" s="114"/>
      <c r="C162" s="164" t="s">
        <v>167</v>
      </c>
      <c r="D162" s="164" t="s">
        <v>312</v>
      </c>
      <c r="F162" s="174">
        <v>0.01279466</v>
      </c>
      <c r="G162" s="175">
        <f>J8</f>
        <v>0.01279467</v>
      </c>
      <c r="H162" s="169" t="s">
        <v>313</v>
      </c>
      <c r="I162" s="71"/>
      <c r="J162" s="71"/>
      <c r="K162" s="71"/>
      <c r="L162" s="71"/>
      <c r="M162" s="71"/>
      <c r="N162" s="71"/>
      <c r="P162" s="110"/>
      <c r="R162" s="111"/>
      <c r="S162" s="54"/>
      <c r="T162" s="54"/>
      <c r="U162" s="54"/>
      <c r="V162" s="54"/>
      <c r="W162" s="54"/>
      <c r="X162" s="54"/>
      <c r="Y162" s="54"/>
      <c r="Z162" s="54"/>
      <c r="AA162" s="54"/>
      <c r="AB162" s="54"/>
    </row>
    <row r="163">
      <c r="B163" s="114"/>
      <c r="C163" s="164" t="s">
        <v>387</v>
      </c>
      <c r="D163" s="164" t="s">
        <v>168</v>
      </c>
      <c r="F163" s="166">
        <v>40918.0</v>
      </c>
      <c r="H163" s="109"/>
      <c r="I163" s="71"/>
      <c r="J163" s="71"/>
      <c r="K163" s="71"/>
      <c r="L163" s="71"/>
      <c r="M163" s="71"/>
      <c r="N163" s="71"/>
      <c r="P163" s="110"/>
      <c r="R163" s="111"/>
      <c r="S163" s="54"/>
      <c r="T163" s="54"/>
      <c r="U163" s="54"/>
      <c r="V163" s="54"/>
      <c r="W163" s="54"/>
      <c r="X163" s="54"/>
      <c r="Y163" s="54"/>
      <c r="Z163" s="54"/>
      <c r="AA163" s="54"/>
      <c r="AB163" s="54"/>
    </row>
    <row r="164">
      <c r="B164" s="114"/>
      <c r="C164" s="176" t="s">
        <v>171</v>
      </c>
      <c r="D164" s="176" t="s">
        <v>170</v>
      </c>
      <c r="F164" s="172">
        <v>487.07</v>
      </c>
      <c r="H164" s="173" t="s">
        <v>311</v>
      </c>
      <c r="J164" s="71"/>
      <c r="K164" s="71"/>
      <c r="L164" s="71"/>
      <c r="M164" s="67"/>
      <c r="P164" s="110"/>
      <c r="R164" s="111"/>
      <c r="S164" s="54"/>
      <c r="T164" s="54"/>
      <c r="U164" s="54"/>
      <c r="V164" s="54"/>
      <c r="W164" s="54"/>
      <c r="X164" s="54"/>
      <c r="Y164" s="54"/>
      <c r="Z164" s="54"/>
      <c r="AA164" s="54"/>
      <c r="AB164" s="54"/>
    </row>
    <row r="165">
      <c r="B165" s="114"/>
      <c r="C165" s="108"/>
      <c r="D165" s="108"/>
      <c r="E165" s="108"/>
      <c r="H165" s="109"/>
      <c r="I165" s="109"/>
      <c r="J165" s="71"/>
      <c r="K165" s="71"/>
      <c r="L165" s="71"/>
      <c r="M165" s="71"/>
      <c r="N165" s="71"/>
      <c r="P165" s="110"/>
      <c r="R165" s="111"/>
      <c r="S165" s="54"/>
      <c r="T165" s="54"/>
      <c r="U165" s="54"/>
      <c r="V165" s="54"/>
      <c r="W165" s="54"/>
      <c r="X165" s="54"/>
      <c r="Y165" s="54"/>
      <c r="Z165" s="54"/>
      <c r="AA165" s="54"/>
      <c r="AB165" s="54"/>
    </row>
    <row r="166">
      <c r="B166" s="163" t="s">
        <v>172</v>
      </c>
      <c r="C166" s="108"/>
      <c r="D166" s="108"/>
      <c r="E166" s="108"/>
      <c r="H166" s="109"/>
      <c r="I166" s="109"/>
      <c r="J166" s="71"/>
      <c r="K166" s="71"/>
      <c r="L166" s="71"/>
      <c r="M166" s="71"/>
      <c r="N166" s="71"/>
      <c r="P166" s="110"/>
      <c r="R166" s="111"/>
      <c r="S166" s="54"/>
      <c r="T166" s="54"/>
      <c r="U166" s="54"/>
      <c r="V166" s="54"/>
      <c r="W166" s="54"/>
      <c r="X166" s="54"/>
      <c r="Y166" s="54"/>
      <c r="Z166" s="54"/>
      <c r="AA166" s="54"/>
      <c r="AB166" s="54"/>
    </row>
    <row r="167">
      <c r="B167" s="114"/>
      <c r="C167" s="164" t="s">
        <v>315</v>
      </c>
      <c r="D167" s="108"/>
      <c r="E167" s="108"/>
      <c r="F167" s="8" t="s">
        <v>316</v>
      </c>
      <c r="G167" s="8" t="s">
        <v>317</v>
      </c>
      <c r="H167" s="2" t="s">
        <v>318</v>
      </c>
      <c r="I167" s="109"/>
      <c r="J167" s="71"/>
      <c r="K167" s="71"/>
      <c r="L167" s="71"/>
      <c r="M167" s="71"/>
      <c r="N167" s="71"/>
      <c r="P167" s="110"/>
      <c r="Q167" s="116" t="s">
        <v>174</v>
      </c>
      <c r="R167" s="117"/>
      <c r="S167" s="117"/>
      <c r="T167" s="54"/>
      <c r="U167" s="54"/>
      <c r="V167" s="54"/>
      <c r="W167" s="54"/>
      <c r="X167" s="54"/>
      <c r="Y167" s="54"/>
      <c r="Z167" s="54"/>
      <c r="AA167" s="54"/>
    </row>
    <row r="168">
      <c r="B168" s="114"/>
      <c r="C168" s="129" t="s">
        <v>320</v>
      </c>
      <c r="D168" s="167" t="s">
        <v>321</v>
      </c>
      <c r="F168" s="166">
        <v>0.0</v>
      </c>
      <c r="G168" s="166">
        <v>332.0</v>
      </c>
      <c r="H168" s="115">
        <f t="shared" ref="H168:H170" si="16">F168+G168</f>
        <v>332</v>
      </c>
      <c r="I168" s="109"/>
      <c r="J168" s="71"/>
      <c r="K168" s="71"/>
      <c r="L168" s="71"/>
      <c r="M168" s="71"/>
      <c r="N168" s="71"/>
      <c r="P168" s="110"/>
      <c r="Q168" s="52"/>
      <c r="R168" s="214"/>
      <c r="S168" s="123"/>
      <c r="T168" s="124"/>
      <c r="U168" s="124"/>
      <c r="V168" s="124"/>
      <c r="W168" s="124"/>
      <c r="X168" s="124"/>
      <c r="Y168" s="124"/>
      <c r="Z168" s="124"/>
      <c r="AA168" s="124"/>
      <c r="AB168" s="124"/>
      <c r="AC168" s="124"/>
      <c r="AD168" s="124"/>
    </row>
    <row r="169">
      <c r="B169" s="114"/>
      <c r="C169" s="129" t="s">
        <v>320</v>
      </c>
      <c r="D169" s="167" t="s">
        <v>322</v>
      </c>
      <c r="F169" s="166">
        <v>19642.0</v>
      </c>
      <c r="G169" s="166">
        <v>5858.0</v>
      </c>
      <c r="H169" s="115">
        <f t="shared" si="16"/>
        <v>25500</v>
      </c>
      <c r="I169" s="109"/>
      <c r="J169" s="71"/>
      <c r="K169" s="71"/>
      <c r="L169" s="71"/>
      <c r="M169" s="71"/>
      <c r="N169" s="71"/>
      <c r="P169" s="110"/>
      <c r="Q169" s="52" t="s">
        <v>178</v>
      </c>
      <c r="R169" s="214" t="s">
        <v>388</v>
      </c>
      <c r="S169" s="214" t="s">
        <v>389</v>
      </c>
      <c r="T169" s="215" t="s">
        <v>390</v>
      </c>
      <c r="U169" s="215" t="s">
        <v>391</v>
      </c>
      <c r="V169" s="215" t="s">
        <v>392</v>
      </c>
      <c r="W169" s="215" t="s">
        <v>393</v>
      </c>
      <c r="X169" s="215" t="s">
        <v>394</v>
      </c>
      <c r="Y169" s="215" t="s">
        <v>395</v>
      </c>
      <c r="Z169" s="215" t="s">
        <v>396</v>
      </c>
      <c r="AA169" s="215" t="s">
        <v>397</v>
      </c>
      <c r="AB169" s="215" t="s">
        <v>393</v>
      </c>
      <c r="AC169" s="124"/>
      <c r="AD169" s="124"/>
    </row>
    <row r="170">
      <c r="B170" s="114"/>
      <c r="C170" s="129" t="s">
        <v>320</v>
      </c>
      <c r="D170" s="167" t="s">
        <v>323</v>
      </c>
      <c r="F170" s="166">
        <v>0.0</v>
      </c>
      <c r="G170" s="166">
        <v>0.0</v>
      </c>
      <c r="H170" s="115">
        <f t="shared" si="16"/>
        <v>0</v>
      </c>
      <c r="I170" s="109"/>
      <c r="J170" s="71"/>
      <c r="K170" s="71"/>
      <c r="L170" s="71"/>
      <c r="M170" s="71"/>
      <c r="N170" s="71"/>
      <c r="P170" s="110"/>
      <c r="Q170" s="60"/>
      <c r="R170" s="54"/>
      <c r="S170" s="54"/>
      <c r="T170" s="54"/>
      <c r="U170" s="54"/>
      <c r="V170" s="54"/>
      <c r="W170" s="54"/>
      <c r="X170" s="54"/>
      <c r="Y170" s="54"/>
      <c r="Z170" s="54"/>
      <c r="AA170" s="54"/>
      <c r="AB170" s="54"/>
      <c r="AC170" s="54"/>
      <c r="AD170" s="54"/>
    </row>
    <row r="171">
      <c r="B171" s="108"/>
      <c r="C171" s="108"/>
      <c r="D171" s="108"/>
      <c r="E171" s="108"/>
      <c r="H171" s="109" t="s">
        <v>173</v>
      </c>
      <c r="I171" s="115">
        <f>sum(N172:N175)</f>
        <v>25831.68384</v>
      </c>
      <c r="J171" s="71"/>
      <c r="K171" s="71"/>
      <c r="L171" s="71"/>
      <c r="M171" s="71">
        <f>if(Count(F171:L171)&gt;0,sum(F171:L171),"")</f>
        <v>25831.68384</v>
      </c>
      <c r="N171" s="68">
        <f>if(ISNUMBER(M171)=false,"",if($J$8&lt;&gt;0,if(M171&lt;&gt;"",M171*$J$8,""),""))</f>
        <v>330.5078703</v>
      </c>
      <c r="P171" s="110"/>
      <c r="Q171" s="52" t="s">
        <v>183</v>
      </c>
      <c r="R171" s="126"/>
      <c r="S171" s="126"/>
      <c r="T171" s="126"/>
      <c r="U171" s="126"/>
      <c r="V171" s="126"/>
      <c r="W171" s="216">
        <v>-831.0</v>
      </c>
      <c r="X171" s="127"/>
      <c r="Y171" s="217">
        <v>-32513.0</v>
      </c>
      <c r="Z171" s="126"/>
      <c r="AA171" s="126"/>
      <c r="AB171" s="217">
        <v>-1224.0</v>
      </c>
      <c r="AC171" s="126"/>
      <c r="AD171" s="126"/>
    </row>
    <row r="172">
      <c r="B172" s="108"/>
      <c r="C172" s="105"/>
      <c r="D172" s="112"/>
      <c r="E172" s="112"/>
      <c r="G172" s="107" t="s">
        <v>175</v>
      </c>
      <c r="H172" s="43"/>
      <c r="I172" s="118">
        <f>N173+N174</f>
        <v>331.8425611</v>
      </c>
      <c r="J172" s="71"/>
      <c r="K172" s="71"/>
      <c r="L172" s="119"/>
      <c r="M172" s="120"/>
      <c r="N172" s="115"/>
      <c r="O172" s="121"/>
      <c r="P172" s="122"/>
      <c r="Q172" s="60" t="s">
        <v>185</v>
      </c>
      <c r="R172" s="69">
        <f t="shared" ref="R172:AD172" si="17">R171*$J$8</f>
        <v>0</v>
      </c>
      <c r="S172" s="69">
        <f t="shared" si="17"/>
        <v>0</v>
      </c>
      <c r="T172" s="69">
        <f t="shared" si="17"/>
        <v>0</v>
      </c>
      <c r="U172" s="69">
        <f t="shared" si="17"/>
        <v>0</v>
      </c>
      <c r="V172" s="69">
        <f t="shared" si="17"/>
        <v>0</v>
      </c>
      <c r="W172" s="128">
        <f t="shared" si="17"/>
        <v>-10.63237077</v>
      </c>
      <c r="X172" s="128">
        <f t="shared" si="17"/>
        <v>0</v>
      </c>
      <c r="Y172" s="69">
        <f t="shared" si="17"/>
        <v>-415.9931057</v>
      </c>
      <c r="Z172" s="69">
        <f t="shared" si="17"/>
        <v>0</v>
      </c>
      <c r="AA172" s="69">
        <f t="shared" si="17"/>
        <v>0</v>
      </c>
      <c r="AB172" s="69">
        <f t="shared" si="17"/>
        <v>-15.66067608</v>
      </c>
      <c r="AC172" s="69">
        <f t="shared" si="17"/>
        <v>0</v>
      </c>
      <c r="AD172" s="69">
        <f t="shared" si="17"/>
        <v>0</v>
      </c>
    </row>
    <row r="173">
      <c r="B173" s="108"/>
      <c r="C173" s="164" t="s">
        <v>398</v>
      </c>
      <c r="D173" s="167" t="s">
        <v>177</v>
      </c>
      <c r="F173" s="125">
        <v>12241.0</v>
      </c>
      <c r="G173" s="119"/>
      <c r="H173" s="71"/>
      <c r="I173" s="71"/>
      <c r="J173" s="71"/>
      <c r="K173" s="71"/>
      <c r="L173" s="119"/>
      <c r="M173" s="120">
        <f>if(Count(F173:K173)&gt;0,sum(F173:K173),"")</f>
        <v>12241</v>
      </c>
      <c r="N173" s="115">
        <f t="shared" ref="N173:N177" si="18">if(ISNUMBER(M173)=false,"",if($J$8&lt;&gt;0,if(M173&lt;&gt;"",M173*$J$8,""),""))</f>
        <v>156.6195555</v>
      </c>
      <c r="O173" s="209">
        <f>M173+M174</f>
        <v>25936</v>
      </c>
      <c r="P173" s="209">
        <f>O173*J8</f>
        <v>331.8425611</v>
      </c>
      <c r="Q173" s="60"/>
      <c r="R173" s="54"/>
      <c r="S173" s="54"/>
      <c r="T173" s="54"/>
      <c r="U173" s="54"/>
      <c r="V173" s="54"/>
      <c r="W173" s="54"/>
      <c r="X173" s="54"/>
      <c r="Y173" s="54"/>
      <c r="Z173" s="54"/>
      <c r="AA173" s="54"/>
      <c r="AB173" s="54"/>
      <c r="AC173" s="54"/>
      <c r="AD173" s="54"/>
    </row>
    <row r="174">
      <c r="B174" s="108"/>
      <c r="C174" s="167" t="s">
        <v>179</v>
      </c>
      <c r="D174" s="167" t="s">
        <v>180</v>
      </c>
      <c r="F174" s="125"/>
      <c r="G174" s="70">
        <v>13695.0</v>
      </c>
      <c r="H174" s="70">
        <v>0.0</v>
      </c>
      <c r="I174" s="70">
        <v>0.0</v>
      </c>
      <c r="J174" s="66"/>
      <c r="K174" s="66"/>
      <c r="L174" s="66"/>
      <c r="M174" s="120">
        <f t="shared" ref="M174:M177" si="19">if(Count(F174:L174)&gt;0,sum(F174:L174),"")</f>
        <v>13695</v>
      </c>
      <c r="N174" s="115">
        <f t="shared" si="18"/>
        <v>175.2230057</v>
      </c>
      <c r="P174" s="54"/>
      <c r="Q174" s="52" t="s">
        <v>188</v>
      </c>
      <c r="R174" s="216">
        <v>10225.0</v>
      </c>
      <c r="S174" s="216">
        <v>-1391.0</v>
      </c>
      <c r="T174" s="216">
        <v>-3297.0</v>
      </c>
      <c r="U174" s="216">
        <v>-3088.0</v>
      </c>
      <c r="V174" s="216">
        <v>-2406.0</v>
      </c>
      <c r="W174" s="126"/>
      <c r="X174" s="217">
        <v>-6879.0</v>
      </c>
      <c r="Y174" s="216"/>
      <c r="Z174" s="216">
        <v>-18128.0</v>
      </c>
      <c r="AA174" s="216">
        <v>-19195.0</v>
      </c>
      <c r="AB174" s="127"/>
      <c r="AC174" s="127"/>
      <c r="AD174" s="127"/>
    </row>
    <row r="175">
      <c r="B175" s="108"/>
      <c r="C175" s="167" t="s">
        <v>181</v>
      </c>
      <c r="D175" s="167" t="s">
        <v>182</v>
      </c>
      <c r="F175" s="70"/>
      <c r="G175" s="70">
        <v>457882.0</v>
      </c>
      <c r="H175" s="70">
        <v>435251.0</v>
      </c>
      <c r="I175" s="70">
        <v>1099872.0</v>
      </c>
      <c r="J175" s="66"/>
      <c r="K175" s="66"/>
      <c r="L175" s="66"/>
      <c r="M175" s="120">
        <f t="shared" si="19"/>
        <v>1993005</v>
      </c>
      <c r="N175" s="115">
        <f t="shared" si="18"/>
        <v>25499.84128</v>
      </c>
      <c r="P175" s="54"/>
      <c r="Q175" s="60" t="s">
        <v>185</v>
      </c>
      <c r="R175" s="69">
        <f t="shared" ref="R175:AD175" si="20">R174*$J$8</f>
        <v>130.8255008</v>
      </c>
      <c r="S175" s="69">
        <f t="shared" si="20"/>
        <v>-17.79738597</v>
      </c>
      <c r="T175" s="69">
        <f t="shared" si="20"/>
        <v>-42.18402699</v>
      </c>
      <c r="U175" s="69">
        <f t="shared" si="20"/>
        <v>-39.50994096</v>
      </c>
      <c r="V175" s="69">
        <f t="shared" si="20"/>
        <v>-30.78397602</v>
      </c>
      <c r="W175" s="128">
        <f t="shared" si="20"/>
        <v>0</v>
      </c>
      <c r="X175" s="128">
        <f t="shared" si="20"/>
        <v>-88.01453493</v>
      </c>
      <c r="Y175" s="69">
        <f t="shared" si="20"/>
        <v>0</v>
      </c>
      <c r="Z175" s="69">
        <f t="shared" si="20"/>
        <v>-231.9417778</v>
      </c>
      <c r="AA175" s="69">
        <f t="shared" si="20"/>
        <v>-245.5936907</v>
      </c>
      <c r="AB175" s="69">
        <f t="shared" si="20"/>
        <v>0</v>
      </c>
      <c r="AC175" s="69">
        <f t="shared" si="20"/>
        <v>0</v>
      </c>
      <c r="AD175" s="69">
        <f t="shared" si="20"/>
        <v>0</v>
      </c>
    </row>
    <row r="176">
      <c r="B176" s="108"/>
      <c r="C176" s="167" t="s">
        <v>184</v>
      </c>
      <c r="D176" s="167" t="s">
        <v>180</v>
      </c>
      <c r="F176" s="70"/>
      <c r="G176" s="70">
        <v>0.0</v>
      </c>
      <c r="H176" s="70">
        <v>0.0</v>
      </c>
      <c r="I176" s="70">
        <v>0.0</v>
      </c>
      <c r="J176" s="66"/>
      <c r="K176" s="66"/>
      <c r="L176" s="66"/>
      <c r="M176" s="120">
        <f t="shared" si="19"/>
        <v>0</v>
      </c>
      <c r="N176" s="115">
        <f t="shared" si="18"/>
        <v>0</v>
      </c>
      <c r="P176" s="54"/>
      <c r="Q176" s="60"/>
      <c r="R176" s="54"/>
      <c r="S176" s="54"/>
      <c r="T176" s="54"/>
      <c r="U176" s="54"/>
      <c r="V176" s="54"/>
      <c r="W176" s="54"/>
      <c r="X176" s="54"/>
      <c r="Y176" s="54"/>
      <c r="Z176" s="54"/>
      <c r="AA176" s="54"/>
      <c r="AB176" s="54"/>
      <c r="AC176" s="54"/>
      <c r="AD176" s="54"/>
    </row>
    <row r="177">
      <c r="B177" s="163" t="s">
        <v>186</v>
      </c>
      <c r="C177" s="65"/>
      <c r="D177" s="108"/>
      <c r="E177" s="108"/>
      <c r="F177" s="71"/>
      <c r="G177" s="71"/>
      <c r="H177" s="71"/>
      <c r="I177" s="71"/>
      <c r="J177" s="71"/>
      <c r="K177" s="71"/>
      <c r="L177" s="71"/>
      <c r="M177" s="71" t="str">
        <f t="shared" si="19"/>
        <v/>
      </c>
      <c r="N177" s="68" t="str">
        <f t="shared" si="18"/>
        <v/>
      </c>
      <c r="P177" s="110"/>
      <c r="Q177" s="55" t="s">
        <v>192</v>
      </c>
      <c r="R177" s="216">
        <v>1232532.0</v>
      </c>
      <c r="S177" s="216">
        <v>59878.0</v>
      </c>
      <c r="T177" s="216">
        <v>129975.0</v>
      </c>
      <c r="U177" s="216">
        <v>129908.0</v>
      </c>
      <c r="V177" s="216">
        <v>125955.0</v>
      </c>
      <c r="W177" s="126"/>
      <c r="X177" s="217">
        <v>230059.0</v>
      </c>
      <c r="Y177" s="216"/>
      <c r="Z177" s="216">
        <v>124449.0</v>
      </c>
      <c r="AA177" s="216">
        <v>608250.0</v>
      </c>
      <c r="AB177" s="127"/>
      <c r="AC177" s="127"/>
      <c r="AD177" s="127"/>
    </row>
    <row r="178">
      <c r="B178" s="108"/>
      <c r="C178" s="192" t="s">
        <v>187</v>
      </c>
      <c r="D178" s="108"/>
      <c r="E178" s="108"/>
      <c r="F178" s="113">
        <v>332.0</v>
      </c>
      <c r="G178" s="71"/>
      <c r="H178" s="130" t="s">
        <v>173</v>
      </c>
      <c r="I178" s="131">
        <f>sum(N179:N180)</f>
        <v>331.8425611</v>
      </c>
      <c r="J178" s="71"/>
      <c r="K178" s="71"/>
      <c r="L178" s="71"/>
      <c r="M178" s="71"/>
      <c r="N178" s="68"/>
      <c r="P178" s="54"/>
      <c r="Q178" s="60" t="s">
        <v>185</v>
      </c>
      <c r="R178" s="69">
        <f t="shared" ref="R178:AD178" si="21">R177*$J$8</f>
        <v>15769.8402</v>
      </c>
      <c r="S178" s="69">
        <f t="shared" si="21"/>
        <v>766.1192503</v>
      </c>
      <c r="T178" s="69">
        <f t="shared" si="21"/>
        <v>1662.987233</v>
      </c>
      <c r="U178" s="69">
        <f t="shared" si="21"/>
        <v>1662.12999</v>
      </c>
      <c r="V178" s="69">
        <f t="shared" si="21"/>
        <v>1611.55266</v>
      </c>
      <c r="W178" s="128">
        <f t="shared" si="21"/>
        <v>0</v>
      </c>
      <c r="X178" s="128">
        <f t="shared" si="21"/>
        <v>2943.528986</v>
      </c>
      <c r="Y178" s="69">
        <f t="shared" si="21"/>
        <v>0</v>
      </c>
      <c r="Z178" s="69">
        <f t="shared" si="21"/>
        <v>1592.283887</v>
      </c>
      <c r="AA178" s="69">
        <f t="shared" si="21"/>
        <v>7782.358028</v>
      </c>
      <c r="AB178" s="69">
        <f t="shared" si="21"/>
        <v>0</v>
      </c>
      <c r="AC178" s="69">
        <f t="shared" si="21"/>
        <v>0</v>
      </c>
      <c r="AD178" s="69">
        <f t="shared" si="21"/>
        <v>0</v>
      </c>
    </row>
    <row r="179">
      <c r="B179" s="108"/>
      <c r="C179" s="164" t="s">
        <v>332</v>
      </c>
      <c r="D179" s="108"/>
      <c r="E179" s="108"/>
      <c r="F179" s="118">
        <f>F173</f>
        <v>12241</v>
      </c>
      <c r="G179" s="119"/>
      <c r="H179" s="71"/>
      <c r="I179" s="71"/>
      <c r="J179" s="71"/>
      <c r="K179" s="71"/>
      <c r="L179" s="71"/>
      <c r="M179" s="120">
        <f t="shared" ref="M179:M180" si="22">if(Count(F179:L179)&gt;0,sum(F179:L179),"")</f>
        <v>12241</v>
      </c>
      <c r="N179" s="115">
        <f t="shared" ref="N179:N182" si="23">if(ISNUMBER(M179)=false,"",if($J$8&lt;&gt;0,if(M179&lt;&gt;"",M179*$J$8,""),""))</f>
        <v>156.6195555</v>
      </c>
      <c r="O179" s="54"/>
      <c r="P179" s="54"/>
      <c r="Q179" s="54"/>
      <c r="R179" s="54"/>
      <c r="S179" s="54"/>
      <c r="T179" s="54"/>
      <c r="U179" s="54"/>
      <c r="V179" s="54"/>
      <c r="W179" s="54"/>
      <c r="X179" s="54"/>
      <c r="Y179" s="54"/>
      <c r="Z179" s="54"/>
      <c r="AA179" s="54"/>
      <c r="AB179" s="54"/>
      <c r="AC179" s="54"/>
      <c r="AD179" s="54"/>
    </row>
    <row r="180">
      <c r="B180" s="108"/>
      <c r="C180" s="167" t="s">
        <v>190</v>
      </c>
      <c r="D180" s="108"/>
      <c r="E180" s="108"/>
      <c r="F180" s="132">
        <f>M174</f>
        <v>13695</v>
      </c>
      <c r="G180" s="71"/>
      <c r="H180" s="71"/>
      <c r="I180" s="71"/>
      <c r="J180" s="71"/>
      <c r="K180" s="71"/>
      <c r="L180" s="71"/>
      <c r="M180" s="120">
        <f t="shared" si="22"/>
        <v>13695</v>
      </c>
      <c r="N180" s="115">
        <f t="shared" si="23"/>
        <v>175.2230057</v>
      </c>
      <c r="O180" s="54"/>
      <c r="P180" s="54"/>
      <c r="Q180" s="52" t="s">
        <v>195</v>
      </c>
      <c r="R180" s="126"/>
      <c r="S180" s="126"/>
      <c r="T180" s="126"/>
      <c r="U180" s="127"/>
      <c r="V180" s="126"/>
      <c r="W180" s="126"/>
      <c r="X180" s="126"/>
      <c r="Y180" s="126"/>
      <c r="Z180" s="126"/>
      <c r="AA180" s="126"/>
      <c r="AB180" s="126"/>
      <c r="AC180" s="126"/>
      <c r="AD180" s="126"/>
    </row>
    <row r="181">
      <c r="B181" s="163" t="s">
        <v>191</v>
      </c>
      <c r="C181" s="65"/>
      <c r="D181" s="108"/>
      <c r="E181" s="108"/>
      <c r="F181" s="71"/>
      <c r="G181" s="71"/>
      <c r="H181" s="71"/>
      <c r="I181" s="71"/>
      <c r="J181" s="71"/>
      <c r="K181" s="71"/>
      <c r="L181" s="71"/>
      <c r="M181" s="71"/>
      <c r="N181" s="68" t="str">
        <f t="shared" si="23"/>
        <v/>
      </c>
      <c r="O181" s="54"/>
      <c r="P181" s="54"/>
      <c r="Q181" s="54" t="s">
        <v>185</v>
      </c>
      <c r="R181" s="69">
        <f t="shared" ref="R181:AD181" si="24">R180*$J$8</f>
        <v>0</v>
      </c>
      <c r="S181" s="69">
        <f t="shared" si="24"/>
        <v>0</v>
      </c>
      <c r="T181" s="69">
        <f t="shared" si="24"/>
        <v>0</v>
      </c>
      <c r="U181" s="69">
        <f t="shared" si="24"/>
        <v>0</v>
      </c>
      <c r="V181" s="69">
        <f t="shared" si="24"/>
        <v>0</v>
      </c>
      <c r="W181" s="128">
        <f t="shared" si="24"/>
        <v>0</v>
      </c>
      <c r="X181" s="128">
        <f t="shared" si="24"/>
        <v>0</v>
      </c>
      <c r="Y181" s="69">
        <f t="shared" si="24"/>
        <v>0</v>
      </c>
      <c r="Z181" s="69">
        <f t="shared" si="24"/>
        <v>0</v>
      </c>
      <c r="AA181" s="69">
        <f t="shared" si="24"/>
        <v>0</v>
      </c>
      <c r="AB181" s="69">
        <f t="shared" si="24"/>
        <v>0</v>
      </c>
      <c r="AC181" s="69">
        <f t="shared" si="24"/>
        <v>0</v>
      </c>
      <c r="AD181" s="69">
        <f t="shared" si="24"/>
        <v>0</v>
      </c>
    </row>
    <row r="182">
      <c r="A182" s="54"/>
      <c r="B182" s="108"/>
      <c r="C182" s="194" t="s">
        <v>193</v>
      </c>
      <c r="D182" s="108"/>
      <c r="E182" s="108"/>
      <c r="F182" s="113">
        <v>40918.0</v>
      </c>
      <c r="G182" s="71"/>
      <c r="H182" s="130" t="s">
        <v>173</v>
      </c>
      <c r="I182" s="131">
        <f>M183</f>
        <v>40918</v>
      </c>
      <c r="J182" s="71"/>
      <c r="K182" s="71"/>
      <c r="L182" s="71"/>
      <c r="M182" s="71">
        <f t="shared" ref="M182:M183" si="25">if(Count(F182:L182)&gt;0,sum(F182:L182),"")</f>
        <v>81836</v>
      </c>
      <c r="N182" s="68">
        <f t="shared" si="23"/>
        <v>1047.064614</v>
      </c>
      <c r="P182" s="56"/>
      <c r="AI182" s="54"/>
      <c r="AJ182" s="54"/>
      <c r="AK182" s="54"/>
      <c r="AL182" s="54"/>
      <c r="AM182" s="54"/>
      <c r="AN182" s="54"/>
    </row>
    <row r="183">
      <c r="A183" s="54"/>
      <c r="B183" s="108"/>
      <c r="C183" s="164" t="s">
        <v>333</v>
      </c>
      <c r="D183" s="108"/>
      <c r="E183" s="108"/>
      <c r="F183" s="118">
        <f>if(F157="Yes",0,F163)</f>
        <v>40918</v>
      </c>
      <c r="G183" s="119"/>
      <c r="H183" s="71"/>
      <c r="I183" s="71"/>
      <c r="J183" s="71"/>
      <c r="K183" s="71"/>
      <c r="L183" s="71"/>
      <c r="M183" s="120">
        <f t="shared" si="25"/>
        <v>40918</v>
      </c>
      <c r="N183" s="133" t="s">
        <v>151</v>
      </c>
      <c r="O183" s="119"/>
      <c r="P183" s="54"/>
      <c r="AI183" s="54"/>
      <c r="AJ183" s="54"/>
      <c r="AK183" s="54"/>
      <c r="AL183" s="54"/>
      <c r="AM183" s="54"/>
      <c r="AN183" s="54"/>
    </row>
    <row r="184">
      <c r="A184" s="54"/>
      <c r="B184" s="108"/>
      <c r="C184" s="108"/>
      <c r="D184" s="108"/>
      <c r="E184" s="108"/>
      <c r="F184" s="71"/>
      <c r="G184" s="71"/>
      <c r="H184" s="71"/>
      <c r="I184" s="71"/>
      <c r="J184" s="71"/>
      <c r="K184" s="71"/>
      <c r="L184" s="71"/>
      <c r="M184" s="71"/>
      <c r="N184" s="68"/>
      <c r="O184" s="119"/>
      <c r="P184" s="54"/>
      <c r="AI184" s="54"/>
      <c r="AJ184" s="54"/>
      <c r="AK184" s="54"/>
      <c r="AL184" s="54"/>
      <c r="AM184" s="54"/>
      <c r="AN184" s="54"/>
    </row>
    <row r="185">
      <c r="B185" s="108"/>
      <c r="C185" s="194" t="s">
        <v>196</v>
      </c>
      <c r="D185" s="108"/>
      <c r="E185" s="108"/>
      <c r="F185" s="113">
        <v>0.0</v>
      </c>
      <c r="G185" s="71"/>
      <c r="H185" s="130" t="s">
        <v>173</v>
      </c>
      <c r="I185" s="131">
        <f>M186</f>
        <v>0</v>
      </c>
      <c r="J185" s="71"/>
      <c r="K185" s="71"/>
      <c r="L185" s="71"/>
      <c r="M185" s="71">
        <f t="shared" ref="M185:M187" si="26">if(Count(F185:L185)&gt;0,sum(F185:L185),"")</f>
        <v>0</v>
      </c>
      <c r="N185" s="68">
        <f>if(ISNUMBER(M185)=false,"",if($J$8&lt;&gt;0,if(M185&lt;&gt;"",M185*$J$8,""),""))</f>
        <v>0</v>
      </c>
      <c r="P185" s="56"/>
    </row>
    <row r="186">
      <c r="B186" s="108"/>
      <c r="C186" s="164" t="s">
        <v>334</v>
      </c>
      <c r="D186" s="108"/>
      <c r="E186" s="108"/>
      <c r="F186" s="70">
        <v>0.0</v>
      </c>
      <c r="G186" s="119"/>
      <c r="H186" s="71"/>
      <c r="I186" s="71"/>
      <c r="J186" s="71"/>
      <c r="K186" s="71"/>
      <c r="L186" s="71"/>
      <c r="M186" s="120">
        <f t="shared" si="26"/>
        <v>0</v>
      </c>
      <c r="N186" s="133" t="s">
        <v>151</v>
      </c>
      <c r="O186" s="54"/>
      <c r="P186" s="54"/>
    </row>
    <row r="187">
      <c r="B187" s="108"/>
      <c r="C187" s="65"/>
      <c r="D187" s="108"/>
      <c r="E187" s="108"/>
      <c r="F187" s="119"/>
      <c r="G187" s="71"/>
      <c r="H187" s="71"/>
      <c r="I187" s="71"/>
      <c r="J187" s="71"/>
      <c r="K187" s="71"/>
      <c r="L187" s="71"/>
      <c r="M187" s="71" t="str">
        <f t="shared" si="26"/>
        <v/>
      </c>
      <c r="N187" s="68" t="str">
        <f t="shared" ref="N187:N188" si="27">M187</f>
        <v/>
      </c>
      <c r="O187" s="54"/>
      <c r="P187" s="54"/>
    </row>
    <row r="188">
      <c r="B188" s="108"/>
      <c r="C188" s="194" t="s">
        <v>198</v>
      </c>
      <c r="D188" s="108"/>
      <c r="E188" s="108"/>
      <c r="F188" s="113">
        <v>-947.0</v>
      </c>
      <c r="G188" s="71"/>
      <c r="H188" s="130" t="s">
        <v>173</v>
      </c>
      <c r="I188" s="195">
        <f>I193-I182-I185+I190</f>
        <v>-1004.996386</v>
      </c>
      <c r="J188" s="119"/>
      <c r="K188" s="119"/>
      <c r="L188" s="119"/>
      <c r="M188" s="54"/>
      <c r="N188" s="68" t="str">
        <f t="shared" si="27"/>
        <v/>
      </c>
      <c r="P188" s="56"/>
    </row>
    <row r="189">
      <c r="B189" s="108"/>
      <c r="C189" s="108"/>
      <c r="D189" s="108"/>
      <c r="E189" s="108"/>
      <c r="F189" s="54"/>
      <c r="G189" s="71"/>
      <c r="H189" s="71"/>
      <c r="I189" s="71"/>
      <c r="J189" s="71"/>
      <c r="K189" s="71"/>
      <c r="L189" s="71"/>
      <c r="M189" s="67"/>
      <c r="N189" s="68"/>
      <c r="O189" s="54"/>
      <c r="P189" s="54"/>
    </row>
    <row r="190">
      <c r="B190" s="108"/>
      <c r="C190" s="194" t="s">
        <v>199</v>
      </c>
      <c r="D190" s="108"/>
      <c r="E190" s="108"/>
      <c r="F190" s="113">
        <v>1273.0</v>
      </c>
      <c r="G190" s="71"/>
      <c r="H190" s="130" t="s">
        <v>173</v>
      </c>
      <c r="I190" s="131">
        <f>N191</f>
        <v>1273</v>
      </c>
      <c r="J190" s="71"/>
      <c r="K190" s="71"/>
      <c r="L190" s="71"/>
      <c r="M190" s="71"/>
      <c r="N190" s="68"/>
      <c r="P190" s="56"/>
    </row>
    <row r="191">
      <c r="B191" s="129" t="s">
        <v>128</v>
      </c>
      <c r="C191" s="167" t="s">
        <v>200</v>
      </c>
      <c r="D191" s="108"/>
      <c r="E191" s="108"/>
      <c r="F191" s="125">
        <v>1273.0</v>
      </c>
      <c r="G191" s="71"/>
      <c r="H191" s="71"/>
      <c r="I191" s="71"/>
      <c r="J191" s="71"/>
      <c r="K191" s="71"/>
      <c r="L191" s="71"/>
      <c r="M191" s="71"/>
      <c r="N191" s="134">
        <f>F191</f>
        <v>1273</v>
      </c>
      <c r="O191" s="54"/>
      <c r="P191" s="54"/>
    </row>
    <row r="192">
      <c r="B192" s="108"/>
      <c r="C192" s="108"/>
      <c r="D192" s="108"/>
      <c r="E192" s="108"/>
      <c r="F192" s="119"/>
      <c r="G192" s="71"/>
      <c r="H192" s="71"/>
      <c r="I192" s="71">
        <f>F193-I193</f>
        <v>-3.003613803</v>
      </c>
      <c r="J192" s="71">
        <f>I182+I185+I188-I190</f>
        <v>38640.00361</v>
      </c>
      <c r="K192" s="71"/>
      <c r="L192" s="71"/>
      <c r="M192" s="71"/>
      <c r="N192" s="71"/>
    </row>
    <row r="193">
      <c r="B193" s="108"/>
      <c r="C193" s="194" t="s">
        <v>201</v>
      </c>
      <c r="D193" s="108"/>
      <c r="E193" s="108"/>
      <c r="F193" s="113">
        <v>38637.0</v>
      </c>
      <c r="G193" s="71"/>
      <c r="H193" s="130" t="s">
        <v>173</v>
      </c>
      <c r="I193" s="131">
        <f>sum(O194:O212)</f>
        <v>38640.00361</v>
      </c>
      <c r="J193" s="135" t="s">
        <v>399</v>
      </c>
      <c r="K193" s="71">
        <f>F193-I193</f>
        <v>-3.003613803</v>
      </c>
      <c r="L193" s="71"/>
      <c r="M193" s="71"/>
      <c r="N193" s="71"/>
      <c r="P193" s="2" t="s">
        <v>203</v>
      </c>
      <c r="Q193" s="59">
        <f>M194+N195+N196+N197+N198+N199+N200+N201+N202-M203-N204-N205+N206+M207-M208-M209-M210+M211+M212</f>
        <v>38640.00361</v>
      </c>
    </row>
    <row r="194">
      <c r="B194" s="108"/>
      <c r="C194" s="164" t="s">
        <v>204</v>
      </c>
      <c r="D194" s="108"/>
      <c r="E194" s="108"/>
      <c r="F194" s="132">
        <f>F186+F183</f>
        <v>40918</v>
      </c>
      <c r="G194" s="119"/>
      <c r="H194" s="71"/>
      <c r="I194" s="71"/>
      <c r="J194" s="71"/>
      <c r="K194" s="71"/>
      <c r="L194" s="71"/>
      <c r="M194" s="120">
        <f t="shared" ref="M194:M206" si="29">if(Count(F194:L194)&gt;0,sum(F194:L194),"")</f>
        <v>40918</v>
      </c>
      <c r="N194" s="54"/>
      <c r="O194" s="136">
        <f>M194</f>
        <v>40918</v>
      </c>
      <c r="P194" s="54"/>
    </row>
    <row r="195">
      <c r="B195" s="137" t="s">
        <v>205</v>
      </c>
      <c r="C195" s="164" t="s">
        <v>206</v>
      </c>
      <c r="D195" s="65"/>
      <c r="E195" s="65"/>
      <c r="F195" s="132" t="str">
        <f t="shared" ref="F195:L195" si="28">F27</f>
        <v/>
      </c>
      <c r="G195" s="132">
        <f t="shared" si="28"/>
        <v>-36281</v>
      </c>
      <c r="H195" s="132" t="str">
        <f t="shared" si="28"/>
        <v/>
      </c>
      <c r="I195" s="132" t="str">
        <f t="shared" si="28"/>
        <v/>
      </c>
      <c r="J195" s="132" t="str">
        <f t="shared" si="28"/>
        <v/>
      </c>
      <c r="K195" s="132" t="str">
        <f t="shared" si="28"/>
        <v/>
      </c>
      <c r="L195" s="132" t="str">
        <f t="shared" si="28"/>
        <v/>
      </c>
      <c r="M195" s="120">
        <f t="shared" si="29"/>
        <v>-36281</v>
      </c>
      <c r="N195" s="134">
        <f t="shared" ref="N195:N202" si="31">if(ISNUMBER(M195)=false,"",if($J$8&lt;&gt;0,if(M195&lt;&gt;"",M195*$J$8,""),""))</f>
        <v>-464.2034223</v>
      </c>
      <c r="O195" s="138">
        <f t="shared" ref="O195:O202" si="32">N195</f>
        <v>-464.2034223</v>
      </c>
      <c r="P195" s="54"/>
    </row>
    <row r="196">
      <c r="B196" s="137" t="s">
        <v>205</v>
      </c>
      <c r="C196" s="203" t="s">
        <v>207</v>
      </c>
      <c r="D196" s="65"/>
      <c r="E196" s="65"/>
      <c r="F196" s="132" t="str">
        <f t="shared" ref="F196:L196" si="30">F28</f>
        <v/>
      </c>
      <c r="G196" s="132">
        <f t="shared" si="30"/>
        <v>-35189</v>
      </c>
      <c r="H196" s="132">
        <f t="shared" si="30"/>
        <v>-19195</v>
      </c>
      <c r="I196" s="132">
        <f t="shared" si="30"/>
        <v>10225</v>
      </c>
      <c r="J196" s="132" t="str">
        <f t="shared" si="30"/>
        <v/>
      </c>
      <c r="K196" s="132" t="str">
        <f t="shared" si="30"/>
        <v/>
      </c>
      <c r="L196" s="132" t="str">
        <f t="shared" si="30"/>
        <v/>
      </c>
      <c r="M196" s="120">
        <f t="shared" si="29"/>
        <v>-44159</v>
      </c>
      <c r="N196" s="134">
        <f t="shared" si="31"/>
        <v>-564.9998325</v>
      </c>
      <c r="O196" s="138">
        <f t="shared" si="32"/>
        <v>-564.9998325</v>
      </c>
      <c r="P196" s="54"/>
    </row>
    <row r="197">
      <c r="B197" s="137" t="s">
        <v>205</v>
      </c>
      <c r="C197" s="164" t="s">
        <v>208</v>
      </c>
      <c r="D197" s="65"/>
      <c r="E197" s="65"/>
      <c r="F197" s="132">
        <f t="shared" ref="F197:L197" si="33">F34</f>
        <v>32974.81</v>
      </c>
      <c r="G197" s="132" t="str">
        <f t="shared" si="33"/>
        <v/>
      </c>
      <c r="H197" s="132" t="str">
        <f t="shared" si="33"/>
        <v/>
      </c>
      <c r="I197" s="132" t="str">
        <f t="shared" si="33"/>
        <v/>
      </c>
      <c r="J197" s="132" t="str">
        <f t="shared" si="33"/>
        <v/>
      </c>
      <c r="K197" s="132" t="str">
        <f t="shared" si="33"/>
        <v/>
      </c>
      <c r="L197" s="132" t="str">
        <f t="shared" si="33"/>
        <v/>
      </c>
      <c r="M197" s="120">
        <f t="shared" si="29"/>
        <v>32974.81</v>
      </c>
      <c r="N197" s="134">
        <f t="shared" si="31"/>
        <v>421.9018123</v>
      </c>
      <c r="O197" s="138">
        <f t="shared" si="32"/>
        <v>421.9018123</v>
      </c>
      <c r="P197" s="54"/>
    </row>
    <row r="198">
      <c r="B198" s="137" t="s">
        <v>205</v>
      </c>
      <c r="C198" s="203" t="s">
        <v>209</v>
      </c>
      <c r="D198" s="65"/>
      <c r="E198" s="65"/>
      <c r="F198" s="132" t="str">
        <f t="shared" ref="F198:L198" si="34">F37</f>
        <v/>
      </c>
      <c r="G198" s="132" t="str">
        <f t="shared" si="34"/>
        <v/>
      </c>
      <c r="H198" s="132" t="str">
        <f t="shared" si="34"/>
        <v/>
      </c>
      <c r="I198" s="132" t="str">
        <f t="shared" si="34"/>
        <v/>
      </c>
      <c r="J198" s="132" t="str">
        <f t="shared" si="34"/>
        <v/>
      </c>
      <c r="K198" s="132" t="str">
        <f t="shared" si="34"/>
        <v/>
      </c>
      <c r="L198" s="132" t="str">
        <f t="shared" si="34"/>
        <v/>
      </c>
      <c r="M198" s="120" t="str">
        <f t="shared" si="29"/>
        <v/>
      </c>
      <c r="N198" s="68" t="str">
        <f t="shared" si="31"/>
        <v/>
      </c>
      <c r="O198" s="138" t="str">
        <f t="shared" si="32"/>
        <v/>
      </c>
      <c r="P198" s="54"/>
    </row>
    <row r="199">
      <c r="B199" s="137" t="s">
        <v>205</v>
      </c>
      <c r="C199" s="164" t="s">
        <v>210</v>
      </c>
      <c r="D199" s="65"/>
      <c r="E199" s="65"/>
      <c r="F199" s="132" t="str">
        <f t="shared" ref="F199:L199" si="35">F38</f>
        <v/>
      </c>
      <c r="G199" s="132" t="str">
        <f t="shared" si="35"/>
        <v/>
      </c>
      <c r="H199" s="132" t="str">
        <f t="shared" si="35"/>
        <v/>
      </c>
      <c r="I199" s="132" t="str">
        <f t="shared" si="35"/>
        <v/>
      </c>
      <c r="J199" s="132" t="str">
        <f t="shared" si="35"/>
        <v/>
      </c>
      <c r="K199" s="132" t="str">
        <f t="shared" si="35"/>
        <v/>
      </c>
      <c r="L199" s="132" t="str">
        <f t="shared" si="35"/>
        <v/>
      </c>
      <c r="M199" s="120" t="str">
        <f t="shared" si="29"/>
        <v/>
      </c>
      <c r="N199" s="134" t="str">
        <f t="shared" si="31"/>
        <v/>
      </c>
      <c r="O199" s="138" t="str">
        <f t="shared" si="32"/>
        <v/>
      </c>
      <c r="P199" s="54"/>
    </row>
    <row r="200">
      <c r="B200" s="137" t="s">
        <v>205</v>
      </c>
      <c r="C200" s="164" t="s">
        <v>211</v>
      </c>
      <c r="D200" s="65"/>
      <c r="E200" s="65"/>
      <c r="F200" s="132" t="str">
        <f>F39</f>
        <v/>
      </c>
      <c r="G200" s="132"/>
      <c r="H200" s="132"/>
      <c r="I200" s="132"/>
      <c r="J200" s="132"/>
      <c r="K200" s="132"/>
      <c r="L200" s="132"/>
      <c r="M200" s="120" t="str">
        <f t="shared" si="29"/>
        <v/>
      </c>
      <c r="N200" s="134" t="str">
        <f t="shared" si="31"/>
        <v/>
      </c>
      <c r="O200" s="138" t="str">
        <f t="shared" si="32"/>
        <v/>
      </c>
      <c r="P200" s="54"/>
    </row>
    <row r="201">
      <c r="B201" s="137" t="s">
        <v>205</v>
      </c>
      <c r="C201" s="203" t="s">
        <v>212</v>
      </c>
      <c r="D201" s="65"/>
      <c r="E201" s="65"/>
      <c r="F201" s="132" t="str">
        <f t="shared" ref="F201:L201" si="36">F44</f>
        <v/>
      </c>
      <c r="G201" s="132" t="str">
        <f t="shared" si="36"/>
        <v/>
      </c>
      <c r="H201" s="132" t="str">
        <f t="shared" si="36"/>
        <v/>
      </c>
      <c r="I201" s="132" t="str">
        <f t="shared" si="36"/>
        <v/>
      </c>
      <c r="J201" s="132" t="str">
        <f t="shared" si="36"/>
        <v/>
      </c>
      <c r="K201" s="132" t="str">
        <f t="shared" si="36"/>
        <v/>
      </c>
      <c r="L201" s="132" t="str">
        <f t="shared" si="36"/>
        <v/>
      </c>
      <c r="M201" s="120" t="str">
        <f t="shared" si="29"/>
        <v/>
      </c>
      <c r="N201" s="68" t="str">
        <f t="shared" si="31"/>
        <v/>
      </c>
      <c r="O201" s="138" t="str">
        <f t="shared" si="32"/>
        <v/>
      </c>
      <c r="P201" s="54"/>
    </row>
    <row r="202">
      <c r="B202" s="137" t="s">
        <v>205</v>
      </c>
      <c r="C202" s="203" t="s">
        <v>213</v>
      </c>
      <c r="D202" s="65"/>
      <c r="E202" s="65"/>
      <c r="F202" s="132" t="str">
        <f t="shared" ref="F202:L202" si="37">F45</f>
        <v/>
      </c>
      <c r="G202" s="132" t="str">
        <f t="shared" si="37"/>
        <v/>
      </c>
      <c r="H202" s="132" t="str">
        <f t="shared" si="37"/>
        <v/>
      </c>
      <c r="I202" s="132" t="str">
        <f t="shared" si="37"/>
        <v/>
      </c>
      <c r="J202" s="132" t="str">
        <f t="shared" si="37"/>
        <v/>
      </c>
      <c r="K202" s="132" t="str">
        <f t="shared" si="37"/>
        <v/>
      </c>
      <c r="L202" s="132" t="str">
        <f t="shared" si="37"/>
        <v/>
      </c>
      <c r="M202" s="120" t="str">
        <f t="shared" si="29"/>
        <v/>
      </c>
      <c r="N202" s="68" t="str">
        <f t="shared" si="31"/>
        <v/>
      </c>
      <c r="O202" s="138" t="str">
        <f t="shared" si="32"/>
        <v/>
      </c>
      <c r="P202" s="54"/>
    </row>
    <row r="203">
      <c r="B203" s="65" t="s">
        <v>128</v>
      </c>
      <c r="C203" s="203" t="s">
        <v>214</v>
      </c>
      <c r="D203" s="65"/>
      <c r="E203" s="65"/>
      <c r="F203" s="140">
        <v>0.0</v>
      </c>
      <c r="G203" s="71"/>
      <c r="H203" s="71"/>
      <c r="I203" s="71"/>
      <c r="J203" s="71"/>
      <c r="K203" s="71"/>
      <c r="L203" s="71"/>
      <c r="M203" s="68">
        <f t="shared" si="29"/>
        <v>0</v>
      </c>
      <c r="N203" s="141"/>
      <c r="O203" s="138">
        <f>-M203</f>
        <v>0</v>
      </c>
      <c r="P203" s="54"/>
    </row>
    <row r="204">
      <c r="B204" s="65" t="s">
        <v>128</v>
      </c>
      <c r="C204" s="203" t="s">
        <v>215</v>
      </c>
      <c r="D204" s="65"/>
      <c r="E204" s="65"/>
      <c r="F204" s="218">
        <v>0.0</v>
      </c>
      <c r="G204" s="132" t="str">
        <f t="shared" ref="G204:L204" si="38">G49</f>
        <v/>
      </c>
      <c r="H204" s="132" t="str">
        <f t="shared" si="38"/>
        <v/>
      </c>
      <c r="I204" s="132" t="str">
        <f t="shared" si="38"/>
        <v/>
      </c>
      <c r="J204" s="132" t="str">
        <f t="shared" si="38"/>
        <v/>
      </c>
      <c r="K204" s="132" t="str">
        <f t="shared" si="38"/>
        <v/>
      </c>
      <c r="L204" s="132" t="str">
        <f t="shared" si="38"/>
        <v/>
      </c>
      <c r="M204" s="120">
        <f t="shared" si="29"/>
        <v>0</v>
      </c>
      <c r="N204" s="68">
        <f t="shared" ref="N204:N206" si="40">if(ISNUMBER(M204)=false,"",if($J$8&lt;&gt;0,if(M204&lt;&gt;"",M204*$J$8,""),""))</f>
        <v>0</v>
      </c>
      <c r="O204" s="138">
        <f t="shared" ref="O204:O205" si="41">-N204</f>
        <v>0</v>
      </c>
      <c r="P204" s="2" t="s">
        <v>400</v>
      </c>
    </row>
    <row r="205">
      <c r="B205" s="65" t="s">
        <v>128</v>
      </c>
      <c r="C205" s="164" t="s">
        <v>216</v>
      </c>
      <c r="D205" s="65"/>
      <c r="E205" s="65"/>
      <c r="F205" s="132" t="str">
        <f t="shared" ref="F205:L205" si="39">F50</f>
        <v/>
      </c>
      <c r="G205" s="132" t="str">
        <f t="shared" si="39"/>
        <v/>
      </c>
      <c r="H205" s="132" t="str">
        <f t="shared" si="39"/>
        <v/>
      </c>
      <c r="I205" s="132" t="str">
        <f t="shared" si="39"/>
        <v/>
      </c>
      <c r="J205" s="132" t="str">
        <f t="shared" si="39"/>
        <v/>
      </c>
      <c r="K205" s="132" t="str">
        <f t="shared" si="39"/>
        <v/>
      </c>
      <c r="L205" s="132" t="str">
        <f t="shared" si="39"/>
        <v/>
      </c>
      <c r="M205" s="120" t="str">
        <f t="shared" si="29"/>
        <v/>
      </c>
      <c r="N205" s="68" t="str">
        <f t="shared" si="40"/>
        <v/>
      </c>
      <c r="O205" s="138">
        <f t="shared" si="41"/>
        <v>0</v>
      </c>
    </row>
    <row r="206">
      <c r="B206" s="137" t="s">
        <v>205</v>
      </c>
      <c r="C206" s="164" t="s">
        <v>217</v>
      </c>
      <c r="D206" s="65"/>
      <c r="E206" s="65"/>
      <c r="F206" s="140"/>
      <c r="G206" s="140">
        <v>42.0</v>
      </c>
      <c r="H206" s="70">
        <v>22.0</v>
      </c>
      <c r="I206" s="70">
        <v>38.0</v>
      </c>
      <c r="J206" s="70"/>
      <c r="K206" s="66"/>
      <c r="L206" s="66"/>
      <c r="M206" s="120">
        <f t="shared" si="29"/>
        <v>102</v>
      </c>
      <c r="N206" s="134">
        <f t="shared" si="40"/>
        <v>1.30505634</v>
      </c>
      <c r="O206" s="138">
        <f>N206</f>
        <v>1.30505634</v>
      </c>
      <c r="P206" s="143" t="s">
        <v>218</v>
      </c>
    </row>
    <row r="207">
      <c r="B207" s="144" t="s">
        <v>205</v>
      </c>
      <c r="C207" s="164" t="s">
        <v>341</v>
      </c>
      <c r="D207" s="108"/>
      <c r="E207" s="108"/>
      <c r="F207" s="145">
        <v>261.0</v>
      </c>
      <c r="G207" s="2" t="s">
        <v>342</v>
      </c>
      <c r="H207" s="168">
        <f>O33</f>
        <v>261</v>
      </c>
      <c r="I207" s="196" t="s">
        <v>309</v>
      </c>
      <c r="M207" s="134">
        <f t="shared" ref="M207:M208" si="42">F207</f>
        <v>261</v>
      </c>
      <c r="N207" s="141"/>
      <c r="O207" s="138">
        <f>M207</f>
        <v>261</v>
      </c>
    </row>
    <row r="208">
      <c r="B208" s="108" t="s">
        <v>128</v>
      </c>
      <c r="C208" s="164" t="s">
        <v>343</v>
      </c>
      <c r="D208" s="108"/>
      <c r="E208" s="108"/>
      <c r="F208" s="145">
        <v>606.0</v>
      </c>
      <c r="G208" s="2" t="s">
        <v>342</v>
      </c>
      <c r="H208" s="168">
        <f>O50</f>
        <v>606</v>
      </c>
      <c r="I208" s="196" t="s">
        <v>307</v>
      </c>
      <c r="M208" s="134">
        <f t="shared" si="42"/>
        <v>606</v>
      </c>
      <c r="N208" s="141"/>
      <c r="O208" s="138">
        <f t="shared" ref="O208:O210" si="43">-M208</f>
        <v>-606</v>
      </c>
    </row>
    <row r="209">
      <c r="B209" s="108" t="s">
        <v>128</v>
      </c>
      <c r="C209" s="164" t="s">
        <v>221</v>
      </c>
      <c r="D209" s="108"/>
      <c r="E209" s="108"/>
      <c r="F209" s="145"/>
      <c r="G209" s="71"/>
      <c r="H209" s="71"/>
      <c r="I209" s="71"/>
      <c r="J209" s="71"/>
      <c r="K209" s="71"/>
      <c r="L209" s="71"/>
      <c r="M209" s="134" t="str">
        <f t="shared" ref="M209:M228" si="44">if(Count(F209:L209)&gt;0,sum(F209:L209),"")</f>
        <v/>
      </c>
      <c r="N209" s="141"/>
      <c r="O209" s="138">
        <f t="shared" si="43"/>
        <v>0</v>
      </c>
      <c r="Q209" s="2" t="s">
        <v>222</v>
      </c>
    </row>
    <row r="210">
      <c r="B210" s="108" t="s">
        <v>128</v>
      </c>
      <c r="C210" s="167" t="s">
        <v>223</v>
      </c>
      <c r="D210" s="108"/>
      <c r="E210" s="108"/>
      <c r="F210" s="132">
        <f>F191</f>
        <v>1273</v>
      </c>
      <c r="G210" s="71"/>
      <c r="H210" s="71"/>
      <c r="I210" s="71"/>
      <c r="J210" s="71"/>
      <c r="K210" s="71"/>
      <c r="L210" s="71"/>
      <c r="M210" s="134">
        <f t="shared" si="44"/>
        <v>1273</v>
      </c>
      <c r="N210" s="141"/>
      <c r="O210" s="138">
        <f t="shared" si="43"/>
        <v>-1273</v>
      </c>
    </row>
    <row r="211">
      <c r="B211" s="144" t="s">
        <v>205</v>
      </c>
      <c r="C211" s="167" t="s">
        <v>224</v>
      </c>
      <c r="D211" s="108"/>
      <c r="E211" s="108"/>
      <c r="F211" s="145">
        <v>-61.0</v>
      </c>
      <c r="G211" s="71"/>
      <c r="H211" s="71"/>
      <c r="I211" s="71"/>
      <c r="J211" s="71"/>
      <c r="K211" s="71"/>
      <c r="L211" s="71"/>
      <c r="M211" s="134">
        <f t="shared" si="44"/>
        <v>-61</v>
      </c>
      <c r="N211" s="141"/>
      <c r="O211" s="138">
        <f t="shared" ref="O211:O212" si="45">M211</f>
        <v>-61</v>
      </c>
      <c r="P211" s="8" t="s">
        <v>401</v>
      </c>
    </row>
    <row r="212">
      <c r="B212" s="144" t="s">
        <v>205</v>
      </c>
      <c r="C212" s="167" t="s">
        <v>225</v>
      </c>
      <c r="D212" s="108"/>
      <c r="E212" s="108"/>
      <c r="F212" s="145">
        <v>7.0</v>
      </c>
      <c r="G212" s="71"/>
      <c r="H212" s="71"/>
      <c r="I212" s="71"/>
      <c r="J212" s="71"/>
      <c r="K212" s="71"/>
      <c r="L212" s="71"/>
      <c r="M212" s="134">
        <f t="shared" si="44"/>
        <v>7</v>
      </c>
      <c r="N212" s="141"/>
      <c r="O212" s="138">
        <f t="shared" si="45"/>
        <v>7</v>
      </c>
      <c r="P212" s="8" t="s">
        <v>402</v>
      </c>
    </row>
    <row r="213">
      <c r="B213" s="40"/>
      <c r="C213" s="146"/>
      <c r="D213" s="41"/>
      <c r="E213" s="41"/>
      <c r="F213" s="147"/>
      <c r="G213" s="43"/>
      <c r="H213" s="43"/>
      <c r="I213" s="43"/>
      <c r="J213" s="43"/>
      <c r="K213" s="43"/>
      <c r="L213" s="43"/>
      <c r="M213" s="85" t="str">
        <f t="shared" si="44"/>
        <v/>
      </c>
      <c r="N213" s="48" t="str">
        <f t="shared" ref="N213:N228" si="46">if(ISNUMBER(M213)=false,"",if($J$8&lt;&gt;0,if(M213&lt;&gt;"",M213*$J$8,""),""))</f>
        <v/>
      </c>
      <c r="O213" s="148"/>
    </row>
    <row r="214">
      <c r="B214" s="40"/>
      <c r="C214" s="146"/>
      <c r="D214" s="41"/>
      <c r="E214" s="41"/>
      <c r="F214" s="147"/>
      <c r="G214" s="43"/>
      <c r="H214" s="43"/>
      <c r="I214" s="43"/>
      <c r="J214" s="43"/>
      <c r="K214" s="43"/>
      <c r="L214" s="43"/>
      <c r="M214" s="85" t="str">
        <f t="shared" si="44"/>
        <v/>
      </c>
      <c r="N214" s="48" t="str">
        <f t="shared" si="46"/>
        <v/>
      </c>
      <c r="O214" s="148"/>
    </row>
    <row r="215">
      <c r="B215" s="40"/>
      <c r="C215" s="146"/>
      <c r="D215" s="41"/>
      <c r="E215" s="41"/>
      <c r="F215" s="147"/>
      <c r="G215" s="43"/>
      <c r="H215" s="43"/>
      <c r="I215" s="43"/>
      <c r="J215" s="43"/>
      <c r="K215" s="43"/>
      <c r="L215" s="43"/>
      <c r="M215" s="85" t="str">
        <f t="shared" si="44"/>
        <v/>
      </c>
      <c r="N215" s="48" t="str">
        <f t="shared" si="46"/>
        <v/>
      </c>
      <c r="O215" s="148"/>
    </row>
    <row r="216">
      <c r="B216" s="40"/>
      <c r="C216" s="146"/>
      <c r="D216" s="41"/>
      <c r="E216" s="41"/>
      <c r="F216" s="147"/>
      <c r="G216" s="43"/>
      <c r="H216" s="43"/>
      <c r="I216" s="43"/>
      <c r="J216" s="43"/>
      <c r="K216" s="43"/>
      <c r="L216" s="43"/>
      <c r="M216" s="85" t="str">
        <f t="shared" si="44"/>
        <v/>
      </c>
      <c r="N216" s="48" t="str">
        <f t="shared" si="46"/>
        <v/>
      </c>
      <c r="O216" s="148"/>
    </row>
    <row r="217">
      <c r="B217" s="40"/>
      <c r="C217" s="146"/>
      <c r="D217" s="41"/>
      <c r="E217" s="41"/>
      <c r="F217" s="147"/>
      <c r="G217" s="43"/>
      <c r="H217" s="43"/>
      <c r="I217" s="43"/>
      <c r="J217" s="43"/>
      <c r="K217" s="43"/>
      <c r="L217" s="43"/>
      <c r="M217" s="85" t="str">
        <f t="shared" si="44"/>
        <v/>
      </c>
      <c r="N217" s="48" t="str">
        <f t="shared" si="46"/>
        <v/>
      </c>
      <c r="O217" s="148"/>
    </row>
    <row r="218">
      <c r="B218" s="40"/>
      <c r="C218" s="146"/>
      <c r="D218" s="41"/>
      <c r="E218" s="41"/>
      <c r="F218" s="147"/>
      <c r="G218" s="43"/>
      <c r="H218" s="43"/>
      <c r="I218" s="43"/>
      <c r="J218" s="43"/>
      <c r="K218" s="43"/>
      <c r="L218" s="43"/>
      <c r="M218" s="85" t="str">
        <f t="shared" si="44"/>
        <v/>
      </c>
      <c r="N218" s="48" t="str">
        <f t="shared" si="46"/>
        <v/>
      </c>
      <c r="O218" s="148"/>
    </row>
    <row r="219">
      <c r="B219" s="40"/>
      <c r="C219" s="146"/>
      <c r="D219" s="41"/>
      <c r="E219" s="41"/>
      <c r="F219" s="147"/>
      <c r="G219" s="43"/>
      <c r="H219" s="43"/>
      <c r="I219" s="43"/>
      <c r="J219" s="43"/>
      <c r="K219" s="43"/>
      <c r="L219" s="43"/>
      <c r="M219" s="85" t="str">
        <f t="shared" si="44"/>
        <v/>
      </c>
      <c r="N219" s="48" t="str">
        <f t="shared" si="46"/>
        <v/>
      </c>
      <c r="O219" s="148"/>
    </row>
    <row r="220">
      <c r="B220" s="40"/>
      <c r="C220" s="146"/>
      <c r="D220" s="41"/>
      <c r="E220" s="41"/>
      <c r="F220" s="147"/>
      <c r="G220" s="43"/>
      <c r="H220" s="43"/>
      <c r="I220" s="43"/>
      <c r="J220" s="43"/>
      <c r="K220" s="43"/>
      <c r="L220" s="43"/>
      <c r="M220" s="85" t="str">
        <f t="shared" si="44"/>
        <v/>
      </c>
      <c r="N220" s="48" t="str">
        <f t="shared" si="46"/>
        <v/>
      </c>
      <c r="O220" s="148"/>
    </row>
    <row r="221">
      <c r="B221" s="40"/>
      <c r="C221" s="146"/>
      <c r="D221" s="41"/>
      <c r="E221" s="41"/>
      <c r="F221" s="147"/>
      <c r="G221" s="43"/>
      <c r="H221" s="43"/>
      <c r="I221" s="43"/>
      <c r="J221" s="43"/>
      <c r="K221" s="43"/>
      <c r="L221" s="43"/>
      <c r="M221" s="85" t="str">
        <f t="shared" si="44"/>
        <v/>
      </c>
      <c r="N221" s="48" t="str">
        <f t="shared" si="46"/>
        <v/>
      </c>
      <c r="O221" s="149" t="str">
        <f>M222</f>
        <v/>
      </c>
      <c r="P221" s="56" t="s">
        <v>226</v>
      </c>
    </row>
    <row r="222">
      <c r="B222" s="40"/>
      <c r="C222" s="146"/>
      <c r="D222" s="41"/>
      <c r="E222" s="41"/>
      <c r="F222" s="147"/>
      <c r="G222" s="43"/>
      <c r="H222" s="43"/>
      <c r="I222" s="43"/>
      <c r="J222" s="43"/>
      <c r="K222" s="43"/>
      <c r="L222" s="43"/>
      <c r="M222" s="85" t="str">
        <f t="shared" si="44"/>
        <v/>
      </c>
      <c r="N222" s="48" t="str">
        <f t="shared" si="46"/>
        <v/>
      </c>
      <c r="O222" s="136"/>
      <c r="P222" s="54"/>
    </row>
    <row r="223">
      <c r="B223" s="40"/>
      <c r="C223" s="146"/>
      <c r="D223" s="41"/>
      <c r="E223" s="41"/>
      <c r="F223" s="147"/>
      <c r="G223" s="43"/>
      <c r="H223" s="43"/>
      <c r="I223" s="43"/>
      <c r="J223" s="43"/>
      <c r="K223" s="43"/>
      <c r="L223" s="43"/>
      <c r="M223" s="85" t="str">
        <f t="shared" si="44"/>
        <v/>
      </c>
      <c r="N223" s="48" t="str">
        <f t="shared" si="46"/>
        <v/>
      </c>
      <c r="O223" s="136"/>
      <c r="P223" s="54"/>
    </row>
    <row r="224">
      <c r="B224" s="40"/>
      <c r="C224" s="146"/>
      <c r="D224" s="41"/>
      <c r="E224" s="41"/>
      <c r="F224" s="147"/>
      <c r="G224" s="43"/>
      <c r="H224" s="43"/>
      <c r="I224" s="43"/>
      <c r="J224" s="43"/>
      <c r="K224" s="43"/>
      <c r="L224" s="43"/>
      <c r="M224" s="85" t="str">
        <f t="shared" si="44"/>
        <v/>
      </c>
      <c r="N224" s="48" t="str">
        <f t="shared" si="46"/>
        <v/>
      </c>
      <c r="O224" s="149" t="str">
        <f>M225</f>
        <v/>
      </c>
      <c r="P224" s="56" t="s">
        <v>226</v>
      </c>
    </row>
    <row r="225">
      <c r="B225" s="40"/>
      <c r="C225" s="146"/>
      <c r="D225" s="41"/>
      <c r="E225" s="41"/>
      <c r="F225" s="147"/>
      <c r="G225" s="43"/>
      <c r="H225" s="43"/>
      <c r="I225" s="43"/>
      <c r="J225" s="43"/>
      <c r="K225" s="43"/>
      <c r="L225" s="43"/>
      <c r="M225" s="85" t="str">
        <f t="shared" si="44"/>
        <v/>
      </c>
      <c r="N225" s="48" t="str">
        <f t="shared" si="46"/>
        <v/>
      </c>
      <c r="O225" s="150"/>
      <c r="P225" s="54"/>
    </row>
    <row r="226">
      <c r="B226" s="40"/>
      <c r="C226" s="146"/>
      <c r="D226" s="41"/>
      <c r="E226" s="41"/>
      <c r="F226" s="147"/>
      <c r="G226" s="43"/>
      <c r="H226" s="43"/>
      <c r="I226" s="43"/>
      <c r="J226" s="43"/>
      <c r="K226" s="43"/>
      <c r="L226" s="43"/>
      <c r="M226" s="85" t="str">
        <f t="shared" si="44"/>
        <v/>
      </c>
      <c r="N226" s="48" t="str">
        <f t="shared" si="46"/>
        <v/>
      </c>
      <c r="O226" s="150"/>
      <c r="P226" s="54"/>
    </row>
    <row r="227">
      <c r="B227" s="40"/>
      <c r="C227" s="146"/>
      <c r="D227" s="41"/>
      <c r="E227" s="41"/>
      <c r="F227" s="147"/>
      <c r="G227" s="43"/>
      <c r="H227" s="43"/>
      <c r="I227" s="43"/>
      <c r="J227" s="43"/>
      <c r="K227" s="43"/>
      <c r="L227" s="43"/>
      <c r="M227" s="85" t="str">
        <f t="shared" si="44"/>
        <v/>
      </c>
      <c r="N227" s="48" t="str">
        <f t="shared" si="46"/>
        <v/>
      </c>
      <c r="O227" s="149">
        <f>O232-O224</f>
        <v>0</v>
      </c>
      <c r="P227" s="56" t="s">
        <v>226</v>
      </c>
    </row>
    <row r="228">
      <c r="B228" s="40"/>
      <c r="C228" s="146"/>
      <c r="D228" s="41"/>
      <c r="E228" s="41"/>
      <c r="F228" s="147"/>
      <c r="G228" s="43"/>
      <c r="H228" s="43"/>
      <c r="I228" s="43"/>
      <c r="J228" s="43"/>
      <c r="K228" s="43"/>
      <c r="L228" s="43"/>
      <c r="M228" s="85" t="str">
        <f t="shared" si="44"/>
        <v/>
      </c>
      <c r="N228" s="48" t="str">
        <f t="shared" si="46"/>
        <v/>
      </c>
      <c r="O228" s="150"/>
      <c r="P228" s="54"/>
    </row>
    <row r="229">
      <c r="N229" s="4"/>
      <c r="O229" s="149" t="str">
        <f>N230</f>
        <v/>
      </c>
      <c r="P229" s="56" t="s">
        <v>226</v>
      </c>
    </row>
    <row r="230">
      <c r="N230" s="4"/>
      <c r="O230" s="150"/>
      <c r="P230" s="54"/>
    </row>
    <row r="231">
      <c r="N231" s="4"/>
      <c r="O231" s="150"/>
      <c r="P231" s="54"/>
    </row>
    <row r="232">
      <c r="N232" s="4"/>
      <c r="O232" s="149">
        <f>M233+N234+N235+N236+N237+N238+N239-M240-N241-N242+M243-M244-M245</f>
        <v>0</v>
      </c>
      <c r="P232" s="56" t="s">
        <v>226</v>
      </c>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row r="1081">
      <c r="N1081" s="4"/>
    </row>
    <row r="1082">
      <c r="N1082" s="4"/>
    </row>
    <row r="1083">
      <c r="N1083" s="4"/>
    </row>
    <row r="1084">
      <c r="N1084" s="4"/>
    </row>
    <row r="1085">
      <c r="N1085" s="4"/>
    </row>
    <row r="1086">
      <c r="N1086" s="4"/>
    </row>
    <row r="1087">
      <c r="N1087" s="4"/>
    </row>
  </sheetData>
  <mergeCells count="23">
    <mergeCell ref="B8:D8"/>
    <mergeCell ref="AB8:AC8"/>
    <mergeCell ref="R36:V36"/>
    <mergeCell ref="D154:E154"/>
    <mergeCell ref="D155:E155"/>
    <mergeCell ref="D156:E156"/>
    <mergeCell ref="D157:E157"/>
    <mergeCell ref="D158:E158"/>
    <mergeCell ref="D159:E159"/>
    <mergeCell ref="D160:E160"/>
    <mergeCell ref="D161:E161"/>
    <mergeCell ref="D162:E162"/>
    <mergeCell ref="D163:E163"/>
    <mergeCell ref="D164:E164"/>
    <mergeCell ref="I207:L207"/>
    <mergeCell ref="I208:L208"/>
    <mergeCell ref="D168:E168"/>
    <mergeCell ref="D169:E169"/>
    <mergeCell ref="D170:E170"/>
    <mergeCell ref="D173:E173"/>
    <mergeCell ref="D174:E174"/>
    <mergeCell ref="D175:E175"/>
    <mergeCell ref="D176:E17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min="6" max="6" width="15.63"/>
    <col customWidth="1" min="17" max="17" width="24.88"/>
    <col customWidth="1" min="18" max="18" width="24.0"/>
    <col customWidth="1" min="20" max="20" width="24.88"/>
  </cols>
  <sheetData>
    <row r="1">
      <c r="A1" s="3" t="s">
        <v>403</v>
      </c>
      <c r="N1" s="4"/>
    </row>
    <row r="2">
      <c r="A2" s="5" t="s">
        <v>404</v>
      </c>
      <c r="B2" s="6"/>
      <c r="C2" s="6"/>
      <c r="D2" s="6"/>
      <c r="E2" s="6"/>
      <c r="F2" s="6"/>
      <c r="G2" s="6"/>
      <c r="H2" s="6"/>
      <c r="I2" s="6"/>
      <c r="J2" s="6"/>
      <c r="K2" s="6"/>
      <c r="N2" s="4"/>
    </row>
    <row r="3">
      <c r="A3" s="5" t="s">
        <v>405</v>
      </c>
      <c r="B3" s="6"/>
      <c r="C3" s="6"/>
      <c r="D3" s="6"/>
      <c r="E3" s="6"/>
      <c r="F3" s="6"/>
      <c r="G3" s="6"/>
      <c r="H3" s="6"/>
      <c r="I3" s="6"/>
      <c r="J3" s="6"/>
      <c r="K3" s="6"/>
      <c r="N3" s="4"/>
    </row>
    <row r="4">
      <c r="A4" s="7" t="s">
        <v>406</v>
      </c>
      <c r="N4" s="4"/>
      <c r="Y4" s="8" t="s">
        <v>7</v>
      </c>
    </row>
    <row r="5">
      <c r="A5" s="9" t="s">
        <v>407</v>
      </c>
      <c r="N5" s="4"/>
      <c r="Y5" s="2" t="s">
        <v>9</v>
      </c>
      <c r="AA5" s="10">
        <v>2021.0</v>
      </c>
    </row>
    <row r="6">
      <c r="A6" s="9" t="s">
        <v>10</v>
      </c>
      <c r="E6" s="11"/>
      <c r="F6" s="11"/>
      <c r="N6" s="4"/>
      <c r="Y6" s="2" t="s">
        <v>11</v>
      </c>
      <c r="AA6" s="12">
        <f>DATEVALUE("12/31/" &amp; AA5)</f>
        <v>44561</v>
      </c>
    </row>
    <row r="7">
      <c r="A7" s="9"/>
      <c r="E7" s="11"/>
      <c r="F7" s="11"/>
      <c r="N7" s="4"/>
      <c r="Y7" s="2" t="s">
        <v>12</v>
      </c>
      <c r="AA7" s="13">
        <v>0.01</v>
      </c>
    </row>
    <row r="8">
      <c r="B8" s="14" t="str">
        <f>"Enter your management fees (for the entire year of " &amp; AA5 &amp; ") using one of the three methods below:"</f>
        <v>Enter your management fees (for the entire year of 2021) using one of the three methods below:</v>
      </c>
      <c r="E8" s="15">
        <v>1000.02</v>
      </c>
      <c r="F8" s="8"/>
      <c r="G8" s="2" t="s">
        <v>13</v>
      </c>
      <c r="J8" s="151">
        <f>E8/AA8</f>
        <v>0.02203075432</v>
      </c>
      <c r="Y8" s="2" t="s">
        <v>14</v>
      </c>
      <c r="AA8" s="17">
        <v>45392.0</v>
      </c>
      <c r="AB8" s="7" t="s">
        <v>15</v>
      </c>
      <c r="AD8" s="7"/>
      <c r="AE8" s="7"/>
      <c r="AF8" s="7"/>
      <c r="AG8" s="7"/>
      <c r="AH8" s="7"/>
      <c r="AI8" s="7"/>
      <c r="AJ8" s="7"/>
      <c r="AK8" s="7"/>
      <c r="AL8" s="7"/>
      <c r="AM8" s="7"/>
      <c r="AN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408</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t="s">
        <v>409</v>
      </c>
      <c r="G20" s="36"/>
      <c r="H20" s="36"/>
      <c r="I20" s="36"/>
      <c r="J20" s="36"/>
      <c r="K20" s="37"/>
      <c r="L20" s="37"/>
      <c r="M20" s="38"/>
      <c r="N20" s="39"/>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row>
    <row r="21">
      <c r="B21" s="40" t="s">
        <v>37</v>
      </c>
      <c r="C21" s="41"/>
      <c r="D21" s="42"/>
      <c r="E21" s="42"/>
      <c r="F21" s="43"/>
      <c r="G21" s="43"/>
      <c r="H21" s="43"/>
      <c r="I21" s="43"/>
      <c r="J21" s="43"/>
      <c r="K21" s="44"/>
      <c r="L21" s="44"/>
      <c r="M21" s="45"/>
    </row>
    <row r="22">
      <c r="B22" s="40" t="s">
        <v>38</v>
      </c>
      <c r="C22" s="41" t="s">
        <v>39</v>
      </c>
      <c r="D22" s="42"/>
      <c r="E22" s="42"/>
      <c r="F22" s="43" t="s">
        <v>410</v>
      </c>
      <c r="G22" s="43"/>
      <c r="H22" s="43"/>
      <c r="I22" s="43"/>
      <c r="J22" s="43"/>
      <c r="K22" s="44"/>
      <c r="L22" s="44"/>
      <c r="M22" s="45"/>
      <c r="N22" s="46" t="s">
        <v>411</v>
      </c>
      <c r="O22" s="46"/>
      <c r="P22" s="46"/>
      <c r="Q22" s="46"/>
    </row>
    <row r="23">
      <c r="B23" s="40" t="s">
        <v>42</v>
      </c>
      <c r="C23" s="41" t="s">
        <v>43</v>
      </c>
      <c r="D23" s="41" t="s">
        <v>44</v>
      </c>
      <c r="E23" s="42"/>
      <c r="F23" s="219" t="s">
        <v>412</v>
      </c>
      <c r="G23" s="43"/>
      <c r="H23" s="43"/>
      <c r="I23" s="43"/>
      <c r="J23" s="43"/>
      <c r="K23" s="44"/>
      <c r="L23" s="44"/>
      <c r="M23" s="45"/>
      <c r="N23" s="46" t="s">
        <v>413</v>
      </c>
      <c r="O23" s="46"/>
      <c r="P23" s="46"/>
      <c r="Q23" s="46"/>
    </row>
    <row r="24">
      <c r="B24" s="40" t="s">
        <v>42</v>
      </c>
      <c r="C24" s="41" t="s">
        <v>47</v>
      </c>
      <c r="D24" s="41" t="s">
        <v>48</v>
      </c>
      <c r="E24" s="42"/>
      <c r="F24" s="219" t="s">
        <v>414</v>
      </c>
      <c r="G24" s="43"/>
      <c r="H24" s="43"/>
      <c r="I24" s="43"/>
      <c r="J24" s="43"/>
      <c r="K24" s="44"/>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50" si="4">if(Count(F26:L26)&gt;0,sum(F26:L26),"")</f>
        <v/>
      </c>
      <c r="N26" s="48" t="str">
        <f t="shared" ref="N26:N50" si="5">if(ISNUMBER(M26)=false,"",if($J$8&lt;&gt;0,if(M26&lt;&gt;"",M26*$J$8,""),""))</f>
        <v/>
      </c>
    </row>
    <row r="27">
      <c r="B27" s="40">
        <v>1.0</v>
      </c>
      <c r="C27" s="41" t="s">
        <v>51</v>
      </c>
      <c r="D27" s="42"/>
      <c r="E27" s="42"/>
      <c r="F27" s="49">
        <v>-10864.0</v>
      </c>
      <c r="G27" s="49"/>
      <c r="H27" s="49"/>
      <c r="I27" s="49"/>
      <c r="J27" s="49"/>
      <c r="K27" s="50"/>
      <c r="L27" s="50"/>
      <c r="M27" s="51">
        <f t="shared" si="4"/>
        <v>-10864</v>
      </c>
      <c r="N27" s="48">
        <f t="shared" si="5"/>
        <v>-239.3421149</v>
      </c>
      <c r="O27" s="154">
        <v>-239.0</v>
      </c>
    </row>
    <row r="28">
      <c r="B28" s="40">
        <v>2.0</v>
      </c>
      <c r="C28" s="41" t="s">
        <v>52</v>
      </c>
      <c r="D28" s="42"/>
      <c r="E28" s="42"/>
      <c r="F28" s="49">
        <v>-149719.0</v>
      </c>
      <c r="G28" s="49"/>
      <c r="H28" s="49"/>
      <c r="I28" s="49"/>
      <c r="J28" s="49"/>
      <c r="K28" s="50"/>
      <c r="L28" s="50"/>
      <c r="M28" s="51">
        <f t="shared" si="4"/>
        <v>-149719</v>
      </c>
      <c r="N28" s="48">
        <f t="shared" si="5"/>
        <v>-3298.422506</v>
      </c>
      <c r="O28" s="154">
        <v>-3298.0</v>
      </c>
    </row>
    <row r="29">
      <c r="B29" s="40">
        <v>3.0</v>
      </c>
      <c r="C29" s="41" t="s">
        <v>53</v>
      </c>
      <c r="D29" s="42"/>
      <c r="E29" s="42"/>
      <c r="F29" s="50"/>
      <c r="G29" s="50"/>
      <c r="H29" s="50"/>
      <c r="I29" s="50"/>
      <c r="J29" s="50"/>
      <c r="K29" s="50"/>
      <c r="L29" s="50"/>
      <c r="M29" s="45" t="str">
        <f t="shared" si="4"/>
        <v/>
      </c>
      <c r="N29" s="48" t="str">
        <f t="shared" si="5"/>
        <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c r="P32" s="4">
        <f>N33+55.36</f>
        <v>1034.93546</v>
      </c>
    </row>
    <row r="33">
      <c r="B33" s="40">
        <v>5.0</v>
      </c>
      <c r="C33" s="41" t="s">
        <v>60</v>
      </c>
      <c r="D33" s="42"/>
      <c r="E33" s="42"/>
      <c r="F33" s="49">
        <v>44464.0</v>
      </c>
      <c r="G33" s="50"/>
      <c r="H33" s="49"/>
      <c r="I33" s="50"/>
      <c r="J33" s="50"/>
      <c r="K33" s="50"/>
      <c r="L33" s="50"/>
      <c r="M33" s="51">
        <f t="shared" si="4"/>
        <v>44464</v>
      </c>
      <c r="N33" s="48">
        <f t="shared" si="5"/>
        <v>979.57546</v>
      </c>
      <c r="O33" s="154">
        <v>1034.0</v>
      </c>
      <c r="P33" s="2" t="s">
        <v>61</v>
      </c>
    </row>
    <row r="34">
      <c r="B34" s="40" t="s">
        <v>62</v>
      </c>
      <c r="C34" s="41" t="s">
        <v>63</v>
      </c>
      <c r="D34" s="42"/>
      <c r="E34" s="42"/>
      <c r="F34" s="50"/>
      <c r="G34" s="50"/>
      <c r="H34" s="50"/>
      <c r="I34" s="50"/>
      <c r="J34" s="50"/>
      <c r="K34" s="50"/>
      <c r="L34" s="50"/>
      <c r="M34" s="45" t="str">
        <f t="shared" si="4"/>
        <v/>
      </c>
      <c r="N34" s="48" t="str">
        <f t="shared" si="5"/>
        <v/>
      </c>
      <c r="O34" s="154"/>
    </row>
    <row r="35">
      <c r="B35" s="40" t="s">
        <v>65</v>
      </c>
      <c r="C35" s="41" t="s">
        <v>66</v>
      </c>
      <c r="D35" s="42"/>
      <c r="E35" s="42"/>
      <c r="F35" s="50"/>
      <c r="G35" s="50"/>
      <c r="H35" s="50"/>
      <c r="I35" s="50"/>
      <c r="J35" s="50"/>
      <c r="K35" s="50"/>
      <c r="L35" s="50"/>
      <c r="M35" s="45" t="str">
        <f t="shared" si="4"/>
        <v/>
      </c>
      <c r="N35" s="48" t="str">
        <f t="shared" si="5"/>
        <v/>
      </c>
      <c r="O35" s="154"/>
    </row>
    <row r="36">
      <c r="B36" s="40" t="s">
        <v>67</v>
      </c>
      <c r="C36" s="41" t="s">
        <v>68</v>
      </c>
      <c r="D36" s="42"/>
      <c r="E36" s="42"/>
      <c r="F36" s="50"/>
      <c r="G36" s="50"/>
      <c r="H36" s="50"/>
      <c r="I36" s="50"/>
      <c r="J36" s="50"/>
      <c r="K36" s="50"/>
      <c r="L36" s="50"/>
      <c r="M36" s="45" t="str">
        <f t="shared" si="4"/>
        <v/>
      </c>
      <c r="N36" s="48" t="str">
        <f t="shared" si="5"/>
        <v/>
      </c>
      <c r="O36" s="153"/>
      <c r="Q36" s="52" t="s">
        <v>69</v>
      </c>
      <c r="R36" s="53" t="s">
        <v>70</v>
      </c>
    </row>
    <row r="37">
      <c r="B37" s="40">
        <v>7.0</v>
      </c>
      <c r="C37" s="41" t="s">
        <v>71</v>
      </c>
      <c r="D37" s="42"/>
      <c r="E37" s="42"/>
      <c r="F37" s="50"/>
      <c r="G37" s="50"/>
      <c r="H37" s="50"/>
      <c r="I37" s="50"/>
      <c r="J37" s="50"/>
      <c r="K37" s="50"/>
      <c r="L37" s="50"/>
      <c r="M37" s="45" t="str">
        <f t="shared" si="4"/>
        <v/>
      </c>
      <c r="N37" s="48" t="str">
        <f t="shared" si="5"/>
        <v/>
      </c>
      <c r="O37" s="153"/>
      <c r="Q37" s="54"/>
      <c r="R37" s="55" t="s">
        <v>72</v>
      </c>
      <c r="S37" s="56" t="s">
        <v>73</v>
      </c>
      <c r="T37" s="52" t="s">
        <v>74</v>
      </c>
      <c r="U37" s="56" t="s">
        <v>75</v>
      </c>
      <c r="V37" s="56" t="s">
        <v>76</v>
      </c>
    </row>
    <row r="38">
      <c r="B38" s="40">
        <v>8.0</v>
      </c>
      <c r="C38" s="41" t="s">
        <v>77</v>
      </c>
      <c r="D38" s="42"/>
      <c r="E38" s="42"/>
      <c r="F38" s="50"/>
      <c r="G38" s="50"/>
      <c r="H38" s="50"/>
      <c r="I38" s="50"/>
      <c r="J38" s="50"/>
      <c r="K38" s="50"/>
      <c r="L38" s="50"/>
      <c r="M38" s="45" t="str">
        <f t="shared" si="4"/>
        <v/>
      </c>
      <c r="N38" s="48" t="str">
        <f t="shared" si="5"/>
        <v/>
      </c>
      <c r="O38" s="153"/>
      <c r="Q38" s="56" t="s">
        <v>78</v>
      </c>
      <c r="R38" s="57"/>
      <c r="S38" s="58" t="str">
        <f t="shared" ref="S38:S41" si="6">R38/$Q$38</f>
        <v>#VALUE!</v>
      </c>
      <c r="T38" s="57"/>
      <c r="U38" s="59" t="str">
        <f t="shared" ref="U38:U40" si="7">$S$35*S38</f>
        <v>#VALUE!</v>
      </c>
      <c r="V38" s="56" t="s">
        <v>79</v>
      </c>
    </row>
    <row r="39">
      <c r="B39" s="40" t="s">
        <v>80</v>
      </c>
      <c r="C39" s="41" t="s">
        <v>81</v>
      </c>
      <c r="D39" s="42"/>
      <c r="E39" s="42"/>
      <c r="F39" s="50"/>
      <c r="G39" s="50"/>
      <c r="H39" s="50"/>
      <c r="I39" s="50"/>
      <c r="J39" s="50"/>
      <c r="K39" s="50"/>
      <c r="L39" s="50"/>
      <c r="M39" s="45" t="str">
        <f t="shared" si="4"/>
        <v/>
      </c>
      <c r="N39" s="48" t="str">
        <f t="shared" si="5"/>
        <v/>
      </c>
      <c r="O39" s="153"/>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O40" s="153"/>
      <c r="Q40" s="56" t="s">
        <v>85</v>
      </c>
      <c r="R40" s="57"/>
      <c r="S40" s="58" t="str">
        <f t="shared" si="6"/>
        <v>#VALUE!</v>
      </c>
      <c r="T40" s="54"/>
      <c r="U40" s="59" t="str">
        <f t="shared" si="7"/>
        <v>#VALUE!</v>
      </c>
      <c r="V40" s="8" t="s">
        <v>86</v>
      </c>
    </row>
    <row r="41">
      <c r="B41" s="40" t="s">
        <v>87</v>
      </c>
      <c r="C41" s="41" t="s">
        <v>88</v>
      </c>
      <c r="D41" s="42"/>
      <c r="E41" s="42"/>
      <c r="F41" s="49">
        <v>29846.0</v>
      </c>
      <c r="G41" s="50"/>
      <c r="H41" s="50"/>
      <c r="I41" s="50"/>
      <c r="J41" s="50"/>
      <c r="K41" s="50"/>
      <c r="L41" s="50"/>
      <c r="M41" s="51">
        <f t="shared" si="4"/>
        <v>29846</v>
      </c>
      <c r="N41" s="48">
        <f t="shared" si="5"/>
        <v>657.5298934</v>
      </c>
      <c r="O41" s="154">
        <v>658.0</v>
      </c>
      <c r="Q41" s="60" t="s">
        <v>89</v>
      </c>
      <c r="R41" s="57"/>
      <c r="S41" s="58" t="str">
        <f t="shared" si="6"/>
        <v>#VALUE!</v>
      </c>
      <c r="T41" s="54"/>
      <c r="U41" s="54"/>
      <c r="V41" s="54"/>
    </row>
    <row r="42">
      <c r="B42" s="40">
        <v>10.0</v>
      </c>
      <c r="C42" s="41" t="s">
        <v>90</v>
      </c>
      <c r="D42" s="42"/>
      <c r="E42" s="42"/>
      <c r="F42" s="49">
        <v>59720.0</v>
      </c>
      <c r="G42" s="50"/>
      <c r="H42" s="50"/>
      <c r="I42" s="50"/>
      <c r="J42" s="50"/>
      <c r="K42" s="50"/>
      <c r="L42" s="50"/>
      <c r="M42" s="51">
        <f t="shared" si="4"/>
        <v>59720</v>
      </c>
      <c r="N42" s="48">
        <f t="shared" si="5"/>
        <v>1315.676648</v>
      </c>
      <c r="O42" s="154">
        <v>1315.0</v>
      </c>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50"/>
      <c r="G44" s="50"/>
      <c r="H44" s="50"/>
      <c r="I44" s="50"/>
      <c r="J44" s="50"/>
      <c r="K44" s="50"/>
      <c r="L44" s="50"/>
      <c r="M44" s="45" t="str">
        <f t="shared" si="4"/>
        <v/>
      </c>
      <c r="N44" s="48" t="str">
        <f t="shared" si="5"/>
        <v/>
      </c>
      <c r="O44" s="153"/>
    </row>
    <row r="45">
      <c r="B45" s="40"/>
      <c r="C45" s="41" t="s">
        <v>96</v>
      </c>
      <c r="D45" s="41" t="s">
        <v>97</v>
      </c>
      <c r="E45" s="42"/>
      <c r="F45" s="50"/>
      <c r="G45" s="50"/>
      <c r="H45" s="50"/>
      <c r="I45" s="50"/>
      <c r="J45" s="50"/>
      <c r="K45" s="50"/>
      <c r="L45" s="50"/>
      <c r="M45" s="45" t="str">
        <f t="shared" si="4"/>
        <v/>
      </c>
      <c r="N45" s="48" t="str">
        <f t="shared" si="5"/>
        <v/>
      </c>
      <c r="O45" s="153"/>
    </row>
    <row r="46">
      <c r="B46" s="40"/>
      <c r="C46" s="41" t="s">
        <v>98</v>
      </c>
      <c r="D46" s="42"/>
      <c r="E46" s="42"/>
      <c r="F46" s="50"/>
      <c r="G46" s="50"/>
      <c r="H46" s="50"/>
      <c r="I46" s="50"/>
      <c r="J46" s="50"/>
      <c r="K46" s="50"/>
      <c r="L46" s="50"/>
      <c r="M46" s="45" t="str">
        <f t="shared" si="4"/>
        <v/>
      </c>
      <c r="N46" s="48" t="str">
        <f t="shared" si="5"/>
        <v/>
      </c>
      <c r="O46" s="153"/>
    </row>
    <row r="47">
      <c r="B47" s="40">
        <v>12.0</v>
      </c>
      <c r="C47" s="41" t="s">
        <v>99</v>
      </c>
      <c r="D47" s="42"/>
      <c r="E47" s="42"/>
      <c r="F47" s="49"/>
      <c r="G47" s="50"/>
      <c r="H47" s="50"/>
      <c r="I47" s="50"/>
      <c r="J47" s="50"/>
      <c r="K47" s="50"/>
      <c r="L47" s="50"/>
      <c r="M47" s="45" t="str">
        <f t="shared" si="4"/>
        <v/>
      </c>
      <c r="N47" s="48" t="str">
        <f t="shared" si="5"/>
        <v/>
      </c>
      <c r="O47" s="153"/>
    </row>
    <row r="48">
      <c r="B48" s="63" t="s">
        <v>100</v>
      </c>
      <c r="C48" s="64" t="s">
        <v>101</v>
      </c>
      <c r="D48" s="64"/>
      <c r="E48" s="65"/>
      <c r="F48" s="220"/>
      <c r="G48" s="220"/>
      <c r="H48" s="220"/>
      <c r="I48" s="220"/>
      <c r="J48" s="220"/>
      <c r="K48" s="220"/>
      <c r="L48" s="220"/>
      <c r="M48" s="67" t="str">
        <f t="shared" si="4"/>
        <v/>
      </c>
      <c r="N48" s="68" t="str">
        <f t="shared" si="5"/>
        <v/>
      </c>
      <c r="O48" s="155"/>
      <c r="P48" s="2"/>
    </row>
    <row r="49">
      <c r="B49" s="63"/>
      <c r="C49" s="64" t="s">
        <v>102</v>
      </c>
      <c r="D49" s="64" t="s">
        <v>97</v>
      </c>
      <c r="E49" s="65"/>
      <c r="F49" s="220"/>
      <c r="G49" s="220"/>
      <c r="H49" s="220"/>
      <c r="I49" s="220"/>
      <c r="J49" s="220"/>
      <c r="K49" s="220"/>
      <c r="L49" s="220"/>
      <c r="M49" s="67" t="str">
        <f t="shared" si="4"/>
        <v/>
      </c>
      <c r="N49" s="68" t="str">
        <f t="shared" si="5"/>
        <v/>
      </c>
      <c r="O49" s="155"/>
      <c r="P49" s="2" t="s">
        <v>104</v>
      </c>
    </row>
    <row r="50">
      <c r="B50" s="40"/>
      <c r="C50" s="64" t="s">
        <v>105</v>
      </c>
      <c r="D50" s="64" t="s">
        <v>106</v>
      </c>
      <c r="E50" s="65"/>
      <c r="F50" s="125">
        <v>1982.0</v>
      </c>
      <c r="G50" s="220"/>
      <c r="H50" s="220"/>
      <c r="I50" s="220"/>
      <c r="J50" s="220"/>
      <c r="K50" s="220"/>
      <c r="L50" s="220"/>
      <c r="M50" s="71">
        <f t="shared" si="4"/>
        <v>1982</v>
      </c>
      <c r="N50" s="68">
        <f t="shared" si="5"/>
        <v>43.66495506</v>
      </c>
      <c r="O50" s="156">
        <v>1043.0</v>
      </c>
      <c r="P50" s="73" t="s">
        <v>107</v>
      </c>
    </row>
    <row r="51">
      <c r="B51" s="40"/>
      <c r="C51" s="64" t="s">
        <v>108</v>
      </c>
      <c r="D51" s="42"/>
      <c r="E51" s="42"/>
      <c r="F51" s="50"/>
      <c r="G51" s="50"/>
      <c r="H51" s="50"/>
      <c r="I51" s="50"/>
      <c r="J51" s="50"/>
      <c r="K51" s="50"/>
      <c r="L51" s="50"/>
      <c r="M51" s="45"/>
      <c r="N51" s="48"/>
      <c r="O51" s="153"/>
    </row>
    <row r="52">
      <c r="B52" s="40" t="s">
        <v>109</v>
      </c>
      <c r="C52" s="41" t="s">
        <v>110</v>
      </c>
      <c r="D52" s="42"/>
      <c r="E52" s="42"/>
      <c r="F52" s="50"/>
      <c r="G52" s="50"/>
      <c r="H52" s="50"/>
      <c r="I52" s="50"/>
      <c r="J52" s="50"/>
      <c r="K52" s="50"/>
      <c r="L52" s="50"/>
      <c r="M52" s="45" t="str">
        <f t="shared" ref="M52:M67" si="8">if(Count(F52:L52)&gt;0,sum(F52:L52),"")</f>
        <v/>
      </c>
      <c r="N52" s="48" t="str">
        <f t="shared" ref="N52:N67" si="9">if(ISNUMBER(M52)=false,"",if($J$8&lt;&gt;0,if(M52&lt;&gt;"",M52*$J$8,""),""))</f>
        <v/>
      </c>
      <c r="O52" s="153"/>
    </row>
    <row r="53">
      <c r="B53" s="40"/>
      <c r="C53" s="41" t="s">
        <v>111</v>
      </c>
      <c r="D53" s="41"/>
      <c r="E53" s="42"/>
      <c r="F53" s="50"/>
      <c r="G53" s="50"/>
      <c r="H53" s="50"/>
      <c r="I53" s="50"/>
      <c r="J53" s="50"/>
      <c r="K53" s="50"/>
      <c r="L53" s="50"/>
      <c r="M53" s="45" t="str">
        <f t="shared" si="8"/>
        <v/>
      </c>
      <c r="N53" s="48" t="str">
        <f t="shared" si="9"/>
        <v/>
      </c>
      <c r="O53" s="153"/>
    </row>
    <row r="54">
      <c r="B54" s="40" t="s">
        <v>112</v>
      </c>
      <c r="C54" s="41" t="s">
        <v>113</v>
      </c>
      <c r="D54" s="42"/>
      <c r="E54" s="42"/>
      <c r="F54" s="50"/>
      <c r="G54" s="50"/>
      <c r="H54" s="50"/>
      <c r="I54" s="50"/>
      <c r="J54" s="50"/>
      <c r="K54" s="50"/>
      <c r="L54" s="50"/>
      <c r="M54" s="45" t="str">
        <f t="shared" si="8"/>
        <v/>
      </c>
      <c r="N54" s="48" t="str">
        <f t="shared" si="9"/>
        <v/>
      </c>
      <c r="O54" s="153"/>
    </row>
    <row r="55">
      <c r="B55" s="40"/>
      <c r="C55" s="41" t="s">
        <v>114</v>
      </c>
      <c r="D55" s="42"/>
      <c r="E55" s="42"/>
      <c r="F55" s="50"/>
      <c r="G55" s="50"/>
      <c r="H55" s="50"/>
      <c r="I55" s="50"/>
      <c r="J55" s="50"/>
      <c r="K55" s="50"/>
      <c r="L55" s="50"/>
      <c r="M55" s="45" t="str">
        <f t="shared" si="8"/>
        <v/>
      </c>
      <c r="N55" s="48" t="str">
        <f t="shared" si="9"/>
        <v/>
      </c>
      <c r="O55" s="153"/>
    </row>
    <row r="56">
      <c r="B56" s="40" t="s">
        <v>115</v>
      </c>
      <c r="C56" s="41" t="s">
        <v>116</v>
      </c>
      <c r="D56" s="42"/>
      <c r="E56" s="42"/>
      <c r="F56" s="50"/>
      <c r="G56" s="50"/>
      <c r="H56" s="50"/>
      <c r="I56" s="50"/>
      <c r="J56" s="50"/>
      <c r="K56" s="50"/>
      <c r="L56" s="50"/>
      <c r="M56" s="45" t="str">
        <f t="shared" si="8"/>
        <v/>
      </c>
      <c r="N56" s="48" t="str">
        <f t="shared" si="9"/>
        <v/>
      </c>
      <c r="O56" s="153"/>
    </row>
    <row r="57">
      <c r="B57" s="40"/>
      <c r="C57" s="41" t="s">
        <v>117</v>
      </c>
      <c r="D57" s="42"/>
      <c r="E57" s="42"/>
      <c r="F57" s="50"/>
      <c r="G57" s="50"/>
      <c r="H57" s="50"/>
      <c r="I57" s="50"/>
      <c r="J57" s="50"/>
      <c r="K57" s="50"/>
      <c r="L57" s="50"/>
      <c r="M57" s="45" t="str">
        <f t="shared" si="8"/>
        <v/>
      </c>
      <c r="N57" s="48" t="str">
        <f t="shared" si="9"/>
        <v/>
      </c>
      <c r="O57" s="153"/>
    </row>
    <row r="58">
      <c r="B58" s="40"/>
      <c r="C58" s="41" t="s">
        <v>117</v>
      </c>
      <c r="D58" s="42"/>
      <c r="E58" s="42"/>
      <c r="F58" s="50"/>
      <c r="G58" s="50"/>
      <c r="H58" s="50"/>
      <c r="I58" s="50"/>
      <c r="J58" s="50"/>
      <c r="K58" s="50"/>
      <c r="L58" s="50"/>
      <c r="M58" s="45" t="str">
        <f t="shared" si="8"/>
        <v/>
      </c>
      <c r="N58" s="48" t="str">
        <f t="shared" si="9"/>
        <v/>
      </c>
      <c r="O58" s="153"/>
    </row>
    <row r="59">
      <c r="B59" s="40"/>
      <c r="C59" s="41" t="s">
        <v>117</v>
      </c>
      <c r="D59" s="42"/>
      <c r="E59" s="42"/>
      <c r="F59" s="50"/>
      <c r="G59" s="50"/>
      <c r="H59" s="50"/>
      <c r="I59" s="50"/>
      <c r="J59" s="50"/>
      <c r="K59" s="50"/>
      <c r="L59" s="50"/>
      <c r="M59" s="45" t="str">
        <f t="shared" si="8"/>
        <v/>
      </c>
      <c r="N59" s="48" t="str">
        <f t="shared" si="9"/>
        <v/>
      </c>
      <c r="O59" s="153"/>
    </row>
    <row r="60">
      <c r="B60" s="40"/>
      <c r="C60" s="41" t="s">
        <v>117</v>
      </c>
      <c r="D60" s="42"/>
      <c r="E60" s="42"/>
      <c r="F60" s="50"/>
      <c r="G60" s="50"/>
      <c r="H60" s="50"/>
      <c r="I60" s="50"/>
      <c r="J60" s="50"/>
      <c r="K60" s="50"/>
      <c r="L60" s="50"/>
      <c r="M60" s="45" t="str">
        <f t="shared" si="8"/>
        <v/>
      </c>
      <c r="N60" s="48" t="str">
        <f t="shared" si="9"/>
        <v/>
      </c>
      <c r="O60" s="153"/>
    </row>
    <row r="61">
      <c r="B61" s="40"/>
      <c r="C61" s="41" t="s">
        <v>117</v>
      </c>
      <c r="D61" s="42"/>
      <c r="E61" s="42"/>
      <c r="F61" s="50"/>
      <c r="G61" s="50"/>
      <c r="H61" s="50"/>
      <c r="I61" s="50"/>
      <c r="J61" s="50"/>
      <c r="K61" s="50"/>
      <c r="L61" s="50"/>
      <c r="M61" s="45" t="str">
        <f t="shared" si="8"/>
        <v/>
      </c>
      <c r="N61" s="48" t="str">
        <f t="shared" si="9"/>
        <v/>
      </c>
      <c r="O61" s="153"/>
    </row>
    <row r="62">
      <c r="B62" s="40"/>
      <c r="C62" s="41" t="s">
        <v>117</v>
      </c>
      <c r="D62" s="42"/>
      <c r="E62" s="42"/>
      <c r="F62" s="50"/>
      <c r="G62" s="50"/>
      <c r="H62" s="50"/>
      <c r="I62" s="50"/>
      <c r="J62" s="50"/>
      <c r="K62" s="50"/>
      <c r="L62" s="50"/>
      <c r="M62" s="45" t="str">
        <f t="shared" si="8"/>
        <v/>
      </c>
      <c r="N62" s="48" t="str">
        <f t="shared" si="9"/>
        <v/>
      </c>
      <c r="O62" s="153"/>
    </row>
    <row r="63">
      <c r="B63" s="40" t="s">
        <v>118</v>
      </c>
      <c r="C63" s="41" t="s">
        <v>119</v>
      </c>
      <c r="D63" s="41"/>
      <c r="E63" s="42"/>
      <c r="F63" s="50"/>
      <c r="G63" s="50"/>
      <c r="H63" s="49"/>
      <c r="I63" s="50"/>
      <c r="J63" s="50"/>
      <c r="K63" s="50"/>
      <c r="L63" s="50"/>
      <c r="M63" s="45" t="str">
        <f t="shared" si="8"/>
        <v/>
      </c>
      <c r="N63" s="48" t="str">
        <f t="shared" si="9"/>
        <v/>
      </c>
      <c r="O63" s="153"/>
    </row>
    <row r="64">
      <c r="B64" s="40"/>
      <c r="C64" s="41" t="s">
        <v>120</v>
      </c>
      <c r="D64" s="42"/>
      <c r="E64" s="42"/>
      <c r="F64" s="50"/>
      <c r="G64" s="50"/>
      <c r="H64" s="50"/>
      <c r="I64" s="50"/>
      <c r="J64" s="50"/>
      <c r="K64" s="50"/>
      <c r="L64" s="50"/>
      <c r="M64" s="45" t="str">
        <f t="shared" si="8"/>
        <v/>
      </c>
      <c r="N64" s="48" t="str">
        <f t="shared" si="9"/>
        <v/>
      </c>
      <c r="O64" s="153"/>
    </row>
    <row r="65">
      <c r="B65" s="40" t="s">
        <v>121</v>
      </c>
      <c r="C65" s="41" t="s">
        <v>122</v>
      </c>
      <c r="D65" s="41"/>
      <c r="E65" s="42"/>
      <c r="F65" s="50"/>
      <c r="G65" s="49"/>
      <c r="H65" s="50"/>
      <c r="I65" s="50"/>
      <c r="J65" s="50"/>
      <c r="K65" s="50"/>
      <c r="L65" s="50"/>
      <c r="M65" s="45" t="str">
        <f t="shared" si="8"/>
        <v/>
      </c>
      <c r="N65" s="48" t="str">
        <f t="shared" si="9"/>
        <v/>
      </c>
      <c r="O65" s="153"/>
    </row>
    <row r="66">
      <c r="B66" s="40"/>
      <c r="C66" s="41" t="s">
        <v>123</v>
      </c>
      <c r="D66" s="41" t="s">
        <v>124</v>
      </c>
      <c r="E66" s="42"/>
      <c r="F66" s="49">
        <v>5.0</v>
      </c>
      <c r="G66" s="49"/>
      <c r="H66" s="50"/>
      <c r="I66" s="50"/>
      <c r="J66" s="50"/>
      <c r="K66" s="50"/>
      <c r="L66" s="50"/>
      <c r="M66" s="51">
        <f t="shared" si="8"/>
        <v>5</v>
      </c>
      <c r="N66" s="48">
        <f t="shared" si="9"/>
        <v>0.1101537716</v>
      </c>
      <c r="O66" s="153"/>
    </row>
    <row r="67">
      <c r="B67" s="40"/>
      <c r="C67" s="64" t="s">
        <v>125</v>
      </c>
      <c r="D67" s="41" t="s">
        <v>415</v>
      </c>
      <c r="E67" s="41"/>
      <c r="F67" s="49">
        <v>245.0</v>
      </c>
      <c r="G67" s="50"/>
      <c r="H67" s="49"/>
      <c r="I67" s="50"/>
      <c r="J67" s="50"/>
      <c r="K67" s="50"/>
      <c r="L67" s="50"/>
      <c r="M67" s="51">
        <f t="shared" si="8"/>
        <v>245</v>
      </c>
      <c r="N67" s="48">
        <f t="shared" si="9"/>
        <v>5.397534808</v>
      </c>
      <c r="O67" s="154">
        <v>5.0</v>
      </c>
    </row>
    <row r="68">
      <c r="B68" s="40" t="s">
        <v>126</v>
      </c>
      <c r="C68" s="41" t="s">
        <v>127</v>
      </c>
      <c r="D68" s="41"/>
      <c r="E68" s="42"/>
      <c r="F68" s="74" t="s">
        <v>128</v>
      </c>
      <c r="G68" s="74" t="s">
        <v>128</v>
      </c>
      <c r="H68" s="74" t="s">
        <v>128</v>
      </c>
      <c r="I68" s="74" t="s">
        <v>128</v>
      </c>
      <c r="J68" s="74" t="s">
        <v>128</v>
      </c>
      <c r="K68" s="74" t="s">
        <v>128</v>
      </c>
      <c r="L68" s="74" t="s">
        <v>128</v>
      </c>
      <c r="M68" s="74" t="s">
        <v>128</v>
      </c>
      <c r="N68" s="75"/>
      <c r="O68" s="153"/>
      <c r="P68" s="2" t="s">
        <v>129</v>
      </c>
    </row>
    <row r="69">
      <c r="B69" s="40"/>
      <c r="C69" s="41" t="s">
        <v>130</v>
      </c>
      <c r="D69" s="41" t="s">
        <v>95</v>
      </c>
      <c r="E69" s="42"/>
      <c r="F69" s="74">
        <v>265819.0</v>
      </c>
      <c r="G69" s="74" t="s">
        <v>128</v>
      </c>
      <c r="H69" s="74" t="s">
        <v>128</v>
      </c>
      <c r="I69" s="74" t="s">
        <v>128</v>
      </c>
      <c r="J69" s="74" t="s">
        <v>128</v>
      </c>
      <c r="K69" s="74" t="s">
        <v>128</v>
      </c>
      <c r="L69" s="74" t="s">
        <v>128</v>
      </c>
      <c r="M69" s="74" t="s">
        <v>128</v>
      </c>
      <c r="N69" s="75" t="s">
        <v>128</v>
      </c>
      <c r="O69" s="154">
        <v>774.0</v>
      </c>
      <c r="P69" s="2" t="s">
        <v>129</v>
      </c>
    </row>
    <row r="70">
      <c r="B70" s="40"/>
      <c r="C70" s="76" t="s">
        <v>131</v>
      </c>
      <c r="D70" s="40"/>
      <c r="E70" s="40"/>
      <c r="F70" s="50"/>
      <c r="G70" s="50"/>
      <c r="H70" s="50"/>
      <c r="I70" s="50"/>
      <c r="J70" s="50"/>
      <c r="K70" s="50"/>
      <c r="L70" s="50"/>
      <c r="M70" s="45" t="str">
        <f>if(Count(F70:L70)&gt;0,sum(F70:L70),"")</f>
        <v/>
      </c>
      <c r="N70" s="48" t="str">
        <f>if(ISNUMBER(M70)=false,"",if($J$8&lt;&gt;0,if(M70&lt;&gt;"",M70*$J$8,""),""))</f>
        <v/>
      </c>
      <c r="O70" s="153"/>
    </row>
    <row r="71">
      <c r="B71" s="40" t="s">
        <v>132</v>
      </c>
      <c r="C71" s="41" t="s">
        <v>133</v>
      </c>
      <c r="D71" s="41"/>
      <c r="E71" s="42"/>
      <c r="F71" s="74"/>
      <c r="G71" s="74"/>
      <c r="H71" s="74"/>
      <c r="I71" s="74"/>
      <c r="J71" s="74"/>
      <c r="K71" s="74"/>
      <c r="L71" s="74"/>
      <c r="M71" s="74"/>
      <c r="N71" s="75"/>
      <c r="O71" s="153"/>
      <c r="P71" s="77"/>
    </row>
    <row r="72">
      <c r="B72" s="40"/>
      <c r="C72" s="41" t="s">
        <v>134</v>
      </c>
      <c r="D72" s="41" t="s">
        <v>95</v>
      </c>
      <c r="E72" s="42"/>
      <c r="F72" s="74">
        <v>44464.0</v>
      </c>
      <c r="G72" s="74" t="s">
        <v>128</v>
      </c>
      <c r="H72" s="74" t="s">
        <v>128</v>
      </c>
      <c r="I72" s="74" t="s">
        <v>128</v>
      </c>
      <c r="J72" s="74" t="s">
        <v>128</v>
      </c>
      <c r="K72" s="74" t="s">
        <v>128</v>
      </c>
      <c r="L72" s="74" t="s">
        <v>128</v>
      </c>
      <c r="M72" s="74" t="s">
        <v>128</v>
      </c>
      <c r="N72" s="75" t="s">
        <v>128</v>
      </c>
      <c r="O72" s="154">
        <v>1034.0</v>
      </c>
      <c r="P72" s="77" t="s">
        <v>136</v>
      </c>
    </row>
    <row r="73">
      <c r="B73" s="40"/>
      <c r="C73" s="76" t="s">
        <v>261</v>
      </c>
      <c r="D73" s="41" t="s">
        <v>262</v>
      </c>
      <c r="E73" s="41"/>
      <c r="F73" s="49"/>
      <c r="G73" s="49"/>
      <c r="H73" s="49"/>
      <c r="I73" s="50"/>
      <c r="J73" s="50"/>
      <c r="K73" s="50"/>
      <c r="L73" s="50"/>
      <c r="M73" s="45" t="str">
        <f t="shared" ref="M73:M82" si="10">if(Count(F73:L73)&gt;0,sum(F73:L73),"")</f>
        <v/>
      </c>
      <c r="N73" s="48" t="str">
        <f t="shared" ref="N73:N82" si="11">if(ISNUMBER(M73)=false,"",if($J$8&lt;&gt;0,if(M73&lt;&gt;"",M73*$J$8,""),""))</f>
        <v/>
      </c>
      <c r="O73" s="157" t="s">
        <v>268</v>
      </c>
    </row>
    <row r="74">
      <c r="B74" s="40"/>
      <c r="C74" s="76" t="s">
        <v>271</v>
      </c>
      <c r="D74" s="41" t="s">
        <v>272</v>
      </c>
      <c r="E74" s="41"/>
      <c r="F74" s="221">
        <v>-92788.0</v>
      </c>
      <c r="G74" s="221"/>
      <c r="H74" s="49"/>
      <c r="I74" s="50"/>
      <c r="J74" s="50"/>
      <c r="K74" s="50"/>
      <c r="L74" s="50"/>
      <c r="M74" s="45">
        <f t="shared" si="10"/>
        <v>-92788</v>
      </c>
      <c r="N74" s="48">
        <f t="shared" si="11"/>
        <v>-2044.189632</v>
      </c>
      <c r="O74" s="157">
        <v>-2044.0</v>
      </c>
    </row>
    <row r="75">
      <c r="B75" s="40"/>
      <c r="C75" s="76" t="s">
        <v>274</v>
      </c>
      <c r="D75" s="41" t="s">
        <v>275</v>
      </c>
      <c r="E75" s="41"/>
      <c r="F75" s="78" t="s">
        <v>416</v>
      </c>
      <c r="G75" s="221"/>
      <c r="H75" s="49"/>
      <c r="I75" s="50"/>
      <c r="J75" s="50"/>
      <c r="K75" s="50"/>
      <c r="L75" s="50"/>
      <c r="M75" s="45" t="str">
        <f t="shared" si="10"/>
        <v/>
      </c>
      <c r="N75" s="48" t="str">
        <f t="shared" si="11"/>
        <v/>
      </c>
      <c r="O75" s="157" t="s">
        <v>282</v>
      </c>
    </row>
    <row r="76">
      <c r="B76" s="40" t="s">
        <v>139</v>
      </c>
      <c r="C76" s="76" t="s">
        <v>137</v>
      </c>
      <c r="D76" s="41"/>
      <c r="E76" s="41"/>
      <c r="F76" s="49"/>
      <c r="G76" s="50"/>
      <c r="H76" s="50"/>
      <c r="I76" s="50"/>
      <c r="J76" s="50"/>
      <c r="K76" s="50"/>
      <c r="L76" s="50"/>
      <c r="M76" s="45" t="str">
        <f t="shared" si="10"/>
        <v/>
      </c>
      <c r="N76" s="48" t="str">
        <f t="shared" si="11"/>
        <v/>
      </c>
      <c r="O76" s="153"/>
    </row>
    <row r="77">
      <c r="B77" s="40" t="s">
        <v>140</v>
      </c>
      <c r="C77" s="42"/>
      <c r="D77" s="41"/>
      <c r="E77" s="41"/>
      <c r="F77" s="50"/>
      <c r="G77" s="50"/>
      <c r="H77" s="49"/>
      <c r="I77" s="50"/>
      <c r="J77" s="50"/>
      <c r="K77" s="50"/>
      <c r="L77" s="50"/>
      <c r="M77" s="45" t="str">
        <f t="shared" si="10"/>
        <v/>
      </c>
      <c r="N77" s="48" t="str">
        <f t="shared" si="11"/>
        <v/>
      </c>
      <c r="O77" s="153"/>
    </row>
    <row r="78">
      <c r="B78" s="40" t="s">
        <v>141</v>
      </c>
      <c r="C78" s="42"/>
      <c r="D78" s="41"/>
      <c r="E78" s="41"/>
      <c r="F78" s="50"/>
      <c r="G78" s="50"/>
      <c r="H78" s="49"/>
      <c r="I78" s="50"/>
      <c r="J78" s="50"/>
      <c r="K78" s="50"/>
      <c r="L78" s="50"/>
      <c r="M78" s="45" t="str">
        <f t="shared" si="10"/>
        <v/>
      </c>
      <c r="N78" s="48" t="str">
        <f t="shared" si="11"/>
        <v/>
      </c>
      <c r="O78" s="153"/>
    </row>
    <row r="79">
      <c r="B79" s="40" t="s">
        <v>142</v>
      </c>
      <c r="C79" s="42"/>
      <c r="D79" s="42"/>
      <c r="E79" s="42"/>
      <c r="F79" s="50"/>
      <c r="G79" s="50"/>
      <c r="H79" s="50"/>
      <c r="I79" s="50"/>
      <c r="J79" s="50"/>
      <c r="K79" s="50"/>
      <c r="L79" s="50"/>
      <c r="M79" s="45" t="str">
        <f t="shared" si="10"/>
        <v/>
      </c>
      <c r="N79" s="48" t="str">
        <f t="shared" si="11"/>
        <v/>
      </c>
      <c r="O79" s="153"/>
    </row>
    <row r="80">
      <c r="B80" s="40" t="s">
        <v>143</v>
      </c>
      <c r="C80" s="42"/>
      <c r="D80" s="42"/>
      <c r="E80" s="42"/>
      <c r="F80" s="50"/>
      <c r="G80" s="50"/>
      <c r="H80" s="50"/>
      <c r="I80" s="50"/>
      <c r="J80" s="50"/>
      <c r="K80" s="50"/>
      <c r="L80" s="50"/>
      <c r="M80" s="45" t="str">
        <f t="shared" si="10"/>
        <v/>
      </c>
      <c r="N80" s="48" t="str">
        <f t="shared" si="11"/>
        <v/>
      </c>
      <c r="O80" s="153"/>
    </row>
    <row r="81">
      <c r="B81" s="40" t="s">
        <v>144</v>
      </c>
      <c r="C81" s="42"/>
      <c r="D81" s="42"/>
      <c r="E81" s="42"/>
      <c r="F81" s="50"/>
      <c r="G81" s="50"/>
      <c r="H81" s="50"/>
      <c r="I81" s="50"/>
      <c r="J81" s="50"/>
      <c r="K81" s="50"/>
      <c r="L81" s="50"/>
      <c r="M81" s="45" t="str">
        <f t="shared" si="10"/>
        <v/>
      </c>
      <c r="N81" s="48" t="str">
        <f t="shared" si="11"/>
        <v/>
      </c>
      <c r="O81" s="153"/>
    </row>
    <row r="82">
      <c r="B82" s="40" t="s">
        <v>145</v>
      </c>
      <c r="C82" s="42"/>
      <c r="D82" s="42"/>
      <c r="E82" s="42"/>
      <c r="F82" s="50"/>
      <c r="G82" s="50"/>
      <c r="H82" s="50"/>
      <c r="I82" s="50"/>
      <c r="J82" s="50"/>
      <c r="K82" s="50"/>
      <c r="L82" s="50"/>
      <c r="M82" s="45" t="str">
        <f t="shared" si="10"/>
        <v/>
      </c>
      <c r="N82" s="48" t="str">
        <f t="shared" si="11"/>
        <v/>
      </c>
      <c r="O82" s="154"/>
    </row>
    <row r="83">
      <c r="B83" s="33"/>
      <c r="C83" s="33"/>
      <c r="D83" s="33"/>
      <c r="E83" s="33"/>
      <c r="F83" s="147"/>
      <c r="G83" s="147"/>
      <c r="H83" s="147"/>
      <c r="I83" s="147"/>
      <c r="J83" s="147"/>
      <c r="K83" s="147"/>
      <c r="L83" s="147"/>
      <c r="N83" s="4"/>
      <c r="O83" s="45"/>
    </row>
    <row r="84">
      <c r="A84" s="8" t="s">
        <v>146</v>
      </c>
      <c r="B84" s="33"/>
      <c r="C84" s="33"/>
      <c r="D84" s="33"/>
      <c r="E84" s="33"/>
      <c r="F84" s="147"/>
      <c r="G84" s="147"/>
      <c r="H84" s="147"/>
      <c r="I84" s="147"/>
      <c r="J84" s="147"/>
      <c r="K84" s="147"/>
      <c r="L84" s="147"/>
      <c r="N84" s="4"/>
      <c r="O84" s="45"/>
    </row>
    <row r="85">
      <c r="B85" s="81" t="s">
        <v>417</v>
      </c>
      <c r="C85" s="82"/>
      <c r="D85" s="82"/>
      <c r="E85" s="82"/>
      <c r="F85" s="147"/>
      <c r="G85" s="147"/>
      <c r="H85" s="147"/>
      <c r="I85" s="147"/>
      <c r="J85" s="147"/>
      <c r="K85" s="147"/>
      <c r="L85" s="147"/>
      <c r="N85" s="4"/>
      <c r="O85" s="45"/>
    </row>
    <row r="86">
      <c r="B86" s="33"/>
      <c r="C86" s="33"/>
      <c r="D86" s="33"/>
      <c r="E86" s="33"/>
      <c r="F86" s="147"/>
      <c r="G86" s="147"/>
      <c r="H86" s="147"/>
      <c r="I86" s="147"/>
      <c r="J86" s="147"/>
      <c r="K86" s="147"/>
      <c r="L86" s="147"/>
      <c r="N86" s="4"/>
      <c r="O86" s="158"/>
      <c r="R86" s="83"/>
    </row>
    <row r="87">
      <c r="B87" s="40"/>
      <c r="C87" s="146" t="s">
        <v>418</v>
      </c>
      <c r="D87" s="42"/>
      <c r="E87" s="42"/>
      <c r="F87" s="50"/>
      <c r="G87" s="50"/>
      <c r="H87" s="50"/>
      <c r="I87" s="50"/>
      <c r="J87" s="50"/>
      <c r="K87" s="50"/>
      <c r="L87" s="50"/>
      <c r="M87" s="85" t="str">
        <f t="shared" ref="M87:M137" si="12">if(Count(F87:L87)&gt;0,sum(F87:L87),"")</f>
        <v/>
      </c>
      <c r="N87" s="48" t="str">
        <f t="shared" ref="N87:N137" si="13">if(ISNUMBER(M87)=false,"",if($J$8&lt;&gt;0,if(M87&lt;&gt;"",M87*$J$8,""),""))</f>
        <v/>
      </c>
      <c r="O87" s="154"/>
    </row>
    <row r="88">
      <c r="B88" s="40"/>
      <c r="C88" s="84" t="s">
        <v>419</v>
      </c>
      <c r="D88" s="42"/>
      <c r="E88" s="42"/>
      <c r="F88" s="49">
        <v>-4441758.0</v>
      </c>
      <c r="G88" s="50"/>
      <c r="H88" s="50"/>
      <c r="I88" s="50"/>
      <c r="J88" s="50"/>
      <c r="K88" s="50"/>
      <c r="L88" s="50"/>
      <c r="M88" s="159">
        <f t="shared" si="12"/>
        <v>-4441758</v>
      </c>
      <c r="N88" s="48">
        <f t="shared" si="13"/>
        <v>-97855.27924</v>
      </c>
      <c r="O88" s="154"/>
    </row>
    <row r="89">
      <c r="B89" s="40">
        <v>1.0</v>
      </c>
      <c r="C89" s="84" t="s">
        <v>420</v>
      </c>
      <c r="D89" s="42"/>
      <c r="E89" s="42"/>
      <c r="F89" s="49"/>
      <c r="G89" s="50"/>
      <c r="H89" s="50"/>
      <c r="I89" s="50"/>
      <c r="J89" s="50"/>
      <c r="K89" s="50"/>
      <c r="L89" s="50"/>
      <c r="M89" s="85" t="str">
        <f t="shared" si="12"/>
        <v/>
      </c>
      <c r="N89" s="48" t="str">
        <f t="shared" si="13"/>
        <v/>
      </c>
      <c r="O89" s="154"/>
    </row>
    <row r="90">
      <c r="B90" s="40">
        <v>2.0</v>
      </c>
      <c r="C90" s="84" t="s">
        <v>297</v>
      </c>
      <c r="D90" s="42"/>
      <c r="E90" s="42"/>
      <c r="F90" s="49">
        <v>-161767.0</v>
      </c>
      <c r="G90" s="50"/>
      <c r="H90" s="50"/>
      <c r="I90" s="50"/>
      <c r="J90" s="50"/>
      <c r="K90" s="50"/>
      <c r="L90" s="50"/>
      <c r="M90" s="159">
        <f t="shared" si="12"/>
        <v>-161767</v>
      </c>
      <c r="N90" s="48">
        <f t="shared" si="13"/>
        <v>-3563.849034</v>
      </c>
      <c r="O90" s="154">
        <v>-3564.0</v>
      </c>
    </row>
    <row r="91">
      <c r="B91" s="40">
        <v>4.0</v>
      </c>
      <c r="C91" s="84" t="s">
        <v>421</v>
      </c>
      <c r="D91" s="42"/>
      <c r="E91" s="42"/>
      <c r="F91" s="49">
        <v>4.0</v>
      </c>
      <c r="G91" s="50"/>
      <c r="H91" s="50"/>
      <c r="I91" s="50"/>
      <c r="J91" s="50"/>
      <c r="K91" s="50"/>
      <c r="L91" s="50"/>
      <c r="M91" s="159">
        <f t="shared" si="12"/>
        <v>4</v>
      </c>
      <c r="N91" s="48">
        <f t="shared" si="13"/>
        <v>0.08812301727</v>
      </c>
      <c r="O91" s="154"/>
    </row>
    <row r="92">
      <c r="B92" s="40">
        <v>11.0</v>
      </c>
      <c r="C92" s="84" t="s">
        <v>90</v>
      </c>
      <c r="D92" s="42"/>
      <c r="E92" s="42"/>
      <c r="F92" s="49">
        <v>15057.0</v>
      </c>
      <c r="G92" s="50"/>
      <c r="H92" s="50"/>
      <c r="I92" s="50"/>
      <c r="J92" s="50"/>
      <c r="K92" s="50"/>
      <c r="L92" s="50"/>
      <c r="M92" s="159">
        <f t="shared" si="12"/>
        <v>15057</v>
      </c>
      <c r="N92" s="48">
        <f t="shared" si="13"/>
        <v>331.7170678</v>
      </c>
      <c r="O92" s="154">
        <v>332.0</v>
      </c>
    </row>
    <row r="93">
      <c r="B93" s="40">
        <v>13.0</v>
      </c>
      <c r="C93" s="84" t="s">
        <v>422</v>
      </c>
      <c r="D93" s="42"/>
      <c r="E93" s="42"/>
      <c r="F93" s="49">
        <v>161308.0</v>
      </c>
      <c r="G93" s="50"/>
      <c r="H93" s="50"/>
      <c r="I93" s="50"/>
      <c r="J93" s="50"/>
      <c r="K93" s="50"/>
      <c r="L93" s="50"/>
      <c r="M93" s="159">
        <f t="shared" si="12"/>
        <v>161308</v>
      </c>
      <c r="N93" s="48">
        <f t="shared" si="13"/>
        <v>3553.736918</v>
      </c>
      <c r="O93" s="154"/>
      <c r="P93" s="2" t="s">
        <v>423</v>
      </c>
    </row>
    <row r="94">
      <c r="B94" s="40">
        <v>15.0</v>
      </c>
      <c r="C94" s="84" t="s">
        <v>424</v>
      </c>
      <c r="D94" s="42"/>
      <c r="E94" s="42"/>
      <c r="F94" s="49">
        <v>122614.0</v>
      </c>
      <c r="G94" s="50"/>
      <c r="H94" s="50"/>
      <c r="I94" s="50"/>
      <c r="J94" s="50"/>
      <c r="K94" s="50"/>
      <c r="L94" s="50"/>
      <c r="M94" s="159">
        <f t="shared" si="12"/>
        <v>122614</v>
      </c>
      <c r="N94" s="48">
        <f t="shared" si="13"/>
        <v>2701.27891</v>
      </c>
      <c r="O94" s="154"/>
      <c r="P94" s="2" t="s">
        <v>423</v>
      </c>
    </row>
    <row r="95">
      <c r="B95" s="40"/>
      <c r="C95" s="84"/>
      <c r="D95" s="42"/>
      <c r="E95" s="42"/>
      <c r="F95" s="50"/>
      <c r="G95" s="50"/>
      <c r="H95" s="50"/>
      <c r="I95" s="50"/>
      <c r="J95" s="50"/>
      <c r="K95" s="50"/>
      <c r="L95" s="50"/>
      <c r="M95" s="85" t="str">
        <f t="shared" si="12"/>
        <v/>
      </c>
      <c r="N95" s="48" t="str">
        <f t="shared" si="13"/>
        <v/>
      </c>
      <c r="O95" s="154"/>
    </row>
    <row r="96">
      <c r="B96" s="40"/>
      <c r="C96" s="146" t="s">
        <v>425</v>
      </c>
      <c r="D96" s="42"/>
      <c r="E96" s="42"/>
      <c r="F96" s="50"/>
      <c r="G96" s="50"/>
      <c r="H96" s="50"/>
      <c r="I96" s="50"/>
      <c r="J96" s="50"/>
      <c r="K96" s="50"/>
      <c r="L96" s="50"/>
      <c r="M96" s="85" t="str">
        <f t="shared" si="12"/>
        <v/>
      </c>
      <c r="N96" s="48" t="str">
        <f t="shared" si="13"/>
        <v/>
      </c>
      <c r="O96" s="154"/>
    </row>
    <row r="97">
      <c r="B97" s="40">
        <v>6.0</v>
      </c>
      <c r="C97" s="84" t="s">
        <v>426</v>
      </c>
      <c r="D97" s="42"/>
      <c r="E97" s="42"/>
      <c r="F97" s="49">
        <v>-108011.0</v>
      </c>
      <c r="G97" s="50"/>
      <c r="H97" s="50"/>
      <c r="I97" s="50"/>
      <c r="J97" s="50"/>
      <c r="K97" s="50"/>
      <c r="L97" s="50"/>
      <c r="M97" s="159">
        <f t="shared" si="12"/>
        <v>-108011</v>
      </c>
      <c r="N97" s="48">
        <f t="shared" si="13"/>
        <v>-2379.563805</v>
      </c>
      <c r="O97" s="154"/>
      <c r="P97" s="206" t="s">
        <v>427</v>
      </c>
    </row>
    <row r="98">
      <c r="B98" s="40">
        <v>7.0</v>
      </c>
      <c r="C98" s="84" t="s">
        <v>428</v>
      </c>
      <c r="D98" s="42"/>
      <c r="E98" s="42"/>
      <c r="F98" s="49">
        <v>540.0</v>
      </c>
      <c r="G98" s="50"/>
      <c r="H98" s="50"/>
      <c r="I98" s="50"/>
      <c r="J98" s="50"/>
      <c r="K98" s="50"/>
      <c r="L98" s="50"/>
      <c r="M98" s="159">
        <f t="shared" si="12"/>
        <v>540</v>
      </c>
      <c r="N98" s="48">
        <f t="shared" si="13"/>
        <v>11.89660733</v>
      </c>
      <c r="O98" s="154"/>
      <c r="P98" s="206" t="s">
        <v>427</v>
      </c>
    </row>
    <row r="99">
      <c r="B99" s="40"/>
      <c r="C99" s="84"/>
      <c r="D99" s="42"/>
      <c r="E99" s="42"/>
      <c r="F99" s="50"/>
      <c r="G99" s="50"/>
      <c r="H99" s="50"/>
      <c r="I99" s="50"/>
      <c r="J99" s="50"/>
      <c r="K99" s="50"/>
      <c r="L99" s="50"/>
      <c r="M99" s="85" t="str">
        <f t="shared" si="12"/>
        <v/>
      </c>
      <c r="N99" s="48" t="str">
        <f t="shared" si="13"/>
        <v/>
      </c>
      <c r="O99" s="154"/>
    </row>
    <row r="100">
      <c r="B100" s="40"/>
      <c r="C100" s="84"/>
      <c r="D100" s="42"/>
      <c r="E100" s="42"/>
      <c r="F100" s="50"/>
      <c r="G100" s="50"/>
      <c r="H100" s="50"/>
      <c r="I100" s="50"/>
      <c r="J100" s="50"/>
      <c r="K100" s="50"/>
      <c r="L100" s="50"/>
      <c r="M100" s="85" t="str">
        <f t="shared" si="12"/>
        <v/>
      </c>
      <c r="N100" s="48" t="str">
        <f t="shared" si="13"/>
        <v/>
      </c>
      <c r="O100" s="154"/>
    </row>
    <row r="101">
      <c r="B101" s="40"/>
      <c r="C101" s="84"/>
      <c r="D101" s="42"/>
      <c r="E101" s="42"/>
      <c r="F101" s="50"/>
      <c r="G101" s="50"/>
      <c r="H101" s="50"/>
      <c r="I101" s="50"/>
      <c r="J101" s="50"/>
      <c r="K101" s="50"/>
      <c r="L101" s="50"/>
      <c r="M101" s="85" t="str">
        <f t="shared" si="12"/>
        <v/>
      </c>
      <c r="N101" s="48" t="str">
        <f t="shared" si="13"/>
        <v/>
      </c>
      <c r="O101" s="154"/>
    </row>
    <row r="102">
      <c r="B102" s="40"/>
      <c r="C102" s="84"/>
      <c r="D102" s="42"/>
      <c r="E102" s="42"/>
      <c r="F102" s="50"/>
      <c r="G102" s="50"/>
      <c r="H102" s="50"/>
      <c r="I102" s="50"/>
      <c r="J102" s="50"/>
      <c r="K102" s="50"/>
      <c r="L102" s="50"/>
      <c r="M102" s="85" t="str">
        <f t="shared" si="12"/>
        <v/>
      </c>
      <c r="N102" s="48" t="str">
        <f t="shared" si="13"/>
        <v/>
      </c>
      <c r="O102" s="154"/>
    </row>
    <row r="103">
      <c r="B103" s="40"/>
      <c r="C103" s="84"/>
      <c r="D103" s="42"/>
      <c r="E103" s="42"/>
      <c r="F103" s="50"/>
      <c r="G103" s="50"/>
      <c r="H103" s="50"/>
      <c r="I103" s="50"/>
      <c r="J103" s="50"/>
      <c r="K103" s="50"/>
      <c r="L103" s="50"/>
      <c r="M103" s="85" t="str">
        <f t="shared" si="12"/>
        <v/>
      </c>
      <c r="N103" s="48" t="str">
        <f t="shared" si="13"/>
        <v/>
      </c>
      <c r="O103" s="154"/>
    </row>
    <row r="104">
      <c r="B104" s="40"/>
      <c r="C104" s="84"/>
      <c r="D104" s="42"/>
      <c r="E104" s="42"/>
      <c r="F104" s="50"/>
      <c r="G104" s="50"/>
      <c r="H104" s="50"/>
      <c r="I104" s="50"/>
      <c r="J104" s="50"/>
      <c r="K104" s="50"/>
      <c r="L104" s="50"/>
      <c r="M104" s="85" t="str">
        <f t="shared" si="12"/>
        <v/>
      </c>
      <c r="N104" s="48" t="str">
        <f t="shared" si="13"/>
        <v/>
      </c>
      <c r="O104" s="154"/>
    </row>
    <row r="105">
      <c r="B105" s="40"/>
      <c r="C105" s="84"/>
      <c r="D105" s="42"/>
      <c r="E105" s="42"/>
      <c r="F105" s="50"/>
      <c r="G105" s="50"/>
      <c r="H105" s="50"/>
      <c r="I105" s="50"/>
      <c r="J105" s="50"/>
      <c r="K105" s="50"/>
      <c r="L105" s="50"/>
      <c r="M105" s="85" t="str">
        <f t="shared" si="12"/>
        <v/>
      </c>
      <c r="N105" s="48" t="str">
        <f t="shared" si="13"/>
        <v/>
      </c>
      <c r="O105" s="154"/>
    </row>
    <row r="106">
      <c r="B106" s="40"/>
      <c r="C106" s="84"/>
      <c r="D106" s="42"/>
      <c r="E106" s="42"/>
      <c r="F106" s="50"/>
      <c r="G106" s="50"/>
      <c r="H106" s="50"/>
      <c r="I106" s="50"/>
      <c r="J106" s="50"/>
      <c r="K106" s="50"/>
      <c r="L106" s="50"/>
      <c r="M106" s="85" t="str">
        <f t="shared" si="12"/>
        <v/>
      </c>
      <c r="N106" s="48" t="str">
        <f t="shared" si="13"/>
        <v/>
      </c>
      <c r="O106" s="154"/>
    </row>
    <row r="107">
      <c r="B107" s="40"/>
      <c r="C107" s="84"/>
      <c r="D107" s="42"/>
      <c r="E107" s="42"/>
      <c r="F107" s="50"/>
      <c r="G107" s="50"/>
      <c r="H107" s="50"/>
      <c r="I107" s="50"/>
      <c r="J107" s="50"/>
      <c r="K107" s="50"/>
      <c r="L107" s="50"/>
      <c r="M107" s="85" t="str">
        <f t="shared" si="12"/>
        <v/>
      </c>
      <c r="N107" s="48" t="str">
        <f t="shared" si="13"/>
        <v/>
      </c>
      <c r="O107" s="154"/>
    </row>
    <row r="108">
      <c r="B108" s="40"/>
      <c r="C108" s="84"/>
      <c r="D108" s="42"/>
      <c r="E108" s="42"/>
      <c r="F108" s="50"/>
      <c r="G108" s="50"/>
      <c r="H108" s="50"/>
      <c r="I108" s="50"/>
      <c r="J108" s="50"/>
      <c r="K108" s="50"/>
      <c r="L108" s="50"/>
      <c r="M108" s="85" t="str">
        <f t="shared" si="12"/>
        <v/>
      </c>
      <c r="N108" s="48" t="str">
        <f t="shared" si="13"/>
        <v/>
      </c>
      <c r="O108" s="154"/>
    </row>
    <row r="109">
      <c r="B109" s="40"/>
      <c r="C109" s="84"/>
      <c r="D109" s="42"/>
      <c r="E109" s="42"/>
      <c r="F109" s="50"/>
      <c r="G109" s="50"/>
      <c r="H109" s="50"/>
      <c r="I109" s="50"/>
      <c r="J109" s="50"/>
      <c r="K109" s="50"/>
      <c r="L109" s="50"/>
      <c r="M109" s="85" t="str">
        <f t="shared" si="12"/>
        <v/>
      </c>
      <c r="N109" s="48" t="str">
        <f t="shared" si="13"/>
        <v/>
      </c>
      <c r="O109" s="154"/>
    </row>
    <row r="110">
      <c r="B110" s="40"/>
      <c r="C110" s="84"/>
      <c r="D110" s="42"/>
      <c r="E110" s="42"/>
      <c r="F110" s="50"/>
      <c r="G110" s="50"/>
      <c r="H110" s="50"/>
      <c r="I110" s="50"/>
      <c r="J110" s="50"/>
      <c r="K110" s="50"/>
      <c r="L110" s="50"/>
      <c r="M110" s="85" t="str">
        <f t="shared" si="12"/>
        <v/>
      </c>
      <c r="N110" s="48" t="str">
        <f t="shared" si="13"/>
        <v/>
      </c>
      <c r="O110" s="154"/>
    </row>
    <row r="111">
      <c r="B111" s="40"/>
      <c r="C111" s="84"/>
      <c r="D111" s="42"/>
      <c r="E111" s="42"/>
      <c r="F111" s="50"/>
      <c r="G111" s="50"/>
      <c r="H111" s="50"/>
      <c r="I111" s="50"/>
      <c r="J111" s="50"/>
      <c r="K111" s="50"/>
      <c r="L111" s="50"/>
      <c r="M111" s="85" t="str">
        <f t="shared" si="12"/>
        <v/>
      </c>
      <c r="N111" s="48" t="str">
        <f t="shared" si="13"/>
        <v/>
      </c>
      <c r="O111" s="154"/>
    </row>
    <row r="112">
      <c r="B112" s="40"/>
      <c r="C112" s="84"/>
      <c r="D112" s="42"/>
      <c r="E112" s="42"/>
      <c r="F112" s="50"/>
      <c r="G112" s="50"/>
      <c r="H112" s="50"/>
      <c r="I112" s="50"/>
      <c r="J112" s="50"/>
      <c r="K112" s="50"/>
      <c r="L112" s="50"/>
      <c r="M112" s="85" t="str">
        <f t="shared" si="12"/>
        <v/>
      </c>
      <c r="N112" s="48" t="str">
        <f t="shared" si="13"/>
        <v/>
      </c>
      <c r="O112" s="154"/>
    </row>
    <row r="113">
      <c r="B113" s="40"/>
      <c r="C113" s="84"/>
      <c r="D113" s="42"/>
      <c r="E113" s="42"/>
      <c r="F113" s="50"/>
      <c r="G113" s="50"/>
      <c r="H113" s="50"/>
      <c r="I113" s="50"/>
      <c r="J113" s="50"/>
      <c r="K113" s="50"/>
      <c r="L113" s="50"/>
      <c r="M113" s="85" t="str">
        <f t="shared" si="12"/>
        <v/>
      </c>
      <c r="N113" s="48" t="str">
        <f t="shared" si="13"/>
        <v/>
      </c>
      <c r="O113" s="154"/>
    </row>
    <row r="114">
      <c r="B114" s="40"/>
      <c r="C114" s="84"/>
      <c r="D114" s="42"/>
      <c r="E114" s="42"/>
      <c r="F114" s="50"/>
      <c r="G114" s="50"/>
      <c r="H114" s="50"/>
      <c r="I114" s="50"/>
      <c r="J114" s="50"/>
      <c r="K114" s="50"/>
      <c r="L114" s="50"/>
      <c r="M114" s="85" t="str">
        <f t="shared" si="12"/>
        <v/>
      </c>
      <c r="N114" s="48" t="str">
        <f t="shared" si="13"/>
        <v/>
      </c>
      <c r="O114" s="154"/>
    </row>
    <row r="115">
      <c r="B115" s="40"/>
      <c r="C115" s="84"/>
      <c r="D115" s="42"/>
      <c r="E115" s="42"/>
      <c r="F115" s="50"/>
      <c r="G115" s="50"/>
      <c r="H115" s="50"/>
      <c r="I115" s="50"/>
      <c r="J115" s="50"/>
      <c r="K115" s="50"/>
      <c r="L115" s="50"/>
      <c r="M115" s="85" t="str">
        <f t="shared" si="12"/>
        <v/>
      </c>
      <c r="N115" s="48" t="str">
        <f t="shared" si="13"/>
        <v/>
      </c>
      <c r="O115" s="154"/>
    </row>
    <row r="116">
      <c r="B116" s="40"/>
      <c r="C116" s="84"/>
      <c r="D116" s="42"/>
      <c r="E116" s="42"/>
      <c r="F116" s="50"/>
      <c r="G116" s="50"/>
      <c r="H116" s="50"/>
      <c r="I116" s="50"/>
      <c r="J116" s="50"/>
      <c r="K116" s="50"/>
      <c r="L116" s="50"/>
      <c r="M116" s="85" t="str">
        <f t="shared" si="12"/>
        <v/>
      </c>
      <c r="N116" s="48" t="str">
        <f t="shared" si="13"/>
        <v/>
      </c>
      <c r="O116" s="154"/>
    </row>
    <row r="117">
      <c r="B117" s="40"/>
      <c r="C117" s="84"/>
      <c r="D117" s="42"/>
      <c r="E117" s="42"/>
      <c r="F117" s="50"/>
      <c r="G117" s="50"/>
      <c r="H117" s="50"/>
      <c r="I117" s="50"/>
      <c r="J117" s="50"/>
      <c r="K117" s="50"/>
      <c r="L117" s="50"/>
      <c r="M117" s="85" t="str">
        <f t="shared" si="12"/>
        <v/>
      </c>
      <c r="N117" s="48" t="str">
        <f t="shared" si="13"/>
        <v/>
      </c>
      <c r="O117" s="154"/>
    </row>
    <row r="118">
      <c r="B118" s="40"/>
      <c r="C118" s="84"/>
      <c r="D118" s="42"/>
      <c r="E118" s="42"/>
      <c r="F118" s="50"/>
      <c r="G118" s="50"/>
      <c r="H118" s="50"/>
      <c r="I118" s="50"/>
      <c r="J118" s="50"/>
      <c r="K118" s="50"/>
      <c r="L118" s="50"/>
      <c r="M118" s="85" t="str">
        <f t="shared" si="12"/>
        <v/>
      </c>
      <c r="N118" s="48" t="str">
        <f t="shared" si="13"/>
        <v/>
      </c>
      <c r="O118" s="154"/>
    </row>
    <row r="119">
      <c r="B119" s="40"/>
      <c r="C119" s="84"/>
      <c r="D119" s="42"/>
      <c r="E119" s="42"/>
      <c r="F119" s="50"/>
      <c r="G119" s="50"/>
      <c r="H119" s="50"/>
      <c r="I119" s="50"/>
      <c r="J119" s="50"/>
      <c r="K119" s="50"/>
      <c r="L119" s="50"/>
      <c r="M119" s="85" t="str">
        <f t="shared" si="12"/>
        <v/>
      </c>
      <c r="N119" s="48" t="str">
        <f t="shared" si="13"/>
        <v/>
      </c>
      <c r="O119" s="154"/>
    </row>
    <row r="120">
      <c r="B120" s="40"/>
      <c r="C120" s="84"/>
      <c r="D120" s="42"/>
      <c r="E120" s="42"/>
      <c r="F120" s="50"/>
      <c r="G120" s="50"/>
      <c r="H120" s="50"/>
      <c r="I120" s="50"/>
      <c r="J120" s="50"/>
      <c r="K120" s="50"/>
      <c r="L120" s="50"/>
      <c r="M120" s="85" t="str">
        <f t="shared" si="12"/>
        <v/>
      </c>
      <c r="N120" s="48" t="str">
        <f t="shared" si="13"/>
        <v/>
      </c>
      <c r="O120" s="154"/>
    </row>
    <row r="121">
      <c r="B121" s="40"/>
      <c r="C121" s="84"/>
      <c r="D121" s="42"/>
      <c r="E121" s="42"/>
      <c r="F121" s="50"/>
      <c r="G121" s="50"/>
      <c r="H121" s="50"/>
      <c r="I121" s="50"/>
      <c r="J121" s="50"/>
      <c r="K121" s="50"/>
      <c r="L121" s="50"/>
      <c r="M121" s="85" t="str">
        <f t="shared" si="12"/>
        <v/>
      </c>
      <c r="N121" s="48" t="str">
        <f t="shared" si="13"/>
        <v/>
      </c>
      <c r="O121" s="154"/>
    </row>
    <row r="122">
      <c r="B122" s="40"/>
      <c r="C122" s="84"/>
      <c r="D122" s="42"/>
      <c r="E122" s="42"/>
      <c r="F122" s="50"/>
      <c r="G122" s="50"/>
      <c r="H122" s="50"/>
      <c r="I122" s="50"/>
      <c r="J122" s="50"/>
      <c r="K122" s="50"/>
      <c r="L122" s="50"/>
      <c r="M122" s="85" t="str">
        <f t="shared" si="12"/>
        <v/>
      </c>
      <c r="N122" s="48" t="str">
        <f t="shared" si="13"/>
        <v/>
      </c>
      <c r="O122" s="154"/>
    </row>
    <row r="123">
      <c r="B123" s="40"/>
      <c r="C123" s="84"/>
      <c r="D123" s="42"/>
      <c r="E123" s="42"/>
      <c r="F123" s="50"/>
      <c r="G123" s="50"/>
      <c r="H123" s="50"/>
      <c r="I123" s="50"/>
      <c r="J123" s="50"/>
      <c r="K123" s="50"/>
      <c r="L123" s="50"/>
      <c r="M123" s="85" t="str">
        <f t="shared" si="12"/>
        <v/>
      </c>
      <c r="N123" s="48" t="str">
        <f t="shared" si="13"/>
        <v/>
      </c>
      <c r="O123" s="154"/>
    </row>
    <row r="124">
      <c r="B124" s="40"/>
      <c r="C124" s="84"/>
      <c r="D124" s="42"/>
      <c r="E124" s="42"/>
      <c r="F124" s="50"/>
      <c r="G124" s="50"/>
      <c r="H124" s="50"/>
      <c r="I124" s="50"/>
      <c r="J124" s="50"/>
      <c r="K124" s="50"/>
      <c r="L124" s="50"/>
      <c r="M124" s="85" t="str">
        <f t="shared" si="12"/>
        <v/>
      </c>
      <c r="N124" s="48" t="str">
        <f t="shared" si="13"/>
        <v/>
      </c>
      <c r="O124" s="154"/>
    </row>
    <row r="125">
      <c r="B125" s="40"/>
      <c r="C125" s="84"/>
      <c r="D125" s="42"/>
      <c r="E125" s="42"/>
      <c r="F125" s="50"/>
      <c r="G125" s="50"/>
      <c r="H125" s="50"/>
      <c r="I125" s="50"/>
      <c r="J125" s="50"/>
      <c r="K125" s="50"/>
      <c r="L125" s="50"/>
      <c r="M125" s="85" t="str">
        <f t="shared" si="12"/>
        <v/>
      </c>
      <c r="N125" s="48" t="str">
        <f t="shared" si="13"/>
        <v/>
      </c>
      <c r="O125" s="154"/>
    </row>
    <row r="126">
      <c r="B126" s="40"/>
      <c r="C126" s="84"/>
      <c r="D126" s="42"/>
      <c r="E126" s="42"/>
      <c r="F126" s="50"/>
      <c r="G126" s="50"/>
      <c r="H126" s="50"/>
      <c r="I126" s="50"/>
      <c r="J126" s="50"/>
      <c r="K126" s="50"/>
      <c r="L126" s="50"/>
      <c r="M126" s="85" t="str">
        <f t="shared" si="12"/>
        <v/>
      </c>
      <c r="N126" s="48" t="str">
        <f t="shared" si="13"/>
        <v/>
      </c>
      <c r="O126" s="154"/>
    </row>
    <row r="127">
      <c r="B127" s="40"/>
      <c r="C127" s="84"/>
      <c r="D127" s="42"/>
      <c r="E127" s="42"/>
      <c r="F127" s="50"/>
      <c r="G127" s="50"/>
      <c r="H127" s="50"/>
      <c r="I127" s="50"/>
      <c r="J127" s="50"/>
      <c r="K127" s="50"/>
      <c r="L127" s="50"/>
      <c r="M127" s="85" t="str">
        <f t="shared" si="12"/>
        <v/>
      </c>
      <c r="N127" s="48" t="str">
        <f t="shared" si="13"/>
        <v/>
      </c>
      <c r="O127" s="154"/>
    </row>
    <row r="128">
      <c r="B128" s="40"/>
      <c r="C128" s="84"/>
      <c r="D128" s="42"/>
      <c r="E128" s="42"/>
      <c r="F128" s="50"/>
      <c r="G128" s="50"/>
      <c r="H128" s="50"/>
      <c r="I128" s="50"/>
      <c r="J128" s="50"/>
      <c r="K128" s="50"/>
      <c r="L128" s="50"/>
      <c r="M128" s="85" t="str">
        <f t="shared" si="12"/>
        <v/>
      </c>
      <c r="N128" s="48" t="str">
        <f t="shared" si="13"/>
        <v/>
      </c>
      <c r="O128" s="154"/>
    </row>
    <row r="129">
      <c r="B129" s="40"/>
      <c r="C129" s="84"/>
      <c r="D129" s="42"/>
      <c r="E129" s="42"/>
      <c r="F129" s="50"/>
      <c r="G129" s="50"/>
      <c r="H129" s="50"/>
      <c r="I129" s="50"/>
      <c r="J129" s="50"/>
      <c r="K129" s="50"/>
      <c r="L129" s="50"/>
      <c r="M129" s="85" t="str">
        <f t="shared" si="12"/>
        <v/>
      </c>
      <c r="N129" s="48" t="str">
        <f t="shared" si="13"/>
        <v/>
      </c>
      <c r="O129" s="154"/>
    </row>
    <row r="130">
      <c r="B130" s="40"/>
      <c r="C130" s="84"/>
      <c r="D130" s="42"/>
      <c r="E130" s="42"/>
      <c r="F130" s="50"/>
      <c r="G130" s="50"/>
      <c r="H130" s="50"/>
      <c r="I130" s="50"/>
      <c r="J130" s="50"/>
      <c r="K130" s="50"/>
      <c r="L130" s="50"/>
      <c r="M130" s="85" t="str">
        <f t="shared" si="12"/>
        <v/>
      </c>
      <c r="N130" s="48" t="str">
        <f t="shared" si="13"/>
        <v/>
      </c>
      <c r="O130" s="154"/>
    </row>
    <row r="131">
      <c r="B131" s="40"/>
      <c r="C131" s="84"/>
      <c r="D131" s="42"/>
      <c r="E131" s="42"/>
      <c r="F131" s="50"/>
      <c r="G131" s="50"/>
      <c r="H131" s="50"/>
      <c r="I131" s="50"/>
      <c r="J131" s="50"/>
      <c r="K131" s="50"/>
      <c r="L131" s="50"/>
      <c r="M131" s="85" t="str">
        <f t="shared" si="12"/>
        <v/>
      </c>
      <c r="N131" s="48" t="str">
        <f t="shared" si="13"/>
        <v/>
      </c>
      <c r="O131" s="154"/>
    </row>
    <row r="132">
      <c r="B132" s="40"/>
      <c r="C132" s="84"/>
      <c r="D132" s="42"/>
      <c r="E132" s="42"/>
      <c r="F132" s="50"/>
      <c r="G132" s="50"/>
      <c r="H132" s="50"/>
      <c r="I132" s="50"/>
      <c r="J132" s="50"/>
      <c r="K132" s="50"/>
      <c r="L132" s="50"/>
      <c r="M132" s="85" t="str">
        <f t="shared" si="12"/>
        <v/>
      </c>
      <c r="N132" s="48" t="str">
        <f t="shared" si="13"/>
        <v/>
      </c>
      <c r="O132" s="154"/>
    </row>
    <row r="133">
      <c r="B133" s="40"/>
      <c r="C133" s="84"/>
      <c r="D133" s="42"/>
      <c r="E133" s="42"/>
      <c r="F133" s="50"/>
      <c r="G133" s="50"/>
      <c r="H133" s="50"/>
      <c r="I133" s="50"/>
      <c r="J133" s="50"/>
      <c r="K133" s="50"/>
      <c r="L133" s="50"/>
      <c r="M133" s="85" t="str">
        <f t="shared" si="12"/>
        <v/>
      </c>
      <c r="N133" s="48" t="str">
        <f t="shared" si="13"/>
        <v/>
      </c>
      <c r="O133" s="154"/>
    </row>
    <row r="134">
      <c r="B134" s="40"/>
      <c r="C134" s="84"/>
      <c r="D134" s="42"/>
      <c r="E134" s="42"/>
      <c r="F134" s="50"/>
      <c r="G134" s="50"/>
      <c r="H134" s="50"/>
      <c r="I134" s="50"/>
      <c r="J134" s="50"/>
      <c r="K134" s="50"/>
      <c r="L134" s="50"/>
      <c r="M134" s="85" t="str">
        <f t="shared" si="12"/>
        <v/>
      </c>
      <c r="N134" s="48" t="str">
        <f t="shared" si="13"/>
        <v/>
      </c>
      <c r="O134" s="154"/>
    </row>
    <row r="135">
      <c r="B135" s="40"/>
      <c r="C135" s="84"/>
      <c r="D135" s="42"/>
      <c r="E135" s="42"/>
      <c r="F135" s="50"/>
      <c r="G135" s="50"/>
      <c r="H135" s="50"/>
      <c r="I135" s="50"/>
      <c r="J135" s="50"/>
      <c r="K135" s="50"/>
      <c r="L135" s="50"/>
      <c r="M135" s="85" t="str">
        <f t="shared" si="12"/>
        <v/>
      </c>
      <c r="N135" s="48" t="str">
        <f t="shared" si="13"/>
        <v/>
      </c>
      <c r="O135" s="154"/>
    </row>
    <row r="136">
      <c r="B136" s="40"/>
      <c r="C136" s="84"/>
      <c r="D136" s="42"/>
      <c r="E136" s="42"/>
      <c r="F136" s="50"/>
      <c r="G136" s="50"/>
      <c r="H136" s="50"/>
      <c r="I136" s="50"/>
      <c r="J136" s="50"/>
      <c r="K136" s="50"/>
      <c r="L136" s="50"/>
      <c r="M136" s="85" t="str">
        <f t="shared" si="12"/>
        <v/>
      </c>
      <c r="N136" s="48" t="str">
        <f t="shared" si="13"/>
        <v/>
      </c>
      <c r="O136" s="154"/>
    </row>
    <row r="137">
      <c r="B137" s="40"/>
      <c r="C137" s="84"/>
      <c r="D137" s="42"/>
      <c r="E137" s="42"/>
      <c r="F137" s="50"/>
      <c r="G137" s="50"/>
      <c r="H137" s="50"/>
      <c r="I137" s="50"/>
      <c r="J137" s="50"/>
      <c r="K137" s="50"/>
      <c r="L137" s="50"/>
      <c r="M137" s="85" t="str">
        <f t="shared" si="12"/>
        <v/>
      </c>
      <c r="N137" s="48" t="str">
        <f t="shared" si="13"/>
        <v/>
      </c>
      <c r="O137" s="154"/>
    </row>
    <row r="138">
      <c r="A138" s="7"/>
      <c r="B138" s="86"/>
      <c r="C138" s="87"/>
      <c r="D138" s="88"/>
      <c r="E138" s="88"/>
      <c r="F138" s="44"/>
      <c r="G138" s="44"/>
      <c r="H138" s="43"/>
      <c r="I138" s="44"/>
      <c r="J138" s="44"/>
      <c r="K138" s="44"/>
      <c r="L138" s="44"/>
      <c r="M138" s="44"/>
      <c r="N138" s="44"/>
    </row>
    <row r="139">
      <c r="A139" s="89" t="s">
        <v>148</v>
      </c>
      <c r="B139" s="86"/>
      <c r="C139" s="87"/>
      <c r="D139" s="88"/>
      <c r="E139" s="88"/>
      <c r="F139" s="44"/>
      <c r="G139" s="44"/>
      <c r="H139" s="43"/>
      <c r="I139" s="44"/>
      <c r="J139" s="44"/>
      <c r="K139" s="44"/>
      <c r="L139" s="44"/>
      <c r="M139" s="44"/>
      <c r="N139" s="44"/>
    </row>
    <row r="140">
      <c r="A140" s="7"/>
      <c r="B140" s="86"/>
      <c r="C140" s="87"/>
      <c r="D140" s="88"/>
      <c r="E140" s="88"/>
      <c r="F140" s="44"/>
      <c r="G140" s="44"/>
      <c r="H140" s="43"/>
      <c r="I140" s="44"/>
      <c r="J140" s="44"/>
      <c r="K140" s="44"/>
      <c r="L140" s="44"/>
      <c r="M140" s="44"/>
      <c r="N140" s="44"/>
    </row>
    <row r="141">
      <c r="A141" s="7"/>
      <c r="B141" s="90" t="s">
        <v>149</v>
      </c>
      <c r="C141" s="91"/>
      <c r="D141" s="92"/>
      <c r="E141" s="88"/>
      <c r="F141" s="44"/>
      <c r="G141" s="44"/>
      <c r="H141" s="43"/>
      <c r="I141" s="44"/>
      <c r="J141" s="44"/>
      <c r="K141" s="44"/>
      <c r="L141" s="44"/>
      <c r="M141" s="44"/>
      <c r="N141" s="44"/>
    </row>
    <row r="142">
      <c r="A142" s="7"/>
      <c r="B142" s="93"/>
      <c r="C142" s="94" t="s">
        <v>150</v>
      </c>
      <c r="D142" s="92"/>
      <c r="E142" s="88"/>
      <c r="F142" s="44"/>
      <c r="G142" s="44"/>
      <c r="H142" s="43"/>
      <c r="I142" s="44"/>
      <c r="J142" s="44"/>
      <c r="K142" s="44"/>
      <c r="L142" s="44"/>
      <c r="M142" s="44"/>
      <c r="N142" s="44"/>
    </row>
    <row r="143">
      <c r="A143" s="7"/>
      <c r="B143" s="95" t="s">
        <v>151</v>
      </c>
      <c r="C143" s="96" t="s">
        <v>152</v>
      </c>
      <c r="D143" s="92"/>
      <c r="E143" s="88"/>
      <c r="F143" s="44"/>
      <c r="G143" s="44"/>
      <c r="H143" s="43"/>
      <c r="I143" s="44"/>
      <c r="J143" s="44"/>
      <c r="K143" s="44"/>
      <c r="L143" s="44"/>
      <c r="M143" s="44"/>
      <c r="N143" s="44"/>
    </row>
    <row r="144">
      <c r="A144" s="7"/>
      <c r="B144" s="97"/>
      <c r="C144" s="98" t="s">
        <v>153</v>
      </c>
      <c r="D144" s="92"/>
      <c r="E144" s="88"/>
      <c r="F144" s="44"/>
      <c r="G144" s="44"/>
      <c r="H144" s="43"/>
      <c r="I144" s="44"/>
      <c r="J144" s="44"/>
      <c r="K144" s="44"/>
      <c r="L144" s="44"/>
      <c r="M144" s="44"/>
      <c r="N144" s="44"/>
    </row>
    <row r="145">
      <c r="A145" s="7"/>
      <c r="B145" s="99"/>
      <c r="C145" s="100" t="s">
        <v>154</v>
      </c>
      <c r="D145" s="92"/>
      <c r="E145" s="88"/>
      <c r="F145" s="44"/>
      <c r="G145" s="44"/>
      <c r="H145" s="43"/>
      <c r="I145" s="44"/>
      <c r="J145" s="44"/>
      <c r="K145" s="44"/>
      <c r="L145" s="44"/>
      <c r="M145" s="44"/>
      <c r="N145" s="44"/>
    </row>
    <row r="146">
      <c r="A146" s="7"/>
      <c r="B146" s="160"/>
      <c r="C146" s="43"/>
      <c r="D146" s="161"/>
      <c r="E146" s="88"/>
      <c r="F146" s="101"/>
      <c r="H146" s="43"/>
      <c r="I146" s="44"/>
      <c r="J146" s="44"/>
      <c r="K146" s="44"/>
      <c r="L146" s="44"/>
      <c r="M146" s="44"/>
      <c r="N146" s="44"/>
    </row>
    <row r="147">
      <c r="A147" s="7"/>
      <c r="B147" s="43"/>
      <c r="C147" s="101" t="s">
        <v>156</v>
      </c>
      <c r="D147" s="162" t="s">
        <v>178</v>
      </c>
      <c r="F147" s="101"/>
      <c r="H147" s="43"/>
      <c r="I147" s="44"/>
      <c r="J147" s="44"/>
      <c r="K147" s="44"/>
      <c r="L147" s="44"/>
      <c r="M147" s="44"/>
      <c r="N147" s="44"/>
    </row>
    <row r="148">
      <c r="B148" s="163" t="s">
        <v>301</v>
      </c>
      <c r="C148" s="104"/>
      <c r="D148" s="105"/>
      <c r="F148" s="107"/>
      <c r="G148" s="107"/>
      <c r="H148" s="43"/>
      <c r="I148" s="44"/>
      <c r="J148" s="44"/>
      <c r="K148" s="44"/>
      <c r="L148" s="44"/>
      <c r="M148" s="44"/>
      <c r="N148" s="44"/>
    </row>
    <row r="149">
      <c r="B149" s="108"/>
      <c r="C149" s="108"/>
      <c r="D149" s="164" t="s">
        <v>159</v>
      </c>
      <c r="F149" s="165" t="s">
        <v>429</v>
      </c>
      <c r="H149" s="109"/>
      <c r="I149" s="109"/>
      <c r="J149" s="71"/>
      <c r="K149" s="71"/>
      <c r="L149" s="71"/>
      <c r="M149" s="71"/>
      <c r="N149" s="71"/>
      <c r="P149" s="110"/>
      <c r="R149" s="111"/>
      <c r="S149" s="54"/>
      <c r="T149" s="54"/>
      <c r="U149" s="54"/>
      <c r="V149" s="54"/>
      <c r="W149" s="54"/>
      <c r="X149" s="54"/>
      <c r="Y149" s="54"/>
      <c r="Z149" s="54"/>
      <c r="AA149" s="54"/>
      <c r="AB149" s="54"/>
    </row>
    <row r="150">
      <c r="B150" s="108"/>
      <c r="C150" s="164"/>
      <c r="D150" s="164" t="s">
        <v>303</v>
      </c>
      <c r="F150" s="166" t="s">
        <v>430</v>
      </c>
      <c r="H150" s="109"/>
      <c r="I150" s="109"/>
      <c r="J150" s="71"/>
      <c r="K150" s="71"/>
      <c r="L150" s="71"/>
      <c r="M150" s="71"/>
      <c r="N150" s="71"/>
      <c r="P150" s="110"/>
      <c r="R150" s="111"/>
      <c r="S150" s="54"/>
      <c r="T150" s="54"/>
      <c r="U150" s="54"/>
      <c r="V150" s="54"/>
      <c r="W150" s="54"/>
      <c r="X150" s="54"/>
      <c r="Y150" s="54"/>
      <c r="Z150" s="54"/>
      <c r="AA150" s="54"/>
      <c r="AB150" s="54"/>
    </row>
    <row r="151">
      <c r="B151" s="108"/>
      <c r="C151" s="164" t="s">
        <v>431</v>
      </c>
      <c r="D151" s="167" t="s">
        <v>161</v>
      </c>
      <c r="F151" s="166">
        <v>100000.0</v>
      </c>
      <c r="H151" s="109"/>
      <c r="I151" s="109"/>
      <c r="J151" s="71"/>
      <c r="K151" s="71"/>
      <c r="L151" s="71"/>
      <c r="M151" s="71"/>
      <c r="N151" s="71"/>
      <c r="P151" s="206" t="s">
        <v>432</v>
      </c>
      <c r="R151" s="111"/>
      <c r="S151" s="54"/>
      <c r="T151" s="54"/>
      <c r="U151" s="54"/>
      <c r="V151" s="54"/>
      <c r="W151" s="54"/>
      <c r="X151" s="54"/>
      <c r="Y151" s="54"/>
      <c r="Z151" s="54"/>
      <c r="AA151" s="54"/>
      <c r="AB151" s="54"/>
    </row>
    <row r="152">
      <c r="B152" s="108"/>
      <c r="C152" s="129" t="s">
        <v>384</v>
      </c>
      <c r="D152" s="167" t="s">
        <v>163</v>
      </c>
      <c r="F152" s="166">
        <v>1000.02</v>
      </c>
      <c r="G152" s="168">
        <f>O50</f>
        <v>1043</v>
      </c>
      <c r="H152" s="169" t="s">
        <v>307</v>
      </c>
      <c r="I152" s="109"/>
      <c r="J152" s="71"/>
      <c r="K152" s="71"/>
      <c r="L152" s="71"/>
      <c r="M152" s="71"/>
      <c r="N152" s="71"/>
      <c r="P152" s="118">
        <f>N50</f>
        <v>43.66495506</v>
      </c>
      <c r="Q152" s="210" t="s">
        <v>383</v>
      </c>
      <c r="R152" s="111"/>
      <c r="S152" s="54"/>
      <c r="T152" s="54"/>
      <c r="U152" s="54"/>
      <c r="V152" s="54"/>
      <c r="W152" s="54"/>
      <c r="X152" s="54"/>
      <c r="Y152" s="54"/>
      <c r="Z152" s="54"/>
      <c r="AA152" s="54"/>
      <c r="AB152" s="54"/>
    </row>
    <row r="153">
      <c r="B153" s="108"/>
      <c r="C153" s="129" t="s">
        <v>308</v>
      </c>
      <c r="D153" s="167" t="s">
        <v>164</v>
      </c>
      <c r="F153" s="166">
        <v>55.36</v>
      </c>
      <c r="G153" s="168">
        <f>O33</f>
        <v>1034</v>
      </c>
      <c r="H153" s="169" t="s">
        <v>309</v>
      </c>
      <c r="I153" s="109"/>
      <c r="J153" s="71"/>
      <c r="K153" s="71"/>
      <c r="L153" s="71"/>
      <c r="M153" s="71"/>
      <c r="N153" s="71"/>
      <c r="P153" s="206" t="s">
        <v>432</v>
      </c>
      <c r="R153" s="111"/>
      <c r="S153" s="54"/>
      <c r="T153" s="54"/>
      <c r="U153" s="54"/>
      <c r="V153" s="54"/>
      <c r="W153" s="54"/>
      <c r="X153" s="54"/>
      <c r="Y153" s="54"/>
      <c r="Z153" s="54"/>
      <c r="AA153" s="54"/>
      <c r="AB153" s="54"/>
    </row>
    <row r="154">
      <c r="B154" s="108"/>
      <c r="C154" s="170" t="s">
        <v>310</v>
      </c>
      <c r="D154" s="171" t="s">
        <v>165</v>
      </c>
      <c r="F154" s="172">
        <v>774.19</v>
      </c>
      <c r="H154" s="173" t="s">
        <v>311</v>
      </c>
      <c r="I154" s="109"/>
      <c r="J154" s="71"/>
      <c r="K154" s="71"/>
      <c r="L154" s="71"/>
      <c r="M154" s="71"/>
      <c r="N154" s="71"/>
      <c r="P154" s="110"/>
      <c r="R154" s="111"/>
      <c r="S154" s="54"/>
      <c r="T154" s="54"/>
      <c r="U154" s="54"/>
      <c r="V154" s="54"/>
      <c r="W154" s="54"/>
      <c r="X154" s="54"/>
      <c r="Y154" s="54"/>
      <c r="Z154" s="54"/>
      <c r="AA154" s="54"/>
      <c r="AB154" s="54"/>
    </row>
    <row r="155">
      <c r="B155" s="114"/>
      <c r="C155" s="164" t="s">
        <v>167</v>
      </c>
      <c r="D155" s="164" t="s">
        <v>312</v>
      </c>
      <c r="F155" s="174">
        <v>0.02203705</v>
      </c>
      <c r="G155" s="175">
        <f>J8</f>
        <v>0.02203075432</v>
      </c>
      <c r="H155" s="169" t="s">
        <v>313</v>
      </c>
      <c r="I155" s="71"/>
      <c r="J155" s="71"/>
      <c r="K155" s="71"/>
      <c r="L155" s="71"/>
      <c r="M155" s="71"/>
      <c r="N155" s="71"/>
      <c r="P155" s="110"/>
      <c r="R155" s="111"/>
      <c r="S155" s="54"/>
      <c r="T155" s="54"/>
      <c r="U155" s="54"/>
      <c r="V155" s="54"/>
      <c r="W155" s="54"/>
      <c r="X155" s="54"/>
      <c r="Y155" s="54"/>
      <c r="Z155" s="54"/>
      <c r="AA155" s="54"/>
      <c r="AB155" s="54"/>
    </row>
    <row r="156">
      <c r="B156" s="114"/>
      <c r="C156" s="164" t="s">
        <v>433</v>
      </c>
      <c r="D156" s="164" t="s">
        <v>168</v>
      </c>
      <c r="F156" s="166">
        <v>52098.0</v>
      </c>
      <c r="H156" s="109"/>
      <c r="I156" s="71"/>
      <c r="J156" s="71"/>
      <c r="K156" s="71"/>
      <c r="L156" s="71"/>
      <c r="M156" s="71"/>
      <c r="N156" s="71"/>
      <c r="P156" s="110"/>
      <c r="R156" s="111"/>
      <c r="S156" s="54"/>
      <c r="T156" s="54"/>
      <c r="U156" s="54"/>
      <c r="V156" s="54"/>
      <c r="W156" s="54"/>
      <c r="X156" s="54"/>
      <c r="Y156" s="54"/>
      <c r="Z156" s="54"/>
      <c r="AA156" s="54"/>
      <c r="AB156" s="54"/>
    </row>
    <row r="157">
      <c r="B157" s="114"/>
      <c r="C157" s="176" t="s">
        <v>171</v>
      </c>
      <c r="D157" s="176" t="s">
        <v>170</v>
      </c>
      <c r="F157" s="172">
        <v>-1541.13</v>
      </c>
      <c r="H157" s="173" t="s">
        <v>311</v>
      </c>
      <c r="J157" s="71"/>
      <c r="K157" s="71"/>
      <c r="L157" s="71"/>
      <c r="M157" s="67"/>
      <c r="P157" s="110"/>
      <c r="R157" s="111"/>
      <c r="S157" s="54"/>
      <c r="T157" s="54"/>
      <c r="U157" s="54"/>
      <c r="V157" s="54"/>
      <c r="W157" s="54"/>
      <c r="X157" s="54"/>
      <c r="Y157" s="54"/>
      <c r="Z157" s="54"/>
      <c r="AA157" s="54"/>
      <c r="AB157" s="54"/>
    </row>
    <row r="158">
      <c r="B158" s="114"/>
      <c r="C158" s="108"/>
      <c r="D158" s="108"/>
      <c r="E158" s="108"/>
      <c r="H158" s="109"/>
      <c r="I158" s="109"/>
      <c r="J158" s="71"/>
      <c r="K158" s="71"/>
      <c r="L158" s="71"/>
      <c r="M158" s="71"/>
      <c r="N158" s="71"/>
      <c r="P158" s="110"/>
      <c r="R158" s="111"/>
      <c r="S158" s="54"/>
      <c r="T158" s="54"/>
      <c r="U158" s="54"/>
      <c r="V158" s="54"/>
      <c r="W158" s="54"/>
      <c r="X158" s="54"/>
      <c r="Y158" s="54"/>
      <c r="Z158" s="54"/>
      <c r="AA158" s="54"/>
      <c r="AB158" s="54"/>
    </row>
    <row r="159">
      <c r="B159" s="163" t="s">
        <v>172</v>
      </c>
      <c r="C159" s="108"/>
      <c r="D159" s="108"/>
      <c r="E159" s="108"/>
      <c r="H159" s="109"/>
      <c r="I159" s="109"/>
      <c r="J159" s="71"/>
      <c r="K159" s="71"/>
      <c r="L159" s="71"/>
      <c r="M159" s="71"/>
      <c r="N159" s="71"/>
      <c r="P159" s="110"/>
      <c r="R159" s="111"/>
      <c r="S159" s="54"/>
      <c r="T159" s="54"/>
      <c r="U159" s="54"/>
      <c r="V159" s="54"/>
      <c r="W159" s="54"/>
      <c r="X159" s="54"/>
      <c r="Y159" s="54"/>
      <c r="Z159" s="54"/>
      <c r="AA159" s="54"/>
      <c r="AB159" s="54"/>
    </row>
    <row r="160">
      <c r="B160" s="114"/>
      <c r="C160" s="164" t="s">
        <v>315</v>
      </c>
      <c r="D160" s="108"/>
      <c r="E160" s="108"/>
      <c r="F160" s="8" t="s">
        <v>316</v>
      </c>
      <c r="G160" s="8" t="s">
        <v>317</v>
      </c>
      <c r="H160" s="2" t="s">
        <v>318</v>
      </c>
      <c r="I160" s="109"/>
      <c r="J160" s="71"/>
      <c r="K160" s="71"/>
      <c r="L160" s="71"/>
      <c r="M160" s="71"/>
      <c r="N160" s="71"/>
      <c r="P160" s="110"/>
      <c r="Q160" s="116" t="s">
        <v>174</v>
      </c>
      <c r="R160" s="117"/>
      <c r="S160" s="117"/>
      <c r="T160" s="54"/>
      <c r="U160" s="54"/>
      <c r="V160" s="54"/>
      <c r="W160" s="54"/>
      <c r="X160" s="54"/>
      <c r="Y160" s="54"/>
      <c r="Z160" s="54"/>
      <c r="AA160" s="54"/>
    </row>
    <row r="161">
      <c r="B161" s="114"/>
      <c r="C161" s="129" t="s">
        <v>320</v>
      </c>
      <c r="D161" s="167" t="s">
        <v>321</v>
      </c>
      <c r="F161" s="166">
        <v>0.0</v>
      </c>
      <c r="G161" s="166">
        <v>4698.0</v>
      </c>
      <c r="H161" s="115">
        <f t="shared" ref="H161:H163" si="14">F161+G161</f>
        <v>4698</v>
      </c>
      <c r="I161" s="109"/>
      <c r="J161" s="71"/>
      <c r="K161" s="71"/>
      <c r="L161" s="71"/>
      <c r="M161" s="71"/>
      <c r="N161" s="71"/>
      <c r="P161" s="110"/>
      <c r="Q161" s="52"/>
      <c r="R161" s="123"/>
      <c r="S161" s="123"/>
      <c r="T161" s="124"/>
      <c r="U161" s="124"/>
      <c r="V161" s="124"/>
      <c r="W161" s="124"/>
      <c r="X161" s="124"/>
      <c r="Y161" s="124"/>
      <c r="Z161" s="124"/>
      <c r="AA161" s="124"/>
      <c r="AB161" s="124"/>
      <c r="AC161" s="124"/>
      <c r="AD161" s="124"/>
    </row>
    <row r="162">
      <c r="B162" s="114"/>
      <c r="C162" s="129" t="s">
        <v>320</v>
      </c>
      <c r="D162" s="167" t="s">
        <v>322</v>
      </c>
      <c r="F162" s="166">
        <v>81344.0</v>
      </c>
      <c r="G162" s="166">
        <v>0.0</v>
      </c>
      <c r="H162" s="115">
        <f t="shared" si="14"/>
        <v>81344</v>
      </c>
      <c r="I162" s="109"/>
      <c r="J162" s="71"/>
      <c r="K162" s="71"/>
      <c r="L162" s="71"/>
      <c r="M162" s="71"/>
      <c r="N162" s="71"/>
      <c r="P162" s="110"/>
      <c r="Q162" s="52" t="s">
        <v>178</v>
      </c>
      <c r="R162" s="214" t="s">
        <v>434</v>
      </c>
      <c r="S162" s="214" t="s">
        <v>435</v>
      </c>
      <c r="T162" s="215" t="s">
        <v>436</v>
      </c>
      <c r="U162" s="215" t="s">
        <v>437</v>
      </c>
      <c r="V162" s="215" t="s">
        <v>438</v>
      </c>
      <c r="W162" s="215" t="s">
        <v>439</v>
      </c>
      <c r="X162" s="215" t="s">
        <v>440</v>
      </c>
      <c r="Y162" s="215" t="s">
        <v>441</v>
      </c>
      <c r="Z162" s="215" t="s">
        <v>442</v>
      </c>
      <c r="AA162" s="215" t="s">
        <v>443</v>
      </c>
      <c r="AB162" s="215" t="s">
        <v>444</v>
      </c>
      <c r="AC162" s="215" t="s">
        <v>445</v>
      </c>
      <c r="AD162" s="124"/>
    </row>
    <row r="163">
      <c r="B163" s="114"/>
      <c r="C163" s="129" t="s">
        <v>320</v>
      </c>
      <c r="D163" s="167" t="s">
        <v>323</v>
      </c>
      <c r="F163" s="166">
        <v>0.0</v>
      </c>
      <c r="G163" s="166">
        <v>0.0</v>
      </c>
      <c r="H163" s="115">
        <f t="shared" si="14"/>
        <v>0</v>
      </c>
      <c r="I163" s="109"/>
      <c r="J163" s="71"/>
      <c r="K163" s="71"/>
      <c r="L163" s="71"/>
      <c r="M163" s="71"/>
      <c r="N163" s="71"/>
      <c r="P163" s="110"/>
      <c r="Q163" s="60"/>
      <c r="R163" s="54"/>
      <c r="S163" s="54"/>
      <c r="T163" s="54"/>
      <c r="U163" s="54"/>
      <c r="V163" s="54"/>
      <c r="W163" s="54"/>
      <c r="X163" s="54"/>
      <c r="Y163" s="54"/>
      <c r="Z163" s="54"/>
      <c r="AA163" s="54"/>
      <c r="AB163" s="54"/>
      <c r="AC163" s="54"/>
      <c r="AD163" s="54"/>
    </row>
    <row r="164">
      <c r="B164" s="108"/>
      <c r="C164" s="108"/>
      <c r="D164" s="108"/>
      <c r="E164" s="108"/>
      <c r="G164" s="109" t="s">
        <v>446</v>
      </c>
      <c r="H164" s="115">
        <f>sum(H161:H163)</f>
        <v>86042</v>
      </c>
      <c r="I164" s="109" t="s">
        <v>173</v>
      </c>
      <c r="J164" s="115">
        <f>sum(N165:N168)</f>
        <v>86043.46828</v>
      </c>
      <c r="K164" s="71"/>
      <c r="L164" s="71"/>
      <c r="M164" s="71">
        <f>if(Count(F164:L164)&gt;0,sum(F164:L164),"")</f>
        <v>172085.4683</v>
      </c>
      <c r="N164" s="68">
        <f>if(ISNUMBER(M164)=false,"",if($J$8&lt;&gt;0,if(M164&lt;&gt;"",M164*$J$8,""),""))</f>
        <v>3791.172673</v>
      </c>
      <c r="P164" s="110"/>
      <c r="Q164" s="52" t="s">
        <v>183</v>
      </c>
      <c r="R164" s="217"/>
      <c r="S164" s="126"/>
      <c r="T164" s="126"/>
      <c r="U164" s="126"/>
      <c r="V164" s="126"/>
      <c r="W164" s="127"/>
      <c r="X164" s="216">
        <v>291.0</v>
      </c>
      <c r="Y164" s="126"/>
      <c r="Z164" s="126"/>
      <c r="AA164" s="126"/>
      <c r="AB164" s="126"/>
      <c r="AC164" s="126"/>
      <c r="AD164" s="126"/>
    </row>
    <row r="165">
      <c r="B165" s="108"/>
      <c r="C165" s="105"/>
      <c r="D165" s="112"/>
      <c r="E165" s="112"/>
      <c r="F165" s="107" t="s">
        <v>447</v>
      </c>
      <c r="H165" s="43"/>
      <c r="I165" s="118">
        <f>N166+N167</f>
        <v>4699.225988</v>
      </c>
      <c r="J165" s="71"/>
      <c r="K165" s="71"/>
      <c r="L165" s="119"/>
      <c r="M165" s="120"/>
      <c r="N165" s="115"/>
      <c r="O165" s="121"/>
      <c r="P165" s="122"/>
      <c r="Q165" s="60" t="s">
        <v>185</v>
      </c>
      <c r="R165" s="69">
        <f t="shared" ref="R165:AD165" si="15">R164*$J$8</f>
        <v>0</v>
      </c>
      <c r="S165" s="69">
        <f t="shared" si="15"/>
        <v>0</v>
      </c>
      <c r="T165" s="69">
        <f t="shared" si="15"/>
        <v>0</v>
      </c>
      <c r="U165" s="69">
        <f t="shared" si="15"/>
        <v>0</v>
      </c>
      <c r="V165" s="69">
        <f t="shared" si="15"/>
        <v>0</v>
      </c>
      <c r="W165" s="128">
        <f t="shared" si="15"/>
        <v>0</v>
      </c>
      <c r="X165" s="128">
        <f t="shared" si="15"/>
        <v>6.410949507</v>
      </c>
      <c r="Y165" s="69">
        <f t="shared" si="15"/>
        <v>0</v>
      </c>
      <c r="Z165" s="69">
        <f t="shared" si="15"/>
        <v>0</v>
      </c>
      <c r="AA165" s="69">
        <f t="shared" si="15"/>
        <v>0</v>
      </c>
      <c r="AB165" s="69">
        <f t="shared" si="15"/>
        <v>0</v>
      </c>
      <c r="AC165" s="69">
        <f t="shared" si="15"/>
        <v>0</v>
      </c>
      <c r="AD165" s="69">
        <f t="shared" si="15"/>
        <v>0</v>
      </c>
    </row>
    <row r="166">
      <c r="B166" s="108"/>
      <c r="C166" s="164" t="s">
        <v>448</v>
      </c>
      <c r="D166" s="167" t="s">
        <v>177</v>
      </c>
      <c r="F166" s="125">
        <v>-64108.0</v>
      </c>
      <c r="G166" s="119"/>
      <c r="H166" s="71"/>
      <c r="I166" s="71"/>
      <c r="J166" s="169"/>
      <c r="K166" s="71"/>
      <c r="L166" s="119"/>
      <c r="M166" s="120">
        <f>if(Count(F166:K166)&gt;0,sum(F166:K166),"")</f>
        <v>-64108</v>
      </c>
      <c r="N166" s="115">
        <f t="shared" ref="N166:N170" si="16">if(ISNUMBER(M166)=false,"",if($J$8&lt;&gt;0,if(M166&lt;&gt;"",M166*$J$8,""),""))</f>
        <v>-1412.347598</v>
      </c>
      <c r="Q166" s="60"/>
      <c r="R166" s="54"/>
      <c r="S166" s="54"/>
      <c r="T166" s="54"/>
      <c r="U166" s="54"/>
      <c r="V166" s="54"/>
      <c r="W166" s="54"/>
      <c r="X166" s="54"/>
      <c r="Y166" s="54"/>
      <c r="Z166" s="54"/>
      <c r="AA166" s="54"/>
      <c r="AB166" s="54"/>
      <c r="AC166" s="54"/>
      <c r="AD166" s="54"/>
    </row>
    <row r="167">
      <c r="B167" s="108"/>
      <c r="C167" s="167" t="s">
        <v>179</v>
      </c>
      <c r="D167" s="167" t="s">
        <v>180</v>
      </c>
      <c r="F167" s="125">
        <v>277411.0</v>
      </c>
      <c r="G167" s="70"/>
      <c r="H167" s="66"/>
      <c r="I167" s="66"/>
      <c r="J167" s="66"/>
      <c r="K167" s="66"/>
      <c r="L167" s="66"/>
      <c r="M167" s="120">
        <f t="shared" ref="M167:M170" si="17">if(Count(F167:L167)&gt;0,sum(F167:L167),"")</f>
        <v>277411</v>
      </c>
      <c r="N167" s="115">
        <f t="shared" si="16"/>
        <v>6111.573586</v>
      </c>
      <c r="P167" s="54"/>
      <c r="Q167" s="52" t="s">
        <v>188</v>
      </c>
      <c r="R167" s="216">
        <v>-15581.0</v>
      </c>
      <c r="S167" s="216">
        <v>-16776.0</v>
      </c>
      <c r="T167" s="216">
        <v>-133809.0</v>
      </c>
      <c r="U167" s="216">
        <v>6094.0</v>
      </c>
      <c r="V167" s="216">
        <v>-11572.0</v>
      </c>
      <c r="W167" s="217">
        <v>-29102.0</v>
      </c>
      <c r="X167" s="217">
        <v>-3382.0</v>
      </c>
      <c r="Y167" s="216">
        <v>-2813.0</v>
      </c>
      <c r="Z167" s="216">
        <v>23934.0</v>
      </c>
      <c r="AA167" s="216">
        <v>-8971.0</v>
      </c>
      <c r="AB167" s="216">
        <v>47211.0</v>
      </c>
      <c r="AC167" s="216">
        <v>-4949.0</v>
      </c>
      <c r="AD167" s="127"/>
    </row>
    <row r="168">
      <c r="B168" s="108"/>
      <c r="C168" s="167" t="s">
        <v>181</v>
      </c>
      <c r="D168" s="164" t="s">
        <v>449</v>
      </c>
      <c r="F168" s="70">
        <v>3692304.0</v>
      </c>
      <c r="G168" s="70"/>
      <c r="H168" s="66"/>
      <c r="I168" s="66"/>
      <c r="J168" s="66"/>
      <c r="K168" s="66"/>
      <c r="L168" s="66"/>
      <c r="M168" s="120">
        <f t="shared" si="17"/>
        <v>3692304</v>
      </c>
      <c r="N168" s="115">
        <f t="shared" si="16"/>
        <v>81344.24229</v>
      </c>
      <c r="P168" s="54"/>
      <c r="Q168" s="60" t="s">
        <v>185</v>
      </c>
      <c r="R168" s="69">
        <f t="shared" ref="R168:AD168" si="18">R167*$J$8</f>
        <v>-343.261183</v>
      </c>
      <c r="S168" s="69">
        <f t="shared" si="18"/>
        <v>-369.5879344</v>
      </c>
      <c r="T168" s="69">
        <f t="shared" si="18"/>
        <v>-2947.913205</v>
      </c>
      <c r="U168" s="69">
        <f t="shared" si="18"/>
        <v>134.2554168</v>
      </c>
      <c r="V168" s="69">
        <f t="shared" si="18"/>
        <v>-254.939889</v>
      </c>
      <c r="W168" s="128">
        <f t="shared" si="18"/>
        <v>-641.1390122</v>
      </c>
      <c r="X168" s="128">
        <f t="shared" si="18"/>
        <v>-74.5080111</v>
      </c>
      <c r="Y168" s="69">
        <f t="shared" si="18"/>
        <v>-61.9725119</v>
      </c>
      <c r="Z168" s="69">
        <f t="shared" si="18"/>
        <v>527.2840738</v>
      </c>
      <c r="AA168" s="69">
        <f t="shared" si="18"/>
        <v>-197.637897</v>
      </c>
      <c r="AB168" s="69">
        <f t="shared" si="18"/>
        <v>1040.093942</v>
      </c>
      <c r="AC168" s="69">
        <f t="shared" si="18"/>
        <v>-109.0302031</v>
      </c>
      <c r="AD168" s="69">
        <f t="shared" si="18"/>
        <v>0</v>
      </c>
    </row>
    <row r="169">
      <c r="B169" s="108"/>
      <c r="C169" s="167" t="s">
        <v>184</v>
      </c>
      <c r="D169" s="167" t="s">
        <v>180</v>
      </c>
      <c r="F169" s="70">
        <v>0.0</v>
      </c>
      <c r="G169" s="66"/>
      <c r="H169" s="66"/>
      <c r="I169" s="66"/>
      <c r="J169" s="66"/>
      <c r="K169" s="66"/>
      <c r="L169" s="66"/>
      <c r="M169" s="120">
        <f t="shared" si="17"/>
        <v>0</v>
      </c>
      <c r="N169" s="115">
        <f t="shared" si="16"/>
        <v>0</v>
      </c>
      <c r="P169" s="54"/>
      <c r="Q169" s="60"/>
      <c r="R169" s="54"/>
      <c r="S169" s="54"/>
      <c r="T169" s="54"/>
      <c r="U169" s="54"/>
      <c r="V169" s="54"/>
      <c r="W169" s="54"/>
      <c r="X169" s="54"/>
      <c r="Y169" s="54"/>
      <c r="Z169" s="54"/>
      <c r="AA169" s="54"/>
      <c r="AB169" s="54"/>
      <c r="AC169" s="54"/>
      <c r="AD169" s="54"/>
    </row>
    <row r="170">
      <c r="B170" s="163" t="s">
        <v>186</v>
      </c>
      <c r="C170" s="65"/>
      <c r="D170" s="108"/>
      <c r="E170" s="108"/>
      <c r="F170" s="71"/>
      <c r="G170" s="71"/>
      <c r="H170" s="71"/>
      <c r="I170" s="71"/>
      <c r="J170" s="71"/>
      <c r="K170" s="71"/>
      <c r="L170" s="71"/>
      <c r="M170" s="71" t="str">
        <f t="shared" si="17"/>
        <v/>
      </c>
      <c r="N170" s="68" t="str">
        <f t="shared" si="16"/>
        <v/>
      </c>
      <c r="P170" s="110"/>
      <c r="Q170" s="55" t="s">
        <v>192</v>
      </c>
      <c r="R170" s="216">
        <v>322965.0</v>
      </c>
      <c r="S170" s="216">
        <v>721299.0</v>
      </c>
      <c r="T170" s="216">
        <v>493707.0</v>
      </c>
      <c r="U170" s="216">
        <v>293456.0</v>
      </c>
      <c r="V170" s="216">
        <v>45076.0</v>
      </c>
      <c r="W170" s="217">
        <v>1156305.0</v>
      </c>
      <c r="X170" s="217">
        <v>9684.0</v>
      </c>
      <c r="Y170" s="216">
        <v>31649.0</v>
      </c>
      <c r="Z170" s="216">
        <v>478440.0</v>
      </c>
      <c r="AA170" s="127"/>
      <c r="AB170" s="216">
        <v>985518.0</v>
      </c>
      <c r="AC170" s="216">
        <v>207503.0</v>
      </c>
      <c r="AD170" s="127"/>
    </row>
    <row r="171">
      <c r="B171" s="108"/>
      <c r="C171" s="192" t="s">
        <v>187</v>
      </c>
      <c r="D171" s="108"/>
      <c r="E171" s="108"/>
      <c r="F171" s="113">
        <v>4698.0</v>
      </c>
      <c r="G171" s="71"/>
      <c r="H171" s="130" t="s">
        <v>173</v>
      </c>
      <c r="I171" s="131">
        <f>sum(N172:N173)</f>
        <v>4699.225988</v>
      </c>
      <c r="J171" s="71"/>
      <c r="K171" s="71"/>
      <c r="L171" s="71"/>
      <c r="M171" s="71"/>
      <c r="N171" s="68"/>
      <c r="P171" s="54"/>
      <c r="Q171" s="60" t="s">
        <v>185</v>
      </c>
      <c r="R171" s="69">
        <f t="shared" ref="R171:AD171" si="19">R170*$J$8</f>
        <v>7115.162568</v>
      </c>
      <c r="S171" s="69">
        <f t="shared" si="19"/>
        <v>15890.76106</v>
      </c>
      <c r="T171" s="69">
        <f t="shared" si="19"/>
        <v>10876.73762</v>
      </c>
      <c r="U171" s="69">
        <f t="shared" si="19"/>
        <v>6465.057039</v>
      </c>
      <c r="V171" s="69">
        <f t="shared" si="19"/>
        <v>993.0582816</v>
      </c>
      <c r="W171" s="128">
        <f t="shared" si="19"/>
        <v>25474.27137</v>
      </c>
      <c r="X171" s="128">
        <f t="shared" si="19"/>
        <v>213.3458248</v>
      </c>
      <c r="Y171" s="69">
        <f t="shared" si="19"/>
        <v>697.2513434</v>
      </c>
      <c r="Z171" s="69">
        <f t="shared" si="19"/>
        <v>10540.3941</v>
      </c>
      <c r="AA171" s="69">
        <f t="shared" si="19"/>
        <v>0</v>
      </c>
      <c r="AB171" s="69">
        <f t="shared" si="19"/>
        <v>21711.70493</v>
      </c>
      <c r="AC171" s="69">
        <f t="shared" si="19"/>
        <v>4571.447613</v>
      </c>
      <c r="AD171" s="69">
        <f t="shared" si="19"/>
        <v>0</v>
      </c>
    </row>
    <row r="172">
      <c r="B172" s="108"/>
      <c r="C172" s="164" t="s">
        <v>332</v>
      </c>
      <c r="D172" s="108"/>
      <c r="E172" s="108"/>
      <c r="F172" s="118">
        <f>F166</f>
        <v>-64108</v>
      </c>
      <c r="G172" s="119"/>
      <c r="H172" s="71"/>
      <c r="I172" s="71"/>
      <c r="J172" s="71"/>
      <c r="K172" s="71"/>
      <c r="L172" s="71"/>
      <c r="M172" s="120">
        <f t="shared" ref="M172:M173" si="20">if(Count(F172:L172)&gt;0,sum(F172:L172),"")</f>
        <v>-64108</v>
      </c>
      <c r="N172" s="115">
        <f t="shared" ref="N172:N175" si="21">if(ISNUMBER(M172)=false,"",if($J$8&lt;&gt;0,if(M172&lt;&gt;"",M172*$J$8,""),""))</f>
        <v>-1412.347598</v>
      </c>
      <c r="O172" s="54"/>
      <c r="P172" s="54"/>
      <c r="Q172" s="54"/>
      <c r="R172" s="54"/>
      <c r="S172" s="54"/>
      <c r="T172" s="208" t="s">
        <v>450</v>
      </c>
      <c r="U172" s="208" t="s">
        <v>450</v>
      </c>
      <c r="V172" s="54"/>
      <c r="W172" s="54"/>
      <c r="X172" s="54"/>
      <c r="Y172" s="54"/>
      <c r="Z172" s="54"/>
      <c r="AA172" s="54"/>
      <c r="AB172" s="54"/>
      <c r="AC172" s="54"/>
      <c r="AD172" s="54"/>
    </row>
    <row r="173">
      <c r="B173" s="108"/>
      <c r="C173" s="167" t="s">
        <v>190</v>
      </c>
      <c r="D173" s="108"/>
      <c r="E173" s="108"/>
      <c r="F173" s="132">
        <f>M167</f>
        <v>277411</v>
      </c>
      <c r="G173" s="71"/>
      <c r="H173" s="71"/>
      <c r="I173" s="71"/>
      <c r="J173" s="71"/>
      <c r="K173" s="71"/>
      <c r="L173" s="71"/>
      <c r="M173" s="120">
        <f t="shared" si="20"/>
        <v>277411</v>
      </c>
      <c r="N173" s="115">
        <f t="shared" si="21"/>
        <v>6111.573586</v>
      </c>
      <c r="O173" s="54"/>
      <c r="P173" s="54"/>
      <c r="Q173" s="52" t="s">
        <v>195</v>
      </c>
      <c r="R173" s="126"/>
      <c r="S173" s="126"/>
      <c r="T173" s="126"/>
      <c r="U173" s="216">
        <v>1885.0</v>
      </c>
      <c r="V173" s="126"/>
      <c r="W173" s="126"/>
      <c r="X173" s="126"/>
      <c r="Y173" s="126"/>
      <c r="Z173" s="126"/>
      <c r="AA173" s="126"/>
      <c r="AB173" s="126"/>
      <c r="AC173" s="126"/>
      <c r="AD173" s="126"/>
    </row>
    <row r="174">
      <c r="B174" s="163" t="s">
        <v>191</v>
      </c>
      <c r="C174" s="65"/>
      <c r="D174" s="108"/>
      <c r="E174" s="108"/>
      <c r="F174" s="71"/>
      <c r="G174" s="71"/>
      <c r="H174" s="71"/>
      <c r="I174" s="71"/>
      <c r="J174" s="71"/>
      <c r="K174" s="71"/>
      <c r="L174" s="71"/>
      <c r="M174" s="71"/>
      <c r="N174" s="68" t="str">
        <f t="shared" si="21"/>
        <v/>
      </c>
      <c r="O174" s="54"/>
      <c r="P174" s="54"/>
      <c r="Q174" s="54" t="s">
        <v>185</v>
      </c>
      <c r="R174" s="69">
        <f t="shared" ref="R174:AD174" si="22">R173*$J$8</f>
        <v>0</v>
      </c>
      <c r="S174" s="69">
        <f t="shared" si="22"/>
        <v>0</v>
      </c>
      <c r="T174" s="69">
        <f t="shared" si="22"/>
        <v>0</v>
      </c>
      <c r="U174" s="69">
        <f t="shared" si="22"/>
        <v>41.52797189</v>
      </c>
      <c r="V174" s="69">
        <f t="shared" si="22"/>
        <v>0</v>
      </c>
      <c r="W174" s="128">
        <f t="shared" si="22"/>
        <v>0</v>
      </c>
      <c r="X174" s="128">
        <f t="shared" si="22"/>
        <v>0</v>
      </c>
      <c r="Y174" s="69">
        <f t="shared" si="22"/>
        <v>0</v>
      </c>
      <c r="Z174" s="69">
        <f t="shared" si="22"/>
        <v>0</v>
      </c>
      <c r="AA174" s="69">
        <f t="shared" si="22"/>
        <v>0</v>
      </c>
      <c r="AB174" s="69">
        <f t="shared" si="22"/>
        <v>0</v>
      </c>
      <c r="AC174" s="69">
        <f t="shared" si="22"/>
        <v>0</v>
      </c>
      <c r="AD174" s="69">
        <f t="shared" si="22"/>
        <v>0</v>
      </c>
    </row>
    <row r="175">
      <c r="A175" s="54"/>
      <c r="B175" s="108"/>
      <c r="C175" s="194" t="s">
        <v>193</v>
      </c>
      <c r="D175" s="194"/>
      <c r="E175" s="108"/>
      <c r="F175" s="113">
        <v>52098.0</v>
      </c>
      <c r="G175" s="71"/>
      <c r="H175" s="130" t="s">
        <v>173</v>
      </c>
      <c r="I175" s="131">
        <f>M176</f>
        <v>52098</v>
      </c>
      <c r="J175" s="71"/>
      <c r="K175" s="71"/>
      <c r="L175" s="71"/>
      <c r="M175" s="71">
        <f t="shared" ref="M175:M176" si="23">if(Count(F175:L175)&gt;0,sum(F175:L175),"")</f>
        <v>104196</v>
      </c>
      <c r="N175" s="68">
        <f t="shared" si="21"/>
        <v>2295.516477</v>
      </c>
      <c r="P175" s="56"/>
      <c r="AI175" s="54"/>
      <c r="AJ175" s="54"/>
      <c r="AK175" s="54"/>
      <c r="AL175" s="54"/>
      <c r="AM175" s="54"/>
      <c r="AN175" s="54"/>
    </row>
    <row r="176">
      <c r="A176" s="54"/>
      <c r="B176" s="108"/>
      <c r="C176" s="164" t="s">
        <v>333</v>
      </c>
      <c r="D176" s="108"/>
      <c r="E176" s="108"/>
      <c r="F176" s="222">
        <v>52098.0</v>
      </c>
      <c r="G176" s="119"/>
      <c r="H176" s="71"/>
      <c r="I176" s="71"/>
      <c r="J176" s="71"/>
      <c r="K176" s="71"/>
      <c r="L176" s="71"/>
      <c r="M176" s="120">
        <f t="shared" si="23"/>
        <v>52098</v>
      </c>
      <c r="N176" s="133" t="s">
        <v>151</v>
      </c>
      <c r="O176" s="119"/>
      <c r="P176" s="54"/>
      <c r="AI176" s="54"/>
      <c r="AJ176" s="54"/>
      <c r="AK176" s="54"/>
      <c r="AL176" s="54"/>
      <c r="AM176" s="54"/>
      <c r="AN176" s="54"/>
    </row>
    <row r="177">
      <c r="A177" s="54"/>
      <c r="B177" s="108"/>
      <c r="C177" s="108"/>
      <c r="D177" s="108"/>
      <c r="E177" s="108"/>
      <c r="F177" s="71"/>
      <c r="G177" s="71"/>
      <c r="H177" s="71"/>
      <c r="I177" s="71"/>
      <c r="J177" s="71"/>
      <c r="K177" s="71"/>
      <c r="L177" s="71"/>
      <c r="M177" s="71"/>
      <c r="N177" s="68"/>
      <c r="O177" s="119"/>
      <c r="P177" s="54"/>
      <c r="AI177" s="54"/>
      <c r="AJ177" s="54"/>
      <c r="AK177" s="54"/>
      <c r="AL177" s="54"/>
      <c r="AM177" s="54"/>
      <c r="AN177" s="54"/>
    </row>
    <row r="178">
      <c r="B178" s="108"/>
      <c r="C178" s="194" t="s">
        <v>196</v>
      </c>
      <c r="D178" s="108"/>
      <c r="E178" s="108"/>
      <c r="F178" s="113">
        <v>29000.0</v>
      </c>
      <c r="G178" s="71"/>
      <c r="H178" s="130" t="s">
        <v>173</v>
      </c>
      <c r="I178" s="131">
        <f>M179</f>
        <v>29000</v>
      </c>
      <c r="J178" s="71"/>
      <c r="K178" s="71"/>
      <c r="L178" s="71"/>
      <c r="M178" s="71">
        <f t="shared" ref="M178:M180" si="24">if(Count(F178:L178)&gt;0,sum(F178:L178),"")</f>
        <v>58000</v>
      </c>
      <c r="N178" s="68">
        <f>if(ISNUMBER(M178)=false,"",if($J$8&lt;&gt;0,if(M178&lt;&gt;"",M178*$J$8,""),""))</f>
        <v>1277.78375</v>
      </c>
      <c r="P178" s="56"/>
    </row>
    <row r="179">
      <c r="B179" s="108"/>
      <c r="C179" s="164" t="s">
        <v>334</v>
      </c>
      <c r="D179" s="108"/>
      <c r="E179" s="108"/>
      <c r="F179" s="70">
        <v>29000.0</v>
      </c>
      <c r="G179" s="119"/>
      <c r="H179" s="71"/>
      <c r="I179" s="71"/>
      <c r="J179" s="71"/>
      <c r="K179" s="71"/>
      <c r="L179" s="71"/>
      <c r="M179" s="120">
        <f t="shared" si="24"/>
        <v>29000</v>
      </c>
      <c r="N179" s="133" t="s">
        <v>151</v>
      </c>
      <c r="O179" s="54"/>
      <c r="P179" s="54"/>
    </row>
    <row r="180">
      <c r="B180" s="108"/>
      <c r="C180" s="65"/>
      <c r="D180" s="108"/>
      <c r="E180" s="108"/>
      <c r="F180" s="119"/>
      <c r="G180" s="71"/>
      <c r="H180" s="71"/>
      <c r="I180" s="71"/>
      <c r="J180" s="71"/>
      <c r="K180" s="71"/>
      <c r="L180" s="71"/>
      <c r="M180" s="71" t="str">
        <f t="shared" si="24"/>
        <v/>
      </c>
      <c r="N180" s="68" t="str">
        <f>M180</f>
        <v/>
      </c>
      <c r="O180" s="54"/>
      <c r="P180" s="54"/>
    </row>
    <row r="181">
      <c r="B181" s="108"/>
      <c r="C181" s="194" t="s">
        <v>198</v>
      </c>
      <c r="D181" s="108"/>
      <c r="E181" s="108"/>
      <c r="F181" s="113">
        <v>-2226.0</v>
      </c>
      <c r="G181" s="71"/>
      <c r="H181" s="130" t="s">
        <v>173</v>
      </c>
      <c r="I181" s="223">
        <f>I187-I175-I178+I183</f>
        <v>-3546.654467</v>
      </c>
      <c r="J181" s="224" t="s">
        <v>331</v>
      </c>
      <c r="K181" s="225" t="s">
        <v>335</v>
      </c>
      <c r="P181" s="56"/>
    </row>
    <row r="182">
      <c r="B182" s="108"/>
      <c r="C182" s="108"/>
      <c r="D182" s="108"/>
      <c r="E182" s="108"/>
      <c r="F182" s="54"/>
      <c r="G182" s="71"/>
      <c r="H182" s="71"/>
      <c r="I182" s="71"/>
      <c r="J182" s="71"/>
      <c r="K182" s="71"/>
      <c r="L182" s="71"/>
      <c r="M182" s="67"/>
      <c r="N182" s="68"/>
      <c r="O182" s="54"/>
      <c r="P182" s="54"/>
    </row>
    <row r="183">
      <c r="B183" s="108"/>
      <c r="C183" s="194" t="s">
        <v>199</v>
      </c>
      <c r="D183" s="108"/>
      <c r="E183" s="108"/>
      <c r="F183" s="113">
        <v>774.0</v>
      </c>
      <c r="G183" s="71"/>
      <c r="H183" s="130" t="s">
        <v>173</v>
      </c>
      <c r="I183" s="131">
        <f>N185</f>
        <v>774</v>
      </c>
      <c r="J183" s="71"/>
      <c r="K183" s="71"/>
      <c r="L183" s="71"/>
      <c r="M183" s="71"/>
      <c r="N183" s="68"/>
      <c r="P183" s="56"/>
    </row>
    <row r="184">
      <c r="B184" s="198" t="s">
        <v>205</v>
      </c>
      <c r="C184" s="105" t="s">
        <v>336</v>
      </c>
      <c r="D184" s="108"/>
      <c r="E184" s="108"/>
      <c r="F184" s="125"/>
      <c r="G184" s="71"/>
      <c r="H184" s="169"/>
      <c r="I184" s="71"/>
      <c r="J184" s="71"/>
      <c r="K184" s="71"/>
      <c r="L184" s="71"/>
      <c r="M184" s="71"/>
      <c r="N184" s="134" t="str">
        <f t="shared" ref="N184:N185" si="25">F184</f>
        <v/>
      </c>
      <c r="O184" s="54"/>
      <c r="P184" s="54"/>
    </row>
    <row r="185">
      <c r="B185" s="192" t="s">
        <v>128</v>
      </c>
      <c r="C185" s="164" t="s">
        <v>337</v>
      </c>
      <c r="D185" s="108"/>
      <c r="E185" s="108"/>
      <c r="F185" s="118">
        <f>O69</f>
        <v>774</v>
      </c>
      <c r="G185" s="71"/>
      <c r="H185" s="169" t="s">
        <v>338</v>
      </c>
      <c r="I185" s="71"/>
      <c r="J185" s="71"/>
      <c r="K185" s="71">
        <f>I187+F183</f>
        <v>77551.34553</v>
      </c>
      <c r="L185" s="71"/>
      <c r="M185" s="71"/>
      <c r="N185" s="134">
        <f t="shared" si="25"/>
        <v>774</v>
      </c>
      <c r="O185" s="54"/>
      <c r="P185" s="54"/>
    </row>
    <row r="186">
      <c r="B186" s="108"/>
      <c r="C186" s="108"/>
      <c r="D186" s="108"/>
      <c r="E186" s="108"/>
      <c r="F186" s="119"/>
      <c r="G186" s="71"/>
      <c r="H186" s="71"/>
      <c r="I186" s="71"/>
      <c r="J186" s="71">
        <f>I175+I178+I181-I183</f>
        <v>76777.34553</v>
      </c>
      <c r="K186" s="71"/>
      <c r="L186" s="71"/>
      <c r="M186" s="71"/>
      <c r="N186" s="71"/>
    </row>
    <row r="187">
      <c r="B187" s="108"/>
      <c r="C187" s="194" t="s">
        <v>201</v>
      </c>
      <c r="D187" s="108"/>
      <c r="E187" s="108"/>
      <c r="F187" s="113">
        <v>78098.0</v>
      </c>
      <c r="G187" s="71"/>
      <c r="H187" s="130" t="s">
        <v>173</v>
      </c>
      <c r="I187" s="131">
        <f>sum(O188:O206)</f>
        <v>76777.34553</v>
      </c>
      <c r="J187" s="226" t="s">
        <v>399</v>
      </c>
      <c r="K187" s="227">
        <f>F187-I187</f>
        <v>1320.654467</v>
      </c>
      <c r="L187" s="71"/>
      <c r="M187" s="71"/>
      <c r="N187" s="71"/>
      <c r="P187" s="2" t="s">
        <v>203</v>
      </c>
      <c r="Q187" s="59">
        <f>M188+N189+N190+N191+N192+N193+N194+N195+N196-M197-N198-N199+N200+M201-M202-M203-M204+M205+M206</f>
        <v>76777.34553</v>
      </c>
    </row>
    <row r="188">
      <c r="B188" s="108"/>
      <c r="C188" s="164" t="s">
        <v>204</v>
      </c>
      <c r="D188" s="108"/>
      <c r="E188" s="108"/>
      <c r="F188" s="132">
        <f>F179+F176</f>
        <v>81098</v>
      </c>
      <c r="G188" s="119"/>
      <c r="H188" s="71"/>
      <c r="I188" s="71"/>
      <c r="J188" s="71"/>
      <c r="K188" s="71"/>
      <c r="L188" s="71"/>
      <c r="M188" s="120">
        <f t="shared" ref="M188:M200" si="27">if(Count(F188:L188)&gt;0,sum(F188:L188),"")</f>
        <v>81098</v>
      </c>
      <c r="N188" s="54"/>
      <c r="O188" s="136">
        <f>M188</f>
        <v>81098</v>
      </c>
      <c r="P188" s="54"/>
    </row>
    <row r="189">
      <c r="B189" s="137" t="s">
        <v>205</v>
      </c>
      <c r="C189" s="164" t="s">
        <v>206</v>
      </c>
      <c r="D189" s="65"/>
      <c r="E189" s="65"/>
      <c r="F189" s="132">
        <f t="shared" ref="F189:L189" si="26">F27</f>
        <v>-10864</v>
      </c>
      <c r="G189" s="132" t="str">
        <f t="shared" si="26"/>
        <v/>
      </c>
      <c r="H189" s="132" t="str">
        <f t="shared" si="26"/>
        <v/>
      </c>
      <c r="I189" s="132" t="str">
        <f t="shared" si="26"/>
        <v/>
      </c>
      <c r="J189" s="132" t="str">
        <f t="shared" si="26"/>
        <v/>
      </c>
      <c r="K189" s="132" t="str">
        <f t="shared" si="26"/>
        <v/>
      </c>
      <c r="L189" s="132" t="str">
        <f t="shared" si="26"/>
        <v/>
      </c>
      <c r="M189" s="120">
        <f t="shared" si="27"/>
        <v>-10864</v>
      </c>
      <c r="N189" s="134">
        <f t="shared" ref="N189:N196" si="29">if(ISNUMBER(M189)=false,"",if($J$8&lt;&gt;0,if(M189&lt;&gt;"",M189*$J$8,""),""))</f>
        <v>-239.3421149</v>
      </c>
      <c r="O189" s="138">
        <f t="shared" ref="O189:O196" si="30">N189</f>
        <v>-239.3421149</v>
      </c>
      <c r="P189" s="54"/>
    </row>
    <row r="190">
      <c r="B190" s="137" t="s">
        <v>205</v>
      </c>
      <c r="C190" s="203" t="s">
        <v>207</v>
      </c>
      <c r="D190" s="65"/>
      <c r="E190" s="65"/>
      <c r="F190" s="132">
        <f t="shared" ref="F190:L190" si="28">F28</f>
        <v>-149719</v>
      </c>
      <c r="G190" s="132" t="str">
        <f t="shared" si="28"/>
        <v/>
      </c>
      <c r="H190" s="132" t="str">
        <f t="shared" si="28"/>
        <v/>
      </c>
      <c r="I190" s="132" t="str">
        <f t="shared" si="28"/>
        <v/>
      </c>
      <c r="J190" s="132" t="str">
        <f t="shared" si="28"/>
        <v/>
      </c>
      <c r="K190" s="132" t="str">
        <f t="shared" si="28"/>
        <v/>
      </c>
      <c r="L190" s="132" t="str">
        <f t="shared" si="28"/>
        <v/>
      </c>
      <c r="M190" s="120">
        <f t="shared" si="27"/>
        <v>-149719</v>
      </c>
      <c r="N190" s="134">
        <f t="shared" si="29"/>
        <v>-3298.422506</v>
      </c>
      <c r="O190" s="138">
        <f t="shared" si="30"/>
        <v>-3298.422506</v>
      </c>
      <c r="P190" s="54"/>
    </row>
    <row r="191">
      <c r="B191" s="137" t="s">
        <v>205</v>
      </c>
      <c r="C191" s="164" t="s">
        <v>208</v>
      </c>
      <c r="D191" s="65"/>
      <c r="E191" s="65"/>
      <c r="F191" s="132" t="str">
        <f t="shared" ref="F191:L191" si="31">F34</f>
        <v/>
      </c>
      <c r="G191" s="132" t="str">
        <f t="shared" si="31"/>
        <v/>
      </c>
      <c r="H191" s="132" t="str">
        <f t="shared" si="31"/>
        <v/>
      </c>
      <c r="I191" s="132" t="str">
        <f t="shared" si="31"/>
        <v/>
      </c>
      <c r="J191" s="132" t="str">
        <f t="shared" si="31"/>
        <v/>
      </c>
      <c r="K191" s="132" t="str">
        <f t="shared" si="31"/>
        <v/>
      </c>
      <c r="L191" s="132" t="str">
        <f t="shared" si="31"/>
        <v/>
      </c>
      <c r="M191" s="120" t="str">
        <f t="shared" si="27"/>
        <v/>
      </c>
      <c r="N191" s="134" t="str">
        <f t="shared" si="29"/>
        <v/>
      </c>
      <c r="O191" s="138" t="str">
        <f t="shared" si="30"/>
        <v/>
      </c>
      <c r="P191" s="54"/>
    </row>
    <row r="192">
      <c r="B192" s="137" t="s">
        <v>205</v>
      </c>
      <c r="C192" s="203" t="s">
        <v>209</v>
      </c>
      <c r="D192" s="65"/>
      <c r="E192" s="65"/>
      <c r="F192" s="132" t="str">
        <f t="shared" ref="F192:L192" si="32">F37</f>
        <v/>
      </c>
      <c r="G192" s="132" t="str">
        <f t="shared" si="32"/>
        <v/>
      </c>
      <c r="H192" s="132" t="str">
        <f t="shared" si="32"/>
        <v/>
      </c>
      <c r="I192" s="132" t="str">
        <f t="shared" si="32"/>
        <v/>
      </c>
      <c r="J192" s="132" t="str">
        <f t="shared" si="32"/>
        <v/>
      </c>
      <c r="K192" s="132" t="str">
        <f t="shared" si="32"/>
        <v/>
      </c>
      <c r="L192" s="132" t="str">
        <f t="shared" si="32"/>
        <v/>
      </c>
      <c r="M192" s="120" t="str">
        <f t="shared" si="27"/>
        <v/>
      </c>
      <c r="N192" s="68" t="str">
        <f t="shared" si="29"/>
        <v/>
      </c>
      <c r="O192" s="138" t="str">
        <f t="shared" si="30"/>
        <v/>
      </c>
      <c r="P192" s="54"/>
    </row>
    <row r="193">
      <c r="B193" s="137" t="s">
        <v>205</v>
      </c>
      <c r="C193" s="164" t="s">
        <v>210</v>
      </c>
      <c r="D193" s="65"/>
      <c r="E193" s="65"/>
      <c r="F193" s="132" t="str">
        <f t="shared" ref="F193:L193" si="33">F38</f>
        <v/>
      </c>
      <c r="G193" s="132" t="str">
        <f t="shared" si="33"/>
        <v/>
      </c>
      <c r="H193" s="132" t="str">
        <f t="shared" si="33"/>
        <v/>
      </c>
      <c r="I193" s="132" t="str">
        <f t="shared" si="33"/>
        <v/>
      </c>
      <c r="J193" s="132" t="str">
        <f t="shared" si="33"/>
        <v/>
      </c>
      <c r="K193" s="132" t="str">
        <f t="shared" si="33"/>
        <v/>
      </c>
      <c r="L193" s="132" t="str">
        <f t="shared" si="33"/>
        <v/>
      </c>
      <c r="M193" s="120" t="str">
        <f t="shared" si="27"/>
        <v/>
      </c>
      <c r="N193" s="134" t="str">
        <f t="shared" si="29"/>
        <v/>
      </c>
      <c r="O193" s="138" t="str">
        <f t="shared" si="30"/>
        <v/>
      </c>
      <c r="P193" s="54"/>
    </row>
    <row r="194">
      <c r="B194" s="137" t="s">
        <v>205</v>
      </c>
      <c r="C194" s="164" t="s">
        <v>211</v>
      </c>
      <c r="D194" s="65"/>
      <c r="E194" s="65"/>
      <c r="F194" s="132" t="str">
        <f>F39</f>
        <v/>
      </c>
      <c r="G194" s="132"/>
      <c r="H194" s="132"/>
      <c r="I194" s="132"/>
      <c r="J194" s="132"/>
      <c r="K194" s="132"/>
      <c r="L194" s="132"/>
      <c r="M194" s="120" t="str">
        <f t="shared" si="27"/>
        <v/>
      </c>
      <c r="N194" s="134" t="str">
        <f t="shared" si="29"/>
        <v/>
      </c>
      <c r="O194" s="138" t="str">
        <f t="shared" si="30"/>
        <v/>
      </c>
      <c r="P194" s="54"/>
    </row>
    <row r="195">
      <c r="B195" s="137" t="s">
        <v>205</v>
      </c>
      <c r="C195" s="203" t="s">
        <v>212</v>
      </c>
      <c r="D195" s="65"/>
      <c r="E195" s="65"/>
      <c r="F195" s="132" t="str">
        <f t="shared" ref="F195:L195" si="34">F44</f>
        <v/>
      </c>
      <c r="G195" s="132" t="str">
        <f t="shared" si="34"/>
        <v/>
      </c>
      <c r="H195" s="132" t="str">
        <f t="shared" si="34"/>
        <v/>
      </c>
      <c r="I195" s="132" t="str">
        <f t="shared" si="34"/>
        <v/>
      </c>
      <c r="J195" s="132" t="str">
        <f t="shared" si="34"/>
        <v/>
      </c>
      <c r="K195" s="132" t="str">
        <f t="shared" si="34"/>
        <v/>
      </c>
      <c r="L195" s="132" t="str">
        <f t="shared" si="34"/>
        <v/>
      </c>
      <c r="M195" s="120" t="str">
        <f t="shared" si="27"/>
        <v/>
      </c>
      <c r="N195" s="68" t="str">
        <f t="shared" si="29"/>
        <v/>
      </c>
      <c r="O195" s="138" t="str">
        <f t="shared" si="30"/>
        <v/>
      </c>
      <c r="P195" s="54"/>
    </row>
    <row r="196">
      <c r="B196" s="137" t="s">
        <v>205</v>
      </c>
      <c r="C196" s="203" t="s">
        <v>213</v>
      </c>
      <c r="D196" s="65"/>
      <c r="E196" s="65"/>
      <c r="F196" s="132" t="str">
        <f t="shared" ref="F196:L196" si="35">F45</f>
        <v/>
      </c>
      <c r="G196" s="132" t="str">
        <f t="shared" si="35"/>
        <v/>
      </c>
      <c r="H196" s="132" t="str">
        <f t="shared" si="35"/>
        <v/>
      </c>
      <c r="I196" s="132" t="str">
        <f t="shared" si="35"/>
        <v/>
      </c>
      <c r="J196" s="132" t="str">
        <f t="shared" si="35"/>
        <v/>
      </c>
      <c r="K196" s="132" t="str">
        <f t="shared" si="35"/>
        <v/>
      </c>
      <c r="L196" s="132" t="str">
        <f t="shared" si="35"/>
        <v/>
      </c>
      <c r="M196" s="120" t="str">
        <f t="shared" si="27"/>
        <v/>
      </c>
      <c r="N196" s="68" t="str">
        <f t="shared" si="29"/>
        <v/>
      </c>
      <c r="O196" s="138" t="str">
        <f t="shared" si="30"/>
        <v/>
      </c>
      <c r="P196" s="54"/>
    </row>
    <row r="197">
      <c r="B197" s="65" t="s">
        <v>128</v>
      </c>
      <c r="C197" s="203" t="s">
        <v>214</v>
      </c>
      <c r="D197" s="65"/>
      <c r="E197" s="65"/>
      <c r="F197" s="140">
        <v>0.0</v>
      </c>
      <c r="G197" s="71"/>
      <c r="H197" s="71"/>
      <c r="I197" s="71"/>
      <c r="J197" s="71"/>
      <c r="K197" s="71"/>
      <c r="L197" s="71"/>
      <c r="M197" s="68">
        <f t="shared" si="27"/>
        <v>0</v>
      </c>
      <c r="N197" s="141"/>
      <c r="O197" s="138">
        <f>-M197</f>
        <v>0</v>
      </c>
      <c r="P197" s="54"/>
    </row>
    <row r="198">
      <c r="B198" s="65" t="s">
        <v>128</v>
      </c>
      <c r="C198" s="203" t="s">
        <v>215</v>
      </c>
      <c r="D198" s="65"/>
      <c r="E198" s="65"/>
      <c r="F198" s="132" t="str">
        <f t="shared" ref="F198:L198" si="36">F49</f>
        <v/>
      </c>
      <c r="G198" s="132" t="str">
        <f t="shared" si="36"/>
        <v/>
      </c>
      <c r="H198" s="132" t="str">
        <f t="shared" si="36"/>
        <v/>
      </c>
      <c r="I198" s="132" t="str">
        <f t="shared" si="36"/>
        <v/>
      </c>
      <c r="J198" s="132" t="str">
        <f t="shared" si="36"/>
        <v/>
      </c>
      <c r="K198" s="132" t="str">
        <f t="shared" si="36"/>
        <v/>
      </c>
      <c r="L198" s="132" t="str">
        <f t="shared" si="36"/>
        <v/>
      </c>
      <c r="M198" s="120" t="str">
        <f t="shared" si="27"/>
        <v/>
      </c>
      <c r="N198" s="68" t="str">
        <f t="shared" ref="N198:N200" si="38">if(ISNUMBER(M198)=false,"",if($J$8&lt;&gt;0,if(M198&lt;&gt;"",M198*$J$8,""),""))</f>
        <v/>
      </c>
      <c r="O198" s="138">
        <f t="shared" ref="O198:O199" si="39">-N198</f>
        <v>0</v>
      </c>
    </row>
    <row r="199">
      <c r="B199" s="65" t="s">
        <v>128</v>
      </c>
      <c r="C199" s="164" t="s">
        <v>216</v>
      </c>
      <c r="D199" s="65"/>
      <c r="E199" s="65"/>
      <c r="F199" s="132" t="str">
        <f t="shared" ref="F199:L199" si="37">F49</f>
        <v/>
      </c>
      <c r="G199" s="132" t="str">
        <f t="shared" si="37"/>
        <v/>
      </c>
      <c r="H199" s="132" t="str">
        <f t="shared" si="37"/>
        <v/>
      </c>
      <c r="I199" s="132" t="str">
        <f t="shared" si="37"/>
        <v/>
      </c>
      <c r="J199" s="132" t="str">
        <f t="shared" si="37"/>
        <v/>
      </c>
      <c r="K199" s="132" t="str">
        <f t="shared" si="37"/>
        <v/>
      </c>
      <c r="L199" s="132" t="str">
        <f t="shared" si="37"/>
        <v/>
      </c>
      <c r="M199" s="120" t="str">
        <f t="shared" si="27"/>
        <v/>
      </c>
      <c r="N199" s="68" t="str">
        <f t="shared" si="38"/>
        <v/>
      </c>
      <c r="O199" s="138">
        <f t="shared" si="39"/>
        <v>0</v>
      </c>
    </row>
    <row r="200">
      <c r="B200" s="137" t="s">
        <v>205</v>
      </c>
      <c r="C200" s="164" t="s">
        <v>217</v>
      </c>
      <c r="D200" s="65"/>
      <c r="E200" s="65"/>
      <c r="F200" s="140">
        <v>5.0</v>
      </c>
      <c r="G200" s="142"/>
      <c r="H200" s="66"/>
      <c r="I200" s="66"/>
      <c r="J200" s="66"/>
      <c r="K200" s="66"/>
      <c r="L200" s="66"/>
      <c r="M200" s="120">
        <f t="shared" si="27"/>
        <v>5</v>
      </c>
      <c r="N200" s="134">
        <f t="shared" si="38"/>
        <v>0.1101537716</v>
      </c>
      <c r="O200" s="138">
        <f>N200</f>
        <v>0.1101537716</v>
      </c>
      <c r="P200" s="143" t="s">
        <v>218</v>
      </c>
    </row>
    <row r="201">
      <c r="B201" s="144" t="s">
        <v>205</v>
      </c>
      <c r="C201" s="164" t="s">
        <v>341</v>
      </c>
      <c r="D201" s="108"/>
      <c r="E201" s="108"/>
      <c r="F201" s="145">
        <v>1034.0</v>
      </c>
      <c r="G201" s="2" t="s">
        <v>342</v>
      </c>
      <c r="H201" s="168">
        <f>O33</f>
        <v>1034</v>
      </c>
      <c r="I201" s="196" t="s">
        <v>309</v>
      </c>
      <c r="M201" s="134">
        <f t="shared" ref="M201:M202" si="40">F201</f>
        <v>1034</v>
      </c>
      <c r="N201" s="141"/>
      <c r="O201" s="138">
        <f>M201</f>
        <v>1034</v>
      </c>
    </row>
    <row r="202">
      <c r="B202" s="108" t="s">
        <v>128</v>
      </c>
      <c r="C202" s="164" t="s">
        <v>343</v>
      </c>
      <c r="D202" s="108"/>
      <c r="E202" s="108"/>
      <c r="F202" s="145">
        <v>1043.0</v>
      </c>
      <c r="G202" s="2" t="s">
        <v>342</v>
      </c>
      <c r="H202" s="168">
        <f>O50</f>
        <v>1043</v>
      </c>
      <c r="I202" s="196" t="s">
        <v>307</v>
      </c>
      <c r="M202" s="134">
        <f t="shared" si="40"/>
        <v>1043</v>
      </c>
      <c r="N202" s="141"/>
      <c r="O202" s="138">
        <f t="shared" ref="O202:O204" si="41">-M202</f>
        <v>-1043</v>
      </c>
    </row>
    <row r="203">
      <c r="B203" s="108" t="s">
        <v>128</v>
      </c>
      <c r="C203" s="164" t="s">
        <v>221</v>
      </c>
      <c r="D203" s="108"/>
      <c r="E203" s="108"/>
      <c r="F203" s="145"/>
      <c r="G203" s="71"/>
      <c r="H203" s="71"/>
      <c r="I203" s="71"/>
      <c r="J203" s="71"/>
      <c r="K203" s="71"/>
      <c r="L203" s="71"/>
      <c r="M203" s="134" t="str">
        <f t="shared" ref="M203:M222" si="42">if(Count(F203:L203)&gt;0,sum(F203:L203),"")</f>
        <v/>
      </c>
      <c r="N203" s="141"/>
      <c r="O203" s="138">
        <f t="shared" si="41"/>
        <v>0</v>
      </c>
      <c r="Q203" s="2" t="s">
        <v>222</v>
      </c>
    </row>
    <row r="204">
      <c r="B204" s="108" t="s">
        <v>128</v>
      </c>
      <c r="C204" s="164" t="s">
        <v>344</v>
      </c>
      <c r="D204" s="108"/>
      <c r="E204" s="108"/>
      <c r="F204" s="132">
        <f>F185</f>
        <v>774</v>
      </c>
      <c r="G204" s="71"/>
      <c r="H204" s="71"/>
      <c r="I204" s="71"/>
      <c r="J204" s="71"/>
      <c r="K204" s="71"/>
      <c r="L204" s="71"/>
      <c r="M204" s="134">
        <f t="shared" si="42"/>
        <v>774</v>
      </c>
      <c r="N204" s="141"/>
      <c r="O204" s="138">
        <f t="shared" si="41"/>
        <v>-774</v>
      </c>
    </row>
    <row r="205">
      <c r="B205" s="144" t="s">
        <v>205</v>
      </c>
      <c r="C205" s="167" t="s">
        <v>224</v>
      </c>
      <c r="D205" s="108"/>
      <c r="E205" s="108"/>
      <c r="F205" s="145" t="s">
        <v>151</v>
      </c>
      <c r="G205" s="71"/>
      <c r="H205" s="71"/>
      <c r="I205" s="71"/>
      <c r="J205" s="71"/>
      <c r="K205" s="71"/>
      <c r="L205" s="71"/>
      <c r="M205" s="134" t="str">
        <f t="shared" si="42"/>
        <v/>
      </c>
      <c r="N205" s="141"/>
      <c r="O205" s="138" t="str">
        <f t="shared" ref="O205:O206" si="43">M205</f>
        <v/>
      </c>
    </row>
    <row r="206">
      <c r="B206" s="144" t="s">
        <v>205</v>
      </c>
      <c r="C206" s="167" t="s">
        <v>225</v>
      </c>
      <c r="D206" s="108"/>
      <c r="E206" s="108"/>
      <c r="F206" s="145" t="s">
        <v>151</v>
      </c>
      <c r="G206" s="71"/>
      <c r="H206" s="71"/>
      <c r="I206" s="71"/>
      <c r="J206" s="71"/>
      <c r="K206" s="71"/>
      <c r="L206" s="71"/>
      <c r="M206" s="134" t="str">
        <f t="shared" si="42"/>
        <v/>
      </c>
      <c r="N206" s="141"/>
      <c r="O206" s="138" t="str">
        <f t="shared" si="43"/>
        <v/>
      </c>
    </row>
    <row r="207">
      <c r="B207" s="40"/>
      <c r="C207" s="146"/>
      <c r="D207" s="41"/>
      <c r="E207" s="41"/>
      <c r="F207" s="147"/>
      <c r="G207" s="43"/>
      <c r="H207" s="43"/>
      <c r="I207" s="43"/>
      <c r="J207" s="43"/>
      <c r="K207" s="43"/>
      <c r="L207" s="43"/>
      <c r="M207" s="85" t="str">
        <f t="shared" si="42"/>
        <v/>
      </c>
      <c r="N207" s="48" t="str">
        <f t="shared" ref="N207:N222" si="44">if(ISNUMBER(M207)=false,"",if($J$8&lt;&gt;0,if(M207&lt;&gt;"",M207*$J$8,""),""))</f>
        <v/>
      </c>
      <c r="O207" s="148"/>
    </row>
    <row r="208">
      <c r="B208" s="40"/>
      <c r="C208" s="146"/>
      <c r="D208" s="41"/>
      <c r="E208" s="41"/>
      <c r="F208" s="147"/>
      <c r="G208" s="43"/>
      <c r="H208" s="43"/>
      <c r="I208" s="43"/>
      <c r="J208" s="43"/>
      <c r="K208" s="43"/>
      <c r="L208" s="43"/>
      <c r="M208" s="85" t="str">
        <f t="shared" si="42"/>
        <v/>
      </c>
      <c r="N208" s="48" t="str">
        <f t="shared" si="44"/>
        <v/>
      </c>
      <c r="O208" s="148"/>
    </row>
    <row r="209">
      <c r="B209" s="40"/>
      <c r="C209" s="146"/>
      <c r="D209" s="41"/>
      <c r="E209" s="41"/>
      <c r="F209" s="147"/>
      <c r="G209" s="43"/>
      <c r="H209" s="43"/>
      <c r="I209" s="43"/>
      <c r="J209" s="43"/>
      <c r="K209" s="43"/>
      <c r="L209" s="43"/>
      <c r="M209" s="85" t="str">
        <f t="shared" si="42"/>
        <v/>
      </c>
      <c r="N209" s="48" t="str">
        <f t="shared" si="44"/>
        <v/>
      </c>
      <c r="O209" s="148"/>
    </row>
    <row r="210">
      <c r="B210" s="40"/>
      <c r="C210" s="146"/>
      <c r="D210" s="41"/>
      <c r="E210" s="41"/>
      <c r="F210" s="147"/>
      <c r="G210" s="43"/>
      <c r="H210" s="43"/>
      <c r="I210" s="43"/>
      <c r="J210" s="43"/>
      <c r="K210" s="43"/>
      <c r="L210" s="43"/>
      <c r="M210" s="85" t="str">
        <f t="shared" si="42"/>
        <v/>
      </c>
      <c r="N210" s="48" t="str">
        <f t="shared" si="44"/>
        <v/>
      </c>
      <c r="O210" s="148"/>
    </row>
    <row r="211">
      <c r="B211" s="40"/>
      <c r="C211" s="146"/>
      <c r="D211" s="41"/>
      <c r="E211" s="41"/>
      <c r="F211" s="147"/>
      <c r="G211" s="43"/>
      <c r="H211" s="43"/>
      <c r="I211" s="43"/>
      <c r="J211" s="43"/>
      <c r="K211" s="43"/>
      <c r="L211" s="43"/>
      <c r="M211" s="85" t="str">
        <f t="shared" si="42"/>
        <v/>
      </c>
      <c r="N211" s="48" t="str">
        <f t="shared" si="44"/>
        <v/>
      </c>
      <c r="O211" s="148"/>
    </row>
    <row r="212">
      <c r="B212" s="40"/>
      <c r="C212" s="146"/>
      <c r="D212" s="41"/>
      <c r="E212" s="41"/>
      <c r="F212" s="147"/>
      <c r="G212" s="43"/>
      <c r="H212" s="43"/>
      <c r="I212" s="43"/>
      <c r="J212" s="43"/>
      <c r="K212" s="43"/>
      <c r="L212" s="43"/>
      <c r="M212" s="85" t="str">
        <f t="shared" si="42"/>
        <v/>
      </c>
      <c r="N212" s="48" t="str">
        <f t="shared" si="44"/>
        <v/>
      </c>
      <c r="O212" s="148"/>
    </row>
    <row r="213">
      <c r="B213" s="40"/>
      <c r="C213" s="146"/>
      <c r="D213" s="41"/>
      <c r="E213" s="41"/>
      <c r="F213" s="147"/>
      <c r="G213" s="43"/>
      <c r="H213" s="43"/>
      <c r="I213" s="43"/>
      <c r="J213" s="43"/>
      <c r="K213" s="43"/>
      <c r="L213" s="43"/>
      <c r="M213" s="85" t="str">
        <f t="shared" si="42"/>
        <v/>
      </c>
      <c r="N213" s="48" t="str">
        <f t="shared" si="44"/>
        <v/>
      </c>
      <c r="O213" s="148"/>
    </row>
    <row r="214">
      <c r="B214" s="40"/>
      <c r="C214" s="146"/>
      <c r="D214" s="41"/>
      <c r="E214" s="41"/>
      <c r="F214" s="147"/>
      <c r="G214" s="43"/>
      <c r="H214" s="43"/>
      <c r="I214" s="43"/>
      <c r="J214" s="43"/>
      <c r="K214" s="43"/>
      <c r="L214" s="43"/>
      <c r="M214" s="85" t="str">
        <f t="shared" si="42"/>
        <v/>
      </c>
      <c r="N214" s="48" t="str">
        <f t="shared" si="44"/>
        <v/>
      </c>
      <c r="O214" s="148"/>
    </row>
    <row r="215">
      <c r="B215" s="40"/>
      <c r="C215" s="146"/>
      <c r="D215" s="41"/>
      <c r="E215" s="41"/>
      <c r="F215" s="147"/>
      <c r="G215" s="43"/>
      <c r="H215" s="43"/>
      <c r="I215" s="43"/>
      <c r="J215" s="43"/>
      <c r="K215" s="43"/>
      <c r="L215" s="43"/>
      <c r="M215" s="85" t="str">
        <f t="shared" si="42"/>
        <v/>
      </c>
      <c r="N215" s="48" t="str">
        <f t="shared" si="44"/>
        <v/>
      </c>
      <c r="O215" s="149" t="str">
        <f>M216</f>
        <v/>
      </c>
      <c r="P215" s="56" t="s">
        <v>226</v>
      </c>
    </row>
    <row r="216">
      <c r="B216" s="40"/>
      <c r="C216" s="146"/>
      <c r="D216" s="41"/>
      <c r="E216" s="41"/>
      <c r="F216" s="147"/>
      <c r="G216" s="43"/>
      <c r="H216" s="43"/>
      <c r="I216" s="43"/>
      <c r="J216" s="43"/>
      <c r="K216" s="43"/>
      <c r="L216" s="43"/>
      <c r="M216" s="85" t="str">
        <f t="shared" si="42"/>
        <v/>
      </c>
      <c r="N216" s="48" t="str">
        <f t="shared" si="44"/>
        <v/>
      </c>
      <c r="O216" s="136"/>
      <c r="P216" s="54"/>
    </row>
    <row r="217">
      <c r="B217" s="40"/>
      <c r="C217" s="146"/>
      <c r="D217" s="41"/>
      <c r="E217" s="41"/>
      <c r="F217" s="147"/>
      <c r="G217" s="43"/>
      <c r="H217" s="43"/>
      <c r="I217" s="43"/>
      <c r="J217" s="43"/>
      <c r="K217" s="43"/>
      <c r="L217" s="43"/>
      <c r="M217" s="85" t="str">
        <f t="shared" si="42"/>
        <v/>
      </c>
      <c r="N217" s="48" t="str">
        <f t="shared" si="44"/>
        <v/>
      </c>
      <c r="O217" s="136"/>
      <c r="P217" s="54"/>
    </row>
    <row r="218">
      <c r="B218" s="40"/>
      <c r="C218" s="146"/>
      <c r="D218" s="41"/>
      <c r="E218" s="41"/>
      <c r="F218" s="147"/>
      <c r="G218" s="43"/>
      <c r="H218" s="43"/>
      <c r="I218" s="43"/>
      <c r="J218" s="43"/>
      <c r="K218" s="43"/>
      <c r="L218" s="43"/>
      <c r="M218" s="85" t="str">
        <f t="shared" si="42"/>
        <v/>
      </c>
      <c r="N218" s="48" t="str">
        <f t="shared" si="44"/>
        <v/>
      </c>
      <c r="O218" s="149" t="str">
        <f>M219</f>
        <v/>
      </c>
      <c r="P218" s="56" t="s">
        <v>226</v>
      </c>
    </row>
    <row r="219">
      <c r="B219" s="40"/>
      <c r="C219" s="146"/>
      <c r="D219" s="41"/>
      <c r="E219" s="41"/>
      <c r="F219" s="147"/>
      <c r="G219" s="43"/>
      <c r="H219" s="43"/>
      <c r="I219" s="43"/>
      <c r="J219" s="43"/>
      <c r="K219" s="43"/>
      <c r="L219" s="43"/>
      <c r="M219" s="85" t="str">
        <f t="shared" si="42"/>
        <v/>
      </c>
      <c r="N219" s="48" t="str">
        <f t="shared" si="44"/>
        <v/>
      </c>
      <c r="O219" s="150"/>
      <c r="P219" s="54"/>
    </row>
    <row r="220">
      <c r="B220" s="40"/>
      <c r="C220" s="146"/>
      <c r="D220" s="41"/>
      <c r="E220" s="41"/>
      <c r="F220" s="147"/>
      <c r="G220" s="43"/>
      <c r="H220" s="43"/>
      <c r="I220" s="43"/>
      <c r="J220" s="43"/>
      <c r="K220" s="43"/>
      <c r="L220" s="43"/>
      <c r="M220" s="85" t="str">
        <f t="shared" si="42"/>
        <v/>
      </c>
      <c r="N220" s="48" t="str">
        <f t="shared" si="44"/>
        <v/>
      </c>
      <c r="O220" s="150"/>
      <c r="P220" s="54"/>
    </row>
    <row r="221">
      <c r="B221" s="40"/>
      <c r="C221" s="146"/>
      <c r="D221" s="41"/>
      <c r="E221" s="41"/>
      <c r="F221" s="147"/>
      <c r="G221" s="43"/>
      <c r="H221" s="43"/>
      <c r="I221" s="43"/>
      <c r="J221" s="43"/>
      <c r="K221" s="43"/>
      <c r="L221" s="43"/>
      <c r="M221" s="85" t="str">
        <f t="shared" si="42"/>
        <v/>
      </c>
      <c r="N221" s="48" t="str">
        <f t="shared" si="44"/>
        <v/>
      </c>
      <c r="O221" s="149">
        <f>O226-O218</f>
        <v>0</v>
      </c>
      <c r="P221" s="56" t="s">
        <v>226</v>
      </c>
    </row>
    <row r="222">
      <c r="B222" s="40"/>
      <c r="C222" s="146"/>
      <c r="D222" s="41"/>
      <c r="E222" s="41"/>
      <c r="F222" s="147"/>
      <c r="G222" s="43"/>
      <c r="H222" s="43"/>
      <c r="I222" s="43"/>
      <c r="J222" s="43"/>
      <c r="K222" s="43"/>
      <c r="L222" s="43"/>
      <c r="M222" s="85" t="str">
        <f t="shared" si="42"/>
        <v/>
      </c>
      <c r="N222" s="48" t="str">
        <f t="shared" si="44"/>
        <v/>
      </c>
      <c r="O222" s="150"/>
      <c r="P222" s="54"/>
    </row>
    <row r="223">
      <c r="N223" s="4"/>
      <c r="O223" s="149" t="str">
        <f>N224</f>
        <v/>
      </c>
      <c r="P223" s="56" t="s">
        <v>226</v>
      </c>
    </row>
    <row r="224">
      <c r="N224" s="4"/>
      <c r="O224" s="150"/>
      <c r="P224" s="54"/>
    </row>
    <row r="225">
      <c r="N225" s="4"/>
      <c r="O225" s="150"/>
      <c r="P225" s="54"/>
    </row>
    <row r="226">
      <c r="N226" s="4"/>
      <c r="O226" s="149">
        <f>M227+N228+N229+N230+N231+N232+N233-M234-N235-N236+M237-M238-M239</f>
        <v>0</v>
      </c>
      <c r="P226" s="56" t="s">
        <v>226</v>
      </c>
    </row>
    <row r="230">
      <c r="N230" s="4"/>
    </row>
    <row r="231">
      <c r="N231" s="4"/>
    </row>
    <row r="232">
      <c r="N232" s="4"/>
    </row>
    <row r="233">
      <c r="N233" s="4"/>
    </row>
    <row r="234">
      <c r="N234" s="4"/>
    </row>
    <row r="235">
      <c r="N235" s="4"/>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row r="1081">
      <c r="N1081" s="4"/>
    </row>
  </sheetData>
  <mergeCells count="24">
    <mergeCell ref="B8:D8"/>
    <mergeCell ref="AB8:AC8"/>
    <mergeCell ref="R36:V36"/>
    <mergeCell ref="D147:E147"/>
    <mergeCell ref="D148:E148"/>
    <mergeCell ref="D149:E149"/>
    <mergeCell ref="D150:E150"/>
    <mergeCell ref="D151:E151"/>
    <mergeCell ref="D152:E152"/>
    <mergeCell ref="D153:E153"/>
    <mergeCell ref="D154:E154"/>
    <mergeCell ref="D155:E155"/>
    <mergeCell ref="D156:E156"/>
    <mergeCell ref="D157:E157"/>
    <mergeCell ref="K181:O181"/>
    <mergeCell ref="I201:L201"/>
    <mergeCell ref="I202:L202"/>
    <mergeCell ref="D161:E161"/>
    <mergeCell ref="D162:E162"/>
    <mergeCell ref="D163:E163"/>
    <mergeCell ref="D166:E166"/>
    <mergeCell ref="D167:E167"/>
    <mergeCell ref="D168:E168"/>
    <mergeCell ref="D169:E16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min="6" max="6" width="15.63"/>
    <col customWidth="1" min="17" max="17" width="24.88"/>
    <col customWidth="1" min="18" max="18" width="24.0"/>
    <col customWidth="1" min="20" max="20" width="24.88"/>
  </cols>
  <sheetData>
    <row r="1">
      <c r="A1" s="3" t="s">
        <v>451</v>
      </c>
      <c r="N1" s="4"/>
    </row>
    <row r="2">
      <c r="A2" s="5" t="s">
        <v>452</v>
      </c>
      <c r="B2" s="6"/>
      <c r="C2" s="6"/>
      <c r="D2" s="6"/>
      <c r="E2" s="6"/>
      <c r="F2" s="6"/>
      <c r="G2" s="6"/>
      <c r="H2" s="6"/>
      <c r="I2" s="6"/>
      <c r="J2" s="6"/>
      <c r="K2" s="6"/>
      <c r="N2" s="4"/>
    </row>
    <row r="3">
      <c r="A3" s="5" t="s">
        <v>453</v>
      </c>
      <c r="B3" s="6"/>
      <c r="C3" s="6"/>
      <c r="D3" s="6"/>
      <c r="E3" s="6"/>
      <c r="F3" s="6"/>
      <c r="G3" s="6"/>
      <c r="H3" s="6"/>
      <c r="I3" s="6"/>
      <c r="J3" s="6"/>
      <c r="K3" s="6"/>
      <c r="N3" s="4"/>
    </row>
    <row r="4">
      <c r="A4" s="7" t="s">
        <v>454</v>
      </c>
      <c r="N4" s="4"/>
      <c r="Y4" s="8" t="s">
        <v>7</v>
      </c>
    </row>
    <row r="5">
      <c r="A5" s="9" t="s">
        <v>455</v>
      </c>
      <c r="N5" s="4"/>
      <c r="Y5" s="2" t="s">
        <v>9</v>
      </c>
      <c r="AA5" s="10">
        <v>2021.0</v>
      </c>
    </row>
    <row r="6">
      <c r="A6" s="9" t="s">
        <v>10</v>
      </c>
      <c r="E6" s="11"/>
      <c r="F6" s="11"/>
      <c r="N6" s="4"/>
      <c r="Y6" s="2" t="s">
        <v>11</v>
      </c>
      <c r="AA6" s="12">
        <f>DATEVALUE("12/31/" &amp; AA5)</f>
        <v>44561</v>
      </c>
    </row>
    <row r="7">
      <c r="A7" s="9"/>
      <c r="E7" s="11"/>
      <c r="F7" s="11"/>
      <c r="N7" s="4"/>
      <c r="Y7" s="2" t="s">
        <v>12</v>
      </c>
      <c r="AA7" s="13">
        <v>0.01</v>
      </c>
    </row>
    <row r="8">
      <c r="B8" s="14" t="str">
        <f>"Enter your management fees (for the entire year of " &amp; AA5 &amp; ") using one of the three methods below:"</f>
        <v>Enter your management fees (for the entire year of 2021) using one of the three methods below:</v>
      </c>
      <c r="E8" s="15">
        <v>1000.0</v>
      </c>
      <c r="F8" s="8"/>
      <c r="G8" s="2" t="s">
        <v>13</v>
      </c>
      <c r="J8" s="151">
        <f>E8/AA8</f>
        <v>0.004360650571</v>
      </c>
      <c r="Y8" s="2" t="s">
        <v>14</v>
      </c>
      <c r="AA8" s="17">
        <v>229323.58</v>
      </c>
      <c r="AB8" s="7" t="s">
        <v>15</v>
      </c>
      <c r="AD8" s="7"/>
      <c r="AE8" s="7"/>
      <c r="AF8" s="7"/>
      <c r="AG8" s="7"/>
      <c r="AH8" s="7"/>
      <c r="AI8" s="7"/>
      <c r="AJ8" s="7"/>
      <c r="AK8" s="7"/>
      <c r="AL8" s="7"/>
      <c r="AM8" s="7"/>
      <c r="AN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408</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t="s">
        <v>456</v>
      </c>
      <c r="G20" s="36"/>
      <c r="H20" s="36"/>
      <c r="I20" s="36"/>
      <c r="J20" s="36"/>
      <c r="K20" s="37"/>
      <c r="L20" s="37"/>
      <c r="M20" s="38"/>
      <c r="N20" s="39"/>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row>
    <row r="21">
      <c r="B21" s="40" t="s">
        <v>37</v>
      </c>
      <c r="C21" s="41"/>
      <c r="D21" s="42"/>
      <c r="E21" s="42"/>
      <c r="F21" s="43"/>
      <c r="G21" s="43"/>
      <c r="H21" s="43"/>
      <c r="I21" s="43"/>
      <c r="J21" s="43"/>
      <c r="K21" s="44"/>
      <c r="L21" s="44"/>
      <c r="M21" s="45"/>
    </row>
    <row r="22">
      <c r="B22" s="40" t="s">
        <v>38</v>
      </c>
      <c r="C22" s="41" t="s">
        <v>39</v>
      </c>
      <c r="D22" s="42"/>
      <c r="E22" s="42"/>
      <c r="F22" s="43" t="s">
        <v>457</v>
      </c>
      <c r="G22" s="43"/>
      <c r="H22" s="43"/>
      <c r="I22" s="43"/>
      <c r="J22" s="43"/>
      <c r="K22" s="44"/>
      <c r="L22" s="44"/>
      <c r="M22" s="45"/>
      <c r="N22" s="46" t="s">
        <v>458</v>
      </c>
      <c r="O22" s="46"/>
      <c r="P22" s="46"/>
      <c r="Q22" s="46"/>
    </row>
    <row r="23">
      <c r="B23" s="40" t="s">
        <v>42</v>
      </c>
      <c r="C23" s="41" t="s">
        <v>43</v>
      </c>
      <c r="D23" s="41" t="s">
        <v>44</v>
      </c>
      <c r="E23" s="42"/>
      <c r="F23" s="219" t="s">
        <v>459</v>
      </c>
      <c r="G23" s="43"/>
      <c r="H23" s="43"/>
      <c r="I23" s="43"/>
      <c r="J23" s="43"/>
      <c r="K23" s="44"/>
      <c r="L23" s="44"/>
      <c r="M23" s="45"/>
      <c r="N23" s="46" t="s">
        <v>460</v>
      </c>
      <c r="O23" s="46"/>
      <c r="P23" s="46"/>
      <c r="Q23" s="46"/>
    </row>
    <row r="24">
      <c r="B24" s="40" t="s">
        <v>42</v>
      </c>
      <c r="C24" s="41" t="s">
        <v>47</v>
      </c>
      <c r="D24" s="41" t="s">
        <v>48</v>
      </c>
      <c r="E24" s="42"/>
      <c r="F24" s="219" t="s">
        <v>461</v>
      </c>
      <c r="G24" s="43"/>
      <c r="H24" s="43"/>
      <c r="I24" s="43"/>
      <c r="J24" s="43"/>
      <c r="K24" s="44"/>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67" si="4">if(Count(F26:L26)&gt;0,sum(F26:L26),"")</f>
        <v/>
      </c>
      <c r="N26" s="48" t="str">
        <f t="shared" ref="N26:N67" si="5">if(ISNUMBER(M26)=false,"",if($J$8&lt;&gt;0,if(M26&lt;&gt;"",M26*$J$8,""),""))</f>
        <v/>
      </c>
    </row>
    <row r="27">
      <c r="B27" s="40">
        <v>1.0</v>
      </c>
      <c r="C27" s="41" t="s">
        <v>51</v>
      </c>
      <c r="D27" s="42"/>
      <c r="E27" s="42"/>
      <c r="F27" s="49"/>
      <c r="G27" s="49"/>
      <c r="H27" s="49"/>
      <c r="I27" s="49"/>
      <c r="J27" s="49"/>
      <c r="K27" s="50"/>
      <c r="L27" s="50"/>
      <c r="M27" s="45" t="str">
        <f t="shared" si="4"/>
        <v/>
      </c>
      <c r="N27" s="48" t="str">
        <f t="shared" si="5"/>
        <v/>
      </c>
      <c r="O27" s="153"/>
    </row>
    <row r="28">
      <c r="B28" s="40">
        <v>2.0</v>
      </c>
      <c r="C28" s="41" t="s">
        <v>52</v>
      </c>
      <c r="D28" s="42"/>
      <c r="E28" s="42"/>
      <c r="F28" s="49"/>
      <c r="G28" s="49"/>
      <c r="H28" s="49"/>
      <c r="I28" s="49"/>
      <c r="J28" s="49"/>
      <c r="K28" s="50"/>
      <c r="L28" s="50"/>
      <c r="M28" s="45" t="str">
        <f t="shared" si="4"/>
        <v/>
      </c>
      <c r="N28" s="48" t="str">
        <f t="shared" si="5"/>
        <v/>
      </c>
      <c r="O28" s="153"/>
    </row>
    <row r="29">
      <c r="B29" s="40">
        <v>3.0</v>
      </c>
      <c r="C29" s="41" t="s">
        <v>53</v>
      </c>
      <c r="D29" s="42"/>
      <c r="E29" s="42"/>
      <c r="F29" s="50"/>
      <c r="G29" s="50"/>
      <c r="H29" s="50"/>
      <c r="I29" s="50"/>
      <c r="J29" s="50"/>
      <c r="K29" s="50"/>
      <c r="L29" s="50"/>
      <c r="M29" s="45" t="str">
        <f t="shared" si="4"/>
        <v/>
      </c>
      <c r="N29" s="48" t="str">
        <f t="shared" si="5"/>
        <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row>
    <row r="33">
      <c r="B33" s="40">
        <v>5.0</v>
      </c>
      <c r="C33" s="41" t="s">
        <v>60</v>
      </c>
      <c r="D33" s="42"/>
      <c r="E33" s="42"/>
      <c r="F33" s="49">
        <v>51685.0</v>
      </c>
      <c r="G33" s="50"/>
      <c r="H33" s="49"/>
      <c r="I33" s="50"/>
      <c r="J33" s="50"/>
      <c r="K33" s="50"/>
      <c r="L33" s="50"/>
      <c r="M33" s="51">
        <f t="shared" si="4"/>
        <v>51685</v>
      </c>
      <c r="N33" s="48">
        <f t="shared" si="5"/>
        <v>225.3802247</v>
      </c>
      <c r="O33" s="154">
        <v>343.0</v>
      </c>
      <c r="P33" s="2" t="s">
        <v>61</v>
      </c>
    </row>
    <row r="34">
      <c r="B34" s="40" t="s">
        <v>62</v>
      </c>
      <c r="C34" s="41" t="s">
        <v>63</v>
      </c>
      <c r="D34" s="42"/>
      <c r="E34" s="42"/>
      <c r="F34" s="50"/>
      <c r="G34" s="50"/>
      <c r="H34" s="50"/>
      <c r="I34" s="50"/>
      <c r="J34" s="50"/>
      <c r="K34" s="50"/>
      <c r="L34" s="50"/>
      <c r="M34" s="45" t="str">
        <f t="shared" si="4"/>
        <v/>
      </c>
      <c r="N34" s="48" t="str">
        <f t="shared" si="5"/>
        <v/>
      </c>
      <c r="O34" s="154"/>
    </row>
    <row r="35">
      <c r="B35" s="40" t="s">
        <v>65</v>
      </c>
      <c r="C35" s="41" t="s">
        <v>66</v>
      </c>
      <c r="D35" s="42"/>
      <c r="E35" s="42"/>
      <c r="F35" s="50"/>
      <c r="G35" s="50"/>
      <c r="H35" s="50"/>
      <c r="I35" s="50"/>
      <c r="J35" s="50"/>
      <c r="K35" s="50"/>
      <c r="L35" s="50"/>
      <c r="M35" s="45" t="str">
        <f t="shared" si="4"/>
        <v/>
      </c>
      <c r="N35" s="48" t="str">
        <f t="shared" si="5"/>
        <v/>
      </c>
      <c r="O35" s="154"/>
    </row>
    <row r="36">
      <c r="B36" s="40" t="s">
        <v>67</v>
      </c>
      <c r="C36" s="41" t="s">
        <v>68</v>
      </c>
      <c r="D36" s="42"/>
      <c r="E36" s="42"/>
      <c r="F36" s="50"/>
      <c r="G36" s="50"/>
      <c r="H36" s="50"/>
      <c r="I36" s="50"/>
      <c r="J36" s="50"/>
      <c r="K36" s="50"/>
      <c r="L36" s="50"/>
      <c r="M36" s="45" t="str">
        <f t="shared" si="4"/>
        <v/>
      </c>
      <c r="N36" s="48" t="str">
        <f t="shared" si="5"/>
        <v/>
      </c>
      <c r="O36" s="153"/>
      <c r="Q36" s="52" t="s">
        <v>69</v>
      </c>
      <c r="R36" s="53" t="s">
        <v>70</v>
      </c>
    </row>
    <row r="37">
      <c r="B37" s="40">
        <v>7.0</v>
      </c>
      <c r="C37" s="41" t="s">
        <v>71</v>
      </c>
      <c r="D37" s="42"/>
      <c r="E37" s="42"/>
      <c r="F37" s="50"/>
      <c r="G37" s="50"/>
      <c r="H37" s="50"/>
      <c r="I37" s="50"/>
      <c r="J37" s="50"/>
      <c r="K37" s="50"/>
      <c r="L37" s="50"/>
      <c r="M37" s="45" t="str">
        <f t="shared" si="4"/>
        <v/>
      </c>
      <c r="N37" s="48" t="str">
        <f t="shared" si="5"/>
        <v/>
      </c>
      <c r="O37" s="153"/>
      <c r="Q37" s="54"/>
      <c r="R37" s="55" t="s">
        <v>72</v>
      </c>
      <c r="S37" s="56" t="s">
        <v>73</v>
      </c>
      <c r="T37" s="52" t="s">
        <v>74</v>
      </c>
      <c r="U37" s="56" t="s">
        <v>75</v>
      </c>
      <c r="V37" s="56" t="s">
        <v>76</v>
      </c>
    </row>
    <row r="38">
      <c r="B38" s="40">
        <v>8.0</v>
      </c>
      <c r="C38" s="41" t="s">
        <v>77</v>
      </c>
      <c r="D38" s="42"/>
      <c r="E38" s="42"/>
      <c r="F38" s="50"/>
      <c r="G38" s="50"/>
      <c r="H38" s="50"/>
      <c r="I38" s="50"/>
      <c r="J38" s="50"/>
      <c r="K38" s="50"/>
      <c r="L38" s="50"/>
      <c r="M38" s="45" t="str">
        <f t="shared" si="4"/>
        <v/>
      </c>
      <c r="N38" s="48" t="str">
        <f t="shared" si="5"/>
        <v/>
      </c>
      <c r="O38" s="153"/>
      <c r="Q38" s="56" t="s">
        <v>78</v>
      </c>
      <c r="R38" s="57"/>
      <c r="S38" s="58" t="str">
        <f t="shared" ref="S38:S41" si="6">R38/$Q$38</f>
        <v>#VALUE!</v>
      </c>
      <c r="T38" s="57"/>
      <c r="U38" s="59" t="str">
        <f t="shared" ref="U38:U40" si="7">$S$35*S38</f>
        <v>#VALUE!</v>
      </c>
      <c r="V38" s="56" t="s">
        <v>79</v>
      </c>
    </row>
    <row r="39">
      <c r="B39" s="40" t="s">
        <v>80</v>
      </c>
      <c r="C39" s="41" t="s">
        <v>81</v>
      </c>
      <c r="D39" s="42"/>
      <c r="E39" s="42"/>
      <c r="F39" s="49">
        <v>677643.0</v>
      </c>
      <c r="G39" s="50"/>
      <c r="H39" s="50"/>
      <c r="I39" s="50"/>
      <c r="J39" s="50"/>
      <c r="K39" s="50"/>
      <c r="L39" s="50"/>
      <c r="M39" s="51">
        <f t="shared" si="4"/>
        <v>677643</v>
      </c>
      <c r="N39" s="48">
        <f t="shared" si="5"/>
        <v>2954.964335</v>
      </c>
      <c r="O39" s="154">
        <v>2955.0</v>
      </c>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O40" s="153"/>
      <c r="Q40" s="56" t="s">
        <v>85</v>
      </c>
      <c r="R40" s="57"/>
      <c r="S40" s="58" t="str">
        <f t="shared" si="6"/>
        <v>#VALUE!</v>
      </c>
      <c r="T40" s="54"/>
      <c r="U40" s="59" t="str">
        <f t="shared" si="7"/>
        <v>#VALUE!</v>
      </c>
      <c r="V40" s="8" t="s">
        <v>86</v>
      </c>
    </row>
    <row r="41">
      <c r="B41" s="40" t="s">
        <v>87</v>
      </c>
      <c r="C41" s="41" t="s">
        <v>88</v>
      </c>
      <c r="D41" s="42"/>
      <c r="E41" s="42"/>
      <c r="F41" s="50"/>
      <c r="G41" s="50"/>
      <c r="H41" s="50"/>
      <c r="I41" s="50"/>
      <c r="J41" s="50"/>
      <c r="K41" s="50"/>
      <c r="L41" s="50"/>
      <c r="M41" s="45" t="str">
        <f t="shared" si="4"/>
        <v/>
      </c>
      <c r="N41" s="48" t="str">
        <f t="shared" si="5"/>
        <v/>
      </c>
      <c r="O41" s="153"/>
      <c r="Q41" s="60" t="s">
        <v>89</v>
      </c>
      <c r="R41" s="57"/>
      <c r="S41" s="58" t="str">
        <f t="shared" si="6"/>
        <v>#VALUE!</v>
      </c>
      <c r="T41" s="54"/>
      <c r="U41" s="54"/>
      <c r="V41" s="54"/>
    </row>
    <row r="42">
      <c r="B42" s="40">
        <v>10.0</v>
      </c>
      <c r="C42" s="41" t="s">
        <v>90</v>
      </c>
      <c r="D42" s="42"/>
      <c r="E42" s="42"/>
      <c r="F42" s="50"/>
      <c r="G42" s="50"/>
      <c r="H42" s="50"/>
      <c r="I42" s="50"/>
      <c r="J42" s="50"/>
      <c r="K42" s="50"/>
      <c r="L42" s="50"/>
      <c r="M42" s="45" t="str">
        <f t="shared" si="4"/>
        <v/>
      </c>
      <c r="N42" s="48" t="str">
        <f t="shared" si="5"/>
        <v/>
      </c>
      <c r="O42" s="153"/>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49">
        <v>159007.0</v>
      </c>
      <c r="G44" s="50"/>
      <c r="H44" s="50"/>
      <c r="I44" s="50"/>
      <c r="J44" s="50"/>
      <c r="K44" s="50"/>
      <c r="L44" s="50"/>
      <c r="M44" s="51">
        <f t="shared" si="4"/>
        <v>159007</v>
      </c>
      <c r="N44" s="48">
        <f t="shared" si="5"/>
        <v>693.3739653</v>
      </c>
      <c r="O44" s="154">
        <v>693.0</v>
      </c>
    </row>
    <row r="45">
      <c r="B45" s="40"/>
      <c r="C45" s="41" t="s">
        <v>96</v>
      </c>
      <c r="D45" s="41" t="s">
        <v>97</v>
      </c>
      <c r="E45" s="42"/>
      <c r="F45" s="50"/>
      <c r="G45" s="50"/>
      <c r="H45" s="50"/>
      <c r="I45" s="50"/>
      <c r="J45" s="50"/>
      <c r="K45" s="50"/>
      <c r="L45" s="50"/>
      <c r="M45" s="45" t="str">
        <f t="shared" si="4"/>
        <v/>
      </c>
      <c r="N45" s="48" t="str">
        <f t="shared" si="5"/>
        <v/>
      </c>
      <c r="O45" s="153"/>
    </row>
    <row r="46">
      <c r="B46" s="40"/>
      <c r="C46" s="41" t="s">
        <v>98</v>
      </c>
      <c r="D46" s="42"/>
      <c r="E46" s="42"/>
      <c r="F46" s="50"/>
      <c r="G46" s="50"/>
      <c r="H46" s="50"/>
      <c r="I46" s="50"/>
      <c r="J46" s="50"/>
      <c r="K46" s="50"/>
      <c r="L46" s="50"/>
      <c r="M46" s="45" t="str">
        <f t="shared" si="4"/>
        <v/>
      </c>
      <c r="N46" s="48" t="str">
        <f t="shared" si="5"/>
        <v/>
      </c>
      <c r="O46" s="153"/>
    </row>
    <row r="47">
      <c r="B47" s="40">
        <v>12.0</v>
      </c>
      <c r="C47" s="41" t="s">
        <v>99</v>
      </c>
      <c r="D47" s="42"/>
      <c r="E47" s="42"/>
      <c r="F47" s="49"/>
      <c r="G47" s="50"/>
      <c r="H47" s="50"/>
      <c r="I47" s="50"/>
      <c r="J47" s="50"/>
      <c r="K47" s="50"/>
      <c r="L47" s="50"/>
      <c r="M47" s="45" t="str">
        <f t="shared" si="4"/>
        <v/>
      </c>
      <c r="N47" s="48" t="str">
        <f t="shared" si="5"/>
        <v/>
      </c>
      <c r="O47" s="153"/>
    </row>
    <row r="48">
      <c r="B48" s="63" t="s">
        <v>100</v>
      </c>
      <c r="C48" s="64" t="s">
        <v>101</v>
      </c>
      <c r="D48" s="64"/>
      <c r="E48" s="65"/>
      <c r="F48" s="220"/>
      <c r="G48" s="220"/>
      <c r="H48" s="220"/>
      <c r="I48" s="220"/>
      <c r="J48" s="220"/>
      <c r="K48" s="220"/>
      <c r="L48" s="220"/>
      <c r="M48" s="67" t="str">
        <f t="shared" si="4"/>
        <v/>
      </c>
      <c r="N48" s="68" t="str">
        <f t="shared" si="5"/>
        <v/>
      </c>
      <c r="O48" s="155"/>
      <c r="P48" s="2"/>
    </row>
    <row r="49">
      <c r="B49" s="63"/>
      <c r="C49" s="64" t="s">
        <v>102</v>
      </c>
      <c r="D49" s="64" t="s">
        <v>97</v>
      </c>
      <c r="E49" s="65"/>
      <c r="F49" s="125">
        <v>12387.0</v>
      </c>
      <c r="G49" s="220"/>
      <c r="H49" s="220"/>
      <c r="I49" s="220"/>
      <c r="J49" s="220"/>
      <c r="K49" s="220"/>
      <c r="L49" s="220"/>
      <c r="M49" s="71">
        <f t="shared" si="4"/>
        <v>12387</v>
      </c>
      <c r="N49" s="68">
        <f t="shared" si="5"/>
        <v>54.01537862</v>
      </c>
      <c r="O49" s="156">
        <v>54.0</v>
      </c>
      <c r="P49" s="2" t="s">
        <v>104</v>
      </c>
    </row>
    <row r="50">
      <c r="B50" s="40"/>
      <c r="C50" s="64" t="s">
        <v>105</v>
      </c>
      <c r="D50" s="64" t="s">
        <v>106</v>
      </c>
      <c r="E50" s="65"/>
      <c r="F50" s="125">
        <v>488081.0</v>
      </c>
      <c r="G50" s="220"/>
      <c r="H50" s="220"/>
      <c r="I50" s="220"/>
      <c r="J50" s="220"/>
      <c r="K50" s="220"/>
      <c r="L50" s="220"/>
      <c r="M50" s="71">
        <f t="shared" si="4"/>
        <v>488081</v>
      </c>
      <c r="N50" s="68">
        <f t="shared" si="5"/>
        <v>2128.350691</v>
      </c>
      <c r="O50" s="156">
        <v>3128.0</v>
      </c>
      <c r="P50" s="73" t="s">
        <v>107</v>
      </c>
    </row>
    <row r="51">
      <c r="B51" s="40"/>
      <c r="C51" s="64" t="s">
        <v>108</v>
      </c>
      <c r="D51" s="42"/>
      <c r="E51" s="42"/>
      <c r="F51" s="50"/>
      <c r="G51" s="50"/>
      <c r="H51" s="50"/>
      <c r="I51" s="50"/>
      <c r="J51" s="50"/>
      <c r="K51" s="50"/>
      <c r="L51" s="50"/>
      <c r="M51" s="67" t="str">
        <f t="shared" si="4"/>
        <v/>
      </c>
      <c r="N51" s="68" t="str">
        <f t="shared" si="5"/>
        <v/>
      </c>
      <c r="O51" s="156"/>
    </row>
    <row r="52">
      <c r="B52" s="40" t="s">
        <v>109</v>
      </c>
      <c r="C52" s="41" t="s">
        <v>110</v>
      </c>
      <c r="D52" s="42"/>
      <c r="E52" s="42"/>
      <c r="F52" s="50"/>
      <c r="G52" s="50"/>
      <c r="H52" s="50"/>
      <c r="I52" s="50"/>
      <c r="J52" s="50"/>
      <c r="K52" s="50"/>
      <c r="L52" s="50"/>
      <c r="M52" s="45" t="str">
        <f t="shared" si="4"/>
        <v/>
      </c>
      <c r="N52" s="48" t="str">
        <f t="shared" si="5"/>
        <v/>
      </c>
      <c r="O52" s="153"/>
    </row>
    <row r="53">
      <c r="B53" s="40"/>
      <c r="C53" s="41" t="s">
        <v>111</v>
      </c>
      <c r="D53" s="41"/>
      <c r="E53" s="42"/>
      <c r="F53" s="50"/>
      <c r="G53" s="50"/>
      <c r="H53" s="50"/>
      <c r="I53" s="50"/>
      <c r="J53" s="50"/>
      <c r="K53" s="50"/>
      <c r="L53" s="50"/>
      <c r="M53" s="45" t="str">
        <f t="shared" si="4"/>
        <v/>
      </c>
      <c r="N53" s="48" t="str">
        <f t="shared" si="5"/>
        <v/>
      </c>
      <c r="O53" s="153"/>
    </row>
    <row r="54">
      <c r="B54" s="40" t="s">
        <v>112</v>
      </c>
      <c r="C54" s="41" t="s">
        <v>113</v>
      </c>
      <c r="D54" s="42"/>
      <c r="E54" s="42"/>
      <c r="F54" s="50"/>
      <c r="G54" s="50"/>
      <c r="H54" s="50"/>
      <c r="I54" s="50"/>
      <c r="J54" s="50"/>
      <c r="K54" s="50"/>
      <c r="L54" s="50"/>
      <c r="M54" s="45" t="str">
        <f t="shared" si="4"/>
        <v/>
      </c>
      <c r="N54" s="48" t="str">
        <f t="shared" si="5"/>
        <v/>
      </c>
      <c r="O54" s="153"/>
    </row>
    <row r="55">
      <c r="B55" s="40"/>
      <c r="C55" s="41" t="s">
        <v>114</v>
      </c>
      <c r="D55" s="42"/>
      <c r="E55" s="42"/>
      <c r="F55" s="50"/>
      <c r="G55" s="50"/>
      <c r="H55" s="50"/>
      <c r="I55" s="50"/>
      <c r="J55" s="50"/>
      <c r="K55" s="50"/>
      <c r="L55" s="50"/>
      <c r="M55" s="45" t="str">
        <f t="shared" si="4"/>
        <v/>
      </c>
      <c r="N55" s="48" t="str">
        <f t="shared" si="5"/>
        <v/>
      </c>
      <c r="O55" s="153"/>
    </row>
    <row r="56">
      <c r="B56" s="40" t="s">
        <v>115</v>
      </c>
      <c r="C56" s="41" t="s">
        <v>116</v>
      </c>
      <c r="D56" s="42"/>
      <c r="E56" s="42"/>
      <c r="F56" s="50"/>
      <c r="G56" s="50"/>
      <c r="H56" s="50"/>
      <c r="I56" s="50"/>
      <c r="J56" s="50"/>
      <c r="K56" s="50"/>
      <c r="L56" s="50"/>
      <c r="M56" s="45" t="str">
        <f t="shared" si="4"/>
        <v/>
      </c>
      <c r="N56" s="48" t="str">
        <f t="shared" si="5"/>
        <v/>
      </c>
      <c r="O56" s="153"/>
    </row>
    <row r="57">
      <c r="B57" s="40"/>
      <c r="C57" s="41" t="s">
        <v>117</v>
      </c>
      <c r="D57" s="42"/>
      <c r="E57" s="42"/>
      <c r="F57" s="50"/>
      <c r="G57" s="50"/>
      <c r="H57" s="50"/>
      <c r="I57" s="50"/>
      <c r="J57" s="50"/>
      <c r="K57" s="50"/>
      <c r="L57" s="50"/>
      <c r="M57" s="45" t="str">
        <f t="shared" si="4"/>
        <v/>
      </c>
      <c r="N57" s="48" t="str">
        <f t="shared" si="5"/>
        <v/>
      </c>
      <c r="O57" s="153"/>
    </row>
    <row r="58">
      <c r="B58" s="40"/>
      <c r="C58" s="41" t="s">
        <v>117</v>
      </c>
      <c r="D58" s="42"/>
      <c r="E58" s="42"/>
      <c r="F58" s="50"/>
      <c r="G58" s="50"/>
      <c r="H58" s="50"/>
      <c r="I58" s="50"/>
      <c r="J58" s="50"/>
      <c r="K58" s="50"/>
      <c r="L58" s="50"/>
      <c r="M58" s="45" t="str">
        <f t="shared" si="4"/>
        <v/>
      </c>
      <c r="N58" s="48" t="str">
        <f t="shared" si="5"/>
        <v/>
      </c>
      <c r="O58" s="153"/>
    </row>
    <row r="59">
      <c r="B59" s="40"/>
      <c r="C59" s="41" t="s">
        <v>117</v>
      </c>
      <c r="D59" s="42"/>
      <c r="E59" s="42"/>
      <c r="F59" s="50"/>
      <c r="G59" s="50"/>
      <c r="H59" s="50"/>
      <c r="I59" s="50"/>
      <c r="J59" s="50"/>
      <c r="K59" s="50"/>
      <c r="L59" s="50"/>
      <c r="M59" s="45" t="str">
        <f t="shared" si="4"/>
        <v/>
      </c>
      <c r="N59" s="48" t="str">
        <f t="shared" si="5"/>
        <v/>
      </c>
      <c r="O59" s="153"/>
    </row>
    <row r="60">
      <c r="B60" s="40"/>
      <c r="C60" s="41" t="s">
        <v>117</v>
      </c>
      <c r="D60" s="42"/>
      <c r="E60" s="42"/>
      <c r="F60" s="50"/>
      <c r="G60" s="50"/>
      <c r="H60" s="50"/>
      <c r="I60" s="50"/>
      <c r="J60" s="50"/>
      <c r="K60" s="50"/>
      <c r="L60" s="50"/>
      <c r="M60" s="45" t="str">
        <f t="shared" si="4"/>
        <v/>
      </c>
      <c r="N60" s="48" t="str">
        <f t="shared" si="5"/>
        <v/>
      </c>
      <c r="O60" s="153"/>
    </row>
    <row r="61">
      <c r="B61" s="40"/>
      <c r="C61" s="41" t="s">
        <v>117</v>
      </c>
      <c r="D61" s="42"/>
      <c r="E61" s="42"/>
      <c r="F61" s="50"/>
      <c r="G61" s="50"/>
      <c r="H61" s="50"/>
      <c r="I61" s="50"/>
      <c r="J61" s="50"/>
      <c r="K61" s="50"/>
      <c r="L61" s="50"/>
      <c r="M61" s="45" t="str">
        <f t="shared" si="4"/>
        <v/>
      </c>
      <c r="N61" s="48" t="str">
        <f t="shared" si="5"/>
        <v/>
      </c>
      <c r="O61" s="153"/>
    </row>
    <row r="62">
      <c r="B62" s="40"/>
      <c r="C62" s="41" t="s">
        <v>117</v>
      </c>
      <c r="D62" s="42"/>
      <c r="E62" s="42"/>
      <c r="F62" s="50"/>
      <c r="G62" s="50"/>
      <c r="H62" s="50"/>
      <c r="I62" s="50"/>
      <c r="J62" s="50"/>
      <c r="K62" s="50"/>
      <c r="L62" s="50"/>
      <c r="M62" s="45" t="str">
        <f t="shared" si="4"/>
        <v/>
      </c>
      <c r="N62" s="48" t="str">
        <f t="shared" si="5"/>
        <v/>
      </c>
      <c r="O62" s="153"/>
    </row>
    <row r="63">
      <c r="B63" s="40" t="s">
        <v>118</v>
      </c>
      <c r="C63" s="41" t="s">
        <v>119</v>
      </c>
      <c r="D63" s="41"/>
      <c r="E63" s="42"/>
      <c r="F63" s="50"/>
      <c r="G63" s="50"/>
      <c r="H63" s="49"/>
      <c r="I63" s="50"/>
      <c r="J63" s="50"/>
      <c r="K63" s="50"/>
      <c r="L63" s="50"/>
      <c r="M63" s="45" t="str">
        <f t="shared" si="4"/>
        <v/>
      </c>
      <c r="N63" s="48" t="str">
        <f t="shared" si="5"/>
        <v/>
      </c>
      <c r="O63" s="153"/>
    </row>
    <row r="64">
      <c r="B64" s="40"/>
      <c r="C64" s="41" t="s">
        <v>120</v>
      </c>
      <c r="D64" s="42"/>
      <c r="E64" s="42"/>
      <c r="F64" s="50"/>
      <c r="G64" s="50"/>
      <c r="H64" s="50"/>
      <c r="I64" s="50"/>
      <c r="J64" s="50"/>
      <c r="K64" s="50"/>
      <c r="L64" s="50"/>
      <c r="M64" s="45" t="str">
        <f t="shared" si="4"/>
        <v/>
      </c>
      <c r="N64" s="48" t="str">
        <f t="shared" si="5"/>
        <v/>
      </c>
      <c r="O64" s="153"/>
    </row>
    <row r="65">
      <c r="B65" s="40" t="s">
        <v>121</v>
      </c>
      <c r="C65" s="41" t="s">
        <v>122</v>
      </c>
      <c r="D65" s="41"/>
      <c r="E65" s="42"/>
      <c r="F65" s="50"/>
      <c r="G65" s="49"/>
      <c r="H65" s="50"/>
      <c r="I65" s="50"/>
      <c r="J65" s="50"/>
      <c r="K65" s="50"/>
      <c r="L65" s="50"/>
      <c r="M65" s="45" t="str">
        <f t="shared" si="4"/>
        <v/>
      </c>
      <c r="N65" s="48" t="str">
        <f t="shared" si="5"/>
        <v/>
      </c>
      <c r="O65" s="153"/>
    </row>
    <row r="66">
      <c r="B66" s="40"/>
      <c r="C66" s="41" t="s">
        <v>123</v>
      </c>
      <c r="D66" s="41" t="s">
        <v>124</v>
      </c>
      <c r="E66" s="42"/>
      <c r="F66" s="50"/>
      <c r="G66" s="49"/>
      <c r="H66" s="50"/>
      <c r="I66" s="50"/>
      <c r="J66" s="50"/>
      <c r="K66" s="50"/>
      <c r="L66" s="50"/>
      <c r="M66" s="45" t="str">
        <f t="shared" si="4"/>
        <v/>
      </c>
      <c r="N66" s="48" t="str">
        <f t="shared" si="5"/>
        <v/>
      </c>
      <c r="O66" s="153"/>
    </row>
    <row r="67">
      <c r="B67" s="40"/>
      <c r="C67" s="64" t="s">
        <v>125</v>
      </c>
      <c r="D67" s="41"/>
      <c r="E67" s="41"/>
      <c r="F67" s="50"/>
      <c r="G67" s="50"/>
      <c r="H67" s="49"/>
      <c r="I67" s="50"/>
      <c r="J67" s="50"/>
      <c r="K67" s="50"/>
      <c r="L67" s="50"/>
      <c r="M67" s="45" t="str">
        <f t="shared" si="4"/>
        <v/>
      </c>
      <c r="N67" s="48" t="str">
        <f t="shared" si="5"/>
        <v/>
      </c>
      <c r="O67" s="153"/>
    </row>
    <row r="68">
      <c r="B68" s="40" t="s">
        <v>126</v>
      </c>
      <c r="C68" s="41" t="s">
        <v>127</v>
      </c>
      <c r="D68" s="41"/>
      <c r="E68" s="42"/>
      <c r="F68" s="74" t="s">
        <v>128</v>
      </c>
      <c r="G68" s="74" t="s">
        <v>128</v>
      </c>
      <c r="H68" s="74" t="s">
        <v>128</v>
      </c>
      <c r="I68" s="74" t="s">
        <v>128</v>
      </c>
      <c r="J68" s="74" t="s">
        <v>128</v>
      </c>
      <c r="K68" s="74" t="s">
        <v>128</v>
      </c>
      <c r="L68" s="74" t="s">
        <v>128</v>
      </c>
      <c r="M68" s="74" t="s">
        <v>128</v>
      </c>
      <c r="N68" s="75"/>
      <c r="O68" s="153"/>
      <c r="P68" s="2" t="s">
        <v>129</v>
      </c>
    </row>
    <row r="69">
      <c r="B69" s="40"/>
      <c r="C69" s="41" t="s">
        <v>130</v>
      </c>
      <c r="D69" s="41" t="s">
        <v>95</v>
      </c>
      <c r="E69" s="42"/>
      <c r="F69" s="74">
        <v>2849032.0</v>
      </c>
      <c r="G69" s="74" t="s">
        <v>128</v>
      </c>
      <c r="H69" s="74" t="s">
        <v>128</v>
      </c>
      <c r="I69" s="74" t="s">
        <v>128</v>
      </c>
      <c r="J69" s="74" t="s">
        <v>128</v>
      </c>
      <c r="K69" s="74" t="s">
        <v>128</v>
      </c>
      <c r="L69" s="74" t="s">
        <v>128</v>
      </c>
      <c r="M69" s="74" t="s">
        <v>128</v>
      </c>
      <c r="N69" s="75" t="s">
        <v>128</v>
      </c>
      <c r="O69" s="154">
        <v>9002.0</v>
      </c>
      <c r="P69" s="2" t="s">
        <v>129</v>
      </c>
    </row>
    <row r="70">
      <c r="B70" s="40"/>
      <c r="C70" s="76" t="s">
        <v>131</v>
      </c>
      <c r="D70" s="40"/>
      <c r="E70" s="40"/>
      <c r="F70" s="50"/>
      <c r="G70" s="50"/>
      <c r="H70" s="50"/>
      <c r="I70" s="50"/>
      <c r="J70" s="50"/>
      <c r="K70" s="50"/>
      <c r="L70" s="50"/>
      <c r="M70" s="45" t="str">
        <f>if(Count(F70:L70)&gt;0,sum(F70:L70),"")</f>
        <v/>
      </c>
      <c r="N70" s="48" t="str">
        <f>if(ISNUMBER(M70)=false,"",if($J$8&lt;&gt;0,if(M70&lt;&gt;"",M70*$J$8,""),""))</f>
        <v/>
      </c>
      <c r="O70" s="154"/>
    </row>
    <row r="71">
      <c r="B71" s="40" t="s">
        <v>132</v>
      </c>
      <c r="C71" s="41" t="s">
        <v>133</v>
      </c>
      <c r="D71" s="41"/>
      <c r="E71" s="42"/>
      <c r="F71" s="74"/>
      <c r="G71" s="74"/>
      <c r="H71" s="74"/>
      <c r="I71" s="74"/>
      <c r="J71" s="74"/>
      <c r="K71" s="74"/>
      <c r="L71" s="74"/>
      <c r="M71" s="74"/>
      <c r="N71" s="75"/>
      <c r="O71" s="153"/>
      <c r="P71" s="77"/>
    </row>
    <row r="72">
      <c r="B72" s="40"/>
      <c r="C72" s="41" t="s">
        <v>134</v>
      </c>
      <c r="D72" s="41" t="s">
        <v>95</v>
      </c>
      <c r="E72" s="42"/>
      <c r="F72" s="74">
        <v>51685.0</v>
      </c>
      <c r="G72" s="74" t="s">
        <v>128</v>
      </c>
      <c r="H72" s="74" t="s">
        <v>128</v>
      </c>
      <c r="I72" s="74" t="s">
        <v>128</v>
      </c>
      <c r="J72" s="74" t="s">
        <v>128</v>
      </c>
      <c r="K72" s="74" t="s">
        <v>128</v>
      </c>
      <c r="L72" s="74" t="s">
        <v>128</v>
      </c>
      <c r="M72" s="74" t="s">
        <v>128</v>
      </c>
      <c r="N72" s="75" t="s">
        <v>128</v>
      </c>
      <c r="O72" s="154">
        <v>1036.0</v>
      </c>
      <c r="P72" s="77" t="s">
        <v>136</v>
      </c>
    </row>
    <row r="73">
      <c r="B73" s="40"/>
      <c r="C73" s="76" t="s">
        <v>261</v>
      </c>
      <c r="D73" s="41" t="s">
        <v>262</v>
      </c>
      <c r="E73" s="41"/>
      <c r="F73" s="49"/>
      <c r="G73" s="49"/>
      <c r="H73" s="49"/>
      <c r="I73" s="50"/>
      <c r="J73" s="50"/>
      <c r="K73" s="50"/>
      <c r="L73" s="50"/>
      <c r="M73" s="45" t="str">
        <f t="shared" ref="M73:M81" si="8">if(Count(F73:L73)&gt;0,sum(F73:L73),"")</f>
        <v/>
      </c>
      <c r="N73" s="48" t="str">
        <f t="shared" ref="N73:N81" si="9">if(ISNUMBER(M73)=false,"",if($J$8&lt;&gt;0,if(M73&lt;&gt;"",M73*$J$8,""),""))</f>
        <v/>
      </c>
      <c r="O73" s="157" t="s">
        <v>268</v>
      </c>
    </row>
    <row r="74">
      <c r="B74" s="40"/>
      <c r="C74" s="76" t="s">
        <v>261</v>
      </c>
      <c r="D74" s="41" t="s">
        <v>275</v>
      </c>
      <c r="E74" s="41"/>
      <c r="F74" s="221"/>
      <c r="G74" s="221"/>
      <c r="H74" s="49"/>
      <c r="I74" s="50"/>
      <c r="J74" s="50"/>
      <c r="K74" s="50"/>
      <c r="L74" s="50"/>
      <c r="M74" s="45" t="str">
        <f t="shared" si="8"/>
        <v/>
      </c>
      <c r="N74" s="48" t="str">
        <f t="shared" si="9"/>
        <v/>
      </c>
      <c r="O74" s="157" t="s">
        <v>282</v>
      </c>
    </row>
    <row r="75">
      <c r="B75" s="40" t="s">
        <v>139</v>
      </c>
      <c r="C75" s="76" t="s">
        <v>137</v>
      </c>
      <c r="D75" s="41"/>
      <c r="E75" s="41"/>
      <c r="F75" s="49"/>
      <c r="G75" s="50"/>
      <c r="H75" s="50"/>
      <c r="I75" s="50"/>
      <c r="J75" s="50"/>
      <c r="K75" s="50"/>
      <c r="L75" s="50"/>
      <c r="M75" s="45" t="str">
        <f t="shared" si="8"/>
        <v/>
      </c>
      <c r="N75" s="48" t="str">
        <f t="shared" si="9"/>
        <v/>
      </c>
      <c r="O75" s="153"/>
    </row>
    <row r="76">
      <c r="B76" s="40" t="s">
        <v>140</v>
      </c>
      <c r="C76" s="42"/>
      <c r="D76" s="41"/>
      <c r="E76" s="41"/>
      <c r="F76" s="50"/>
      <c r="G76" s="50"/>
      <c r="H76" s="49"/>
      <c r="I76" s="50"/>
      <c r="J76" s="50"/>
      <c r="K76" s="50"/>
      <c r="L76" s="50"/>
      <c r="M76" s="45" t="str">
        <f t="shared" si="8"/>
        <v/>
      </c>
      <c r="N76" s="48" t="str">
        <f t="shared" si="9"/>
        <v/>
      </c>
      <c r="O76" s="153"/>
    </row>
    <row r="77">
      <c r="B77" s="40" t="s">
        <v>141</v>
      </c>
      <c r="C77" s="42"/>
      <c r="D77" s="41"/>
      <c r="E77" s="41"/>
      <c r="F77" s="50"/>
      <c r="G77" s="50"/>
      <c r="H77" s="49"/>
      <c r="I77" s="50"/>
      <c r="J77" s="50"/>
      <c r="K77" s="50"/>
      <c r="L77" s="50"/>
      <c r="M77" s="45" t="str">
        <f t="shared" si="8"/>
        <v/>
      </c>
      <c r="N77" s="48" t="str">
        <f t="shared" si="9"/>
        <v/>
      </c>
      <c r="O77" s="153"/>
    </row>
    <row r="78">
      <c r="B78" s="40" t="s">
        <v>142</v>
      </c>
      <c r="C78" s="42"/>
      <c r="D78" s="42"/>
      <c r="E78" s="42"/>
      <c r="F78" s="50"/>
      <c r="G78" s="50"/>
      <c r="H78" s="50"/>
      <c r="I78" s="50"/>
      <c r="J78" s="50"/>
      <c r="K78" s="50"/>
      <c r="L78" s="50"/>
      <c r="M78" s="45" t="str">
        <f t="shared" si="8"/>
        <v/>
      </c>
      <c r="N78" s="48" t="str">
        <f t="shared" si="9"/>
        <v/>
      </c>
      <c r="O78" s="153"/>
    </row>
    <row r="79">
      <c r="B79" s="40" t="s">
        <v>143</v>
      </c>
      <c r="C79" s="42"/>
      <c r="D79" s="42"/>
      <c r="E79" s="42"/>
      <c r="F79" s="50"/>
      <c r="G79" s="50"/>
      <c r="H79" s="50"/>
      <c r="I79" s="50"/>
      <c r="J79" s="50"/>
      <c r="K79" s="50"/>
      <c r="L79" s="50"/>
      <c r="M79" s="45" t="str">
        <f t="shared" si="8"/>
        <v/>
      </c>
      <c r="N79" s="48" t="str">
        <f t="shared" si="9"/>
        <v/>
      </c>
      <c r="O79" s="153"/>
    </row>
    <row r="80">
      <c r="B80" s="40" t="s">
        <v>144</v>
      </c>
      <c r="C80" s="42"/>
      <c r="D80" s="42"/>
      <c r="E80" s="42"/>
      <c r="F80" s="50"/>
      <c r="G80" s="50"/>
      <c r="H80" s="50"/>
      <c r="I80" s="50"/>
      <c r="J80" s="50"/>
      <c r="K80" s="50"/>
      <c r="L80" s="50"/>
      <c r="M80" s="45" t="str">
        <f t="shared" si="8"/>
        <v/>
      </c>
      <c r="N80" s="48" t="str">
        <f t="shared" si="9"/>
        <v/>
      </c>
      <c r="O80" s="153"/>
    </row>
    <row r="81">
      <c r="B81" s="40" t="s">
        <v>145</v>
      </c>
      <c r="C81" s="42"/>
      <c r="D81" s="42"/>
      <c r="E81" s="42"/>
      <c r="F81" s="50"/>
      <c r="G81" s="50"/>
      <c r="H81" s="50"/>
      <c r="I81" s="50"/>
      <c r="J81" s="50"/>
      <c r="K81" s="50"/>
      <c r="L81" s="50"/>
      <c r="M81" s="45" t="str">
        <f t="shared" si="8"/>
        <v/>
      </c>
      <c r="N81" s="48" t="str">
        <f t="shared" si="9"/>
        <v/>
      </c>
      <c r="O81" s="154"/>
    </row>
    <row r="82">
      <c r="B82" s="33"/>
      <c r="C82" s="33"/>
      <c r="D82" s="33"/>
      <c r="E82" s="33"/>
      <c r="F82" s="147"/>
      <c r="G82" s="147"/>
      <c r="H82" s="147"/>
      <c r="I82" s="147"/>
      <c r="J82" s="147"/>
      <c r="K82" s="147"/>
      <c r="L82" s="147"/>
      <c r="N82" s="4"/>
      <c r="O82" s="45"/>
    </row>
    <row r="83">
      <c r="A83" s="8" t="s">
        <v>146</v>
      </c>
      <c r="B83" s="33"/>
      <c r="C83" s="33"/>
      <c r="D83" s="33"/>
      <c r="E83" s="33"/>
      <c r="F83" s="147"/>
      <c r="G83" s="147"/>
      <c r="H83" s="147"/>
      <c r="I83" s="147"/>
      <c r="J83" s="147"/>
      <c r="K83" s="147"/>
      <c r="L83" s="147"/>
      <c r="N83" s="4"/>
      <c r="O83" s="45"/>
    </row>
    <row r="84">
      <c r="B84" s="81" t="s">
        <v>462</v>
      </c>
      <c r="C84" s="82"/>
      <c r="D84" s="82"/>
      <c r="E84" s="82"/>
      <c r="F84" s="147"/>
      <c r="G84" s="147"/>
      <c r="H84" s="147"/>
      <c r="I84" s="147"/>
      <c r="J84" s="147"/>
      <c r="K84" s="147"/>
      <c r="L84" s="147"/>
      <c r="N84" s="4"/>
      <c r="O84" s="45"/>
    </row>
    <row r="85">
      <c r="B85" s="33"/>
      <c r="C85" s="33"/>
      <c r="D85" s="33"/>
      <c r="E85" s="33"/>
      <c r="F85" s="147"/>
      <c r="G85" s="147"/>
      <c r="H85" s="147"/>
      <c r="I85" s="147"/>
      <c r="J85" s="147"/>
      <c r="K85" s="147"/>
      <c r="L85" s="147"/>
      <c r="N85" s="4"/>
      <c r="O85" s="158"/>
      <c r="R85" s="83"/>
    </row>
    <row r="86">
      <c r="B86" s="40"/>
      <c r="C86" s="84"/>
      <c r="D86" s="42"/>
      <c r="E86" s="42"/>
      <c r="F86" s="50"/>
      <c r="G86" s="50"/>
      <c r="H86" s="50"/>
      <c r="I86" s="50"/>
      <c r="J86" s="50"/>
      <c r="K86" s="50"/>
      <c r="L86" s="50"/>
      <c r="M86" s="85" t="str">
        <f t="shared" ref="M86:M136" si="10">if(Count(F86:L86)&gt;0,sum(F86:L86),"")</f>
        <v/>
      </c>
      <c r="N86" s="48" t="str">
        <f t="shared" ref="N86:N136" si="11">if(ISNUMBER(M86)=false,"",if($J$8&lt;&gt;0,if(M86&lt;&gt;"",M86*$J$8,""),""))</f>
        <v/>
      </c>
      <c r="O86" s="154"/>
    </row>
    <row r="87">
      <c r="B87" s="40"/>
      <c r="C87" s="84"/>
      <c r="D87" s="42"/>
      <c r="E87" s="42"/>
      <c r="F87" s="50"/>
      <c r="G87" s="50"/>
      <c r="H87" s="50"/>
      <c r="I87" s="50"/>
      <c r="J87" s="50"/>
      <c r="K87" s="50"/>
      <c r="L87" s="50"/>
      <c r="M87" s="85" t="str">
        <f t="shared" si="10"/>
        <v/>
      </c>
      <c r="N87" s="48" t="str">
        <f t="shared" si="11"/>
        <v/>
      </c>
      <c r="O87" s="154"/>
    </row>
    <row r="88">
      <c r="B88" s="40"/>
      <c r="C88" s="84"/>
      <c r="D88" s="42"/>
      <c r="E88" s="42"/>
      <c r="F88" s="50"/>
      <c r="G88" s="50"/>
      <c r="H88" s="50"/>
      <c r="I88" s="50"/>
      <c r="J88" s="50"/>
      <c r="K88" s="50"/>
      <c r="L88" s="50"/>
      <c r="M88" s="85" t="str">
        <f t="shared" si="10"/>
        <v/>
      </c>
      <c r="N88" s="48" t="str">
        <f t="shared" si="11"/>
        <v/>
      </c>
      <c r="O88" s="154"/>
    </row>
    <row r="89">
      <c r="B89" s="40"/>
      <c r="C89" s="84"/>
      <c r="D89" s="42"/>
      <c r="E89" s="42"/>
      <c r="F89" s="50"/>
      <c r="G89" s="50"/>
      <c r="H89" s="50"/>
      <c r="I89" s="50"/>
      <c r="J89" s="50"/>
      <c r="K89" s="50"/>
      <c r="L89" s="50"/>
      <c r="M89" s="85" t="str">
        <f t="shared" si="10"/>
        <v/>
      </c>
      <c r="N89" s="48" t="str">
        <f t="shared" si="11"/>
        <v/>
      </c>
      <c r="O89" s="154"/>
    </row>
    <row r="90">
      <c r="B90" s="40"/>
      <c r="C90" s="84"/>
      <c r="D90" s="42"/>
      <c r="E90" s="42"/>
      <c r="F90" s="50"/>
      <c r="G90" s="50"/>
      <c r="H90" s="50"/>
      <c r="I90" s="50"/>
      <c r="J90" s="50"/>
      <c r="K90" s="50"/>
      <c r="L90" s="50"/>
      <c r="M90" s="85" t="str">
        <f t="shared" si="10"/>
        <v/>
      </c>
      <c r="N90" s="48" t="str">
        <f t="shared" si="11"/>
        <v/>
      </c>
      <c r="O90" s="154"/>
    </row>
    <row r="91">
      <c r="B91" s="40"/>
      <c r="C91" s="84"/>
      <c r="D91" s="42"/>
      <c r="E91" s="42"/>
      <c r="F91" s="50"/>
      <c r="G91" s="50"/>
      <c r="H91" s="50"/>
      <c r="I91" s="50"/>
      <c r="J91" s="50"/>
      <c r="K91" s="50"/>
      <c r="L91" s="50"/>
      <c r="M91" s="85" t="str">
        <f t="shared" si="10"/>
        <v/>
      </c>
      <c r="N91" s="48" t="str">
        <f t="shared" si="11"/>
        <v/>
      </c>
      <c r="O91" s="154"/>
    </row>
    <row r="92">
      <c r="B92" s="40"/>
      <c r="C92" s="84"/>
      <c r="D92" s="42"/>
      <c r="E92" s="42"/>
      <c r="F92" s="50"/>
      <c r="G92" s="50"/>
      <c r="H92" s="50"/>
      <c r="I92" s="50"/>
      <c r="J92" s="50"/>
      <c r="K92" s="50"/>
      <c r="L92" s="50"/>
      <c r="M92" s="85" t="str">
        <f t="shared" si="10"/>
        <v/>
      </c>
      <c r="N92" s="48" t="str">
        <f t="shared" si="11"/>
        <v/>
      </c>
      <c r="O92" s="154"/>
    </row>
    <row r="93">
      <c r="B93" s="40"/>
      <c r="C93" s="84"/>
      <c r="D93" s="42"/>
      <c r="E93" s="42"/>
      <c r="F93" s="50"/>
      <c r="G93" s="50"/>
      <c r="H93" s="50"/>
      <c r="I93" s="50"/>
      <c r="J93" s="50"/>
      <c r="K93" s="50"/>
      <c r="L93" s="50"/>
      <c r="M93" s="85" t="str">
        <f t="shared" si="10"/>
        <v/>
      </c>
      <c r="N93" s="48" t="str">
        <f t="shared" si="11"/>
        <v/>
      </c>
      <c r="O93" s="154"/>
    </row>
    <row r="94">
      <c r="B94" s="40"/>
      <c r="C94" s="84"/>
      <c r="D94" s="42"/>
      <c r="E94" s="42"/>
      <c r="F94" s="50"/>
      <c r="G94" s="50"/>
      <c r="H94" s="50"/>
      <c r="I94" s="50"/>
      <c r="J94" s="50"/>
      <c r="K94" s="50"/>
      <c r="L94" s="50"/>
      <c r="M94" s="85" t="str">
        <f t="shared" si="10"/>
        <v/>
      </c>
      <c r="N94" s="48" t="str">
        <f t="shared" si="11"/>
        <v/>
      </c>
      <c r="O94" s="154"/>
    </row>
    <row r="95">
      <c r="B95" s="40"/>
      <c r="C95" s="84"/>
      <c r="D95" s="42"/>
      <c r="E95" s="42"/>
      <c r="F95" s="50"/>
      <c r="G95" s="50"/>
      <c r="H95" s="50"/>
      <c r="I95" s="50"/>
      <c r="J95" s="50"/>
      <c r="K95" s="50"/>
      <c r="L95" s="50"/>
      <c r="M95" s="85" t="str">
        <f t="shared" si="10"/>
        <v/>
      </c>
      <c r="N95" s="48" t="str">
        <f t="shared" si="11"/>
        <v/>
      </c>
      <c r="O95" s="154"/>
    </row>
    <row r="96">
      <c r="B96" s="40"/>
      <c r="C96" s="84"/>
      <c r="D96" s="42"/>
      <c r="E96" s="42"/>
      <c r="F96" s="50"/>
      <c r="G96" s="50"/>
      <c r="H96" s="50"/>
      <c r="I96" s="50"/>
      <c r="J96" s="50"/>
      <c r="K96" s="50"/>
      <c r="L96" s="50"/>
      <c r="M96" s="85" t="str">
        <f t="shared" si="10"/>
        <v/>
      </c>
      <c r="N96" s="48" t="str">
        <f t="shared" si="11"/>
        <v/>
      </c>
      <c r="O96" s="154"/>
    </row>
    <row r="97">
      <c r="B97" s="40"/>
      <c r="C97" s="84"/>
      <c r="D97" s="42"/>
      <c r="E97" s="42"/>
      <c r="F97" s="50"/>
      <c r="G97" s="50"/>
      <c r="H97" s="50"/>
      <c r="I97" s="50"/>
      <c r="J97" s="50"/>
      <c r="K97" s="50"/>
      <c r="L97" s="50"/>
      <c r="M97" s="85" t="str">
        <f t="shared" si="10"/>
        <v/>
      </c>
      <c r="N97" s="48" t="str">
        <f t="shared" si="11"/>
        <v/>
      </c>
      <c r="O97" s="154"/>
    </row>
    <row r="98">
      <c r="B98" s="40"/>
      <c r="C98" s="84"/>
      <c r="D98" s="42"/>
      <c r="E98" s="42"/>
      <c r="F98" s="50"/>
      <c r="G98" s="50"/>
      <c r="H98" s="50"/>
      <c r="I98" s="50"/>
      <c r="J98" s="50"/>
      <c r="K98" s="50"/>
      <c r="L98" s="50"/>
      <c r="M98" s="85" t="str">
        <f t="shared" si="10"/>
        <v/>
      </c>
      <c r="N98" s="48" t="str">
        <f t="shared" si="11"/>
        <v/>
      </c>
      <c r="O98" s="154"/>
    </row>
    <row r="99">
      <c r="B99" s="40"/>
      <c r="C99" s="84"/>
      <c r="D99" s="42"/>
      <c r="E99" s="42"/>
      <c r="F99" s="50"/>
      <c r="G99" s="50"/>
      <c r="H99" s="50"/>
      <c r="I99" s="50"/>
      <c r="J99" s="50"/>
      <c r="K99" s="50"/>
      <c r="L99" s="50"/>
      <c r="M99" s="85" t="str">
        <f t="shared" si="10"/>
        <v/>
      </c>
      <c r="N99" s="48" t="str">
        <f t="shared" si="11"/>
        <v/>
      </c>
      <c r="O99" s="154"/>
    </row>
    <row r="100">
      <c r="B100" s="40"/>
      <c r="C100" s="84"/>
      <c r="D100" s="42"/>
      <c r="E100" s="42"/>
      <c r="F100" s="50"/>
      <c r="G100" s="50"/>
      <c r="H100" s="50"/>
      <c r="I100" s="50"/>
      <c r="J100" s="50"/>
      <c r="K100" s="50"/>
      <c r="L100" s="50"/>
      <c r="M100" s="85" t="str">
        <f t="shared" si="10"/>
        <v/>
      </c>
      <c r="N100" s="48" t="str">
        <f t="shared" si="11"/>
        <v/>
      </c>
      <c r="O100" s="154"/>
    </row>
    <row r="101">
      <c r="B101" s="40"/>
      <c r="C101" s="84"/>
      <c r="D101" s="42"/>
      <c r="E101" s="42"/>
      <c r="F101" s="50"/>
      <c r="G101" s="50"/>
      <c r="H101" s="50"/>
      <c r="I101" s="50"/>
      <c r="J101" s="50"/>
      <c r="K101" s="50"/>
      <c r="L101" s="50"/>
      <c r="M101" s="85" t="str">
        <f t="shared" si="10"/>
        <v/>
      </c>
      <c r="N101" s="48" t="str">
        <f t="shared" si="11"/>
        <v/>
      </c>
      <c r="O101" s="154"/>
    </row>
    <row r="102">
      <c r="B102" s="40"/>
      <c r="C102" s="84"/>
      <c r="D102" s="42"/>
      <c r="E102" s="42"/>
      <c r="F102" s="50"/>
      <c r="G102" s="50"/>
      <c r="H102" s="50"/>
      <c r="I102" s="50"/>
      <c r="J102" s="50"/>
      <c r="K102" s="50"/>
      <c r="L102" s="50"/>
      <c r="M102" s="85" t="str">
        <f t="shared" si="10"/>
        <v/>
      </c>
      <c r="N102" s="48" t="str">
        <f t="shared" si="11"/>
        <v/>
      </c>
      <c r="O102" s="154"/>
    </row>
    <row r="103">
      <c r="B103" s="40"/>
      <c r="C103" s="84"/>
      <c r="D103" s="42"/>
      <c r="E103" s="42"/>
      <c r="F103" s="50"/>
      <c r="G103" s="50"/>
      <c r="H103" s="50"/>
      <c r="I103" s="50"/>
      <c r="J103" s="50"/>
      <c r="K103" s="50"/>
      <c r="L103" s="50"/>
      <c r="M103" s="85" t="str">
        <f t="shared" si="10"/>
        <v/>
      </c>
      <c r="N103" s="48" t="str">
        <f t="shared" si="11"/>
        <v/>
      </c>
      <c r="O103" s="154"/>
    </row>
    <row r="104">
      <c r="B104" s="40"/>
      <c r="C104" s="84"/>
      <c r="D104" s="42"/>
      <c r="E104" s="42"/>
      <c r="F104" s="50"/>
      <c r="G104" s="50"/>
      <c r="H104" s="50"/>
      <c r="I104" s="50"/>
      <c r="J104" s="50"/>
      <c r="K104" s="50"/>
      <c r="L104" s="50"/>
      <c r="M104" s="85" t="str">
        <f t="shared" si="10"/>
        <v/>
      </c>
      <c r="N104" s="48" t="str">
        <f t="shared" si="11"/>
        <v/>
      </c>
      <c r="O104" s="154"/>
    </row>
    <row r="105">
      <c r="B105" s="40"/>
      <c r="C105" s="84"/>
      <c r="D105" s="42"/>
      <c r="E105" s="42"/>
      <c r="F105" s="50"/>
      <c r="G105" s="50"/>
      <c r="H105" s="50"/>
      <c r="I105" s="50"/>
      <c r="J105" s="50"/>
      <c r="K105" s="50"/>
      <c r="L105" s="50"/>
      <c r="M105" s="85" t="str">
        <f t="shared" si="10"/>
        <v/>
      </c>
      <c r="N105" s="48" t="str">
        <f t="shared" si="11"/>
        <v/>
      </c>
      <c r="O105" s="154"/>
    </row>
    <row r="106">
      <c r="B106" s="40"/>
      <c r="C106" s="84"/>
      <c r="D106" s="42"/>
      <c r="E106" s="42"/>
      <c r="F106" s="50"/>
      <c r="G106" s="50"/>
      <c r="H106" s="50"/>
      <c r="I106" s="50"/>
      <c r="J106" s="50"/>
      <c r="K106" s="50"/>
      <c r="L106" s="50"/>
      <c r="M106" s="85" t="str">
        <f t="shared" si="10"/>
        <v/>
      </c>
      <c r="N106" s="48" t="str">
        <f t="shared" si="11"/>
        <v/>
      </c>
      <c r="O106" s="154"/>
    </row>
    <row r="107">
      <c r="B107" s="40"/>
      <c r="C107" s="84"/>
      <c r="D107" s="42"/>
      <c r="E107" s="42"/>
      <c r="F107" s="50"/>
      <c r="G107" s="50"/>
      <c r="H107" s="50"/>
      <c r="I107" s="50"/>
      <c r="J107" s="50"/>
      <c r="K107" s="50"/>
      <c r="L107" s="50"/>
      <c r="M107" s="85" t="str">
        <f t="shared" si="10"/>
        <v/>
      </c>
      <c r="N107" s="48" t="str">
        <f t="shared" si="11"/>
        <v/>
      </c>
      <c r="O107" s="154"/>
    </row>
    <row r="108">
      <c r="B108" s="40"/>
      <c r="C108" s="84"/>
      <c r="D108" s="42"/>
      <c r="E108" s="42"/>
      <c r="F108" s="50"/>
      <c r="G108" s="50"/>
      <c r="H108" s="50"/>
      <c r="I108" s="50"/>
      <c r="J108" s="50"/>
      <c r="K108" s="50"/>
      <c r="L108" s="50"/>
      <c r="M108" s="85" t="str">
        <f t="shared" si="10"/>
        <v/>
      </c>
      <c r="N108" s="48" t="str">
        <f t="shared" si="11"/>
        <v/>
      </c>
      <c r="O108" s="154"/>
    </row>
    <row r="109">
      <c r="B109" s="40"/>
      <c r="C109" s="84"/>
      <c r="D109" s="42"/>
      <c r="E109" s="42"/>
      <c r="F109" s="50"/>
      <c r="G109" s="50"/>
      <c r="H109" s="50"/>
      <c r="I109" s="50"/>
      <c r="J109" s="50"/>
      <c r="K109" s="50"/>
      <c r="L109" s="50"/>
      <c r="M109" s="85" t="str">
        <f t="shared" si="10"/>
        <v/>
      </c>
      <c r="N109" s="48" t="str">
        <f t="shared" si="11"/>
        <v/>
      </c>
      <c r="O109" s="154"/>
    </row>
    <row r="110">
      <c r="B110" s="40"/>
      <c r="C110" s="84"/>
      <c r="D110" s="42"/>
      <c r="E110" s="42"/>
      <c r="F110" s="50"/>
      <c r="G110" s="50"/>
      <c r="H110" s="50"/>
      <c r="I110" s="50"/>
      <c r="J110" s="50"/>
      <c r="K110" s="50"/>
      <c r="L110" s="50"/>
      <c r="M110" s="85" t="str">
        <f t="shared" si="10"/>
        <v/>
      </c>
      <c r="N110" s="48" t="str">
        <f t="shared" si="11"/>
        <v/>
      </c>
      <c r="O110" s="154"/>
    </row>
    <row r="111">
      <c r="B111" s="40"/>
      <c r="C111" s="84"/>
      <c r="D111" s="42"/>
      <c r="E111" s="42"/>
      <c r="F111" s="50"/>
      <c r="G111" s="50"/>
      <c r="H111" s="50"/>
      <c r="I111" s="50"/>
      <c r="J111" s="50"/>
      <c r="K111" s="50"/>
      <c r="L111" s="50"/>
      <c r="M111" s="85" t="str">
        <f t="shared" si="10"/>
        <v/>
      </c>
      <c r="N111" s="48" t="str">
        <f t="shared" si="11"/>
        <v/>
      </c>
      <c r="O111" s="154"/>
    </row>
    <row r="112">
      <c r="B112" s="40"/>
      <c r="C112" s="84"/>
      <c r="D112" s="42"/>
      <c r="E112" s="42"/>
      <c r="F112" s="50"/>
      <c r="G112" s="50"/>
      <c r="H112" s="50"/>
      <c r="I112" s="50"/>
      <c r="J112" s="50"/>
      <c r="K112" s="50"/>
      <c r="L112" s="50"/>
      <c r="M112" s="85" t="str">
        <f t="shared" si="10"/>
        <v/>
      </c>
      <c r="N112" s="48" t="str">
        <f t="shared" si="11"/>
        <v/>
      </c>
      <c r="O112" s="154"/>
    </row>
    <row r="113">
      <c r="B113" s="40"/>
      <c r="C113" s="84"/>
      <c r="D113" s="42"/>
      <c r="E113" s="42"/>
      <c r="F113" s="50"/>
      <c r="G113" s="50"/>
      <c r="H113" s="50"/>
      <c r="I113" s="50"/>
      <c r="J113" s="50"/>
      <c r="K113" s="50"/>
      <c r="L113" s="50"/>
      <c r="M113" s="85" t="str">
        <f t="shared" si="10"/>
        <v/>
      </c>
      <c r="N113" s="48" t="str">
        <f t="shared" si="11"/>
        <v/>
      </c>
      <c r="O113" s="154"/>
    </row>
    <row r="114">
      <c r="B114" s="40"/>
      <c r="C114" s="84"/>
      <c r="D114" s="42"/>
      <c r="E114" s="42"/>
      <c r="F114" s="50"/>
      <c r="G114" s="50"/>
      <c r="H114" s="50"/>
      <c r="I114" s="50"/>
      <c r="J114" s="50"/>
      <c r="K114" s="50"/>
      <c r="L114" s="50"/>
      <c r="M114" s="85" t="str">
        <f t="shared" si="10"/>
        <v/>
      </c>
      <c r="N114" s="48" t="str">
        <f t="shared" si="11"/>
        <v/>
      </c>
      <c r="O114" s="154"/>
    </row>
    <row r="115">
      <c r="B115" s="40"/>
      <c r="C115" s="84"/>
      <c r="D115" s="42"/>
      <c r="E115" s="42"/>
      <c r="F115" s="50"/>
      <c r="G115" s="50"/>
      <c r="H115" s="50"/>
      <c r="I115" s="50"/>
      <c r="J115" s="50"/>
      <c r="K115" s="50"/>
      <c r="L115" s="50"/>
      <c r="M115" s="85" t="str">
        <f t="shared" si="10"/>
        <v/>
      </c>
      <c r="N115" s="48" t="str">
        <f t="shared" si="11"/>
        <v/>
      </c>
      <c r="O115" s="154"/>
    </row>
    <row r="116">
      <c r="B116" s="40"/>
      <c r="C116" s="84"/>
      <c r="D116" s="42"/>
      <c r="E116" s="42"/>
      <c r="F116" s="50"/>
      <c r="G116" s="50"/>
      <c r="H116" s="50"/>
      <c r="I116" s="50"/>
      <c r="J116" s="50"/>
      <c r="K116" s="50"/>
      <c r="L116" s="50"/>
      <c r="M116" s="85" t="str">
        <f t="shared" si="10"/>
        <v/>
      </c>
      <c r="N116" s="48" t="str">
        <f t="shared" si="11"/>
        <v/>
      </c>
      <c r="O116" s="154"/>
    </row>
    <row r="117">
      <c r="B117" s="40"/>
      <c r="C117" s="84"/>
      <c r="D117" s="42"/>
      <c r="E117" s="42"/>
      <c r="F117" s="50"/>
      <c r="G117" s="50"/>
      <c r="H117" s="50"/>
      <c r="I117" s="50"/>
      <c r="J117" s="50"/>
      <c r="K117" s="50"/>
      <c r="L117" s="50"/>
      <c r="M117" s="85" t="str">
        <f t="shared" si="10"/>
        <v/>
      </c>
      <c r="N117" s="48" t="str">
        <f t="shared" si="11"/>
        <v/>
      </c>
      <c r="O117" s="154"/>
    </row>
    <row r="118">
      <c r="B118" s="40"/>
      <c r="C118" s="84"/>
      <c r="D118" s="42"/>
      <c r="E118" s="42"/>
      <c r="F118" s="50"/>
      <c r="G118" s="50"/>
      <c r="H118" s="50"/>
      <c r="I118" s="50"/>
      <c r="J118" s="50"/>
      <c r="K118" s="50"/>
      <c r="L118" s="50"/>
      <c r="M118" s="85" t="str">
        <f t="shared" si="10"/>
        <v/>
      </c>
      <c r="N118" s="48" t="str">
        <f t="shared" si="11"/>
        <v/>
      </c>
      <c r="O118" s="154"/>
    </row>
    <row r="119">
      <c r="B119" s="40"/>
      <c r="C119" s="84"/>
      <c r="D119" s="42"/>
      <c r="E119" s="42"/>
      <c r="F119" s="50"/>
      <c r="G119" s="50"/>
      <c r="H119" s="50"/>
      <c r="I119" s="50"/>
      <c r="J119" s="50"/>
      <c r="K119" s="50"/>
      <c r="L119" s="50"/>
      <c r="M119" s="85" t="str">
        <f t="shared" si="10"/>
        <v/>
      </c>
      <c r="N119" s="48" t="str">
        <f t="shared" si="11"/>
        <v/>
      </c>
      <c r="O119" s="154"/>
    </row>
    <row r="120">
      <c r="B120" s="40"/>
      <c r="C120" s="84"/>
      <c r="D120" s="42"/>
      <c r="E120" s="42"/>
      <c r="F120" s="50"/>
      <c r="G120" s="50"/>
      <c r="H120" s="50"/>
      <c r="I120" s="50"/>
      <c r="J120" s="50"/>
      <c r="K120" s="50"/>
      <c r="L120" s="50"/>
      <c r="M120" s="85" t="str">
        <f t="shared" si="10"/>
        <v/>
      </c>
      <c r="N120" s="48" t="str">
        <f t="shared" si="11"/>
        <v/>
      </c>
      <c r="O120" s="154"/>
    </row>
    <row r="121">
      <c r="B121" s="40"/>
      <c r="C121" s="84"/>
      <c r="D121" s="42"/>
      <c r="E121" s="42"/>
      <c r="F121" s="50"/>
      <c r="G121" s="50"/>
      <c r="H121" s="50"/>
      <c r="I121" s="50"/>
      <c r="J121" s="50"/>
      <c r="K121" s="50"/>
      <c r="L121" s="50"/>
      <c r="M121" s="85" t="str">
        <f t="shared" si="10"/>
        <v/>
      </c>
      <c r="N121" s="48" t="str">
        <f t="shared" si="11"/>
        <v/>
      </c>
      <c r="O121" s="154"/>
    </row>
    <row r="122">
      <c r="B122" s="40"/>
      <c r="C122" s="84"/>
      <c r="D122" s="42"/>
      <c r="E122" s="42"/>
      <c r="F122" s="50"/>
      <c r="G122" s="50"/>
      <c r="H122" s="50"/>
      <c r="I122" s="50"/>
      <c r="J122" s="50"/>
      <c r="K122" s="50"/>
      <c r="L122" s="50"/>
      <c r="M122" s="85" t="str">
        <f t="shared" si="10"/>
        <v/>
      </c>
      <c r="N122" s="48" t="str">
        <f t="shared" si="11"/>
        <v/>
      </c>
      <c r="O122" s="154"/>
    </row>
    <row r="123">
      <c r="B123" s="40"/>
      <c r="C123" s="84"/>
      <c r="D123" s="42"/>
      <c r="E123" s="42"/>
      <c r="F123" s="50"/>
      <c r="G123" s="50"/>
      <c r="H123" s="50"/>
      <c r="I123" s="50"/>
      <c r="J123" s="50"/>
      <c r="K123" s="50"/>
      <c r="L123" s="50"/>
      <c r="M123" s="85" t="str">
        <f t="shared" si="10"/>
        <v/>
      </c>
      <c r="N123" s="48" t="str">
        <f t="shared" si="11"/>
        <v/>
      </c>
      <c r="O123" s="154"/>
    </row>
    <row r="124">
      <c r="B124" s="40"/>
      <c r="C124" s="84"/>
      <c r="D124" s="42"/>
      <c r="E124" s="42"/>
      <c r="F124" s="50"/>
      <c r="G124" s="50"/>
      <c r="H124" s="50"/>
      <c r="I124" s="50"/>
      <c r="J124" s="50"/>
      <c r="K124" s="50"/>
      <c r="L124" s="50"/>
      <c r="M124" s="85" t="str">
        <f t="shared" si="10"/>
        <v/>
      </c>
      <c r="N124" s="48" t="str">
        <f t="shared" si="11"/>
        <v/>
      </c>
      <c r="O124" s="154"/>
    </row>
    <row r="125">
      <c r="B125" s="40"/>
      <c r="C125" s="84"/>
      <c r="D125" s="42"/>
      <c r="E125" s="42"/>
      <c r="F125" s="50"/>
      <c r="G125" s="50"/>
      <c r="H125" s="50"/>
      <c r="I125" s="50"/>
      <c r="J125" s="50"/>
      <c r="K125" s="50"/>
      <c r="L125" s="50"/>
      <c r="M125" s="85" t="str">
        <f t="shared" si="10"/>
        <v/>
      </c>
      <c r="N125" s="48" t="str">
        <f t="shared" si="11"/>
        <v/>
      </c>
      <c r="O125" s="154"/>
    </row>
    <row r="126">
      <c r="B126" s="40"/>
      <c r="C126" s="84"/>
      <c r="D126" s="42"/>
      <c r="E126" s="42"/>
      <c r="F126" s="50"/>
      <c r="G126" s="50"/>
      <c r="H126" s="50"/>
      <c r="I126" s="50"/>
      <c r="J126" s="50"/>
      <c r="K126" s="50"/>
      <c r="L126" s="50"/>
      <c r="M126" s="85" t="str">
        <f t="shared" si="10"/>
        <v/>
      </c>
      <c r="N126" s="48" t="str">
        <f t="shared" si="11"/>
        <v/>
      </c>
      <c r="O126" s="154"/>
    </row>
    <row r="127">
      <c r="B127" s="40"/>
      <c r="C127" s="84"/>
      <c r="D127" s="42"/>
      <c r="E127" s="42"/>
      <c r="F127" s="50"/>
      <c r="G127" s="50"/>
      <c r="H127" s="50"/>
      <c r="I127" s="50"/>
      <c r="J127" s="50"/>
      <c r="K127" s="50"/>
      <c r="L127" s="50"/>
      <c r="M127" s="85" t="str">
        <f t="shared" si="10"/>
        <v/>
      </c>
      <c r="N127" s="48" t="str">
        <f t="shared" si="11"/>
        <v/>
      </c>
      <c r="O127" s="154"/>
    </row>
    <row r="128">
      <c r="B128" s="40"/>
      <c r="C128" s="84"/>
      <c r="D128" s="42"/>
      <c r="E128" s="42"/>
      <c r="F128" s="50"/>
      <c r="G128" s="50"/>
      <c r="H128" s="50"/>
      <c r="I128" s="50"/>
      <c r="J128" s="50"/>
      <c r="K128" s="50"/>
      <c r="L128" s="50"/>
      <c r="M128" s="85" t="str">
        <f t="shared" si="10"/>
        <v/>
      </c>
      <c r="N128" s="48" t="str">
        <f t="shared" si="11"/>
        <v/>
      </c>
      <c r="O128" s="154"/>
    </row>
    <row r="129">
      <c r="B129" s="40"/>
      <c r="C129" s="84"/>
      <c r="D129" s="42"/>
      <c r="E129" s="42"/>
      <c r="F129" s="50"/>
      <c r="G129" s="50"/>
      <c r="H129" s="50"/>
      <c r="I129" s="50"/>
      <c r="J129" s="50"/>
      <c r="K129" s="50"/>
      <c r="L129" s="50"/>
      <c r="M129" s="85" t="str">
        <f t="shared" si="10"/>
        <v/>
      </c>
      <c r="N129" s="48" t="str">
        <f t="shared" si="11"/>
        <v/>
      </c>
      <c r="O129" s="154"/>
    </row>
    <row r="130">
      <c r="B130" s="40"/>
      <c r="C130" s="84"/>
      <c r="D130" s="42"/>
      <c r="E130" s="42"/>
      <c r="F130" s="50"/>
      <c r="G130" s="50"/>
      <c r="H130" s="50"/>
      <c r="I130" s="50"/>
      <c r="J130" s="50"/>
      <c r="K130" s="50"/>
      <c r="L130" s="50"/>
      <c r="M130" s="85" t="str">
        <f t="shared" si="10"/>
        <v/>
      </c>
      <c r="N130" s="48" t="str">
        <f t="shared" si="11"/>
        <v/>
      </c>
      <c r="O130" s="154"/>
    </row>
    <row r="131">
      <c r="B131" s="40"/>
      <c r="C131" s="84"/>
      <c r="D131" s="42"/>
      <c r="E131" s="42"/>
      <c r="F131" s="50"/>
      <c r="G131" s="50"/>
      <c r="H131" s="50"/>
      <c r="I131" s="50"/>
      <c r="J131" s="50"/>
      <c r="K131" s="50"/>
      <c r="L131" s="50"/>
      <c r="M131" s="85" t="str">
        <f t="shared" si="10"/>
        <v/>
      </c>
      <c r="N131" s="48" t="str">
        <f t="shared" si="11"/>
        <v/>
      </c>
      <c r="O131" s="154"/>
    </row>
    <row r="132">
      <c r="B132" s="40"/>
      <c r="C132" s="84"/>
      <c r="D132" s="42"/>
      <c r="E132" s="42"/>
      <c r="F132" s="50"/>
      <c r="G132" s="50"/>
      <c r="H132" s="50"/>
      <c r="I132" s="50"/>
      <c r="J132" s="50"/>
      <c r="K132" s="50"/>
      <c r="L132" s="50"/>
      <c r="M132" s="85" t="str">
        <f t="shared" si="10"/>
        <v/>
      </c>
      <c r="N132" s="48" t="str">
        <f t="shared" si="11"/>
        <v/>
      </c>
      <c r="O132" s="154"/>
    </row>
    <row r="133">
      <c r="B133" s="40"/>
      <c r="C133" s="84"/>
      <c r="D133" s="42"/>
      <c r="E133" s="42"/>
      <c r="F133" s="50"/>
      <c r="G133" s="50"/>
      <c r="H133" s="50"/>
      <c r="I133" s="50"/>
      <c r="J133" s="50"/>
      <c r="K133" s="50"/>
      <c r="L133" s="50"/>
      <c r="M133" s="85" t="str">
        <f t="shared" si="10"/>
        <v/>
      </c>
      <c r="N133" s="48" t="str">
        <f t="shared" si="11"/>
        <v/>
      </c>
      <c r="O133" s="154"/>
    </row>
    <row r="134">
      <c r="B134" s="40"/>
      <c r="C134" s="84"/>
      <c r="D134" s="42"/>
      <c r="E134" s="42"/>
      <c r="F134" s="50"/>
      <c r="G134" s="50"/>
      <c r="H134" s="50"/>
      <c r="I134" s="50"/>
      <c r="J134" s="50"/>
      <c r="K134" s="50"/>
      <c r="L134" s="50"/>
      <c r="M134" s="85" t="str">
        <f t="shared" si="10"/>
        <v/>
      </c>
      <c r="N134" s="48" t="str">
        <f t="shared" si="11"/>
        <v/>
      </c>
      <c r="O134" s="154"/>
    </row>
    <row r="135">
      <c r="B135" s="40"/>
      <c r="C135" s="84"/>
      <c r="D135" s="42"/>
      <c r="E135" s="42"/>
      <c r="F135" s="50"/>
      <c r="G135" s="50"/>
      <c r="H135" s="50"/>
      <c r="I135" s="50"/>
      <c r="J135" s="50"/>
      <c r="K135" s="50"/>
      <c r="L135" s="50"/>
      <c r="M135" s="85" t="str">
        <f t="shared" si="10"/>
        <v/>
      </c>
      <c r="N135" s="48" t="str">
        <f t="shared" si="11"/>
        <v/>
      </c>
      <c r="O135" s="154"/>
    </row>
    <row r="136">
      <c r="B136" s="40"/>
      <c r="C136" s="84"/>
      <c r="D136" s="42"/>
      <c r="E136" s="42"/>
      <c r="F136" s="50"/>
      <c r="G136" s="50"/>
      <c r="H136" s="50"/>
      <c r="I136" s="50"/>
      <c r="J136" s="50"/>
      <c r="K136" s="50"/>
      <c r="L136" s="50"/>
      <c r="M136" s="85" t="str">
        <f t="shared" si="10"/>
        <v/>
      </c>
      <c r="N136" s="48" t="str">
        <f t="shared" si="11"/>
        <v/>
      </c>
      <c r="O136" s="154"/>
    </row>
    <row r="137">
      <c r="A137" s="7"/>
      <c r="B137" s="86"/>
      <c r="C137" s="87"/>
      <c r="D137" s="88"/>
      <c r="E137" s="88"/>
      <c r="F137" s="44"/>
      <c r="G137" s="44"/>
      <c r="H137" s="43"/>
      <c r="I137" s="44"/>
      <c r="J137" s="44"/>
      <c r="K137" s="44"/>
      <c r="L137" s="44"/>
      <c r="M137" s="44"/>
      <c r="N137" s="44"/>
    </row>
    <row r="138">
      <c r="A138" s="89"/>
      <c r="B138" s="86"/>
      <c r="C138" s="87"/>
      <c r="D138" s="88"/>
      <c r="E138" s="88"/>
      <c r="F138" s="44"/>
      <c r="G138" s="44"/>
      <c r="H138" s="43"/>
      <c r="I138" s="44"/>
      <c r="J138" s="44"/>
      <c r="K138" s="44"/>
      <c r="L138" s="44"/>
      <c r="M138" s="44"/>
      <c r="N138" s="44"/>
    </row>
    <row r="139">
      <c r="A139" s="228" t="s">
        <v>148</v>
      </c>
      <c r="B139" s="86"/>
      <c r="C139" s="87"/>
      <c r="D139" s="88"/>
      <c r="E139" s="88"/>
      <c r="F139" s="229" t="s">
        <v>463</v>
      </c>
      <c r="M139" s="44"/>
      <c r="N139" s="44"/>
    </row>
    <row r="140">
      <c r="A140" s="7"/>
      <c r="B140" s="86"/>
      <c r="C140" s="87"/>
      <c r="D140" s="88"/>
      <c r="E140" s="88"/>
      <c r="F140" s="44"/>
      <c r="J140" s="44"/>
      <c r="K140" s="44"/>
      <c r="L140" s="44"/>
      <c r="M140" s="44"/>
      <c r="N140" s="44"/>
    </row>
    <row r="141">
      <c r="A141" s="7"/>
      <c r="B141" s="90" t="s">
        <v>149</v>
      </c>
      <c r="C141" s="91"/>
      <c r="D141" s="92"/>
      <c r="E141" s="88"/>
      <c r="F141" s="44"/>
      <c r="G141" s="8" t="s">
        <v>464</v>
      </c>
      <c r="H141" s="43"/>
      <c r="I141" s="44"/>
      <c r="J141" s="44"/>
      <c r="K141" s="44"/>
      <c r="L141" s="44"/>
      <c r="M141" s="44"/>
      <c r="N141" s="44"/>
    </row>
    <row r="142">
      <c r="A142" s="7"/>
      <c r="B142" s="93"/>
      <c r="C142" s="94" t="s">
        <v>150</v>
      </c>
      <c r="D142" s="92"/>
      <c r="E142" s="88"/>
      <c r="F142" s="44"/>
      <c r="H142" s="8" t="s">
        <v>465</v>
      </c>
      <c r="I142" s="8" t="s">
        <v>466</v>
      </c>
      <c r="K142" s="44"/>
      <c r="L142" s="44"/>
      <c r="M142" s="44"/>
      <c r="N142" s="44"/>
    </row>
    <row r="143">
      <c r="A143" s="7"/>
      <c r="B143" s="95" t="s">
        <v>151</v>
      </c>
      <c r="C143" s="96" t="s">
        <v>152</v>
      </c>
      <c r="D143" s="92"/>
      <c r="E143" s="88"/>
      <c r="F143" s="44"/>
      <c r="H143" s="230">
        <v>44702.0</v>
      </c>
      <c r="I143" s="143" t="s">
        <v>467</v>
      </c>
      <c r="K143" s="44"/>
      <c r="L143" s="44"/>
      <c r="M143" s="44"/>
      <c r="N143" s="44"/>
    </row>
    <row r="144">
      <c r="A144" s="7"/>
      <c r="B144" s="97"/>
      <c r="C144" s="98" t="s">
        <v>153</v>
      </c>
      <c r="D144" s="92"/>
      <c r="E144" s="88"/>
      <c r="F144" s="44"/>
      <c r="K144" s="44"/>
      <c r="L144" s="44"/>
      <c r="M144" s="44"/>
      <c r="N144" s="44"/>
    </row>
    <row r="145">
      <c r="A145" s="7"/>
      <c r="B145" s="99"/>
      <c r="C145" s="100" t="s">
        <v>154</v>
      </c>
      <c r="D145" s="92"/>
      <c r="E145" s="88"/>
      <c r="F145" s="44"/>
      <c r="K145" s="44"/>
      <c r="L145" s="44"/>
      <c r="M145" s="44"/>
      <c r="N145" s="44"/>
    </row>
    <row r="146">
      <c r="A146" s="7"/>
      <c r="B146" s="160"/>
      <c r="C146" s="43"/>
      <c r="D146" s="161"/>
      <c r="E146" s="88"/>
      <c r="F146" s="101"/>
      <c r="H146" s="43"/>
      <c r="I146" s="44"/>
      <c r="J146" s="44"/>
      <c r="K146" s="44"/>
      <c r="L146" s="44"/>
      <c r="M146" s="44"/>
      <c r="N146" s="44"/>
    </row>
    <row r="147">
      <c r="A147" s="7"/>
      <c r="B147" s="43"/>
      <c r="C147" s="101" t="s">
        <v>156</v>
      </c>
      <c r="D147" s="162" t="s">
        <v>178</v>
      </c>
      <c r="F147" s="101"/>
      <c r="H147" s="43"/>
      <c r="I147" s="44"/>
      <c r="J147" s="44"/>
      <c r="K147" s="44"/>
      <c r="L147" s="44"/>
      <c r="M147" s="44"/>
      <c r="N147" s="44"/>
    </row>
    <row r="148">
      <c r="B148" s="163" t="s">
        <v>301</v>
      </c>
      <c r="C148" s="104"/>
      <c r="D148" s="105"/>
      <c r="F148" s="107"/>
      <c r="G148" s="107"/>
      <c r="H148" s="43"/>
      <c r="I148" s="44"/>
      <c r="J148" s="44"/>
      <c r="K148" s="44"/>
      <c r="L148" s="44"/>
      <c r="M148" s="44"/>
      <c r="N148" s="44"/>
    </row>
    <row r="149">
      <c r="B149" s="108"/>
      <c r="C149" s="108"/>
      <c r="D149" s="164" t="s">
        <v>159</v>
      </c>
      <c r="F149" s="165" t="s">
        <v>468</v>
      </c>
      <c r="H149" s="109"/>
      <c r="I149" s="109"/>
      <c r="J149" s="71"/>
      <c r="K149" s="71"/>
      <c r="L149" s="71"/>
      <c r="M149" s="71"/>
      <c r="N149" s="71"/>
      <c r="P149" s="110"/>
      <c r="R149" s="111"/>
      <c r="S149" s="54"/>
      <c r="T149" s="54"/>
      <c r="U149" s="54"/>
      <c r="V149" s="54"/>
      <c r="W149" s="54"/>
      <c r="X149" s="54"/>
      <c r="Y149" s="54"/>
      <c r="Z149" s="54"/>
      <c r="AA149" s="54"/>
      <c r="AB149" s="54"/>
    </row>
    <row r="150">
      <c r="B150" s="108"/>
      <c r="C150" s="164"/>
      <c r="D150" s="164" t="s">
        <v>303</v>
      </c>
      <c r="F150" s="166" t="s">
        <v>304</v>
      </c>
      <c r="H150" s="109"/>
      <c r="I150" s="109"/>
      <c r="J150" s="71"/>
      <c r="K150" s="71"/>
      <c r="L150" s="71"/>
      <c r="M150" s="71"/>
      <c r="N150" s="71"/>
      <c r="P150" s="110"/>
      <c r="R150" s="111"/>
      <c r="S150" s="54"/>
      <c r="T150" s="54"/>
      <c r="U150" s="54"/>
      <c r="V150" s="54"/>
      <c r="W150" s="54"/>
      <c r="X150" s="54"/>
      <c r="Y150" s="54"/>
      <c r="Z150" s="54"/>
      <c r="AA150" s="54"/>
      <c r="AB150" s="54"/>
    </row>
    <row r="151">
      <c r="B151" s="108"/>
      <c r="C151" s="164" t="s">
        <v>469</v>
      </c>
      <c r="D151" s="167" t="s">
        <v>161</v>
      </c>
      <c r="F151" s="166">
        <v>100000.0</v>
      </c>
      <c r="G151" s="52" t="s">
        <v>470</v>
      </c>
      <c r="H151" s="119"/>
      <c r="I151" s="186" t="s">
        <v>471</v>
      </c>
      <c r="J151" s="119"/>
      <c r="K151" s="186" t="s">
        <v>472</v>
      </c>
      <c r="L151" s="71"/>
      <c r="M151" s="119"/>
      <c r="N151" s="119"/>
      <c r="O151" s="71"/>
      <c r="P151" s="71"/>
      <c r="Q151" s="54"/>
      <c r="R151" s="54"/>
      <c r="S151" s="54"/>
      <c r="T151" s="54"/>
      <c r="U151" s="52" t="s">
        <v>69</v>
      </c>
      <c r="V151" s="53" t="s">
        <v>70</v>
      </c>
      <c r="AA151" s="54"/>
      <c r="AB151" s="54"/>
    </row>
    <row r="152">
      <c r="B152" s="108"/>
      <c r="C152" s="164" t="s">
        <v>473</v>
      </c>
      <c r="D152" s="167" t="s">
        <v>163</v>
      </c>
      <c r="F152" s="166">
        <v>1000.0</v>
      </c>
      <c r="G152" s="231" t="s">
        <v>383</v>
      </c>
      <c r="H152" s="118">
        <f>N50</f>
        <v>2128.350691</v>
      </c>
      <c r="I152" s="232">
        <f t="shared" ref="I152:I153" si="12">F152+H152</f>
        <v>3128.350691</v>
      </c>
      <c r="J152" s="119"/>
      <c r="K152" s="132">
        <f>O50</f>
        <v>3128</v>
      </c>
      <c r="L152" s="225" t="s">
        <v>474</v>
      </c>
      <c r="R152" s="71"/>
      <c r="S152" s="233" t="s">
        <v>475</v>
      </c>
      <c r="T152" s="54"/>
      <c r="U152" s="54"/>
      <c r="V152" s="55" t="s">
        <v>72</v>
      </c>
      <c r="W152" s="56" t="s">
        <v>73</v>
      </c>
      <c r="X152" s="52" t="s">
        <v>74</v>
      </c>
      <c r="Y152" s="56" t="s">
        <v>75</v>
      </c>
      <c r="Z152" s="56" t="s">
        <v>76</v>
      </c>
      <c r="AA152" s="54"/>
      <c r="AB152" s="54"/>
    </row>
    <row r="153">
      <c r="B153" s="108"/>
      <c r="C153" s="129" t="s">
        <v>308</v>
      </c>
      <c r="D153" s="167" t="s">
        <v>164</v>
      </c>
      <c r="F153" s="166">
        <v>118.53</v>
      </c>
      <c r="G153" s="231" t="s">
        <v>476</v>
      </c>
      <c r="H153" s="132">
        <f>N33</f>
        <v>225.3802247</v>
      </c>
      <c r="I153" s="232">
        <f t="shared" si="12"/>
        <v>343.9102247</v>
      </c>
      <c r="J153" s="119"/>
      <c r="K153" s="132">
        <f>O33</f>
        <v>343</v>
      </c>
      <c r="L153" s="225" t="s">
        <v>477</v>
      </c>
      <c r="R153" s="71"/>
      <c r="S153" s="233" t="s">
        <v>475</v>
      </c>
      <c r="T153" s="54"/>
      <c r="U153" s="52" t="s">
        <v>78</v>
      </c>
      <c r="V153" s="57"/>
      <c r="W153" s="58" t="str">
        <f t="shared" ref="W153:W156" si="13">V153/$U$153</f>
        <v>#VALUE!</v>
      </c>
      <c r="X153" s="57"/>
      <c r="Y153" s="59" t="str">
        <f t="shared" ref="Y153:Y155" si="14">$S$35*W153</f>
        <v>#VALUE!</v>
      </c>
      <c r="Z153" s="56" t="s">
        <v>79</v>
      </c>
      <c r="AA153" s="54"/>
      <c r="AB153" s="54"/>
    </row>
    <row r="154">
      <c r="B154" s="108"/>
      <c r="C154" s="170" t="s">
        <v>310</v>
      </c>
      <c r="D154" s="171" t="s">
        <v>165</v>
      </c>
      <c r="F154" s="172">
        <v>-9001.82</v>
      </c>
      <c r="H154" s="173" t="s">
        <v>311</v>
      </c>
      <c r="I154" s="109"/>
      <c r="J154" s="71"/>
      <c r="K154" s="71"/>
      <c r="L154" s="71" t="s">
        <v>151</v>
      </c>
      <c r="M154" s="71"/>
      <c r="N154" s="71"/>
      <c r="O154" s="54"/>
      <c r="P154" s="234"/>
      <c r="Q154" s="54"/>
      <c r="R154" s="111"/>
      <c r="S154" s="54"/>
      <c r="T154" s="54"/>
      <c r="U154" s="52" t="s">
        <v>82</v>
      </c>
      <c r="V154" s="57"/>
      <c r="W154" s="58" t="str">
        <f t="shared" si="13"/>
        <v>#VALUE!</v>
      </c>
      <c r="X154" s="54"/>
      <c r="Y154" s="59" t="str">
        <f t="shared" si="14"/>
        <v>#VALUE!</v>
      </c>
      <c r="Z154" s="54"/>
      <c r="AA154" s="54"/>
      <c r="AB154" s="54"/>
    </row>
    <row r="155">
      <c r="B155" s="114"/>
      <c r="C155" s="164" t="s">
        <v>167</v>
      </c>
      <c r="D155" s="164" t="s">
        <v>312</v>
      </c>
      <c r="F155" s="174">
        <v>0.00436065</v>
      </c>
      <c r="K155" s="175">
        <f>J8</f>
        <v>0.004360650571</v>
      </c>
      <c r="L155" s="225" t="s">
        <v>478</v>
      </c>
      <c r="R155" s="111"/>
      <c r="S155" s="233" t="s">
        <v>475</v>
      </c>
      <c r="T155" s="54"/>
      <c r="U155" s="52" t="s">
        <v>85</v>
      </c>
      <c r="V155" s="57"/>
      <c r="W155" s="58" t="str">
        <f t="shared" si="13"/>
        <v>#VALUE!</v>
      </c>
      <c r="X155" s="54"/>
      <c r="Y155" s="59" t="str">
        <f t="shared" si="14"/>
        <v>#VALUE!</v>
      </c>
      <c r="Z155" s="8" t="s">
        <v>86</v>
      </c>
      <c r="AA155" s="54"/>
      <c r="AB155" s="54"/>
    </row>
    <row r="156">
      <c r="B156" s="114"/>
      <c r="C156" s="164" t="s">
        <v>479</v>
      </c>
      <c r="D156" s="164" t="s">
        <v>168</v>
      </c>
      <c r="F156" s="166">
        <v>58788.0</v>
      </c>
      <c r="H156" s="109"/>
      <c r="I156" s="71"/>
      <c r="J156" s="71"/>
      <c r="K156" s="71"/>
      <c r="L156" s="71"/>
      <c r="M156" s="71"/>
      <c r="N156" s="71"/>
      <c r="P156" s="110"/>
      <c r="R156" s="111"/>
      <c r="S156" s="54"/>
      <c r="T156" s="54"/>
      <c r="U156" s="60" t="s">
        <v>89</v>
      </c>
      <c r="V156" s="57"/>
      <c r="W156" s="58" t="str">
        <f t="shared" si="13"/>
        <v>#VALUE!</v>
      </c>
      <c r="X156" s="54"/>
      <c r="Y156" s="54"/>
      <c r="Z156" s="54"/>
      <c r="AA156" s="54"/>
      <c r="AB156" s="54"/>
    </row>
    <row r="157">
      <c r="B157" s="114"/>
      <c r="C157" s="176" t="s">
        <v>171</v>
      </c>
      <c r="D157" s="176" t="s">
        <v>170</v>
      </c>
      <c r="F157" s="172">
        <v>-2056.09</v>
      </c>
      <c r="H157" s="173" t="s">
        <v>311</v>
      </c>
      <c r="J157" s="71"/>
      <c r="K157" s="71"/>
      <c r="L157" s="71"/>
      <c r="M157" s="67"/>
      <c r="P157" s="110"/>
      <c r="R157" s="111"/>
      <c r="S157" s="54"/>
      <c r="T157" s="54"/>
      <c r="U157" s="61" t="s">
        <v>91</v>
      </c>
      <c r="V157" s="62">
        <f>sum(V153:V155)</f>
        <v>0</v>
      </c>
      <c r="W157" s="54"/>
      <c r="X157" s="54"/>
      <c r="Y157" s="54"/>
      <c r="Z157" s="54"/>
      <c r="AA157" s="54"/>
      <c r="AB157" s="54"/>
    </row>
    <row r="158">
      <c r="B158" s="114"/>
      <c r="C158" s="108"/>
      <c r="D158" s="108"/>
      <c r="E158" s="108"/>
      <c r="H158" s="109"/>
      <c r="I158" s="109"/>
      <c r="J158" s="71"/>
      <c r="K158" s="71"/>
      <c r="L158" s="71"/>
      <c r="M158" s="71"/>
      <c r="N158" s="71"/>
      <c r="P158" s="110"/>
      <c r="R158" s="111"/>
      <c r="S158" s="54"/>
      <c r="T158" s="54"/>
      <c r="U158" s="54"/>
      <c r="V158" s="54"/>
      <c r="W158" s="54"/>
      <c r="X158" s="54"/>
      <c r="Y158" s="54"/>
      <c r="Z158" s="54"/>
      <c r="AA158" s="54"/>
      <c r="AB158" s="54"/>
    </row>
    <row r="159">
      <c r="B159" s="163" t="s">
        <v>172</v>
      </c>
      <c r="C159" s="108"/>
      <c r="D159" s="108"/>
      <c r="E159" s="108"/>
      <c r="H159" s="109"/>
      <c r="I159" s="109"/>
      <c r="J159" s="71"/>
      <c r="K159" s="71"/>
      <c r="L159" s="71"/>
      <c r="M159" s="71"/>
      <c r="N159" s="71"/>
      <c r="P159" s="110"/>
      <c r="R159" s="111"/>
      <c r="S159" s="54"/>
      <c r="T159" s="54"/>
      <c r="U159" s="54"/>
      <c r="V159" s="54"/>
      <c r="W159" s="54"/>
      <c r="X159" s="54"/>
      <c r="Y159" s="54"/>
      <c r="Z159" s="54"/>
      <c r="AA159" s="54"/>
      <c r="AB159" s="54"/>
    </row>
    <row r="160">
      <c r="B160" s="114"/>
      <c r="C160" s="164" t="s">
        <v>315</v>
      </c>
      <c r="D160" s="108"/>
      <c r="E160" s="108"/>
      <c r="F160" s="8" t="s">
        <v>316</v>
      </c>
      <c r="G160" s="8" t="s">
        <v>317</v>
      </c>
      <c r="H160" s="2" t="s">
        <v>318</v>
      </c>
      <c r="I160" s="109"/>
      <c r="J160" s="71"/>
      <c r="K160" s="71"/>
      <c r="L160" s="71"/>
      <c r="M160" s="71"/>
      <c r="N160" s="71"/>
      <c r="P160" s="110"/>
      <c r="U160" s="116" t="s">
        <v>319</v>
      </c>
      <c r="V160" s="117"/>
      <c r="W160" s="177"/>
      <c r="X160" s="235" t="s">
        <v>480</v>
      </c>
      <c r="Y160" s="236"/>
      <c r="Z160" s="236"/>
      <c r="AA160" s="236"/>
      <c r="AB160" s="54"/>
      <c r="AC160" s="54"/>
      <c r="AD160" s="54"/>
      <c r="AE160" s="54"/>
      <c r="AF160" s="54"/>
      <c r="AG160" s="54"/>
      <c r="AH160" s="54"/>
      <c r="AI160" s="54"/>
    </row>
    <row r="161">
      <c r="B161" s="114"/>
      <c r="C161" s="129" t="s">
        <v>320</v>
      </c>
      <c r="D161" s="167" t="s">
        <v>321</v>
      </c>
      <c r="F161" s="166">
        <v>0.0</v>
      </c>
      <c r="G161" s="166">
        <v>11315.0</v>
      </c>
      <c r="H161" s="115">
        <f t="shared" ref="H161:H163" si="15">F161+G161</f>
        <v>11315</v>
      </c>
      <c r="I161" s="109"/>
      <c r="J161" s="71"/>
      <c r="K161" s="71"/>
      <c r="L161" s="71"/>
      <c r="M161" s="71"/>
      <c r="N161" s="71"/>
      <c r="P161" s="110"/>
      <c r="U161" s="178"/>
      <c r="V161" s="179"/>
      <c r="W161" s="179"/>
      <c r="X161" s="179"/>
      <c r="Y161" s="179"/>
      <c r="Z161" s="179"/>
      <c r="AA161" s="179"/>
      <c r="AB161" s="179"/>
      <c r="AC161" s="179"/>
      <c r="AD161" s="179"/>
      <c r="AE161" s="179"/>
      <c r="AF161" s="179"/>
      <c r="AG161" s="179"/>
      <c r="AH161" s="179"/>
      <c r="AI161" s="179"/>
      <c r="AJ161" s="180"/>
    </row>
    <row r="162">
      <c r="B162" s="114"/>
      <c r="C162" s="129" t="s">
        <v>320</v>
      </c>
      <c r="D162" s="167" t="s">
        <v>322</v>
      </c>
      <c r="F162" s="166">
        <v>0.0</v>
      </c>
      <c r="G162" s="166">
        <v>0.0</v>
      </c>
      <c r="H162" s="115">
        <f t="shared" si="15"/>
        <v>0</v>
      </c>
      <c r="I162" s="109"/>
      <c r="J162" s="71"/>
      <c r="K162" s="71"/>
      <c r="L162" s="71"/>
      <c r="M162" s="71"/>
      <c r="N162" s="71"/>
      <c r="P162" s="110"/>
      <c r="U162" s="181" t="s">
        <v>178</v>
      </c>
      <c r="V162" s="54"/>
      <c r="W162" s="237" t="str">
        <f t="shared" ref="W162:AC162" si="16">F20</f>
        <v>PARABELLUM</v>
      </c>
      <c r="X162" s="237" t="str">
        <f t="shared" si="16"/>
        <v/>
      </c>
      <c r="Y162" s="237" t="str">
        <f t="shared" si="16"/>
        <v/>
      </c>
      <c r="Z162" s="237" t="str">
        <f t="shared" si="16"/>
        <v/>
      </c>
      <c r="AA162" s="237" t="str">
        <f t="shared" si="16"/>
        <v/>
      </c>
      <c r="AB162" s="237" t="str">
        <f t="shared" si="16"/>
        <v/>
      </c>
      <c r="AC162" s="237" t="str">
        <f t="shared" si="16"/>
        <v/>
      </c>
      <c r="AD162" s="183"/>
      <c r="AE162" s="183"/>
      <c r="AF162" s="183"/>
      <c r="AG162" s="183"/>
      <c r="AH162" s="183"/>
      <c r="AI162" s="183"/>
      <c r="AJ162" s="184"/>
    </row>
    <row r="163">
      <c r="B163" s="114"/>
      <c r="C163" s="129" t="s">
        <v>320</v>
      </c>
      <c r="D163" s="167" t="s">
        <v>323</v>
      </c>
      <c r="F163" s="166">
        <v>0.0</v>
      </c>
      <c r="G163" s="166">
        <v>0.0</v>
      </c>
      <c r="H163" s="115">
        <f t="shared" si="15"/>
        <v>0</v>
      </c>
      <c r="I163" s="109"/>
      <c r="J163" s="71"/>
      <c r="K163" s="71"/>
      <c r="L163" s="71"/>
      <c r="M163" s="71"/>
      <c r="N163" s="71"/>
      <c r="P163" s="110"/>
      <c r="U163" s="185" t="s">
        <v>324</v>
      </c>
      <c r="V163" s="54"/>
      <c r="W163" s="136" t="str">
        <f t="shared" ref="W163:AC163" si="17">F76</f>
        <v/>
      </c>
      <c r="X163" s="136" t="str">
        <f t="shared" si="17"/>
        <v/>
      </c>
      <c r="Y163" s="136" t="str">
        <f t="shared" si="17"/>
        <v/>
      </c>
      <c r="Z163" s="136" t="str">
        <f t="shared" si="17"/>
        <v/>
      </c>
      <c r="AA163" s="136" t="str">
        <f t="shared" si="17"/>
        <v/>
      </c>
      <c r="AB163" s="136" t="str">
        <f t="shared" si="17"/>
        <v/>
      </c>
      <c r="AC163" s="136" t="str">
        <f t="shared" si="17"/>
        <v/>
      </c>
      <c r="AD163" s="54"/>
      <c r="AE163" s="54"/>
      <c r="AF163" s="54"/>
      <c r="AG163" s="54"/>
      <c r="AH163" s="54"/>
      <c r="AI163" s="54"/>
      <c r="AJ163" s="184"/>
    </row>
    <row r="164">
      <c r="B164" s="108"/>
      <c r="C164" s="108"/>
      <c r="D164" s="108"/>
      <c r="E164" s="108"/>
      <c r="G164" s="238" t="s">
        <v>446</v>
      </c>
      <c r="H164" s="115">
        <f>sum(H161:H163)</f>
        <v>11315</v>
      </c>
      <c r="I164" s="109" t="s">
        <v>173</v>
      </c>
      <c r="J164" s="115">
        <f>sum(N166:N169)</f>
        <v>11314.76318</v>
      </c>
      <c r="K164" s="71"/>
      <c r="L164" s="71"/>
      <c r="M164" s="71"/>
      <c r="N164" s="71"/>
      <c r="O164" s="239" t="s">
        <v>481</v>
      </c>
      <c r="P164" s="240"/>
      <c r="U164" s="241" t="s">
        <v>151</v>
      </c>
      <c r="V164" s="119"/>
      <c r="W164" s="119"/>
      <c r="X164" s="119"/>
      <c r="Y164" s="119"/>
      <c r="Z164" s="119"/>
      <c r="AA164" s="119"/>
      <c r="AB164" s="119"/>
      <c r="AC164" s="119"/>
      <c r="AD164" s="119"/>
      <c r="AE164" s="119"/>
      <c r="AF164" s="119"/>
      <c r="AG164" s="119"/>
      <c r="AH164" s="119"/>
      <c r="AI164" s="54"/>
      <c r="AJ164" s="184"/>
    </row>
    <row r="165">
      <c r="B165" s="108"/>
      <c r="C165" s="105"/>
      <c r="D165" s="112"/>
      <c r="E165" s="112"/>
      <c r="F165" s="107" t="s">
        <v>447</v>
      </c>
      <c r="G165" s="107"/>
      <c r="H165" s="43"/>
      <c r="I165" s="118">
        <f>N166+N167</f>
        <v>11314.76318</v>
      </c>
      <c r="J165" s="71"/>
      <c r="K165" s="71"/>
      <c r="L165" s="119"/>
      <c r="M165" s="120"/>
      <c r="N165" s="115"/>
      <c r="O165" s="121"/>
      <c r="P165" s="122"/>
      <c r="U165" s="185" t="s">
        <v>325</v>
      </c>
      <c r="V165" s="141"/>
      <c r="W165" s="141"/>
      <c r="X165" s="141"/>
      <c r="Y165" s="141"/>
      <c r="Z165" s="141"/>
      <c r="AA165" s="141"/>
      <c r="AB165" s="141"/>
      <c r="AC165" s="141"/>
      <c r="AD165" s="141"/>
      <c r="AE165" s="141"/>
      <c r="AF165" s="141"/>
      <c r="AG165" s="141"/>
      <c r="AH165" s="141"/>
      <c r="AI165" s="54"/>
      <c r="AJ165" s="184"/>
    </row>
    <row r="166">
      <c r="B166" s="108"/>
      <c r="C166" s="164" t="s">
        <v>482</v>
      </c>
      <c r="D166" s="167" t="s">
        <v>177</v>
      </c>
      <c r="F166" s="125">
        <v>205446.0</v>
      </c>
      <c r="G166" s="119"/>
      <c r="H166" s="71"/>
      <c r="I166" s="71"/>
      <c r="J166" s="71"/>
      <c r="K166" s="71"/>
      <c r="L166" s="119"/>
      <c r="M166" s="120">
        <f>if(Count(F166:K166)&gt;0,sum(F166:K166),"")</f>
        <v>205446</v>
      </c>
      <c r="N166" s="115">
        <f t="shared" ref="N166:N170" si="18">if(ISNUMBER(M166)=false,"",if($J$8&lt;&gt;0,if(M166&lt;&gt;"",M166*$J$8,""),""))</f>
        <v>895.8782171</v>
      </c>
      <c r="U166" s="181"/>
      <c r="V166" s="52" t="s">
        <v>327</v>
      </c>
      <c r="W166" s="142"/>
      <c r="X166" s="142"/>
      <c r="Y166" s="142"/>
      <c r="Z166" s="142"/>
      <c r="AA166" s="142"/>
      <c r="AB166" s="142"/>
      <c r="AC166" s="142"/>
      <c r="AD166" s="142"/>
      <c r="AE166" s="142"/>
      <c r="AF166" s="142"/>
      <c r="AG166" s="142"/>
      <c r="AH166" s="142"/>
      <c r="AI166" s="142"/>
      <c r="AJ166" s="184"/>
    </row>
    <row r="167">
      <c r="B167" s="108"/>
      <c r="C167" s="167" t="s">
        <v>179</v>
      </c>
      <c r="D167" s="167" t="s">
        <v>180</v>
      </c>
      <c r="F167" s="125">
        <v>2389296.0</v>
      </c>
      <c r="G167" s="70"/>
      <c r="H167" s="66"/>
      <c r="I167" s="66"/>
      <c r="J167" s="66"/>
      <c r="K167" s="66"/>
      <c r="L167" s="66"/>
      <c r="M167" s="120">
        <f t="shared" ref="M167:M170" si="19">if(Count(F167:L167)&gt;0,sum(F167:L167),"")</f>
        <v>2389296</v>
      </c>
      <c r="N167" s="115">
        <f t="shared" si="18"/>
        <v>10418.88497</v>
      </c>
      <c r="P167" s="54"/>
      <c r="U167" s="181"/>
      <c r="V167" s="186" t="s">
        <v>328</v>
      </c>
      <c r="W167" s="187"/>
      <c r="X167" s="187"/>
      <c r="Y167" s="187"/>
      <c r="Z167" s="187"/>
      <c r="AA167" s="187"/>
      <c r="AB167" s="187"/>
      <c r="AC167" s="187"/>
      <c r="AD167" s="187"/>
      <c r="AE167" s="187"/>
      <c r="AF167" s="187"/>
      <c r="AG167" s="187"/>
      <c r="AH167" s="187"/>
      <c r="AI167" s="187"/>
      <c r="AJ167" s="184"/>
    </row>
    <row r="168">
      <c r="B168" s="108"/>
      <c r="C168" s="167" t="s">
        <v>181</v>
      </c>
      <c r="D168" s="164" t="s">
        <v>449</v>
      </c>
      <c r="F168" s="70">
        <v>0.0</v>
      </c>
      <c r="G168" s="70"/>
      <c r="H168" s="66"/>
      <c r="I168" s="66"/>
      <c r="J168" s="66"/>
      <c r="K168" s="66"/>
      <c r="L168" s="66"/>
      <c r="M168" s="120">
        <f t="shared" si="19"/>
        <v>0</v>
      </c>
      <c r="N168" s="115">
        <f t="shared" si="18"/>
        <v>0</v>
      </c>
      <c r="O168" s="239" t="s">
        <v>483</v>
      </c>
      <c r="P168" s="236"/>
      <c r="U168" s="241" t="s">
        <v>151</v>
      </c>
      <c r="V168" s="188" t="s">
        <v>329</v>
      </c>
      <c r="W168" s="189">
        <f t="shared" ref="W168:AI168" si="20">W166*$J$8</f>
        <v>0</v>
      </c>
      <c r="X168" s="189">
        <f t="shared" si="20"/>
        <v>0</v>
      </c>
      <c r="Y168" s="189">
        <f t="shared" si="20"/>
        <v>0</v>
      </c>
      <c r="Z168" s="189">
        <f t="shared" si="20"/>
        <v>0</v>
      </c>
      <c r="AA168" s="189">
        <f t="shared" si="20"/>
        <v>0</v>
      </c>
      <c r="AB168" s="190">
        <f t="shared" si="20"/>
        <v>0</v>
      </c>
      <c r="AC168" s="190">
        <f t="shared" si="20"/>
        <v>0</v>
      </c>
      <c r="AD168" s="189">
        <f t="shared" si="20"/>
        <v>0</v>
      </c>
      <c r="AE168" s="189">
        <f t="shared" si="20"/>
        <v>0</v>
      </c>
      <c r="AF168" s="189">
        <f t="shared" si="20"/>
        <v>0</v>
      </c>
      <c r="AG168" s="189">
        <f t="shared" si="20"/>
        <v>0</v>
      </c>
      <c r="AH168" s="189">
        <f t="shared" si="20"/>
        <v>0</v>
      </c>
      <c r="AI168" s="189">
        <f t="shared" si="20"/>
        <v>0</v>
      </c>
      <c r="AJ168" s="184"/>
    </row>
    <row r="169">
      <c r="B169" s="108"/>
      <c r="C169" s="167" t="s">
        <v>184</v>
      </c>
      <c r="D169" s="167" t="s">
        <v>180</v>
      </c>
      <c r="F169" s="70">
        <v>0.0</v>
      </c>
      <c r="G169" s="66"/>
      <c r="H169" s="66"/>
      <c r="I169" s="66"/>
      <c r="J169" s="66"/>
      <c r="K169" s="66"/>
      <c r="L169" s="66"/>
      <c r="M169" s="120">
        <f t="shared" si="19"/>
        <v>0</v>
      </c>
      <c r="N169" s="115">
        <f t="shared" si="18"/>
        <v>0</v>
      </c>
      <c r="P169" s="54"/>
      <c r="U169" s="181"/>
      <c r="V169" s="54"/>
      <c r="W169" s="54"/>
      <c r="X169" s="54"/>
      <c r="Y169" s="54"/>
      <c r="Z169" s="54"/>
      <c r="AA169" s="54"/>
      <c r="AB169" s="54"/>
      <c r="AC169" s="54"/>
      <c r="AD169" s="54"/>
      <c r="AE169" s="54"/>
      <c r="AF169" s="54"/>
      <c r="AG169" s="54"/>
      <c r="AH169" s="54"/>
      <c r="AI169" s="54"/>
      <c r="AJ169" s="184"/>
    </row>
    <row r="170">
      <c r="B170" s="163" t="s">
        <v>186</v>
      </c>
      <c r="C170" s="65"/>
      <c r="D170" s="108"/>
      <c r="E170" s="108"/>
      <c r="F170" s="71"/>
      <c r="G170" s="71"/>
      <c r="H170" s="71"/>
      <c r="I170" s="71"/>
      <c r="J170" s="71"/>
      <c r="K170" s="71"/>
      <c r="L170" s="71"/>
      <c r="M170" s="71" t="str">
        <f t="shared" si="19"/>
        <v/>
      </c>
      <c r="N170" s="68" t="str">
        <f t="shared" si="18"/>
        <v/>
      </c>
      <c r="P170" s="110"/>
      <c r="U170" s="191" t="s">
        <v>330</v>
      </c>
      <c r="V170" s="119"/>
      <c r="W170" s="119"/>
      <c r="X170" s="119"/>
      <c r="Y170" s="119"/>
      <c r="Z170" s="119"/>
      <c r="AA170" s="119"/>
      <c r="AB170" s="119"/>
      <c r="AC170" s="119"/>
      <c r="AD170" s="119"/>
      <c r="AE170" s="119"/>
      <c r="AF170" s="119"/>
      <c r="AG170" s="119"/>
      <c r="AH170" s="119"/>
      <c r="AI170" s="54"/>
      <c r="AJ170" s="184"/>
    </row>
    <row r="171">
      <c r="B171" s="108"/>
      <c r="C171" s="192" t="s">
        <v>187</v>
      </c>
      <c r="D171" s="108"/>
      <c r="E171" s="108"/>
      <c r="F171" s="113">
        <v>11315.0</v>
      </c>
      <c r="G171" s="131">
        <f>sum(N172:N173)</f>
        <v>11314.76318</v>
      </c>
      <c r="H171" s="130" t="s">
        <v>331</v>
      </c>
      <c r="J171" s="71"/>
      <c r="K171" s="71"/>
      <c r="L171" s="71"/>
      <c r="M171" s="71"/>
      <c r="N171" s="68"/>
      <c r="P171" s="54"/>
      <c r="U171" s="181"/>
      <c r="V171" s="188" t="s">
        <v>327</v>
      </c>
      <c r="W171" s="142"/>
      <c r="X171" s="142"/>
      <c r="Y171" s="142"/>
      <c r="Z171" s="142"/>
      <c r="AA171" s="142"/>
      <c r="AB171" s="142"/>
      <c r="AC171" s="142"/>
      <c r="AD171" s="142"/>
      <c r="AE171" s="142"/>
      <c r="AF171" s="142"/>
      <c r="AG171" s="142"/>
      <c r="AH171" s="142"/>
      <c r="AI171" s="142"/>
      <c r="AJ171" s="184"/>
    </row>
    <row r="172">
      <c r="B172" s="108"/>
      <c r="C172" s="164" t="s">
        <v>332</v>
      </c>
      <c r="D172" s="108"/>
      <c r="E172" s="108"/>
      <c r="F172" s="118">
        <f>F166</f>
        <v>205446</v>
      </c>
      <c r="G172" s="71"/>
      <c r="H172" s="71"/>
      <c r="J172" s="71"/>
      <c r="K172" s="71"/>
      <c r="L172" s="71"/>
      <c r="M172" s="120">
        <f t="shared" ref="M172:M173" si="21">if(Count(F172:L172)&gt;0,sum(F172:L172),"")</f>
        <v>205446</v>
      </c>
      <c r="N172" s="115">
        <f t="shared" ref="N172:N175" si="22">if(ISNUMBER(M172)=false,"",if($J$8&lt;&gt;0,if(M172&lt;&gt;"",M172*$J$8,""),""))</f>
        <v>895.8782171</v>
      </c>
      <c r="O172" s="54"/>
      <c r="P172" s="54"/>
      <c r="U172" s="181"/>
      <c r="V172" s="52" t="s">
        <v>328</v>
      </c>
      <c r="W172" s="187"/>
      <c r="X172" s="187"/>
      <c r="Y172" s="187"/>
      <c r="Z172" s="187"/>
      <c r="AA172" s="187"/>
      <c r="AB172" s="187"/>
      <c r="AC172" s="187"/>
      <c r="AD172" s="187"/>
      <c r="AE172" s="187"/>
      <c r="AF172" s="187"/>
      <c r="AG172" s="187"/>
      <c r="AH172" s="187"/>
      <c r="AI172" s="187"/>
      <c r="AJ172" s="184"/>
    </row>
    <row r="173">
      <c r="B173" s="108"/>
      <c r="C173" s="167" t="s">
        <v>190</v>
      </c>
      <c r="D173" s="108"/>
      <c r="E173" s="108"/>
      <c r="F173" s="132">
        <f>M167</f>
        <v>2389296</v>
      </c>
      <c r="G173" s="71"/>
      <c r="H173" s="71"/>
      <c r="J173" s="71"/>
      <c r="K173" s="71"/>
      <c r="L173" s="71"/>
      <c r="M173" s="120">
        <f t="shared" si="21"/>
        <v>2389296</v>
      </c>
      <c r="N173" s="115">
        <f t="shared" si="22"/>
        <v>10418.88497</v>
      </c>
      <c r="O173" s="54"/>
      <c r="P173" s="54"/>
      <c r="U173" s="181"/>
      <c r="V173" s="186" t="s">
        <v>329</v>
      </c>
      <c r="W173" s="189">
        <f t="shared" ref="W173:AI173" si="23">W171*$J$8</f>
        <v>0</v>
      </c>
      <c r="X173" s="189">
        <f t="shared" si="23"/>
        <v>0</v>
      </c>
      <c r="Y173" s="189">
        <f t="shared" si="23"/>
        <v>0</v>
      </c>
      <c r="Z173" s="189">
        <f t="shared" si="23"/>
        <v>0</v>
      </c>
      <c r="AA173" s="189">
        <f t="shared" si="23"/>
        <v>0</v>
      </c>
      <c r="AB173" s="190">
        <f t="shared" si="23"/>
        <v>0</v>
      </c>
      <c r="AC173" s="190">
        <f t="shared" si="23"/>
        <v>0</v>
      </c>
      <c r="AD173" s="189">
        <f t="shared" si="23"/>
        <v>0</v>
      </c>
      <c r="AE173" s="189">
        <f t="shared" si="23"/>
        <v>0</v>
      </c>
      <c r="AF173" s="189">
        <f t="shared" si="23"/>
        <v>0</v>
      </c>
      <c r="AG173" s="189">
        <f t="shared" si="23"/>
        <v>0</v>
      </c>
      <c r="AH173" s="189">
        <f t="shared" si="23"/>
        <v>0</v>
      </c>
      <c r="AI173" s="189">
        <f t="shared" si="23"/>
        <v>0</v>
      </c>
      <c r="AJ173" s="184"/>
    </row>
    <row r="174">
      <c r="B174" s="163" t="s">
        <v>191</v>
      </c>
      <c r="C174" s="65"/>
      <c r="D174" s="108"/>
      <c r="E174" s="108"/>
      <c r="F174" s="71"/>
      <c r="G174" s="71"/>
      <c r="H174" s="71"/>
      <c r="J174" s="71"/>
      <c r="K174" s="71"/>
      <c r="L174" s="71"/>
      <c r="M174" s="71"/>
      <c r="N174" s="68" t="str">
        <f t="shared" si="22"/>
        <v/>
      </c>
      <c r="O174" s="54"/>
      <c r="P174" s="54"/>
      <c r="U174" s="181"/>
      <c r="V174" s="141"/>
      <c r="W174" s="141"/>
      <c r="X174" s="141"/>
      <c r="Y174" s="141"/>
      <c r="Z174" s="141"/>
      <c r="AA174" s="141"/>
      <c r="AB174" s="141"/>
      <c r="AC174" s="141"/>
      <c r="AD174" s="141"/>
      <c r="AE174" s="141"/>
      <c r="AF174" s="141"/>
      <c r="AG174" s="141"/>
      <c r="AH174" s="141"/>
      <c r="AI174" s="54"/>
      <c r="AJ174" s="184"/>
    </row>
    <row r="175">
      <c r="A175" s="54"/>
      <c r="B175" s="108"/>
      <c r="C175" s="194" t="s">
        <v>193</v>
      </c>
      <c r="D175" s="194"/>
      <c r="E175" s="108"/>
      <c r="F175" s="113">
        <v>58788.0</v>
      </c>
      <c r="G175" s="131">
        <f>M176</f>
        <v>58788</v>
      </c>
      <c r="H175" s="130" t="s">
        <v>331</v>
      </c>
      <c r="J175" s="71"/>
      <c r="K175" s="71"/>
      <c r="L175" s="71"/>
      <c r="M175" s="71"/>
      <c r="N175" s="68" t="str">
        <f t="shared" si="22"/>
        <v/>
      </c>
      <c r="P175" s="56"/>
      <c r="U175" s="185" t="s">
        <v>192</v>
      </c>
      <c r="V175" s="54"/>
      <c r="W175" s="54"/>
      <c r="X175" s="54"/>
      <c r="Y175" s="54"/>
      <c r="Z175" s="54"/>
      <c r="AA175" s="54"/>
      <c r="AB175" s="54"/>
      <c r="AC175" s="54"/>
      <c r="AD175" s="54"/>
      <c r="AE175" s="54"/>
      <c r="AF175" s="54"/>
      <c r="AG175" s="54"/>
      <c r="AH175" s="54"/>
      <c r="AI175" s="54"/>
      <c r="AJ175" s="184"/>
      <c r="AK175" s="54"/>
      <c r="AL175" s="54"/>
      <c r="AM175" s="54"/>
      <c r="AN175" s="54"/>
    </row>
    <row r="176">
      <c r="A176" s="54"/>
      <c r="B176" s="108"/>
      <c r="C176" s="164" t="s">
        <v>333</v>
      </c>
      <c r="D176" s="108"/>
      <c r="E176" s="108"/>
      <c r="F176" s="70">
        <f>if(F150="Yes",0,F156)</f>
        <v>58788</v>
      </c>
      <c r="G176" s="71"/>
      <c r="H176" s="71"/>
      <c r="J176" s="71"/>
      <c r="K176" s="71"/>
      <c r="L176" s="71"/>
      <c r="M176" s="120">
        <f>if(Count(F176:L176)&gt;0,sum(F176:L176),"")</f>
        <v>58788</v>
      </c>
      <c r="N176" s="133" t="s">
        <v>151</v>
      </c>
      <c r="O176" s="119"/>
      <c r="P176" s="54"/>
      <c r="U176" s="181"/>
      <c r="V176" s="52" t="s">
        <v>327</v>
      </c>
      <c r="W176" s="142"/>
      <c r="X176" s="142"/>
      <c r="Y176" s="142"/>
      <c r="Z176" s="142"/>
      <c r="AA176" s="142"/>
      <c r="AB176" s="142"/>
      <c r="AC176" s="142"/>
      <c r="AD176" s="142"/>
      <c r="AE176" s="142"/>
      <c r="AF176" s="142"/>
      <c r="AG176" s="142"/>
      <c r="AH176" s="142"/>
      <c r="AI176" s="142"/>
      <c r="AJ176" s="184"/>
      <c r="AK176" s="54"/>
      <c r="AL176" s="54"/>
      <c r="AM176" s="54"/>
      <c r="AN176" s="54"/>
    </row>
    <row r="177">
      <c r="A177" s="54"/>
      <c r="B177" s="108"/>
      <c r="C177" s="108"/>
      <c r="D177" s="108"/>
      <c r="E177" s="108"/>
      <c r="F177" s="71"/>
      <c r="G177" s="71"/>
      <c r="H177" s="71"/>
      <c r="J177" s="71"/>
      <c r="K177" s="71"/>
      <c r="L177" s="71"/>
      <c r="M177" s="71"/>
      <c r="N177" s="68"/>
      <c r="O177" s="119"/>
      <c r="P177" s="54"/>
      <c r="U177" s="181"/>
      <c r="V177" s="52" t="s">
        <v>328</v>
      </c>
      <c r="W177" s="187"/>
      <c r="X177" s="187"/>
      <c r="Y177" s="187"/>
      <c r="Z177" s="187"/>
      <c r="AA177" s="187"/>
      <c r="AB177" s="187"/>
      <c r="AC177" s="187"/>
      <c r="AD177" s="187"/>
      <c r="AE177" s="187"/>
      <c r="AF177" s="187"/>
      <c r="AG177" s="187"/>
      <c r="AH177" s="187"/>
      <c r="AI177" s="187"/>
      <c r="AJ177" s="184"/>
      <c r="AK177" s="54"/>
      <c r="AL177" s="54"/>
      <c r="AM177" s="54"/>
      <c r="AN177" s="54"/>
    </row>
    <row r="178">
      <c r="B178" s="108"/>
      <c r="C178" s="194" t="s">
        <v>196</v>
      </c>
      <c r="D178" s="108"/>
      <c r="E178" s="108"/>
      <c r="F178" s="113">
        <v>35000.0</v>
      </c>
      <c r="G178" s="131">
        <f>M179</f>
        <v>35000</v>
      </c>
      <c r="H178" s="130" t="s">
        <v>331</v>
      </c>
      <c r="J178" s="71"/>
      <c r="K178" s="71"/>
      <c r="L178" s="71"/>
      <c r="M178" s="71"/>
      <c r="N178" s="68" t="str">
        <f t="shared" ref="N178:N179" si="25">if(ISNUMBER(M178)=false,"",if($J$8&lt;&gt;0,if(M178&lt;&gt;"",M178*$J$8,""),""))</f>
        <v/>
      </c>
      <c r="P178" s="56"/>
      <c r="U178" s="181"/>
      <c r="V178" s="52" t="s">
        <v>329</v>
      </c>
      <c r="W178" s="189">
        <f t="shared" ref="W178:AI178" si="24">W176*$J$8</f>
        <v>0</v>
      </c>
      <c r="X178" s="189">
        <f t="shared" si="24"/>
        <v>0</v>
      </c>
      <c r="Y178" s="189">
        <f t="shared" si="24"/>
        <v>0</v>
      </c>
      <c r="Z178" s="189">
        <f t="shared" si="24"/>
        <v>0</v>
      </c>
      <c r="AA178" s="189">
        <f t="shared" si="24"/>
        <v>0</v>
      </c>
      <c r="AB178" s="190">
        <f t="shared" si="24"/>
        <v>0</v>
      </c>
      <c r="AC178" s="190">
        <f t="shared" si="24"/>
        <v>0</v>
      </c>
      <c r="AD178" s="189">
        <f t="shared" si="24"/>
        <v>0</v>
      </c>
      <c r="AE178" s="189">
        <f t="shared" si="24"/>
        <v>0</v>
      </c>
      <c r="AF178" s="189">
        <f t="shared" si="24"/>
        <v>0</v>
      </c>
      <c r="AG178" s="189">
        <f t="shared" si="24"/>
        <v>0</v>
      </c>
      <c r="AH178" s="189">
        <f t="shared" si="24"/>
        <v>0</v>
      </c>
      <c r="AI178" s="189">
        <f t="shared" si="24"/>
        <v>0</v>
      </c>
      <c r="AJ178" s="184"/>
    </row>
    <row r="179">
      <c r="B179" s="108"/>
      <c r="C179" s="164" t="s">
        <v>334</v>
      </c>
      <c r="D179" s="108"/>
      <c r="E179" s="108"/>
      <c r="F179" s="70">
        <v>35000.0</v>
      </c>
      <c r="G179" s="71"/>
      <c r="H179" s="71"/>
      <c r="J179" s="71"/>
      <c r="K179" s="71"/>
      <c r="L179" s="71"/>
      <c r="M179" s="120">
        <f t="shared" ref="M179:M180" si="26">if(Count(F179:L179)&gt;0,sum(F179:L179),"")</f>
        <v>35000</v>
      </c>
      <c r="N179" s="68">
        <f t="shared" si="25"/>
        <v>152.62277</v>
      </c>
      <c r="O179" s="54"/>
      <c r="P179" s="54"/>
      <c r="U179" s="181"/>
      <c r="V179" s="54"/>
      <c r="W179" s="54"/>
      <c r="X179" s="54"/>
      <c r="Y179" s="54"/>
      <c r="Z179" s="54"/>
      <c r="AA179" s="54"/>
      <c r="AB179" s="54"/>
      <c r="AC179" s="54"/>
      <c r="AD179" s="54"/>
      <c r="AE179" s="54"/>
      <c r="AF179" s="54"/>
      <c r="AG179" s="54"/>
      <c r="AH179" s="54"/>
      <c r="AI179" s="54"/>
      <c r="AJ179" s="184"/>
    </row>
    <row r="180">
      <c r="B180" s="108"/>
      <c r="C180" s="65"/>
      <c r="D180" s="108"/>
      <c r="E180" s="108"/>
      <c r="F180" s="119"/>
      <c r="G180" s="71"/>
      <c r="H180" s="71"/>
      <c r="J180" s="71"/>
      <c r="K180" s="71"/>
      <c r="L180" s="71"/>
      <c r="M180" s="71" t="str">
        <f t="shared" si="26"/>
        <v/>
      </c>
      <c r="N180" s="68" t="str">
        <f t="shared" ref="N180:N181" si="27">M180</f>
        <v/>
      </c>
      <c r="O180" s="54"/>
      <c r="P180" s="54"/>
      <c r="U180" s="181" t="s">
        <v>195</v>
      </c>
      <c r="V180" s="54"/>
      <c r="W180" s="54"/>
      <c r="X180" s="54"/>
      <c r="Y180" s="54"/>
      <c r="Z180" s="54"/>
      <c r="AA180" s="54"/>
      <c r="AB180" s="54"/>
      <c r="AC180" s="54"/>
      <c r="AD180" s="54"/>
      <c r="AE180" s="54"/>
      <c r="AF180" s="54"/>
      <c r="AG180" s="54"/>
      <c r="AH180" s="54"/>
      <c r="AI180" s="54"/>
      <c r="AJ180" s="184"/>
    </row>
    <row r="181">
      <c r="B181" s="108"/>
      <c r="C181" s="194" t="s">
        <v>198</v>
      </c>
      <c r="D181" s="108"/>
      <c r="E181" s="108"/>
      <c r="F181" s="113">
        <v>809.0</v>
      </c>
      <c r="G181" s="195">
        <f>G187-G175-G178+G183</f>
        <v>809.2967574</v>
      </c>
      <c r="H181" s="130" t="s">
        <v>331</v>
      </c>
      <c r="I181" s="196" t="s">
        <v>335</v>
      </c>
      <c r="N181" s="68" t="str">
        <f t="shared" si="27"/>
        <v/>
      </c>
      <c r="O181" s="235" t="s">
        <v>484</v>
      </c>
      <c r="P181" s="242"/>
      <c r="U181" s="241" t="s">
        <v>151</v>
      </c>
      <c r="V181" s="52" t="s">
        <v>327</v>
      </c>
      <c r="W181" s="142"/>
      <c r="X181" s="142"/>
      <c r="Y181" s="142"/>
      <c r="Z181" s="142"/>
      <c r="AA181" s="142"/>
      <c r="AB181" s="142"/>
      <c r="AC181" s="142"/>
      <c r="AD181" s="142"/>
      <c r="AE181" s="142"/>
      <c r="AF181" s="142"/>
      <c r="AG181" s="142"/>
      <c r="AH181" s="142"/>
      <c r="AI181" s="142"/>
      <c r="AJ181" s="184"/>
    </row>
    <row r="182">
      <c r="B182" s="108"/>
      <c r="C182" s="108"/>
      <c r="D182" s="108"/>
      <c r="E182" s="108"/>
      <c r="F182" s="54"/>
      <c r="G182" s="71"/>
      <c r="H182" s="71"/>
      <c r="J182" s="71"/>
      <c r="K182" s="71"/>
      <c r="L182" s="71"/>
      <c r="M182" s="67"/>
      <c r="N182" s="68"/>
      <c r="O182" s="235" t="s">
        <v>484</v>
      </c>
      <c r="P182" s="236"/>
      <c r="U182" s="241" t="s">
        <v>151</v>
      </c>
      <c r="V182" s="52" t="s">
        <v>328</v>
      </c>
      <c r="W182" s="187"/>
      <c r="X182" s="187"/>
      <c r="Y182" s="187"/>
      <c r="Z182" s="187"/>
      <c r="AA182" s="187"/>
      <c r="AB182" s="187"/>
      <c r="AC182" s="187"/>
      <c r="AD182" s="187"/>
      <c r="AE182" s="187"/>
      <c r="AF182" s="187"/>
      <c r="AG182" s="187"/>
      <c r="AH182" s="187"/>
      <c r="AI182" s="187"/>
      <c r="AJ182" s="184"/>
    </row>
    <row r="183">
      <c r="B183" s="108"/>
      <c r="C183" s="194" t="s">
        <v>199</v>
      </c>
      <c r="D183" s="108"/>
      <c r="E183" s="108"/>
      <c r="F183" s="197">
        <v>9002.0</v>
      </c>
      <c r="G183" s="195">
        <f>N185</f>
        <v>9002</v>
      </c>
      <c r="H183" s="130" t="s">
        <v>331</v>
      </c>
      <c r="J183" s="71"/>
      <c r="K183" s="71"/>
      <c r="L183" s="71"/>
      <c r="M183" s="71"/>
      <c r="N183" s="68"/>
      <c r="P183" s="56"/>
      <c r="U183" s="181"/>
      <c r="V183" s="52" t="s">
        <v>329</v>
      </c>
      <c r="W183" s="189">
        <f t="shared" ref="W183:AI183" si="28">W181*$J$8</f>
        <v>0</v>
      </c>
      <c r="X183" s="189">
        <f t="shared" si="28"/>
        <v>0</v>
      </c>
      <c r="Y183" s="189">
        <f t="shared" si="28"/>
        <v>0</v>
      </c>
      <c r="Z183" s="189">
        <f t="shared" si="28"/>
        <v>0</v>
      </c>
      <c r="AA183" s="189">
        <f t="shared" si="28"/>
        <v>0</v>
      </c>
      <c r="AB183" s="190">
        <f t="shared" si="28"/>
        <v>0</v>
      </c>
      <c r="AC183" s="190">
        <f t="shared" si="28"/>
        <v>0</v>
      </c>
      <c r="AD183" s="189">
        <f t="shared" si="28"/>
        <v>0</v>
      </c>
      <c r="AE183" s="189">
        <f t="shared" si="28"/>
        <v>0</v>
      </c>
      <c r="AF183" s="189">
        <f t="shared" si="28"/>
        <v>0</v>
      </c>
      <c r="AG183" s="189">
        <f t="shared" si="28"/>
        <v>0</v>
      </c>
      <c r="AH183" s="189">
        <f t="shared" si="28"/>
        <v>0</v>
      </c>
      <c r="AI183" s="189">
        <f t="shared" si="28"/>
        <v>0</v>
      </c>
      <c r="AJ183" s="184"/>
    </row>
    <row r="184">
      <c r="B184" s="198" t="s">
        <v>205</v>
      </c>
      <c r="C184" s="112" t="s">
        <v>336</v>
      </c>
      <c r="D184" s="108"/>
      <c r="E184" s="108"/>
      <c r="F184" s="71"/>
      <c r="G184" s="71"/>
      <c r="H184" s="71"/>
      <c r="I184" s="71"/>
      <c r="J184" s="71"/>
      <c r="K184" s="71"/>
      <c r="L184" s="71"/>
      <c r="M184" s="71"/>
      <c r="N184" s="68" t="str">
        <f t="shared" ref="N184:N185" si="29">F184</f>
        <v/>
      </c>
      <c r="O184" s="54"/>
      <c r="P184" s="54"/>
      <c r="U184" s="199"/>
      <c r="V184" s="200"/>
      <c r="W184" s="200"/>
      <c r="X184" s="200"/>
      <c r="Y184" s="200"/>
      <c r="Z184" s="200"/>
      <c r="AA184" s="200"/>
      <c r="AB184" s="200"/>
      <c r="AC184" s="200"/>
      <c r="AD184" s="200"/>
      <c r="AE184" s="200"/>
      <c r="AF184" s="200"/>
      <c r="AG184" s="200"/>
      <c r="AH184" s="200"/>
      <c r="AI184" s="200"/>
      <c r="AJ184" s="201"/>
    </row>
    <row r="185">
      <c r="B185" s="194" t="s">
        <v>128</v>
      </c>
      <c r="C185" s="167" t="s">
        <v>337</v>
      </c>
      <c r="D185" s="108"/>
      <c r="E185" s="108"/>
      <c r="F185" s="132">
        <f>O69</f>
        <v>9002</v>
      </c>
      <c r="G185" s="71"/>
      <c r="H185" s="202" t="s">
        <v>338</v>
      </c>
      <c r="I185" s="71"/>
      <c r="J185" s="71"/>
      <c r="K185" s="120">
        <f>G187+F183</f>
        <v>94597.29676</v>
      </c>
      <c r="L185" s="71"/>
      <c r="M185" s="71"/>
      <c r="N185" s="68">
        <f t="shared" si="29"/>
        <v>9002</v>
      </c>
      <c r="O185" s="54"/>
      <c r="P185" s="54"/>
    </row>
    <row r="186">
      <c r="B186" s="108"/>
      <c r="C186" s="108"/>
      <c r="D186" s="108"/>
      <c r="E186" s="108"/>
      <c r="F186" s="119"/>
      <c r="G186" s="71"/>
      <c r="H186" s="243" t="s">
        <v>399</v>
      </c>
      <c r="I186" s="244">
        <f>G187-F187</f>
        <v>0.2967574464</v>
      </c>
      <c r="J186" s="71" t="str">
        <f>G175+G178+#REF!-G183</f>
        <v>#REF!</v>
      </c>
      <c r="K186" s="71"/>
      <c r="L186" s="71"/>
      <c r="M186" s="71"/>
      <c r="N186" s="71"/>
    </row>
    <row r="187">
      <c r="B187" s="108"/>
      <c r="C187" s="194" t="s">
        <v>201</v>
      </c>
      <c r="D187" s="108"/>
      <c r="E187" s="108"/>
      <c r="F187" s="113">
        <v>85595.0</v>
      </c>
      <c r="G187" s="131">
        <f>sum(O188:O208)</f>
        <v>85595.29676</v>
      </c>
      <c r="H187" s="130" t="s">
        <v>331</v>
      </c>
      <c r="I187" s="135"/>
      <c r="K187" s="71"/>
      <c r="L187" s="71"/>
      <c r="M187" s="71"/>
      <c r="N187" s="71"/>
      <c r="P187" s="2" t="s">
        <v>203</v>
      </c>
      <c r="Q187" s="59">
        <f>M188+N189+N190+N191+N192+N193+N194+N196+N197-M198-N199-N200+N202+M203-M204-M205-M206+M207+M208</f>
        <v>85595.29676</v>
      </c>
    </row>
    <row r="188">
      <c r="B188" s="108"/>
      <c r="C188" s="164" t="s">
        <v>204</v>
      </c>
      <c r="D188" s="108"/>
      <c r="E188" s="108"/>
      <c r="F188" s="132">
        <f>F179+F176</f>
        <v>93788</v>
      </c>
      <c r="G188" s="119"/>
      <c r="H188" s="71"/>
      <c r="I188" s="71"/>
      <c r="J188" s="71"/>
      <c r="K188" s="71"/>
      <c r="L188" s="71"/>
      <c r="M188" s="120">
        <f t="shared" ref="M188:M202" si="31">if(Count(F188:L188)&gt;0,sum(F188:L188),"")</f>
        <v>93788</v>
      </c>
      <c r="N188" s="54"/>
      <c r="O188" s="136">
        <f>M188</f>
        <v>93788</v>
      </c>
      <c r="P188" s="54"/>
    </row>
    <row r="189">
      <c r="B189" s="137" t="s">
        <v>205</v>
      </c>
      <c r="C189" s="164" t="s">
        <v>206</v>
      </c>
      <c r="D189" s="65"/>
      <c r="E189" s="65"/>
      <c r="F189" s="132" t="str">
        <f t="shared" ref="F189:L189" si="30">F27</f>
        <v/>
      </c>
      <c r="G189" s="132" t="str">
        <f t="shared" si="30"/>
        <v/>
      </c>
      <c r="H189" s="132" t="str">
        <f t="shared" si="30"/>
        <v/>
      </c>
      <c r="I189" s="132" t="str">
        <f t="shared" si="30"/>
        <v/>
      </c>
      <c r="J189" s="132" t="str">
        <f t="shared" si="30"/>
        <v/>
      </c>
      <c r="K189" s="132" t="str">
        <f t="shared" si="30"/>
        <v/>
      </c>
      <c r="L189" s="132" t="str">
        <f t="shared" si="30"/>
        <v/>
      </c>
      <c r="M189" s="120" t="str">
        <f t="shared" si="31"/>
        <v/>
      </c>
      <c r="N189" s="134" t="str">
        <f t="shared" ref="N189:N197" si="33">if(ISNUMBER(M189)=false,"",if($J$8&lt;&gt;0,if(M189&lt;&gt;"",M189*$J$8,""),""))</f>
        <v/>
      </c>
      <c r="O189" s="138" t="str">
        <f t="shared" ref="O189:O197" si="34">N189</f>
        <v/>
      </c>
      <c r="P189" s="54"/>
    </row>
    <row r="190">
      <c r="B190" s="137" t="s">
        <v>205</v>
      </c>
      <c r="C190" s="203" t="s">
        <v>207</v>
      </c>
      <c r="D190" s="65"/>
      <c r="E190" s="65"/>
      <c r="F190" s="132" t="str">
        <f t="shared" ref="F190:L190" si="32">F28</f>
        <v/>
      </c>
      <c r="G190" s="132" t="str">
        <f t="shared" si="32"/>
        <v/>
      </c>
      <c r="H190" s="132" t="str">
        <f t="shared" si="32"/>
        <v/>
      </c>
      <c r="I190" s="132" t="str">
        <f t="shared" si="32"/>
        <v/>
      </c>
      <c r="J190" s="132" t="str">
        <f t="shared" si="32"/>
        <v/>
      </c>
      <c r="K190" s="132" t="str">
        <f t="shared" si="32"/>
        <v/>
      </c>
      <c r="L190" s="132" t="str">
        <f t="shared" si="32"/>
        <v/>
      </c>
      <c r="M190" s="120" t="str">
        <f t="shared" si="31"/>
        <v/>
      </c>
      <c r="N190" s="134" t="str">
        <f t="shared" si="33"/>
        <v/>
      </c>
      <c r="O190" s="138" t="str">
        <f t="shared" si="34"/>
        <v/>
      </c>
      <c r="P190" s="54"/>
    </row>
    <row r="191">
      <c r="B191" s="137" t="s">
        <v>205</v>
      </c>
      <c r="C191" s="164" t="s">
        <v>208</v>
      </c>
      <c r="D191" s="65"/>
      <c r="E191" s="65"/>
      <c r="F191" s="132" t="str">
        <f t="shared" ref="F191:L191" si="35">F34</f>
        <v/>
      </c>
      <c r="G191" s="132" t="str">
        <f t="shared" si="35"/>
        <v/>
      </c>
      <c r="H191" s="132" t="str">
        <f t="shared" si="35"/>
        <v/>
      </c>
      <c r="I191" s="132" t="str">
        <f t="shared" si="35"/>
        <v/>
      </c>
      <c r="J191" s="132" t="str">
        <f t="shared" si="35"/>
        <v/>
      </c>
      <c r="K191" s="132" t="str">
        <f t="shared" si="35"/>
        <v/>
      </c>
      <c r="L191" s="132" t="str">
        <f t="shared" si="35"/>
        <v/>
      </c>
      <c r="M191" s="120" t="str">
        <f t="shared" si="31"/>
        <v/>
      </c>
      <c r="N191" s="134" t="str">
        <f t="shared" si="33"/>
        <v/>
      </c>
      <c r="O191" s="138" t="str">
        <f t="shared" si="34"/>
        <v/>
      </c>
      <c r="P191" s="54"/>
    </row>
    <row r="192">
      <c r="B192" s="137" t="s">
        <v>205</v>
      </c>
      <c r="C192" s="203" t="s">
        <v>209</v>
      </c>
      <c r="D192" s="65"/>
      <c r="E192" s="65"/>
      <c r="F192" s="132" t="str">
        <f t="shared" ref="F192:L192" si="36">F37</f>
        <v/>
      </c>
      <c r="G192" s="132" t="str">
        <f t="shared" si="36"/>
        <v/>
      </c>
      <c r="H192" s="132" t="str">
        <f t="shared" si="36"/>
        <v/>
      </c>
      <c r="I192" s="132" t="str">
        <f t="shared" si="36"/>
        <v/>
      </c>
      <c r="J192" s="132" t="str">
        <f t="shared" si="36"/>
        <v/>
      </c>
      <c r="K192" s="132" t="str">
        <f t="shared" si="36"/>
        <v/>
      </c>
      <c r="L192" s="132" t="str">
        <f t="shared" si="36"/>
        <v/>
      </c>
      <c r="M192" s="120" t="str">
        <f t="shared" si="31"/>
        <v/>
      </c>
      <c r="N192" s="68" t="str">
        <f t="shared" si="33"/>
        <v/>
      </c>
      <c r="O192" s="138" t="str">
        <f t="shared" si="34"/>
        <v/>
      </c>
      <c r="P192" s="54"/>
    </row>
    <row r="193">
      <c r="B193" s="137" t="s">
        <v>205</v>
      </c>
      <c r="C193" s="164" t="s">
        <v>210</v>
      </c>
      <c r="D193" s="65"/>
      <c r="E193" s="65"/>
      <c r="F193" s="132" t="str">
        <f t="shared" ref="F193:L193" si="37">F38</f>
        <v/>
      </c>
      <c r="G193" s="132" t="str">
        <f t="shared" si="37"/>
        <v/>
      </c>
      <c r="H193" s="132" t="str">
        <f t="shared" si="37"/>
        <v/>
      </c>
      <c r="I193" s="132" t="str">
        <f t="shared" si="37"/>
        <v/>
      </c>
      <c r="J193" s="132" t="str">
        <f t="shared" si="37"/>
        <v/>
      </c>
      <c r="K193" s="132" t="str">
        <f t="shared" si="37"/>
        <v/>
      </c>
      <c r="L193" s="132" t="str">
        <f t="shared" si="37"/>
        <v/>
      </c>
      <c r="M193" s="120" t="str">
        <f t="shared" si="31"/>
        <v/>
      </c>
      <c r="N193" s="134" t="str">
        <f t="shared" si="33"/>
        <v/>
      </c>
      <c r="O193" s="138" t="str">
        <f t="shared" si="34"/>
        <v/>
      </c>
      <c r="P193" s="54"/>
    </row>
    <row r="194">
      <c r="B194" s="137" t="s">
        <v>205</v>
      </c>
      <c r="C194" s="164" t="s">
        <v>211</v>
      </c>
      <c r="D194" s="65"/>
      <c r="E194" s="65"/>
      <c r="F194" s="132">
        <f>F39</f>
        <v>677643</v>
      </c>
      <c r="G194" s="132"/>
      <c r="H194" s="132"/>
      <c r="I194" s="132"/>
      <c r="J194" s="132"/>
      <c r="K194" s="132"/>
      <c r="L194" s="132"/>
      <c r="M194" s="120">
        <f t="shared" si="31"/>
        <v>677643</v>
      </c>
      <c r="N194" s="134">
        <f t="shared" si="33"/>
        <v>2954.964335</v>
      </c>
      <c r="O194" s="138">
        <f t="shared" si="34"/>
        <v>2954.964335</v>
      </c>
      <c r="P194" s="54"/>
    </row>
    <row r="195">
      <c r="B195" s="137" t="s">
        <v>205</v>
      </c>
      <c r="C195" s="164" t="s">
        <v>485</v>
      </c>
      <c r="D195" s="65"/>
      <c r="E195" s="65"/>
      <c r="F195" s="132" t="str">
        <f t="shared" ref="F195:L195" si="38">F42</f>
        <v/>
      </c>
      <c r="G195" s="132" t="str">
        <f t="shared" si="38"/>
        <v/>
      </c>
      <c r="H195" s="132" t="str">
        <f t="shared" si="38"/>
        <v/>
      </c>
      <c r="I195" s="132" t="str">
        <f t="shared" si="38"/>
        <v/>
      </c>
      <c r="J195" s="132" t="str">
        <f t="shared" si="38"/>
        <v/>
      </c>
      <c r="K195" s="132" t="str">
        <f t="shared" si="38"/>
        <v/>
      </c>
      <c r="L195" s="132" t="str">
        <f t="shared" si="38"/>
        <v/>
      </c>
      <c r="M195" s="120" t="str">
        <f t="shared" si="31"/>
        <v/>
      </c>
      <c r="N195" s="134" t="str">
        <f t="shared" si="33"/>
        <v/>
      </c>
      <c r="O195" s="138" t="str">
        <f t="shared" si="34"/>
        <v/>
      </c>
      <c r="P195" s="239" t="s">
        <v>486</v>
      </c>
      <c r="Q195" s="245"/>
    </row>
    <row r="196">
      <c r="B196" s="137" t="s">
        <v>205</v>
      </c>
      <c r="C196" s="203" t="s">
        <v>212</v>
      </c>
      <c r="D196" s="65"/>
      <c r="E196" s="65"/>
      <c r="F196" s="132">
        <f t="shared" ref="F196:L196" si="39">F44</f>
        <v>159007</v>
      </c>
      <c r="G196" s="132" t="str">
        <f t="shared" si="39"/>
        <v/>
      </c>
      <c r="H196" s="132" t="str">
        <f t="shared" si="39"/>
        <v/>
      </c>
      <c r="I196" s="132" t="str">
        <f t="shared" si="39"/>
        <v/>
      </c>
      <c r="J196" s="132" t="str">
        <f t="shared" si="39"/>
        <v/>
      </c>
      <c r="K196" s="132" t="str">
        <f t="shared" si="39"/>
        <v/>
      </c>
      <c r="L196" s="132" t="str">
        <f t="shared" si="39"/>
        <v/>
      </c>
      <c r="M196" s="120">
        <f t="shared" si="31"/>
        <v>159007</v>
      </c>
      <c r="N196" s="68">
        <f t="shared" si="33"/>
        <v>693.3739653</v>
      </c>
      <c r="O196" s="138">
        <f t="shared" si="34"/>
        <v>693.3739653</v>
      </c>
      <c r="P196" s="54"/>
    </row>
    <row r="197">
      <c r="B197" s="137" t="s">
        <v>205</v>
      </c>
      <c r="C197" s="203" t="s">
        <v>213</v>
      </c>
      <c r="D197" s="65"/>
      <c r="E197" s="65"/>
      <c r="F197" s="132" t="str">
        <f t="shared" ref="F197:L197" si="40">F45</f>
        <v/>
      </c>
      <c r="G197" s="132" t="str">
        <f t="shared" si="40"/>
        <v/>
      </c>
      <c r="H197" s="132" t="str">
        <f t="shared" si="40"/>
        <v/>
      </c>
      <c r="I197" s="132" t="str">
        <f t="shared" si="40"/>
        <v/>
      </c>
      <c r="J197" s="132" t="str">
        <f t="shared" si="40"/>
        <v/>
      </c>
      <c r="K197" s="132" t="str">
        <f t="shared" si="40"/>
        <v/>
      </c>
      <c r="L197" s="132" t="str">
        <f t="shared" si="40"/>
        <v/>
      </c>
      <c r="M197" s="120" t="str">
        <f t="shared" si="31"/>
        <v/>
      </c>
      <c r="N197" s="68" t="str">
        <f t="shared" si="33"/>
        <v/>
      </c>
      <c r="O197" s="138" t="str">
        <f t="shared" si="34"/>
        <v/>
      </c>
      <c r="P197" s="54"/>
    </row>
    <row r="198">
      <c r="B198" s="65" t="s">
        <v>128</v>
      </c>
      <c r="C198" s="203" t="s">
        <v>214</v>
      </c>
      <c r="D198" s="65"/>
      <c r="E198" s="65"/>
      <c r="F198" s="140">
        <v>0.0</v>
      </c>
      <c r="G198" s="71"/>
      <c r="H198" s="71"/>
      <c r="I198" s="71"/>
      <c r="J198" s="71"/>
      <c r="K198" s="71"/>
      <c r="L198" s="71"/>
      <c r="M198" s="68">
        <f t="shared" si="31"/>
        <v>0</v>
      </c>
      <c r="N198" s="141"/>
      <c r="O198" s="138">
        <f>-M198</f>
        <v>0</v>
      </c>
      <c r="P198" s="54"/>
    </row>
    <row r="199">
      <c r="B199" s="65" t="s">
        <v>128</v>
      </c>
      <c r="C199" s="203" t="s">
        <v>215</v>
      </c>
      <c r="D199" s="65"/>
      <c r="E199" s="65"/>
      <c r="F199" s="132">
        <f t="shared" ref="F199:L199" si="41">F49</f>
        <v>12387</v>
      </c>
      <c r="G199" s="132" t="str">
        <f t="shared" si="41"/>
        <v/>
      </c>
      <c r="H199" s="132" t="str">
        <f t="shared" si="41"/>
        <v/>
      </c>
      <c r="I199" s="132" t="str">
        <f t="shared" si="41"/>
        <v/>
      </c>
      <c r="J199" s="132" t="str">
        <f t="shared" si="41"/>
        <v/>
      </c>
      <c r="K199" s="132" t="str">
        <f t="shared" si="41"/>
        <v/>
      </c>
      <c r="L199" s="132" t="str">
        <f t="shared" si="41"/>
        <v/>
      </c>
      <c r="M199" s="120">
        <f t="shared" si="31"/>
        <v>12387</v>
      </c>
      <c r="N199" s="68">
        <f t="shared" ref="N199:N202" si="43">if(ISNUMBER(M199)=false,"",if($J$8&lt;&gt;0,if(M199&lt;&gt;"",M199*$J$8,""),""))</f>
        <v>54.01537862</v>
      </c>
      <c r="O199" s="138">
        <f t="shared" ref="O199:O200" si="44">-N199</f>
        <v>-54.01537862</v>
      </c>
    </row>
    <row r="200">
      <c r="B200" s="65" t="s">
        <v>128</v>
      </c>
      <c r="C200" s="164" t="s">
        <v>216</v>
      </c>
      <c r="D200" s="65"/>
      <c r="E200" s="65"/>
      <c r="F200" s="246">
        <v>6.0</v>
      </c>
      <c r="G200" s="132" t="str">
        <f t="shared" ref="G200:L200" si="42">G50</f>
        <v/>
      </c>
      <c r="H200" s="132" t="str">
        <f t="shared" si="42"/>
        <v/>
      </c>
      <c r="I200" s="132" t="str">
        <f t="shared" si="42"/>
        <v/>
      </c>
      <c r="J200" s="132" t="str">
        <f t="shared" si="42"/>
        <v/>
      </c>
      <c r="K200" s="132" t="str">
        <f t="shared" si="42"/>
        <v/>
      </c>
      <c r="L200" s="132" t="str">
        <f t="shared" si="42"/>
        <v/>
      </c>
      <c r="M200" s="120">
        <f t="shared" si="31"/>
        <v>6</v>
      </c>
      <c r="N200" s="68">
        <f t="shared" si="43"/>
        <v>0.02616390342</v>
      </c>
      <c r="O200" s="138">
        <f t="shared" si="44"/>
        <v>-0.02616390342</v>
      </c>
      <c r="P200" s="239" t="s">
        <v>487</v>
      </c>
      <c r="Q200" s="245"/>
    </row>
    <row r="201">
      <c r="B201" s="144" t="s">
        <v>205</v>
      </c>
      <c r="C201" s="164" t="s">
        <v>488</v>
      </c>
      <c r="D201" s="65"/>
      <c r="E201" s="65"/>
      <c r="F201" s="132" t="str">
        <f t="shared" ref="F201:L201" si="45">F66</f>
        <v/>
      </c>
      <c r="G201" s="132" t="str">
        <f t="shared" si="45"/>
        <v/>
      </c>
      <c r="H201" s="132" t="str">
        <f t="shared" si="45"/>
        <v/>
      </c>
      <c r="I201" s="132" t="str">
        <f t="shared" si="45"/>
        <v/>
      </c>
      <c r="J201" s="132" t="str">
        <f t="shared" si="45"/>
        <v/>
      </c>
      <c r="K201" s="132" t="str">
        <f t="shared" si="45"/>
        <v/>
      </c>
      <c r="L201" s="132" t="str">
        <f t="shared" si="45"/>
        <v/>
      </c>
      <c r="M201" s="120" t="str">
        <f t="shared" si="31"/>
        <v/>
      </c>
      <c r="N201" s="68" t="str">
        <f t="shared" si="43"/>
        <v/>
      </c>
      <c r="O201" s="138" t="str">
        <f>+N201</f>
        <v/>
      </c>
      <c r="P201" s="239" t="s">
        <v>486</v>
      </c>
      <c r="Q201" s="245"/>
    </row>
    <row r="202">
      <c r="B202" s="204" t="s">
        <v>128</v>
      </c>
      <c r="C202" s="164" t="s">
        <v>217</v>
      </c>
      <c r="D202" s="65"/>
      <c r="E202" s="65"/>
      <c r="F202" s="132" t="str">
        <f t="shared" ref="F202:L202" si="46">F67</f>
        <v/>
      </c>
      <c r="G202" s="132" t="str">
        <f t="shared" si="46"/>
        <v/>
      </c>
      <c r="H202" s="132" t="str">
        <f t="shared" si="46"/>
        <v/>
      </c>
      <c r="I202" s="132" t="str">
        <f t="shared" si="46"/>
        <v/>
      </c>
      <c r="J202" s="132" t="str">
        <f t="shared" si="46"/>
        <v/>
      </c>
      <c r="K202" s="132" t="str">
        <f t="shared" si="46"/>
        <v/>
      </c>
      <c r="L202" s="132" t="str">
        <f t="shared" si="46"/>
        <v/>
      </c>
      <c r="M202" s="120" t="str">
        <f t="shared" si="31"/>
        <v/>
      </c>
      <c r="N202" s="134" t="str">
        <f t="shared" si="43"/>
        <v/>
      </c>
      <c r="O202" s="138">
        <f>-N202</f>
        <v>0</v>
      </c>
      <c r="P202" s="235" t="s">
        <v>489</v>
      </c>
      <c r="Q202" s="245"/>
    </row>
    <row r="203">
      <c r="B203" s="144" t="s">
        <v>205</v>
      </c>
      <c r="C203" s="164" t="s">
        <v>490</v>
      </c>
      <c r="D203" s="108"/>
      <c r="E203" s="108"/>
      <c r="F203" s="145">
        <f>343</f>
        <v>343</v>
      </c>
      <c r="G203" s="2" t="s">
        <v>342</v>
      </c>
      <c r="H203" s="168">
        <f>O33</f>
        <v>343</v>
      </c>
      <c r="I203" s="196" t="s">
        <v>309</v>
      </c>
      <c r="M203" s="134">
        <f t="shared" ref="M203:M204" si="47">F203</f>
        <v>343</v>
      </c>
      <c r="N203" s="141"/>
      <c r="O203" s="138">
        <f>M203</f>
        <v>343</v>
      </c>
      <c r="P203" s="235" t="s">
        <v>491</v>
      </c>
      <c r="Q203" s="245"/>
    </row>
    <row r="204">
      <c r="B204" s="108" t="s">
        <v>128</v>
      </c>
      <c r="C204" s="164" t="s">
        <v>343</v>
      </c>
      <c r="D204" s="108"/>
      <c r="E204" s="108"/>
      <c r="F204" s="145">
        <v>3128.0</v>
      </c>
      <c r="G204" s="2" t="s">
        <v>342</v>
      </c>
      <c r="H204" s="168">
        <f>O50</f>
        <v>3128</v>
      </c>
      <c r="I204" s="196" t="s">
        <v>307</v>
      </c>
      <c r="M204" s="134">
        <f t="shared" si="47"/>
        <v>3128</v>
      </c>
      <c r="N204" s="141"/>
      <c r="O204" s="138">
        <f t="shared" ref="O204:O206" si="48">-M204</f>
        <v>-3128</v>
      </c>
    </row>
    <row r="205">
      <c r="B205" s="108" t="s">
        <v>128</v>
      </c>
      <c r="C205" s="164" t="s">
        <v>221</v>
      </c>
      <c r="D205" s="108"/>
      <c r="E205" s="108"/>
      <c r="F205" s="145"/>
      <c r="G205" s="71"/>
      <c r="H205" s="71"/>
      <c r="I205" s="71"/>
      <c r="J205" s="71"/>
      <c r="K205" s="71"/>
      <c r="L205" s="71"/>
      <c r="M205" s="134" t="str">
        <f t="shared" ref="M205:M224" si="49">if(Count(F205:L205)&gt;0,sum(F205:L205),"")</f>
        <v/>
      </c>
      <c r="N205" s="141"/>
      <c r="O205" s="138">
        <f t="shared" si="48"/>
        <v>0</v>
      </c>
      <c r="Q205" s="2" t="s">
        <v>222</v>
      </c>
    </row>
    <row r="206">
      <c r="B206" s="108" t="s">
        <v>128</v>
      </c>
      <c r="C206" s="164" t="s">
        <v>344</v>
      </c>
      <c r="D206" s="108"/>
      <c r="E206" s="108"/>
      <c r="F206" s="132">
        <f>F185</f>
        <v>9002</v>
      </c>
      <c r="G206" s="71"/>
      <c r="H206" s="71"/>
      <c r="I206" s="71"/>
      <c r="J206" s="71"/>
      <c r="K206" s="71"/>
      <c r="L206" s="71"/>
      <c r="M206" s="134">
        <f t="shared" si="49"/>
        <v>9002</v>
      </c>
      <c r="N206" s="141"/>
      <c r="O206" s="138">
        <f t="shared" si="48"/>
        <v>-9002</v>
      </c>
    </row>
    <row r="207">
      <c r="B207" s="144" t="s">
        <v>205</v>
      </c>
      <c r="C207" s="167" t="s">
        <v>224</v>
      </c>
      <c r="D207" s="108"/>
      <c r="E207" s="108"/>
      <c r="F207" s="145" t="s">
        <v>151</v>
      </c>
      <c r="G207" s="71"/>
      <c r="H207" s="71"/>
      <c r="I207" s="71"/>
      <c r="J207" s="71"/>
      <c r="K207" s="71"/>
      <c r="L207" s="71"/>
      <c r="M207" s="134" t="str">
        <f t="shared" si="49"/>
        <v/>
      </c>
      <c r="N207" s="141"/>
      <c r="O207" s="138" t="str">
        <f t="shared" ref="O207:O208" si="50">M207</f>
        <v/>
      </c>
      <c r="P207" s="239" t="s">
        <v>492</v>
      </c>
      <c r="Q207" s="245"/>
      <c r="R207" s="245"/>
      <c r="S207" s="245"/>
    </row>
    <row r="208">
      <c r="B208" s="144" t="s">
        <v>205</v>
      </c>
      <c r="C208" s="167" t="s">
        <v>225</v>
      </c>
      <c r="D208" s="108"/>
      <c r="E208" s="108"/>
      <c r="F208" s="145" t="s">
        <v>151</v>
      </c>
      <c r="G208" s="71"/>
      <c r="H208" s="71"/>
      <c r="I208" s="71"/>
      <c r="J208" s="71"/>
      <c r="K208" s="71"/>
      <c r="L208" s="71"/>
      <c r="M208" s="134" t="str">
        <f t="shared" si="49"/>
        <v/>
      </c>
      <c r="N208" s="141"/>
      <c r="O208" s="138" t="str">
        <f t="shared" si="50"/>
        <v/>
      </c>
      <c r="P208" s="239" t="s">
        <v>493</v>
      </c>
      <c r="Q208" s="245"/>
      <c r="R208" s="245"/>
      <c r="S208" s="245"/>
    </row>
    <row r="209">
      <c r="B209" s="40"/>
      <c r="C209" s="146"/>
      <c r="D209" s="41"/>
      <c r="E209" s="41"/>
      <c r="F209" s="147"/>
      <c r="G209" s="43"/>
      <c r="H209" s="43"/>
      <c r="I209" s="43"/>
      <c r="J209" s="43"/>
      <c r="K209" s="43"/>
      <c r="L209" s="43"/>
      <c r="M209" s="85" t="str">
        <f t="shared" si="49"/>
        <v/>
      </c>
      <c r="N209" s="48" t="str">
        <f t="shared" ref="N209:N224" si="51">if(ISNUMBER(M209)=false,"",if($J$8&lt;&gt;0,if(M209&lt;&gt;"",M209*$J$8,""),""))</f>
        <v/>
      </c>
      <c r="O209" s="148"/>
    </row>
    <row r="210">
      <c r="B210" s="40"/>
      <c r="C210" s="146"/>
      <c r="D210" s="41"/>
      <c r="E210" s="41"/>
      <c r="F210" s="147"/>
      <c r="G210" s="43"/>
      <c r="H210" s="43"/>
      <c r="I210" s="43"/>
      <c r="J210" s="43"/>
      <c r="K210" s="43"/>
      <c r="L210" s="43"/>
      <c r="M210" s="85" t="str">
        <f t="shared" si="49"/>
        <v/>
      </c>
      <c r="N210" s="48" t="str">
        <f t="shared" si="51"/>
        <v/>
      </c>
      <c r="O210" s="148"/>
    </row>
    <row r="211">
      <c r="B211" s="40"/>
      <c r="C211" s="146"/>
      <c r="D211" s="41"/>
      <c r="E211" s="41"/>
      <c r="F211" s="147"/>
      <c r="G211" s="43"/>
      <c r="H211" s="43"/>
      <c r="I211" s="43"/>
      <c r="J211" s="43"/>
      <c r="K211" s="43"/>
      <c r="L211" s="43"/>
      <c r="M211" s="85" t="str">
        <f t="shared" si="49"/>
        <v/>
      </c>
      <c r="N211" s="48" t="str">
        <f t="shared" si="51"/>
        <v/>
      </c>
      <c r="O211" s="148"/>
    </row>
    <row r="212">
      <c r="B212" s="40"/>
      <c r="C212" s="146"/>
      <c r="D212" s="41"/>
      <c r="E212" s="41"/>
      <c r="F212" s="147"/>
      <c r="G212" s="43"/>
      <c r="H212" s="43"/>
      <c r="I212" s="43"/>
      <c r="J212" s="43"/>
      <c r="K212" s="43"/>
      <c r="L212" s="43"/>
      <c r="M212" s="85" t="str">
        <f t="shared" si="49"/>
        <v/>
      </c>
      <c r="N212" s="48" t="str">
        <f t="shared" si="51"/>
        <v/>
      </c>
      <c r="O212" s="148"/>
    </row>
    <row r="213">
      <c r="B213" s="40"/>
      <c r="C213" s="146"/>
      <c r="D213" s="41"/>
      <c r="E213" s="41"/>
      <c r="F213" s="147"/>
      <c r="G213" s="43"/>
      <c r="H213" s="43"/>
      <c r="I213" s="43"/>
      <c r="J213" s="43"/>
      <c r="K213" s="43"/>
      <c r="L213" s="43"/>
      <c r="M213" s="85" t="str">
        <f t="shared" si="49"/>
        <v/>
      </c>
      <c r="N213" s="48" t="str">
        <f t="shared" si="51"/>
        <v/>
      </c>
      <c r="O213" s="148"/>
    </row>
    <row r="214">
      <c r="B214" s="40"/>
      <c r="C214" s="146"/>
      <c r="D214" s="41"/>
      <c r="E214" s="41"/>
      <c r="F214" s="147"/>
      <c r="G214" s="43"/>
      <c r="H214" s="43"/>
      <c r="I214" s="43"/>
      <c r="J214" s="43"/>
      <c r="K214" s="43"/>
      <c r="L214" s="43"/>
      <c r="M214" s="85" t="str">
        <f t="shared" si="49"/>
        <v/>
      </c>
      <c r="N214" s="48" t="str">
        <f t="shared" si="51"/>
        <v/>
      </c>
      <c r="O214" s="148"/>
    </row>
    <row r="215">
      <c r="B215" s="40"/>
      <c r="C215" s="146"/>
      <c r="D215" s="41"/>
      <c r="E215" s="41"/>
      <c r="F215" s="147"/>
      <c r="G215" s="43"/>
      <c r="H215" s="43"/>
      <c r="I215" s="43"/>
      <c r="J215" s="43"/>
      <c r="K215" s="43"/>
      <c r="L215" s="43"/>
      <c r="M215" s="85" t="str">
        <f t="shared" si="49"/>
        <v/>
      </c>
      <c r="N215" s="48" t="str">
        <f t="shared" si="51"/>
        <v/>
      </c>
      <c r="O215" s="148"/>
    </row>
    <row r="216">
      <c r="B216" s="40"/>
      <c r="C216" s="146"/>
      <c r="D216" s="41"/>
      <c r="E216" s="41"/>
      <c r="F216" s="147"/>
      <c r="G216" s="43"/>
      <c r="H216" s="43"/>
      <c r="I216" s="43"/>
      <c r="J216" s="43"/>
      <c r="K216" s="43"/>
      <c r="L216" s="43"/>
      <c r="M216" s="85" t="str">
        <f t="shared" si="49"/>
        <v/>
      </c>
      <c r="N216" s="48" t="str">
        <f t="shared" si="51"/>
        <v/>
      </c>
      <c r="O216" s="148"/>
    </row>
    <row r="217">
      <c r="B217" s="40"/>
      <c r="C217" s="146"/>
      <c r="D217" s="41"/>
      <c r="E217" s="41"/>
      <c r="F217" s="147"/>
      <c r="G217" s="43"/>
      <c r="H217" s="43"/>
      <c r="I217" s="43"/>
      <c r="J217" s="43"/>
      <c r="K217" s="43"/>
      <c r="L217" s="43"/>
      <c r="M217" s="85" t="str">
        <f t="shared" si="49"/>
        <v/>
      </c>
      <c r="N217" s="48" t="str">
        <f t="shared" si="51"/>
        <v/>
      </c>
      <c r="O217" s="149" t="str">
        <f>M218</f>
        <v/>
      </c>
      <c r="P217" s="56" t="s">
        <v>226</v>
      </c>
    </row>
    <row r="218">
      <c r="B218" s="40"/>
      <c r="C218" s="146"/>
      <c r="D218" s="41"/>
      <c r="E218" s="41"/>
      <c r="F218" s="147"/>
      <c r="G218" s="43"/>
      <c r="H218" s="43"/>
      <c r="I218" s="43"/>
      <c r="J218" s="43"/>
      <c r="K218" s="43"/>
      <c r="L218" s="43"/>
      <c r="M218" s="85" t="str">
        <f t="shared" si="49"/>
        <v/>
      </c>
      <c r="N218" s="48" t="str">
        <f t="shared" si="51"/>
        <v/>
      </c>
      <c r="O218" s="136"/>
      <c r="P218" s="54"/>
    </row>
    <row r="219">
      <c r="B219" s="40"/>
      <c r="C219" s="146"/>
      <c r="D219" s="41"/>
      <c r="E219" s="41"/>
      <c r="F219" s="147"/>
      <c r="G219" s="43"/>
      <c r="H219" s="43"/>
      <c r="I219" s="43"/>
      <c r="J219" s="43"/>
      <c r="K219" s="43"/>
      <c r="L219" s="43"/>
      <c r="M219" s="85" t="str">
        <f t="shared" si="49"/>
        <v/>
      </c>
      <c r="N219" s="48" t="str">
        <f t="shared" si="51"/>
        <v/>
      </c>
      <c r="O219" s="136"/>
      <c r="P219" s="54"/>
    </row>
    <row r="220">
      <c r="B220" s="40"/>
      <c r="C220" s="146"/>
      <c r="D220" s="41"/>
      <c r="E220" s="41"/>
      <c r="F220" s="147"/>
      <c r="G220" s="43"/>
      <c r="H220" s="43"/>
      <c r="I220" s="43"/>
      <c r="J220" s="43"/>
      <c r="K220" s="43"/>
      <c r="L220" s="43"/>
      <c r="M220" s="85" t="str">
        <f t="shared" si="49"/>
        <v/>
      </c>
      <c r="N220" s="48" t="str">
        <f t="shared" si="51"/>
        <v/>
      </c>
      <c r="O220" s="149" t="str">
        <f>M221</f>
        <v/>
      </c>
      <c r="P220" s="56" t="s">
        <v>226</v>
      </c>
    </row>
    <row r="221">
      <c r="B221" s="40"/>
      <c r="C221" s="146"/>
      <c r="D221" s="41"/>
      <c r="E221" s="41"/>
      <c r="F221" s="147"/>
      <c r="G221" s="43"/>
      <c r="H221" s="43"/>
      <c r="I221" s="43"/>
      <c r="J221" s="43"/>
      <c r="K221" s="43"/>
      <c r="L221" s="43"/>
      <c r="M221" s="85" t="str">
        <f t="shared" si="49"/>
        <v/>
      </c>
      <c r="N221" s="48" t="str">
        <f t="shared" si="51"/>
        <v/>
      </c>
      <c r="O221" s="150"/>
      <c r="P221" s="54"/>
    </row>
    <row r="222">
      <c r="B222" s="40"/>
      <c r="C222" s="146"/>
      <c r="D222" s="41"/>
      <c r="E222" s="41"/>
      <c r="F222" s="147"/>
      <c r="G222" s="43"/>
      <c r="H222" s="43"/>
      <c r="I222" s="43"/>
      <c r="J222" s="43"/>
      <c r="K222" s="43"/>
      <c r="L222" s="43"/>
      <c r="M222" s="85" t="str">
        <f t="shared" si="49"/>
        <v/>
      </c>
      <c r="N222" s="48" t="str">
        <f t="shared" si="51"/>
        <v/>
      </c>
      <c r="O222" s="150"/>
      <c r="P222" s="54"/>
    </row>
    <row r="223">
      <c r="B223" s="40"/>
      <c r="C223" s="146"/>
      <c r="D223" s="41"/>
      <c r="E223" s="41"/>
      <c r="F223" s="147"/>
      <c r="G223" s="43"/>
      <c r="H223" s="43"/>
      <c r="I223" s="43"/>
      <c r="J223" s="43"/>
      <c r="K223" s="43"/>
      <c r="L223" s="43"/>
      <c r="M223" s="85" t="str">
        <f t="shared" si="49"/>
        <v/>
      </c>
      <c r="N223" s="48" t="str">
        <f t="shared" si="51"/>
        <v/>
      </c>
      <c r="O223" s="149">
        <f>O228-O220</f>
        <v>0</v>
      </c>
      <c r="P223" s="56" t="s">
        <v>226</v>
      </c>
    </row>
    <row r="224">
      <c r="B224" s="40"/>
      <c r="C224" s="146"/>
      <c r="D224" s="41"/>
      <c r="E224" s="41"/>
      <c r="F224" s="147"/>
      <c r="G224" s="43"/>
      <c r="H224" s="43"/>
      <c r="I224" s="43"/>
      <c r="J224" s="43"/>
      <c r="K224" s="43"/>
      <c r="L224" s="43"/>
      <c r="M224" s="85" t="str">
        <f t="shared" si="49"/>
        <v/>
      </c>
      <c r="N224" s="48" t="str">
        <f t="shared" si="51"/>
        <v/>
      </c>
      <c r="O224" s="150"/>
      <c r="P224" s="54"/>
    </row>
    <row r="225">
      <c r="N225" s="4"/>
      <c r="O225" s="149" t="str">
        <f>N226</f>
        <v/>
      </c>
      <c r="P225" s="56" t="s">
        <v>226</v>
      </c>
    </row>
    <row r="226">
      <c r="N226" s="4"/>
      <c r="O226" s="150"/>
      <c r="P226" s="54"/>
    </row>
    <row r="227">
      <c r="N227" s="4"/>
      <c r="O227" s="150"/>
      <c r="P227" s="54"/>
    </row>
    <row r="228">
      <c r="N228" s="4"/>
      <c r="O228" s="149">
        <f>M229+N230+N231+N232+N233+N234+N235-M236-N237-N238+M239-M240-M241</f>
        <v>0</v>
      </c>
      <c r="P228" s="56" t="s">
        <v>226</v>
      </c>
    </row>
    <row r="232">
      <c r="N232" s="4"/>
    </row>
    <row r="233">
      <c r="N233" s="4"/>
    </row>
    <row r="234">
      <c r="N234" s="4"/>
    </row>
    <row r="235">
      <c r="N235" s="4"/>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sheetData>
  <mergeCells count="29">
    <mergeCell ref="B8:D8"/>
    <mergeCell ref="AB8:AC8"/>
    <mergeCell ref="R36:V36"/>
    <mergeCell ref="F139:L139"/>
    <mergeCell ref="D147:E147"/>
    <mergeCell ref="D148:E148"/>
    <mergeCell ref="D149:E149"/>
    <mergeCell ref="D150:E150"/>
    <mergeCell ref="D151:E151"/>
    <mergeCell ref="V151:Z151"/>
    <mergeCell ref="D152:E152"/>
    <mergeCell ref="L152:Q152"/>
    <mergeCell ref="D153:E153"/>
    <mergeCell ref="L153:Q153"/>
    <mergeCell ref="D163:E163"/>
    <mergeCell ref="D166:E166"/>
    <mergeCell ref="D167:E167"/>
    <mergeCell ref="D168:E168"/>
    <mergeCell ref="D169:E169"/>
    <mergeCell ref="I181:M181"/>
    <mergeCell ref="I203:L203"/>
    <mergeCell ref="I204:L204"/>
    <mergeCell ref="D154:E154"/>
    <mergeCell ref="D155:E155"/>
    <mergeCell ref="L155:Q155"/>
    <mergeCell ref="D156:E156"/>
    <mergeCell ref="D157:E157"/>
    <mergeCell ref="D161:E161"/>
    <mergeCell ref="D162:E16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min="6" max="6" width="15.63"/>
    <col customWidth="1" min="17" max="17" width="24.88"/>
    <col customWidth="1" min="18" max="18" width="24.0"/>
    <col customWidth="1" min="20" max="20" width="24.88"/>
  </cols>
  <sheetData>
    <row r="1">
      <c r="A1" s="3" t="s">
        <v>494</v>
      </c>
      <c r="N1" s="4"/>
    </row>
    <row r="2">
      <c r="A2" s="5" t="s">
        <v>495</v>
      </c>
      <c r="B2" s="6"/>
      <c r="C2" s="6"/>
      <c r="D2" s="6"/>
      <c r="E2" s="6"/>
      <c r="F2" s="6"/>
      <c r="G2" s="6"/>
      <c r="H2" s="6"/>
      <c r="I2" s="6"/>
      <c r="J2" s="6"/>
      <c r="K2" s="6"/>
      <c r="N2" s="4"/>
    </row>
    <row r="3">
      <c r="A3" s="5" t="s">
        <v>496</v>
      </c>
      <c r="B3" s="6"/>
      <c r="C3" s="6"/>
      <c r="D3" s="6"/>
      <c r="E3" s="6"/>
      <c r="F3" s="6"/>
      <c r="G3" s="6"/>
      <c r="H3" s="6"/>
      <c r="I3" s="6"/>
      <c r="J3" s="6"/>
      <c r="K3" s="6"/>
      <c r="N3" s="4"/>
    </row>
    <row r="4">
      <c r="A4" s="7" t="s">
        <v>497</v>
      </c>
      <c r="N4" s="4"/>
      <c r="Y4" s="8" t="s">
        <v>7</v>
      </c>
    </row>
    <row r="5">
      <c r="A5" s="9" t="s">
        <v>498</v>
      </c>
      <c r="N5" s="4"/>
      <c r="Y5" s="2" t="s">
        <v>9</v>
      </c>
      <c r="AA5" s="10">
        <v>2021.0</v>
      </c>
    </row>
    <row r="6">
      <c r="A6" s="9" t="s">
        <v>10</v>
      </c>
      <c r="E6" s="11"/>
      <c r="F6" s="11"/>
      <c r="N6" s="4"/>
      <c r="Y6" s="2" t="s">
        <v>11</v>
      </c>
      <c r="AA6" s="12">
        <f>DATEVALUE("12/31/" &amp; AA5)</f>
        <v>44561</v>
      </c>
    </row>
    <row r="7">
      <c r="A7" s="9"/>
      <c r="E7" s="11"/>
      <c r="F7" s="11"/>
      <c r="N7" s="4"/>
      <c r="Y7" s="2" t="s">
        <v>12</v>
      </c>
      <c r="AA7" s="13">
        <v>0.01</v>
      </c>
    </row>
    <row r="8">
      <c r="B8" s="14" t="str">
        <f>"Enter your management fees (for the entire year of " &amp; AA5 &amp; ") using one of the three methods below:"</f>
        <v>Enter your management fees (for the entire year of 2021) using one of the three methods below:</v>
      </c>
      <c r="E8" s="15">
        <v>999.99</v>
      </c>
      <c r="F8" s="8"/>
      <c r="G8" s="2" t="s">
        <v>13</v>
      </c>
      <c r="J8" s="151">
        <f>E8/AA8</f>
        <v>0.006952354275</v>
      </c>
      <c r="Y8" s="2" t="s">
        <v>14</v>
      </c>
      <c r="AA8" s="17">
        <v>143834.73</v>
      </c>
      <c r="AB8" s="7" t="s">
        <v>15</v>
      </c>
      <c r="AD8" s="7"/>
      <c r="AE8" s="7"/>
      <c r="AF8" s="7"/>
      <c r="AG8" s="7"/>
      <c r="AH8" s="7"/>
      <c r="AI8" s="7"/>
      <c r="AJ8" s="7"/>
      <c r="AK8" s="7"/>
      <c r="AL8" s="7"/>
      <c r="AM8" s="7"/>
      <c r="AN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408</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t="s">
        <v>499</v>
      </c>
      <c r="G20" s="36"/>
      <c r="H20" s="36"/>
      <c r="I20" s="36"/>
      <c r="J20" s="36"/>
      <c r="K20" s="37"/>
      <c r="L20" s="37"/>
      <c r="M20" s="38"/>
      <c r="N20" s="39"/>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row>
    <row r="21">
      <c r="B21" s="40" t="s">
        <v>37</v>
      </c>
      <c r="C21" s="41"/>
      <c r="D21" s="42"/>
      <c r="E21" s="42"/>
      <c r="F21" s="43"/>
      <c r="G21" s="43"/>
      <c r="H21" s="43"/>
      <c r="I21" s="43"/>
      <c r="J21" s="43"/>
      <c r="K21" s="44"/>
      <c r="L21" s="44"/>
      <c r="M21" s="45"/>
    </row>
    <row r="22">
      <c r="B22" s="40" t="s">
        <v>38</v>
      </c>
      <c r="C22" s="41" t="s">
        <v>39</v>
      </c>
      <c r="D22" s="42"/>
      <c r="E22" s="42"/>
      <c r="F22" s="43" t="s">
        <v>500</v>
      </c>
      <c r="G22" s="43"/>
      <c r="H22" s="43"/>
      <c r="I22" s="43"/>
      <c r="J22" s="43"/>
      <c r="K22" s="44"/>
      <c r="L22" s="44"/>
      <c r="M22" s="45"/>
      <c r="N22" s="46" t="s">
        <v>501</v>
      </c>
      <c r="O22" s="46"/>
      <c r="P22" s="46"/>
      <c r="Q22" s="46"/>
    </row>
    <row r="23">
      <c r="B23" s="40" t="s">
        <v>42</v>
      </c>
      <c r="C23" s="41" t="s">
        <v>43</v>
      </c>
      <c r="D23" s="41" t="s">
        <v>44</v>
      </c>
      <c r="E23" s="42"/>
      <c r="F23" s="43" t="s">
        <v>502</v>
      </c>
      <c r="G23" s="43"/>
      <c r="H23" s="43"/>
      <c r="I23" s="43"/>
      <c r="J23" s="43"/>
      <c r="K23" s="44"/>
      <c r="L23" s="44"/>
      <c r="M23" s="45"/>
      <c r="N23" s="46" t="s">
        <v>503</v>
      </c>
      <c r="O23" s="46"/>
      <c r="P23" s="46"/>
      <c r="Q23" s="46"/>
    </row>
    <row r="24">
      <c r="B24" s="40" t="s">
        <v>42</v>
      </c>
      <c r="C24" s="41" t="s">
        <v>47</v>
      </c>
      <c r="D24" s="41" t="s">
        <v>48</v>
      </c>
      <c r="E24" s="42"/>
      <c r="F24" s="43" t="s">
        <v>504</v>
      </c>
      <c r="G24" s="43"/>
      <c r="H24" s="43"/>
      <c r="I24" s="43"/>
      <c r="J24" s="43"/>
      <c r="K24" s="44"/>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65" si="4">if(Count(F26:L26)&gt;0,sum(F26:L26),"")</f>
        <v/>
      </c>
      <c r="N26" s="48" t="str">
        <f t="shared" ref="N26:N65" si="5">if(ISNUMBER(M26)=false,"",if($J$8&lt;&gt;0,if(M26&lt;&gt;"",M26*$J$8,""),""))</f>
        <v/>
      </c>
    </row>
    <row r="27">
      <c r="B27" s="40">
        <v>1.0</v>
      </c>
      <c r="C27" s="41" t="s">
        <v>51</v>
      </c>
      <c r="D27" s="42"/>
      <c r="E27" s="42"/>
      <c r="F27" s="49">
        <v>-2026.0</v>
      </c>
      <c r="G27" s="49"/>
      <c r="H27" s="49"/>
      <c r="I27" s="49"/>
      <c r="J27" s="49"/>
      <c r="K27" s="50"/>
      <c r="L27" s="50"/>
      <c r="M27" s="51">
        <f t="shared" si="4"/>
        <v>-2026</v>
      </c>
      <c r="N27" s="48">
        <f t="shared" si="5"/>
        <v>-14.08546976</v>
      </c>
      <c r="O27" s="154">
        <v>-14.0</v>
      </c>
    </row>
    <row r="28">
      <c r="B28" s="40">
        <v>2.0</v>
      </c>
      <c r="C28" s="41" t="s">
        <v>52</v>
      </c>
      <c r="D28" s="42"/>
      <c r="E28" s="42"/>
      <c r="F28" s="49">
        <v>2.0</v>
      </c>
      <c r="G28" s="49"/>
      <c r="H28" s="49"/>
      <c r="I28" s="49"/>
      <c r="J28" s="49"/>
      <c r="K28" s="50"/>
      <c r="L28" s="50"/>
      <c r="M28" s="51">
        <f t="shared" si="4"/>
        <v>2</v>
      </c>
      <c r="N28" s="48">
        <f t="shared" si="5"/>
        <v>0.01390470855</v>
      </c>
      <c r="O28" s="153"/>
    </row>
    <row r="29">
      <c r="B29" s="40">
        <v>3.0</v>
      </c>
      <c r="C29" s="41" t="s">
        <v>53</v>
      </c>
      <c r="D29" s="42"/>
      <c r="E29" s="42"/>
      <c r="F29" s="49">
        <v>3.0</v>
      </c>
      <c r="G29" s="50"/>
      <c r="H29" s="50"/>
      <c r="I29" s="50"/>
      <c r="J29" s="50"/>
      <c r="K29" s="50"/>
      <c r="L29" s="50"/>
      <c r="M29" s="51">
        <f t="shared" si="4"/>
        <v>3</v>
      </c>
      <c r="N29" s="48">
        <f t="shared" si="5"/>
        <v>0.02085706282</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row>
    <row r="33">
      <c r="B33" s="40">
        <v>5.0</v>
      </c>
      <c r="C33" s="41" t="s">
        <v>60</v>
      </c>
      <c r="D33" s="42"/>
      <c r="E33" s="42"/>
      <c r="F33" s="49">
        <v>206063.0</v>
      </c>
      <c r="G33" s="50"/>
      <c r="H33" s="49"/>
      <c r="I33" s="50"/>
      <c r="J33" s="50"/>
      <c r="K33" s="50"/>
      <c r="L33" s="50"/>
      <c r="M33" s="51">
        <f t="shared" si="4"/>
        <v>206063</v>
      </c>
      <c r="N33" s="48">
        <f t="shared" si="5"/>
        <v>1432.622979</v>
      </c>
      <c r="O33" s="154">
        <v>1532.0</v>
      </c>
      <c r="P33" s="2" t="s">
        <v>61</v>
      </c>
    </row>
    <row r="34">
      <c r="B34" s="40" t="s">
        <v>62</v>
      </c>
      <c r="C34" s="41" t="s">
        <v>63</v>
      </c>
      <c r="D34" s="42"/>
      <c r="E34" s="42"/>
      <c r="F34" s="49">
        <v>74305.0</v>
      </c>
      <c r="G34" s="50"/>
      <c r="H34" s="50"/>
      <c r="I34" s="50"/>
      <c r="J34" s="50"/>
      <c r="K34" s="50"/>
      <c r="L34" s="50"/>
      <c r="M34" s="51">
        <f t="shared" si="4"/>
        <v>74305</v>
      </c>
      <c r="N34" s="48">
        <f t="shared" si="5"/>
        <v>516.5946844</v>
      </c>
      <c r="O34" s="154">
        <v>517.0</v>
      </c>
    </row>
    <row r="35">
      <c r="B35" s="40" t="s">
        <v>65</v>
      </c>
      <c r="C35" s="41" t="s">
        <v>66</v>
      </c>
      <c r="D35" s="42"/>
      <c r="E35" s="42"/>
      <c r="F35" s="49">
        <v>74301.0</v>
      </c>
      <c r="G35" s="50"/>
      <c r="H35" s="50"/>
      <c r="I35" s="50"/>
      <c r="J35" s="50"/>
      <c r="K35" s="50"/>
      <c r="L35" s="50"/>
      <c r="M35" s="51">
        <f t="shared" si="4"/>
        <v>74301</v>
      </c>
      <c r="N35" s="48">
        <f t="shared" si="5"/>
        <v>516.566875</v>
      </c>
      <c r="O35" s="154">
        <v>517.0</v>
      </c>
    </row>
    <row r="36">
      <c r="B36" s="40" t="s">
        <v>67</v>
      </c>
      <c r="C36" s="41" t="s">
        <v>68</v>
      </c>
      <c r="D36" s="42"/>
      <c r="E36" s="42"/>
      <c r="F36" s="50"/>
      <c r="G36" s="50"/>
      <c r="H36" s="50"/>
      <c r="I36" s="50"/>
      <c r="J36" s="50"/>
      <c r="K36" s="50"/>
      <c r="L36" s="50"/>
      <c r="M36" s="45" t="str">
        <f t="shared" si="4"/>
        <v/>
      </c>
      <c r="N36" s="48" t="str">
        <f t="shared" si="5"/>
        <v/>
      </c>
      <c r="O36" s="153"/>
      <c r="Q36" s="52" t="s">
        <v>69</v>
      </c>
      <c r="R36" s="53" t="s">
        <v>70</v>
      </c>
    </row>
    <row r="37">
      <c r="B37" s="40">
        <v>7.0</v>
      </c>
      <c r="C37" s="41" t="s">
        <v>71</v>
      </c>
      <c r="D37" s="42"/>
      <c r="E37" s="42"/>
      <c r="F37" s="50"/>
      <c r="G37" s="50"/>
      <c r="H37" s="50"/>
      <c r="I37" s="50"/>
      <c r="J37" s="50"/>
      <c r="K37" s="50"/>
      <c r="L37" s="50"/>
      <c r="M37" s="45" t="str">
        <f t="shared" si="4"/>
        <v/>
      </c>
      <c r="N37" s="48" t="str">
        <f t="shared" si="5"/>
        <v/>
      </c>
      <c r="O37" s="153"/>
      <c r="Q37" s="54"/>
      <c r="R37" s="55" t="s">
        <v>72</v>
      </c>
      <c r="S37" s="56" t="s">
        <v>73</v>
      </c>
      <c r="T37" s="52" t="s">
        <v>74</v>
      </c>
      <c r="U37" s="56" t="s">
        <v>75</v>
      </c>
      <c r="V37" s="56" t="s">
        <v>76</v>
      </c>
    </row>
    <row r="38">
      <c r="B38" s="40">
        <v>8.0</v>
      </c>
      <c r="C38" s="41" t="s">
        <v>77</v>
      </c>
      <c r="D38" s="42"/>
      <c r="E38" s="42"/>
      <c r="F38" s="49">
        <v>22076.0</v>
      </c>
      <c r="G38" s="50"/>
      <c r="H38" s="50"/>
      <c r="I38" s="50"/>
      <c r="J38" s="50"/>
      <c r="K38" s="50"/>
      <c r="L38" s="50"/>
      <c r="M38" s="51">
        <f t="shared" si="4"/>
        <v>22076</v>
      </c>
      <c r="N38" s="48">
        <f t="shared" si="5"/>
        <v>153.480173</v>
      </c>
      <c r="O38" s="154">
        <v>153.0</v>
      </c>
      <c r="Q38" s="56" t="s">
        <v>78</v>
      </c>
      <c r="R38" s="57"/>
      <c r="S38" s="58" t="str">
        <f t="shared" ref="S38:S41" si="6">R38/$Q$38</f>
        <v>#VALUE!</v>
      </c>
      <c r="T38" s="57"/>
      <c r="U38" s="59" t="str">
        <f t="shared" ref="U38:U40" si="7">$S$35*S38</f>
        <v>#VALUE!</v>
      </c>
      <c r="V38" s="56" t="s">
        <v>79</v>
      </c>
    </row>
    <row r="39">
      <c r="B39" s="40" t="s">
        <v>80</v>
      </c>
      <c r="C39" s="41" t="s">
        <v>81</v>
      </c>
      <c r="D39" s="42"/>
      <c r="E39" s="42"/>
      <c r="F39" s="49">
        <v>144257.0</v>
      </c>
      <c r="G39" s="50"/>
      <c r="H39" s="50"/>
      <c r="I39" s="50"/>
      <c r="J39" s="50"/>
      <c r="K39" s="50"/>
      <c r="L39" s="50"/>
      <c r="M39" s="51">
        <f t="shared" si="4"/>
        <v>144257</v>
      </c>
      <c r="N39" s="48">
        <f t="shared" si="5"/>
        <v>1002.925771</v>
      </c>
      <c r="O39" s="154">
        <v>1003.0</v>
      </c>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O40" s="153"/>
      <c r="Q40" s="56" t="s">
        <v>85</v>
      </c>
      <c r="R40" s="57"/>
      <c r="S40" s="58" t="str">
        <f t="shared" si="6"/>
        <v>#VALUE!</v>
      </c>
      <c r="T40" s="54"/>
      <c r="U40" s="59" t="str">
        <f t="shared" si="7"/>
        <v>#VALUE!</v>
      </c>
      <c r="V40" s="8" t="s">
        <v>86</v>
      </c>
    </row>
    <row r="41">
      <c r="B41" s="40" t="s">
        <v>87</v>
      </c>
      <c r="C41" s="41" t="s">
        <v>88</v>
      </c>
      <c r="D41" s="42"/>
      <c r="E41" s="42"/>
      <c r="F41" s="50"/>
      <c r="G41" s="50"/>
      <c r="H41" s="50"/>
      <c r="I41" s="50"/>
      <c r="J41" s="50"/>
      <c r="K41" s="50"/>
      <c r="L41" s="50"/>
      <c r="M41" s="45" t="str">
        <f t="shared" si="4"/>
        <v/>
      </c>
      <c r="N41" s="48" t="str">
        <f t="shared" si="5"/>
        <v/>
      </c>
      <c r="O41" s="153"/>
      <c r="Q41" s="60" t="s">
        <v>89</v>
      </c>
      <c r="R41" s="57"/>
      <c r="S41" s="58" t="str">
        <f t="shared" si="6"/>
        <v>#VALUE!</v>
      </c>
      <c r="T41" s="54"/>
      <c r="U41" s="54"/>
      <c r="V41" s="54"/>
    </row>
    <row r="42">
      <c r="B42" s="40">
        <v>10.0</v>
      </c>
      <c r="C42" s="41" t="s">
        <v>90</v>
      </c>
      <c r="D42" s="42"/>
      <c r="E42" s="42"/>
      <c r="F42" s="49">
        <v>-29.0</v>
      </c>
      <c r="G42" s="50"/>
      <c r="H42" s="50"/>
      <c r="I42" s="50"/>
      <c r="J42" s="50"/>
      <c r="K42" s="50"/>
      <c r="L42" s="50"/>
      <c r="M42" s="51">
        <f t="shared" si="4"/>
        <v>-29</v>
      </c>
      <c r="N42" s="48">
        <f t="shared" si="5"/>
        <v>-0.201618274</v>
      </c>
      <c r="O42" s="153"/>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49">
        <v>143258.0</v>
      </c>
      <c r="G44" s="50"/>
      <c r="H44" s="50"/>
      <c r="I44" s="50"/>
      <c r="J44" s="50"/>
      <c r="K44" s="50"/>
      <c r="L44" s="50"/>
      <c r="M44" s="51">
        <f t="shared" si="4"/>
        <v>143258</v>
      </c>
      <c r="N44" s="48">
        <f t="shared" si="5"/>
        <v>995.9803687</v>
      </c>
      <c r="O44" s="154">
        <v>996.0</v>
      </c>
    </row>
    <row r="45">
      <c r="B45" s="40"/>
      <c r="C45" s="41" t="s">
        <v>96</v>
      </c>
      <c r="D45" s="41" t="s">
        <v>97</v>
      </c>
      <c r="E45" s="42"/>
      <c r="F45" s="49">
        <v>762845.0</v>
      </c>
      <c r="G45" s="50"/>
      <c r="H45" s="50"/>
      <c r="I45" s="50"/>
      <c r="J45" s="50"/>
      <c r="K45" s="50"/>
      <c r="L45" s="50"/>
      <c r="M45" s="51">
        <f t="shared" si="4"/>
        <v>762845</v>
      </c>
      <c r="N45" s="48">
        <f t="shared" si="5"/>
        <v>5303.568697</v>
      </c>
      <c r="O45" s="154">
        <v>5303.0</v>
      </c>
    </row>
    <row r="46">
      <c r="B46" s="40"/>
      <c r="C46" s="41" t="s">
        <v>98</v>
      </c>
      <c r="D46" s="41" t="s">
        <v>505</v>
      </c>
      <c r="E46" s="42"/>
      <c r="F46" s="49">
        <v>90.0</v>
      </c>
      <c r="G46" s="50"/>
      <c r="H46" s="50"/>
      <c r="I46" s="50"/>
      <c r="J46" s="50"/>
      <c r="K46" s="50"/>
      <c r="L46" s="50"/>
      <c r="M46" s="51">
        <f t="shared" si="4"/>
        <v>90</v>
      </c>
      <c r="N46" s="48">
        <f t="shared" si="5"/>
        <v>0.6257118847</v>
      </c>
      <c r="O46" s="154">
        <v>1.0</v>
      </c>
    </row>
    <row r="47">
      <c r="B47" s="40">
        <v>12.0</v>
      </c>
      <c r="C47" s="41" t="s">
        <v>99</v>
      </c>
      <c r="D47" s="42"/>
      <c r="E47" s="42"/>
      <c r="F47" s="49"/>
      <c r="G47" s="50"/>
      <c r="H47" s="50"/>
      <c r="I47" s="50"/>
      <c r="J47" s="50"/>
      <c r="K47" s="50"/>
      <c r="L47" s="50"/>
      <c r="M47" s="45" t="str">
        <f t="shared" si="4"/>
        <v/>
      </c>
      <c r="N47" s="48" t="str">
        <f t="shared" si="5"/>
        <v/>
      </c>
      <c r="O47" s="153"/>
    </row>
    <row r="48">
      <c r="B48" s="63" t="s">
        <v>100</v>
      </c>
      <c r="C48" s="64" t="s">
        <v>101</v>
      </c>
      <c r="D48" s="64"/>
      <c r="E48" s="65"/>
      <c r="F48" s="220"/>
      <c r="G48" s="220"/>
      <c r="H48" s="220"/>
      <c r="I48" s="220"/>
      <c r="J48" s="220"/>
      <c r="K48" s="220"/>
      <c r="L48" s="220"/>
      <c r="M48" s="67" t="str">
        <f t="shared" si="4"/>
        <v/>
      </c>
      <c r="N48" s="68" t="str">
        <f t="shared" si="5"/>
        <v/>
      </c>
      <c r="O48" s="155"/>
      <c r="P48" s="2"/>
    </row>
    <row r="49">
      <c r="B49" s="63"/>
      <c r="C49" s="64" t="s">
        <v>102</v>
      </c>
      <c r="D49" s="64" t="s">
        <v>97</v>
      </c>
      <c r="E49" s="65"/>
      <c r="F49" s="125">
        <v>128974.0</v>
      </c>
      <c r="G49" s="220"/>
      <c r="H49" s="220"/>
      <c r="I49" s="220"/>
      <c r="J49" s="220"/>
      <c r="K49" s="220"/>
      <c r="L49" s="220"/>
      <c r="M49" s="71">
        <f t="shared" si="4"/>
        <v>128974</v>
      </c>
      <c r="N49" s="68">
        <f t="shared" si="5"/>
        <v>896.6729403</v>
      </c>
      <c r="O49" s="156">
        <v>897.0</v>
      </c>
      <c r="P49" s="2" t="s">
        <v>104</v>
      </c>
    </row>
    <row r="50">
      <c r="B50" s="40"/>
      <c r="C50" s="64" t="s">
        <v>105</v>
      </c>
      <c r="D50" s="64" t="s">
        <v>106</v>
      </c>
      <c r="E50" s="65"/>
      <c r="F50" s="125">
        <v>287.0</v>
      </c>
      <c r="G50" s="220"/>
      <c r="H50" s="220"/>
      <c r="I50" s="220"/>
      <c r="J50" s="220"/>
      <c r="K50" s="220"/>
      <c r="L50" s="220"/>
      <c r="M50" s="71">
        <f t="shared" si="4"/>
        <v>287</v>
      </c>
      <c r="N50" s="68">
        <f t="shared" si="5"/>
        <v>1.995325677</v>
      </c>
      <c r="O50" s="156">
        <v>1000.0</v>
      </c>
      <c r="P50" s="73" t="s">
        <v>107</v>
      </c>
    </row>
    <row r="51">
      <c r="B51" s="40"/>
      <c r="C51" s="64" t="s">
        <v>108</v>
      </c>
      <c r="D51" s="41" t="s">
        <v>95</v>
      </c>
      <c r="E51" s="42"/>
      <c r="F51" s="49">
        <v>3.0</v>
      </c>
      <c r="G51" s="50"/>
      <c r="H51" s="50"/>
      <c r="I51" s="50"/>
      <c r="J51" s="50"/>
      <c r="K51" s="50"/>
      <c r="L51" s="50"/>
      <c r="M51" s="71">
        <f t="shared" si="4"/>
        <v>3</v>
      </c>
      <c r="N51" s="68">
        <f t="shared" si="5"/>
        <v>0.02085706282</v>
      </c>
      <c r="O51" s="156"/>
    </row>
    <row r="52">
      <c r="B52" s="40" t="s">
        <v>109</v>
      </c>
      <c r="C52" s="41" t="s">
        <v>110</v>
      </c>
      <c r="D52" s="42"/>
      <c r="E52" s="42"/>
      <c r="F52" s="50"/>
      <c r="G52" s="50"/>
      <c r="H52" s="50"/>
      <c r="I52" s="50"/>
      <c r="J52" s="50"/>
      <c r="K52" s="50"/>
      <c r="L52" s="50"/>
      <c r="M52" s="45" t="str">
        <f t="shared" si="4"/>
        <v/>
      </c>
      <c r="N52" s="48" t="str">
        <f t="shared" si="5"/>
        <v/>
      </c>
      <c r="O52" s="153"/>
    </row>
    <row r="53">
      <c r="B53" s="40"/>
      <c r="C53" s="41" t="s">
        <v>111</v>
      </c>
      <c r="D53" s="41"/>
      <c r="E53" s="42"/>
      <c r="F53" s="50"/>
      <c r="G53" s="50"/>
      <c r="H53" s="50"/>
      <c r="I53" s="50"/>
      <c r="J53" s="50"/>
      <c r="K53" s="50"/>
      <c r="L53" s="50"/>
      <c r="M53" s="45" t="str">
        <f t="shared" si="4"/>
        <v/>
      </c>
      <c r="N53" s="48" t="str">
        <f t="shared" si="5"/>
        <v/>
      </c>
      <c r="O53" s="153"/>
    </row>
    <row r="54">
      <c r="B54" s="40" t="s">
        <v>112</v>
      </c>
      <c r="C54" s="41" t="s">
        <v>113</v>
      </c>
      <c r="D54" s="42"/>
      <c r="E54" s="42"/>
      <c r="F54" s="50"/>
      <c r="G54" s="50"/>
      <c r="H54" s="50"/>
      <c r="I54" s="50"/>
      <c r="J54" s="50"/>
      <c r="K54" s="50"/>
      <c r="L54" s="50"/>
      <c r="M54" s="45" t="str">
        <f t="shared" si="4"/>
        <v/>
      </c>
      <c r="N54" s="48" t="str">
        <f t="shared" si="5"/>
        <v/>
      </c>
      <c r="O54" s="153"/>
    </row>
    <row r="55">
      <c r="B55" s="40"/>
      <c r="C55" s="41" t="s">
        <v>114</v>
      </c>
      <c r="D55" s="42"/>
      <c r="E55" s="42"/>
      <c r="F55" s="50"/>
      <c r="G55" s="50"/>
      <c r="H55" s="50"/>
      <c r="I55" s="50"/>
      <c r="J55" s="50"/>
      <c r="K55" s="50"/>
      <c r="L55" s="50"/>
      <c r="M55" s="45" t="str">
        <f t="shared" si="4"/>
        <v/>
      </c>
      <c r="N55" s="48" t="str">
        <f t="shared" si="5"/>
        <v/>
      </c>
      <c r="O55" s="153"/>
    </row>
    <row r="56">
      <c r="B56" s="40" t="s">
        <v>115</v>
      </c>
      <c r="C56" s="41" t="s">
        <v>116</v>
      </c>
      <c r="D56" s="42"/>
      <c r="E56" s="42"/>
      <c r="F56" s="50"/>
      <c r="G56" s="50"/>
      <c r="H56" s="50"/>
      <c r="I56" s="50"/>
      <c r="J56" s="50"/>
      <c r="K56" s="50"/>
      <c r="L56" s="50"/>
      <c r="M56" s="45" t="str">
        <f t="shared" si="4"/>
        <v/>
      </c>
      <c r="N56" s="48" t="str">
        <f t="shared" si="5"/>
        <v/>
      </c>
      <c r="O56" s="153"/>
    </row>
    <row r="57">
      <c r="B57" s="40"/>
      <c r="C57" s="41" t="s">
        <v>117</v>
      </c>
      <c r="D57" s="42"/>
      <c r="E57" s="42"/>
      <c r="F57" s="50"/>
      <c r="G57" s="50"/>
      <c r="H57" s="50"/>
      <c r="I57" s="50"/>
      <c r="J57" s="50"/>
      <c r="K57" s="50"/>
      <c r="L57" s="50"/>
      <c r="M57" s="45" t="str">
        <f t="shared" si="4"/>
        <v/>
      </c>
      <c r="N57" s="48" t="str">
        <f t="shared" si="5"/>
        <v/>
      </c>
      <c r="O57" s="153"/>
    </row>
    <row r="58">
      <c r="B58" s="40"/>
      <c r="C58" s="41" t="s">
        <v>117</v>
      </c>
      <c r="D58" s="42"/>
      <c r="E58" s="42"/>
      <c r="F58" s="50"/>
      <c r="G58" s="50"/>
      <c r="H58" s="50"/>
      <c r="I58" s="50"/>
      <c r="J58" s="50"/>
      <c r="K58" s="50"/>
      <c r="L58" s="50"/>
      <c r="M58" s="45" t="str">
        <f t="shared" si="4"/>
        <v/>
      </c>
      <c r="N58" s="48" t="str">
        <f t="shared" si="5"/>
        <v/>
      </c>
      <c r="O58" s="153"/>
    </row>
    <row r="59">
      <c r="B59" s="40"/>
      <c r="C59" s="41" t="s">
        <v>117</v>
      </c>
      <c r="D59" s="42"/>
      <c r="E59" s="42"/>
      <c r="F59" s="50"/>
      <c r="G59" s="50"/>
      <c r="H59" s="50"/>
      <c r="I59" s="50"/>
      <c r="J59" s="50"/>
      <c r="K59" s="50"/>
      <c r="L59" s="50"/>
      <c r="M59" s="45" t="str">
        <f t="shared" si="4"/>
        <v/>
      </c>
      <c r="N59" s="48" t="str">
        <f t="shared" si="5"/>
        <v/>
      </c>
      <c r="O59" s="153"/>
    </row>
    <row r="60">
      <c r="B60" s="40"/>
      <c r="C60" s="41" t="s">
        <v>117</v>
      </c>
      <c r="D60" s="42"/>
      <c r="E60" s="42"/>
      <c r="F60" s="50"/>
      <c r="G60" s="50"/>
      <c r="H60" s="50"/>
      <c r="I60" s="50"/>
      <c r="J60" s="50"/>
      <c r="K60" s="50"/>
      <c r="L60" s="50"/>
      <c r="M60" s="45" t="str">
        <f t="shared" si="4"/>
        <v/>
      </c>
      <c r="N60" s="48" t="str">
        <f t="shared" si="5"/>
        <v/>
      </c>
      <c r="O60" s="153"/>
    </row>
    <row r="61">
      <c r="B61" s="40"/>
      <c r="C61" s="41" t="s">
        <v>117</v>
      </c>
      <c r="D61" s="42"/>
      <c r="E61" s="42"/>
      <c r="F61" s="50"/>
      <c r="G61" s="50"/>
      <c r="H61" s="50"/>
      <c r="I61" s="50"/>
      <c r="J61" s="50"/>
      <c r="K61" s="50"/>
      <c r="L61" s="50"/>
      <c r="M61" s="45" t="str">
        <f t="shared" si="4"/>
        <v/>
      </c>
      <c r="N61" s="48" t="str">
        <f t="shared" si="5"/>
        <v/>
      </c>
      <c r="O61" s="153"/>
    </row>
    <row r="62">
      <c r="B62" s="40"/>
      <c r="C62" s="41" t="s">
        <v>117</v>
      </c>
      <c r="D62" s="42"/>
      <c r="E62" s="42"/>
      <c r="F62" s="50"/>
      <c r="G62" s="50"/>
      <c r="H62" s="50"/>
      <c r="I62" s="50"/>
      <c r="J62" s="50"/>
      <c r="K62" s="50"/>
      <c r="L62" s="50"/>
      <c r="M62" s="45" t="str">
        <f t="shared" si="4"/>
        <v/>
      </c>
      <c r="N62" s="48" t="str">
        <f t="shared" si="5"/>
        <v/>
      </c>
      <c r="O62" s="153"/>
    </row>
    <row r="63">
      <c r="B63" s="40" t="s">
        <v>118</v>
      </c>
      <c r="C63" s="41" t="s">
        <v>119</v>
      </c>
      <c r="D63" s="41"/>
      <c r="E63" s="42"/>
      <c r="F63" s="50"/>
      <c r="G63" s="50"/>
      <c r="H63" s="49"/>
      <c r="I63" s="50"/>
      <c r="J63" s="50"/>
      <c r="K63" s="50"/>
      <c r="L63" s="50"/>
      <c r="M63" s="45" t="str">
        <f t="shared" si="4"/>
        <v/>
      </c>
      <c r="N63" s="48" t="str">
        <f t="shared" si="5"/>
        <v/>
      </c>
      <c r="O63" s="153"/>
    </row>
    <row r="64">
      <c r="B64" s="40"/>
      <c r="C64" s="41" t="s">
        <v>120</v>
      </c>
      <c r="D64" s="41" t="s">
        <v>95</v>
      </c>
      <c r="E64" s="42"/>
      <c r="F64" s="49">
        <v>-8.0</v>
      </c>
      <c r="G64" s="50"/>
      <c r="H64" s="50"/>
      <c r="I64" s="50"/>
      <c r="J64" s="50"/>
      <c r="K64" s="50"/>
      <c r="L64" s="50"/>
      <c r="M64" s="51">
        <f t="shared" si="4"/>
        <v>-8</v>
      </c>
      <c r="N64" s="48">
        <f t="shared" si="5"/>
        <v>-0.0556188342</v>
      </c>
      <c r="O64" s="153"/>
    </row>
    <row r="65">
      <c r="B65" s="40" t="s">
        <v>121</v>
      </c>
      <c r="C65" s="41" t="s">
        <v>122</v>
      </c>
      <c r="D65" s="41"/>
      <c r="E65" s="42"/>
      <c r="F65" s="50"/>
      <c r="G65" s="49"/>
      <c r="H65" s="50"/>
      <c r="I65" s="50"/>
      <c r="J65" s="50"/>
      <c r="K65" s="50"/>
      <c r="L65" s="50"/>
      <c r="M65" s="45" t="str">
        <f t="shared" si="4"/>
        <v/>
      </c>
      <c r="N65" s="48" t="str">
        <f t="shared" si="5"/>
        <v/>
      </c>
      <c r="O65" s="153"/>
    </row>
    <row r="66">
      <c r="B66" s="40"/>
      <c r="C66" s="41"/>
      <c r="D66" s="41" t="s">
        <v>415</v>
      </c>
      <c r="E66" s="42"/>
      <c r="F66" s="49"/>
      <c r="G66" s="49"/>
      <c r="H66" s="50"/>
      <c r="I66" s="50"/>
      <c r="J66" s="50"/>
      <c r="K66" s="50"/>
      <c r="L66" s="50"/>
      <c r="M66" s="45"/>
      <c r="N66" s="48"/>
      <c r="O66" s="153"/>
    </row>
    <row r="67">
      <c r="B67" s="40"/>
      <c r="C67" s="41" t="s">
        <v>123</v>
      </c>
      <c r="D67" s="41" t="s">
        <v>124</v>
      </c>
      <c r="E67" s="42"/>
      <c r="F67" s="49">
        <v>26.0</v>
      </c>
      <c r="G67" s="49"/>
      <c r="H67" s="50"/>
      <c r="I67" s="50"/>
      <c r="J67" s="50"/>
      <c r="K67" s="50"/>
      <c r="L67" s="50"/>
      <c r="M67" s="51">
        <f t="shared" ref="M67:M68" si="8">if(Count(F67:L67)&gt;0,sum(F67:L67),"")</f>
        <v>26</v>
      </c>
      <c r="N67" s="48">
        <f t="shared" ref="N67:N68" si="9">if(ISNUMBER(M67)=false,"",if($J$8&lt;&gt;0,if(M67&lt;&gt;"",M67*$J$8,""),""))</f>
        <v>0.1807612111</v>
      </c>
      <c r="O67" s="153"/>
    </row>
    <row r="68">
      <c r="B68" s="40"/>
      <c r="C68" s="64" t="s">
        <v>125</v>
      </c>
      <c r="D68" s="41"/>
      <c r="E68" s="41"/>
      <c r="F68" s="50"/>
      <c r="G68" s="50"/>
      <c r="H68" s="49"/>
      <c r="I68" s="50"/>
      <c r="J68" s="50"/>
      <c r="K68" s="50"/>
      <c r="L68" s="50"/>
      <c r="M68" s="45" t="str">
        <f t="shared" si="8"/>
        <v/>
      </c>
      <c r="N68" s="48" t="str">
        <f t="shared" si="9"/>
        <v/>
      </c>
      <c r="O68" s="153"/>
    </row>
    <row r="69">
      <c r="B69" s="40" t="s">
        <v>126</v>
      </c>
      <c r="C69" s="41" t="s">
        <v>127</v>
      </c>
      <c r="D69" s="41"/>
      <c r="E69" s="42"/>
      <c r="F69" s="74" t="s">
        <v>128</v>
      </c>
      <c r="G69" s="74" t="s">
        <v>128</v>
      </c>
      <c r="H69" s="74" t="s">
        <v>128</v>
      </c>
      <c r="I69" s="74" t="s">
        <v>128</v>
      </c>
      <c r="J69" s="74" t="s">
        <v>128</v>
      </c>
      <c r="K69" s="74" t="s">
        <v>128</v>
      </c>
      <c r="L69" s="74" t="s">
        <v>128</v>
      </c>
      <c r="M69" s="74" t="s">
        <v>128</v>
      </c>
      <c r="N69" s="75"/>
      <c r="O69" s="153"/>
      <c r="P69" s="2" t="s">
        <v>129</v>
      </c>
    </row>
    <row r="70">
      <c r="B70" s="40"/>
      <c r="C70" s="41" t="s">
        <v>130</v>
      </c>
      <c r="D70" s="41" t="s">
        <v>95</v>
      </c>
      <c r="E70" s="42"/>
      <c r="F70" s="74">
        <v>1326355.0</v>
      </c>
      <c r="G70" s="74" t="s">
        <v>128</v>
      </c>
      <c r="H70" s="74" t="s">
        <v>128</v>
      </c>
      <c r="I70" s="74" t="s">
        <v>128</v>
      </c>
      <c r="J70" s="74" t="s">
        <v>128</v>
      </c>
      <c r="K70" s="74" t="s">
        <v>128</v>
      </c>
      <c r="L70" s="74" t="s">
        <v>128</v>
      </c>
      <c r="M70" s="74" t="s">
        <v>128</v>
      </c>
      <c r="N70" s="75" t="s">
        <v>128</v>
      </c>
      <c r="O70" s="154">
        <v>9529.0</v>
      </c>
      <c r="P70" s="2" t="s">
        <v>129</v>
      </c>
    </row>
    <row r="71">
      <c r="B71" s="40"/>
      <c r="C71" s="76" t="s">
        <v>131</v>
      </c>
      <c r="D71" s="40"/>
      <c r="E71" s="40"/>
      <c r="F71" s="50"/>
      <c r="G71" s="50"/>
      <c r="H71" s="50"/>
      <c r="I71" s="50"/>
      <c r="J71" s="50"/>
      <c r="K71" s="50"/>
      <c r="L71" s="50"/>
      <c r="M71" s="45" t="str">
        <f>if(Count(F71:L71)&gt;0,sum(F71:L71),"")</f>
        <v/>
      </c>
      <c r="N71" s="48" t="str">
        <f>if(ISNUMBER(M71)=false,"",if($J$8&lt;&gt;0,if(M71&lt;&gt;"",M71*$J$8,""),""))</f>
        <v/>
      </c>
      <c r="O71" s="153"/>
    </row>
    <row r="72">
      <c r="B72" s="40" t="s">
        <v>132</v>
      </c>
      <c r="C72" s="41" t="s">
        <v>133</v>
      </c>
      <c r="D72" s="41"/>
      <c r="E72" s="42"/>
      <c r="F72" s="74"/>
      <c r="G72" s="74"/>
      <c r="H72" s="74"/>
      <c r="I72" s="74"/>
      <c r="J72" s="74"/>
      <c r="K72" s="74"/>
      <c r="L72" s="74"/>
      <c r="M72" s="74"/>
      <c r="N72" s="75"/>
      <c r="O72" s="153"/>
      <c r="P72" s="77"/>
    </row>
    <row r="73">
      <c r="B73" s="40"/>
      <c r="C73" s="41" t="s">
        <v>134</v>
      </c>
      <c r="D73" s="41" t="s">
        <v>95</v>
      </c>
      <c r="E73" s="42"/>
      <c r="F73" s="74">
        <v>423626.0</v>
      </c>
      <c r="G73" s="74" t="s">
        <v>128</v>
      </c>
      <c r="H73" s="74" t="s">
        <v>128</v>
      </c>
      <c r="I73" s="74" t="s">
        <v>128</v>
      </c>
      <c r="J73" s="74" t="s">
        <v>128</v>
      </c>
      <c r="K73" s="74" t="s">
        <v>128</v>
      </c>
      <c r="L73" s="74" t="s">
        <v>128</v>
      </c>
      <c r="M73" s="74" t="s">
        <v>128</v>
      </c>
      <c r="N73" s="75" t="s">
        <v>128</v>
      </c>
      <c r="O73" s="154">
        <v>3045.0</v>
      </c>
      <c r="P73" s="77" t="s">
        <v>136</v>
      </c>
    </row>
    <row r="74">
      <c r="B74" s="40"/>
      <c r="C74" s="76" t="s">
        <v>506</v>
      </c>
      <c r="D74" s="41" t="s">
        <v>507</v>
      </c>
      <c r="E74" s="41"/>
      <c r="F74" s="49">
        <v>120.0</v>
      </c>
      <c r="G74" s="49"/>
      <c r="H74" s="49"/>
      <c r="I74" s="50"/>
      <c r="J74" s="50"/>
      <c r="K74" s="50"/>
      <c r="L74" s="50"/>
      <c r="M74" s="45"/>
      <c r="N74" s="48"/>
      <c r="O74" s="157"/>
    </row>
    <row r="75">
      <c r="B75" s="40"/>
      <c r="C75" s="76" t="s">
        <v>261</v>
      </c>
      <c r="D75" s="41" t="s">
        <v>262</v>
      </c>
      <c r="E75" s="41"/>
      <c r="F75" s="79" t="s">
        <v>508</v>
      </c>
      <c r="G75" s="49"/>
      <c r="H75" s="49"/>
      <c r="I75" s="50"/>
      <c r="J75" s="50"/>
      <c r="K75" s="50"/>
      <c r="L75" s="50"/>
      <c r="M75" s="45" t="str">
        <f>if(Count(F75:L75)&gt;0,sum(F75:L75),"")</f>
        <v/>
      </c>
      <c r="N75" s="48" t="str">
        <f>if(ISNUMBER(M75)=false,"",if($J$8&lt;&gt;0,if(M75&lt;&gt;"",M75*$J$8,""),""))</f>
        <v/>
      </c>
      <c r="O75" s="157" t="s">
        <v>268</v>
      </c>
    </row>
    <row r="76">
      <c r="B76" s="40"/>
      <c r="C76" s="76" t="s">
        <v>271</v>
      </c>
      <c r="D76" s="41" t="s">
        <v>272</v>
      </c>
      <c r="E76" s="41"/>
      <c r="F76" s="49">
        <v>424478.0</v>
      </c>
      <c r="G76" s="221"/>
      <c r="H76" s="49"/>
      <c r="I76" s="50"/>
      <c r="J76" s="50"/>
      <c r="K76" s="50"/>
      <c r="L76" s="50"/>
      <c r="M76" s="45"/>
      <c r="N76" s="48"/>
      <c r="O76" s="157">
        <v>2951.0</v>
      </c>
    </row>
    <row r="77">
      <c r="B77" s="40"/>
      <c r="C77" s="76" t="s">
        <v>274</v>
      </c>
      <c r="D77" s="41" t="s">
        <v>275</v>
      </c>
      <c r="E77" s="41"/>
      <c r="F77" s="78" t="s">
        <v>509</v>
      </c>
      <c r="G77" s="221"/>
      <c r="H77" s="49"/>
      <c r="I77" s="50"/>
      <c r="J77" s="50"/>
      <c r="K77" s="50"/>
      <c r="L77" s="50"/>
      <c r="M77" s="45" t="str">
        <f t="shared" ref="M77:M84" si="10">if(Count(F77:L77)&gt;0,sum(F77:L77),"")</f>
        <v/>
      </c>
      <c r="N77" s="48" t="str">
        <f t="shared" ref="N77:N84" si="11">if(ISNUMBER(M77)=false,"",if($J$8&lt;&gt;0,if(M77&lt;&gt;"",M77*$J$8,""),""))</f>
        <v/>
      </c>
      <c r="O77" s="157" t="s">
        <v>282</v>
      </c>
    </row>
    <row r="78">
      <c r="B78" s="40" t="s">
        <v>139</v>
      </c>
      <c r="C78" s="76" t="s">
        <v>137</v>
      </c>
      <c r="D78" s="41"/>
      <c r="E78" s="41"/>
      <c r="F78" s="49"/>
      <c r="G78" s="50"/>
      <c r="H78" s="50"/>
      <c r="I78" s="50"/>
      <c r="J78" s="50"/>
      <c r="K78" s="50"/>
      <c r="L78" s="50"/>
      <c r="M78" s="45" t="str">
        <f t="shared" si="10"/>
        <v/>
      </c>
      <c r="N78" s="48" t="str">
        <f t="shared" si="11"/>
        <v/>
      </c>
      <c r="O78" s="153"/>
    </row>
    <row r="79">
      <c r="B79" s="40" t="s">
        <v>140</v>
      </c>
      <c r="C79" s="42"/>
      <c r="D79" s="41"/>
      <c r="E79" s="41"/>
      <c r="F79" s="50"/>
      <c r="G79" s="50"/>
      <c r="H79" s="49"/>
      <c r="I79" s="50"/>
      <c r="J79" s="50"/>
      <c r="K79" s="50"/>
      <c r="L79" s="50"/>
      <c r="M79" s="45" t="str">
        <f t="shared" si="10"/>
        <v/>
      </c>
      <c r="N79" s="48" t="str">
        <f t="shared" si="11"/>
        <v/>
      </c>
      <c r="O79" s="153"/>
    </row>
    <row r="80">
      <c r="B80" s="40" t="s">
        <v>141</v>
      </c>
      <c r="C80" s="42"/>
      <c r="D80" s="41"/>
      <c r="E80" s="41"/>
      <c r="F80" s="50"/>
      <c r="G80" s="50"/>
      <c r="H80" s="49"/>
      <c r="I80" s="50"/>
      <c r="J80" s="50"/>
      <c r="K80" s="50"/>
      <c r="L80" s="50"/>
      <c r="M80" s="45" t="str">
        <f t="shared" si="10"/>
        <v/>
      </c>
      <c r="N80" s="48" t="str">
        <f t="shared" si="11"/>
        <v/>
      </c>
      <c r="O80" s="153"/>
    </row>
    <row r="81">
      <c r="B81" s="40" t="s">
        <v>142</v>
      </c>
      <c r="C81" s="42"/>
      <c r="D81" s="42"/>
      <c r="E81" s="42"/>
      <c r="F81" s="50"/>
      <c r="G81" s="50"/>
      <c r="H81" s="50"/>
      <c r="I81" s="50"/>
      <c r="J81" s="50"/>
      <c r="K81" s="50"/>
      <c r="L81" s="50"/>
      <c r="M81" s="45" t="str">
        <f t="shared" si="10"/>
        <v/>
      </c>
      <c r="N81" s="48" t="str">
        <f t="shared" si="11"/>
        <v/>
      </c>
      <c r="O81" s="153"/>
    </row>
    <row r="82">
      <c r="B82" s="40" t="s">
        <v>143</v>
      </c>
      <c r="C82" s="42"/>
      <c r="D82" s="42"/>
      <c r="E82" s="42"/>
      <c r="F82" s="50"/>
      <c r="G82" s="50"/>
      <c r="H82" s="50"/>
      <c r="I82" s="50"/>
      <c r="J82" s="50"/>
      <c r="K82" s="50"/>
      <c r="L82" s="50"/>
      <c r="M82" s="45" t="str">
        <f t="shared" si="10"/>
        <v/>
      </c>
      <c r="N82" s="48" t="str">
        <f t="shared" si="11"/>
        <v/>
      </c>
      <c r="O82" s="153"/>
    </row>
    <row r="83">
      <c r="B83" s="40" t="s">
        <v>144</v>
      </c>
      <c r="C83" s="42"/>
      <c r="D83" s="42"/>
      <c r="E83" s="42"/>
      <c r="F83" s="50"/>
      <c r="G83" s="50"/>
      <c r="H83" s="50"/>
      <c r="I83" s="50"/>
      <c r="J83" s="50"/>
      <c r="K83" s="50"/>
      <c r="L83" s="50"/>
      <c r="M83" s="45" t="str">
        <f t="shared" si="10"/>
        <v/>
      </c>
      <c r="N83" s="48" t="str">
        <f t="shared" si="11"/>
        <v/>
      </c>
      <c r="O83" s="153"/>
    </row>
    <row r="84">
      <c r="B84" s="40" t="s">
        <v>145</v>
      </c>
      <c r="C84" s="42"/>
      <c r="D84" s="42"/>
      <c r="E84" s="42"/>
      <c r="F84" s="50"/>
      <c r="G84" s="50"/>
      <c r="H84" s="50"/>
      <c r="I84" s="50"/>
      <c r="J84" s="50"/>
      <c r="K84" s="50"/>
      <c r="L84" s="50"/>
      <c r="M84" s="45" t="str">
        <f t="shared" si="10"/>
        <v/>
      </c>
      <c r="N84" s="48" t="str">
        <f t="shared" si="11"/>
        <v/>
      </c>
      <c r="O84" s="154"/>
    </row>
    <row r="85">
      <c r="B85" s="33"/>
      <c r="C85" s="33"/>
      <c r="D85" s="33"/>
      <c r="E85" s="33"/>
      <c r="F85" s="147"/>
      <c r="G85" s="147"/>
      <c r="H85" s="147"/>
      <c r="I85" s="147"/>
      <c r="J85" s="147"/>
      <c r="K85" s="147"/>
      <c r="L85" s="147"/>
      <c r="N85" s="4"/>
      <c r="O85" s="45"/>
    </row>
    <row r="86">
      <c r="A86" s="8" t="s">
        <v>146</v>
      </c>
      <c r="B86" s="33"/>
      <c r="C86" s="33"/>
      <c r="D86" s="33"/>
      <c r="E86" s="33"/>
      <c r="F86" s="147"/>
      <c r="G86" s="147"/>
      <c r="H86" s="147"/>
      <c r="I86" s="147"/>
      <c r="J86" s="147"/>
      <c r="K86" s="147"/>
      <c r="L86" s="147"/>
      <c r="N86" s="4"/>
      <c r="O86" s="45"/>
    </row>
    <row r="87">
      <c r="B87" s="81" t="s">
        <v>510</v>
      </c>
      <c r="C87" s="82"/>
      <c r="D87" s="82"/>
      <c r="E87" s="82"/>
      <c r="F87" s="147"/>
      <c r="G87" s="147"/>
      <c r="H87" s="147"/>
      <c r="I87" s="147"/>
      <c r="J87" s="147"/>
      <c r="K87" s="147"/>
      <c r="L87" s="147"/>
      <c r="N87" s="4"/>
      <c r="O87" s="45"/>
    </row>
    <row r="88">
      <c r="B88" s="33"/>
      <c r="C88" s="33"/>
      <c r="D88" s="33"/>
      <c r="E88" s="33"/>
      <c r="F88" s="147"/>
      <c r="G88" s="147"/>
      <c r="H88" s="147"/>
      <c r="I88" s="147"/>
      <c r="J88" s="147"/>
      <c r="K88" s="147"/>
      <c r="L88" s="147"/>
      <c r="N88" s="4"/>
      <c r="O88" s="158"/>
      <c r="R88" s="83"/>
    </row>
    <row r="89">
      <c r="B89" s="40"/>
      <c r="C89" s="84"/>
      <c r="D89" s="42"/>
      <c r="E89" s="42"/>
      <c r="F89" s="50"/>
      <c r="G89" s="50"/>
      <c r="H89" s="50"/>
      <c r="I89" s="50"/>
      <c r="J89" s="50"/>
      <c r="K89" s="50"/>
      <c r="L89" s="50"/>
      <c r="M89" s="85" t="str">
        <f t="shared" ref="M89:M138" si="12">if(Count(F89:L89)&gt;0,sum(F89:L89),"")</f>
        <v/>
      </c>
      <c r="N89" s="48" t="str">
        <f t="shared" ref="N89:N138" si="13">if(ISNUMBER(M89)=false,"",if($J$8&lt;&gt;0,if(M89&lt;&gt;"",M89*$J$8,""),""))</f>
        <v/>
      </c>
      <c r="O89" s="154"/>
    </row>
    <row r="90">
      <c r="B90" s="40"/>
      <c r="C90" s="84"/>
      <c r="D90" s="42"/>
      <c r="E90" s="42"/>
      <c r="F90" s="50"/>
      <c r="G90" s="50"/>
      <c r="H90" s="50"/>
      <c r="I90" s="50"/>
      <c r="J90" s="50"/>
      <c r="K90" s="50"/>
      <c r="L90" s="50"/>
      <c r="M90" s="85" t="str">
        <f t="shared" si="12"/>
        <v/>
      </c>
      <c r="N90" s="48" t="str">
        <f t="shared" si="13"/>
        <v/>
      </c>
      <c r="O90" s="154"/>
    </row>
    <row r="91">
      <c r="B91" s="40"/>
      <c r="C91" s="84"/>
      <c r="D91" s="42"/>
      <c r="E91" s="42"/>
      <c r="F91" s="50"/>
      <c r="G91" s="50"/>
      <c r="H91" s="50"/>
      <c r="I91" s="50"/>
      <c r="J91" s="50"/>
      <c r="K91" s="50"/>
      <c r="L91" s="50"/>
      <c r="M91" s="85" t="str">
        <f t="shared" si="12"/>
        <v/>
      </c>
      <c r="N91" s="48" t="str">
        <f t="shared" si="13"/>
        <v/>
      </c>
      <c r="O91" s="154"/>
    </row>
    <row r="92">
      <c r="B92" s="40"/>
      <c r="C92" s="84"/>
      <c r="D92" s="42"/>
      <c r="E92" s="42"/>
      <c r="F92" s="50"/>
      <c r="G92" s="50"/>
      <c r="H92" s="50"/>
      <c r="I92" s="50"/>
      <c r="J92" s="50"/>
      <c r="K92" s="50"/>
      <c r="L92" s="50"/>
      <c r="M92" s="85" t="str">
        <f t="shared" si="12"/>
        <v/>
      </c>
      <c r="N92" s="48" t="str">
        <f t="shared" si="13"/>
        <v/>
      </c>
      <c r="O92" s="154"/>
    </row>
    <row r="93">
      <c r="B93" s="40"/>
      <c r="C93" s="84"/>
      <c r="D93" s="42"/>
      <c r="E93" s="42"/>
      <c r="F93" s="50"/>
      <c r="G93" s="50"/>
      <c r="H93" s="50"/>
      <c r="I93" s="50"/>
      <c r="J93" s="50"/>
      <c r="K93" s="50"/>
      <c r="L93" s="50"/>
      <c r="M93" s="85" t="str">
        <f t="shared" si="12"/>
        <v/>
      </c>
      <c r="N93" s="48" t="str">
        <f t="shared" si="13"/>
        <v/>
      </c>
      <c r="O93" s="154"/>
    </row>
    <row r="94">
      <c r="B94" s="40"/>
      <c r="C94" s="84"/>
      <c r="D94" s="42"/>
      <c r="E94" s="42"/>
      <c r="F94" s="50"/>
      <c r="G94" s="50"/>
      <c r="H94" s="50"/>
      <c r="I94" s="50"/>
      <c r="J94" s="50"/>
      <c r="K94" s="50"/>
      <c r="L94" s="50"/>
      <c r="M94" s="85" t="str">
        <f t="shared" si="12"/>
        <v/>
      </c>
      <c r="N94" s="48" t="str">
        <f t="shared" si="13"/>
        <v/>
      </c>
      <c r="O94" s="154"/>
    </row>
    <row r="95">
      <c r="B95" s="40"/>
      <c r="C95" s="84"/>
      <c r="D95" s="42"/>
      <c r="E95" s="42"/>
      <c r="F95" s="50"/>
      <c r="G95" s="50"/>
      <c r="H95" s="50"/>
      <c r="I95" s="50"/>
      <c r="J95" s="50"/>
      <c r="K95" s="50"/>
      <c r="L95" s="50"/>
      <c r="M95" s="85" t="str">
        <f t="shared" si="12"/>
        <v/>
      </c>
      <c r="N95" s="48" t="str">
        <f t="shared" si="13"/>
        <v/>
      </c>
      <c r="O95" s="154"/>
    </row>
    <row r="96">
      <c r="B96" s="40"/>
      <c r="C96" s="84"/>
      <c r="D96" s="42"/>
      <c r="E96" s="42"/>
      <c r="F96" s="50"/>
      <c r="G96" s="50"/>
      <c r="H96" s="50"/>
      <c r="I96" s="50"/>
      <c r="J96" s="50"/>
      <c r="K96" s="50"/>
      <c r="L96" s="50"/>
      <c r="M96" s="85" t="str">
        <f t="shared" si="12"/>
        <v/>
      </c>
      <c r="N96" s="48" t="str">
        <f t="shared" si="13"/>
        <v/>
      </c>
      <c r="O96" s="154"/>
    </row>
    <row r="97">
      <c r="B97" s="40"/>
      <c r="C97" s="84"/>
      <c r="D97" s="42"/>
      <c r="E97" s="42"/>
      <c r="F97" s="50"/>
      <c r="G97" s="50"/>
      <c r="H97" s="50"/>
      <c r="I97" s="50"/>
      <c r="J97" s="50"/>
      <c r="K97" s="50"/>
      <c r="L97" s="50"/>
      <c r="M97" s="85" t="str">
        <f t="shared" si="12"/>
        <v/>
      </c>
      <c r="N97" s="48" t="str">
        <f t="shared" si="13"/>
        <v/>
      </c>
      <c r="O97" s="154"/>
    </row>
    <row r="98">
      <c r="B98" s="40"/>
      <c r="C98" s="84"/>
      <c r="D98" s="42"/>
      <c r="E98" s="42"/>
      <c r="F98" s="50"/>
      <c r="G98" s="50"/>
      <c r="H98" s="50"/>
      <c r="I98" s="50"/>
      <c r="J98" s="50"/>
      <c r="K98" s="50"/>
      <c r="L98" s="50"/>
      <c r="M98" s="85" t="str">
        <f t="shared" si="12"/>
        <v/>
      </c>
      <c r="N98" s="48" t="str">
        <f t="shared" si="13"/>
        <v/>
      </c>
      <c r="O98" s="154"/>
    </row>
    <row r="99">
      <c r="B99" s="40"/>
      <c r="C99" s="84"/>
      <c r="D99" s="42"/>
      <c r="E99" s="42"/>
      <c r="F99" s="50"/>
      <c r="G99" s="50"/>
      <c r="H99" s="50"/>
      <c r="I99" s="50"/>
      <c r="J99" s="50"/>
      <c r="K99" s="50"/>
      <c r="L99" s="50"/>
      <c r="M99" s="85" t="str">
        <f t="shared" si="12"/>
        <v/>
      </c>
      <c r="N99" s="48" t="str">
        <f t="shared" si="13"/>
        <v/>
      </c>
      <c r="O99" s="154"/>
    </row>
    <row r="100">
      <c r="B100" s="40"/>
      <c r="C100" s="84"/>
      <c r="D100" s="42"/>
      <c r="E100" s="42"/>
      <c r="F100" s="50"/>
      <c r="G100" s="50"/>
      <c r="H100" s="50"/>
      <c r="I100" s="50"/>
      <c r="J100" s="50"/>
      <c r="K100" s="50"/>
      <c r="L100" s="50"/>
      <c r="M100" s="85" t="str">
        <f t="shared" si="12"/>
        <v/>
      </c>
      <c r="N100" s="48" t="str">
        <f t="shared" si="13"/>
        <v/>
      </c>
      <c r="O100" s="154"/>
    </row>
    <row r="101">
      <c r="B101" s="40"/>
      <c r="C101" s="84"/>
      <c r="D101" s="42"/>
      <c r="E101" s="42"/>
      <c r="F101" s="50"/>
      <c r="G101" s="50"/>
      <c r="H101" s="50"/>
      <c r="I101" s="50"/>
      <c r="J101" s="50"/>
      <c r="K101" s="50"/>
      <c r="L101" s="50"/>
      <c r="M101" s="85" t="str">
        <f t="shared" si="12"/>
        <v/>
      </c>
      <c r="N101" s="48" t="str">
        <f t="shared" si="13"/>
        <v/>
      </c>
      <c r="O101" s="154"/>
    </row>
    <row r="102">
      <c r="B102" s="40"/>
      <c r="C102" s="84"/>
      <c r="D102" s="42"/>
      <c r="E102" s="42"/>
      <c r="F102" s="50"/>
      <c r="G102" s="50"/>
      <c r="H102" s="50"/>
      <c r="I102" s="50"/>
      <c r="J102" s="50"/>
      <c r="K102" s="50"/>
      <c r="L102" s="50"/>
      <c r="M102" s="85" t="str">
        <f t="shared" si="12"/>
        <v/>
      </c>
      <c r="N102" s="48" t="str">
        <f t="shared" si="13"/>
        <v/>
      </c>
      <c r="O102" s="154"/>
    </row>
    <row r="103">
      <c r="B103" s="40"/>
      <c r="C103" s="84"/>
      <c r="D103" s="42"/>
      <c r="E103" s="42"/>
      <c r="F103" s="50"/>
      <c r="G103" s="50"/>
      <c r="H103" s="50"/>
      <c r="I103" s="50"/>
      <c r="J103" s="50"/>
      <c r="K103" s="50"/>
      <c r="L103" s="50"/>
      <c r="M103" s="85" t="str">
        <f t="shared" si="12"/>
        <v/>
      </c>
      <c r="N103" s="48" t="str">
        <f t="shared" si="13"/>
        <v/>
      </c>
      <c r="O103" s="154"/>
    </row>
    <row r="104">
      <c r="B104" s="40"/>
      <c r="C104" s="84"/>
      <c r="D104" s="42"/>
      <c r="E104" s="42"/>
      <c r="F104" s="50"/>
      <c r="G104" s="50"/>
      <c r="H104" s="50"/>
      <c r="I104" s="50"/>
      <c r="J104" s="50"/>
      <c r="K104" s="50"/>
      <c r="L104" s="50"/>
      <c r="M104" s="85" t="str">
        <f t="shared" si="12"/>
        <v/>
      </c>
      <c r="N104" s="48" t="str">
        <f t="shared" si="13"/>
        <v/>
      </c>
      <c r="O104" s="154"/>
    </row>
    <row r="105">
      <c r="B105" s="40"/>
      <c r="C105" s="84"/>
      <c r="D105" s="42"/>
      <c r="E105" s="42"/>
      <c r="F105" s="50"/>
      <c r="G105" s="50"/>
      <c r="H105" s="50"/>
      <c r="I105" s="50"/>
      <c r="J105" s="50"/>
      <c r="K105" s="50"/>
      <c r="L105" s="50"/>
      <c r="M105" s="85" t="str">
        <f t="shared" si="12"/>
        <v/>
      </c>
      <c r="N105" s="48" t="str">
        <f t="shared" si="13"/>
        <v/>
      </c>
      <c r="O105" s="154"/>
    </row>
    <row r="106">
      <c r="B106" s="40"/>
      <c r="C106" s="84"/>
      <c r="D106" s="42"/>
      <c r="E106" s="42"/>
      <c r="F106" s="50"/>
      <c r="G106" s="50"/>
      <c r="H106" s="50"/>
      <c r="I106" s="50"/>
      <c r="J106" s="50"/>
      <c r="K106" s="50"/>
      <c r="L106" s="50"/>
      <c r="M106" s="85" t="str">
        <f t="shared" si="12"/>
        <v/>
      </c>
      <c r="N106" s="48" t="str">
        <f t="shared" si="13"/>
        <v/>
      </c>
      <c r="O106" s="154"/>
    </row>
    <row r="107">
      <c r="B107" s="40"/>
      <c r="C107" s="84"/>
      <c r="D107" s="42"/>
      <c r="E107" s="42"/>
      <c r="F107" s="50"/>
      <c r="G107" s="50"/>
      <c r="H107" s="50"/>
      <c r="I107" s="50"/>
      <c r="J107" s="50"/>
      <c r="K107" s="50"/>
      <c r="L107" s="50"/>
      <c r="M107" s="85" t="str">
        <f t="shared" si="12"/>
        <v/>
      </c>
      <c r="N107" s="48" t="str">
        <f t="shared" si="13"/>
        <v/>
      </c>
      <c r="O107" s="154"/>
    </row>
    <row r="108">
      <c r="B108" s="40"/>
      <c r="C108" s="84"/>
      <c r="D108" s="42"/>
      <c r="E108" s="42"/>
      <c r="F108" s="50"/>
      <c r="G108" s="50"/>
      <c r="H108" s="50"/>
      <c r="I108" s="50"/>
      <c r="J108" s="50"/>
      <c r="K108" s="50"/>
      <c r="L108" s="50"/>
      <c r="M108" s="85" t="str">
        <f t="shared" si="12"/>
        <v/>
      </c>
      <c r="N108" s="48" t="str">
        <f t="shared" si="13"/>
        <v/>
      </c>
      <c r="O108" s="154"/>
    </row>
    <row r="109">
      <c r="B109" s="40"/>
      <c r="C109" s="84"/>
      <c r="D109" s="42"/>
      <c r="E109" s="42"/>
      <c r="F109" s="50"/>
      <c r="G109" s="50"/>
      <c r="H109" s="50"/>
      <c r="I109" s="50"/>
      <c r="J109" s="50"/>
      <c r="K109" s="50"/>
      <c r="L109" s="50"/>
      <c r="M109" s="85" t="str">
        <f t="shared" si="12"/>
        <v/>
      </c>
      <c r="N109" s="48" t="str">
        <f t="shared" si="13"/>
        <v/>
      </c>
      <c r="O109" s="154"/>
    </row>
    <row r="110">
      <c r="B110" s="40"/>
      <c r="C110" s="84"/>
      <c r="D110" s="42"/>
      <c r="E110" s="42"/>
      <c r="F110" s="50"/>
      <c r="G110" s="50"/>
      <c r="H110" s="50"/>
      <c r="I110" s="50"/>
      <c r="J110" s="50"/>
      <c r="K110" s="50"/>
      <c r="L110" s="50"/>
      <c r="M110" s="85" t="str">
        <f t="shared" si="12"/>
        <v/>
      </c>
      <c r="N110" s="48" t="str">
        <f t="shared" si="13"/>
        <v/>
      </c>
      <c r="O110" s="154"/>
    </row>
    <row r="111">
      <c r="B111" s="40"/>
      <c r="C111" s="84"/>
      <c r="D111" s="42"/>
      <c r="E111" s="42"/>
      <c r="F111" s="50"/>
      <c r="G111" s="50"/>
      <c r="H111" s="50"/>
      <c r="I111" s="50"/>
      <c r="J111" s="50"/>
      <c r="K111" s="50"/>
      <c r="L111" s="50"/>
      <c r="M111" s="85" t="str">
        <f t="shared" si="12"/>
        <v/>
      </c>
      <c r="N111" s="48" t="str">
        <f t="shared" si="13"/>
        <v/>
      </c>
      <c r="O111" s="154"/>
    </row>
    <row r="112">
      <c r="B112" s="40"/>
      <c r="C112" s="84"/>
      <c r="D112" s="42"/>
      <c r="E112" s="42"/>
      <c r="F112" s="50"/>
      <c r="G112" s="50"/>
      <c r="H112" s="50"/>
      <c r="I112" s="50"/>
      <c r="J112" s="50"/>
      <c r="K112" s="50"/>
      <c r="L112" s="50"/>
      <c r="M112" s="85" t="str">
        <f t="shared" si="12"/>
        <v/>
      </c>
      <c r="N112" s="48" t="str">
        <f t="shared" si="13"/>
        <v/>
      </c>
      <c r="O112" s="154"/>
    </row>
    <row r="113">
      <c r="B113" s="40"/>
      <c r="C113" s="84"/>
      <c r="D113" s="42"/>
      <c r="E113" s="42"/>
      <c r="F113" s="50"/>
      <c r="G113" s="50"/>
      <c r="H113" s="50"/>
      <c r="I113" s="50"/>
      <c r="J113" s="50"/>
      <c r="K113" s="50"/>
      <c r="L113" s="50"/>
      <c r="M113" s="85" t="str">
        <f t="shared" si="12"/>
        <v/>
      </c>
      <c r="N113" s="48" t="str">
        <f t="shared" si="13"/>
        <v/>
      </c>
      <c r="O113" s="154"/>
    </row>
    <row r="114">
      <c r="B114" s="40"/>
      <c r="C114" s="84"/>
      <c r="D114" s="42"/>
      <c r="E114" s="42"/>
      <c r="F114" s="50"/>
      <c r="G114" s="50"/>
      <c r="H114" s="50"/>
      <c r="I114" s="50"/>
      <c r="J114" s="50"/>
      <c r="K114" s="50"/>
      <c r="L114" s="50"/>
      <c r="M114" s="85" t="str">
        <f t="shared" si="12"/>
        <v/>
      </c>
      <c r="N114" s="48" t="str">
        <f t="shared" si="13"/>
        <v/>
      </c>
      <c r="O114" s="154"/>
    </row>
    <row r="115">
      <c r="B115" s="40"/>
      <c r="C115" s="84"/>
      <c r="D115" s="42"/>
      <c r="E115" s="42"/>
      <c r="F115" s="50"/>
      <c r="G115" s="50"/>
      <c r="H115" s="50"/>
      <c r="I115" s="50"/>
      <c r="J115" s="50"/>
      <c r="K115" s="50"/>
      <c r="L115" s="50"/>
      <c r="M115" s="85" t="str">
        <f t="shared" si="12"/>
        <v/>
      </c>
      <c r="N115" s="48" t="str">
        <f t="shared" si="13"/>
        <v/>
      </c>
      <c r="O115" s="154"/>
    </row>
    <row r="116">
      <c r="B116" s="40"/>
      <c r="C116" s="84"/>
      <c r="D116" s="42"/>
      <c r="E116" s="42"/>
      <c r="F116" s="50"/>
      <c r="G116" s="50"/>
      <c r="H116" s="50"/>
      <c r="I116" s="50"/>
      <c r="J116" s="50"/>
      <c r="K116" s="50"/>
      <c r="L116" s="50"/>
      <c r="M116" s="85" t="str">
        <f t="shared" si="12"/>
        <v/>
      </c>
      <c r="N116" s="48" t="str">
        <f t="shared" si="13"/>
        <v/>
      </c>
      <c r="O116" s="154"/>
    </row>
    <row r="117">
      <c r="B117" s="40"/>
      <c r="C117" s="84"/>
      <c r="D117" s="42"/>
      <c r="E117" s="42"/>
      <c r="F117" s="50"/>
      <c r="G117" s="50"/>
      <c r="H117" s="50"/>
      <c r="I117" s="50"/>
      <c r="J117" s="50"/>
      <c r="K117" s="50"/>
      <c r="L117" s="50"/>
      <c r="M117" s="85" t="str">
        <f t="shared" si="12"/>
        <v/>
      </c>
      <c r="N117" s="48" t="str">
        <f t="shared" si="13"/>
        <v/>
      </c>
      <c r="O117" s="154"/>
    </row>
    <row r="118">
      <c r="B118" s="40"/>
      <c r="C118" s="84"/>
      <c r="D118" s="42"/>
      <c r="E118" s="42"/>
      <c r="F118" s="50"/>
      <c r="G118" s="50"/>
      <c r="H118" s="50"/>
      <c r="I118" s="50"/>
      <c r="J118" s="50"/>
      <c r="K118" s="50"/>
      <c r="L118" s="50"/>
      <c r="M118" s="85" t="str">
        <f t="shared" si="12"/>
        <v/>
      </c>
      <c r="N118" s="48" t="str">
        <f t="shared" si="13"/>
        <v/>
      </c>
      <c r="O118" s="154"/>
    </row>
    <row r="119">
      <c r="B119" s="40"/>
      <c r="C119" s="84"/>
      <c r="D119" s="42"/>
      <c r="E119" s="42"/>
      <c r="F119" s="50"/>
      <c r="G119" s="50"/>
      <c r="H119" s="50"/>
      <c r="I119" s="50"/>
      <c r="J119" s="50"/>
      <c r="K119" s="50"/>
      <c r="L119" s="50"/>
      <c r="M119" s="85" t="str">
        <f t="shared" si="12"/>
        <v/>
      </c>
      <c r="N119" s="48" t="str">
        <f t="shared" si="13"/>
        <v/>
      </c>
      <c r="O119" s="154"/>
    </row>
    <row r="120">
      <c r="B120" s="40"/>
      <c r="C120" s="84"/>
      <c r="D120" s="42"/>
      <c r="E120" s="42"/>
      <c r="F120" s="50"/>
      <c r="G120" s="50"/>
      <c r="H120" s="50"/>
      <c r="I120" s="50"/>
      <c r="J120" s="50"/>
      <c r="K120" s="50"/>
      <c r="L120" s="50"/>
      <c r="M120" s="85" t="str">
        <f t="shared" si="12"/>
        <v/>
      </c>
      <c r="N120" s="48" t="str">
        <f t="shared" si="13"/>
        <v/>
      </c>
      <c r="O120" s="154"/>
    </row>
    <row r="121">
      <c r="B121" s="40"/>
      <c r="C121" s="84"/>
      <c r="D121" s="42"/>
      <c r="E121" s="42"/>
      <c r="F121" s="50"/>
      <c r="G121" s="50"/>
      <c r="H121" s="50"/>
      <c r="I121" s="50"/>
      <c r="J121" s="50"/>
      <c r="K121" s="50"/>
      <c r="L121" s="50"/>
      <c r="M121" s="85" t="str">
        <f t="shared" si="12"/>
        <v/>
      </c>
      <c r="N121" s="48" t="str">
        <f t="shared" si="13"/>
        <v/>
      </c>
      <c r="O121" s="154"/>
    </row>
    <row r="122">
      <c r="B122" s="40"/>
      <c r="C122" s="84"/>
      <c r="D122" s="42"/>
      <c r="E122" s="42"/>
      <c r="F122" s="50"/>
      <c r="G122" s="50"/>
      <c r="H122" s="50"/>
      <c r="I122" s="50"/>
      <c r="J122" s="50"/>
      <c r="K122" s="50"/>
      <c r="L122" s="50"/>
      <c r="M122" s="85" t="str">
        <f t="shared" si="12"/>
        <v/>
      </c>
      <c r="N122" s="48" t="str">
        <f t="shared" si="13"/>
        <v/>
      </c>
      <c r="O122" s="154"/>
    </row>
    <row r="123">
      <c r="B123" s="40"/>
      <c r="C123" s="84"/>
      <c r="D123" s="42"/>
      <c r="E123" s="42"/>
      <c r="F123" s="50"/>
      <c r="G123" s="50"/>
      <c r="H123" s="50"/>
      <c r="I123" s="50"/>
      <c r="J123" s="50"/>
      <c r="K123" s="50"/>
      <c r="L123" s="50"/>
      <c r="M123" s="85" t="str">
        <f t="shared" si="12"/>
        <v/>
      </c>
      <c r="N123" s="48" t="str">
        <f t="shared" si="13"/>
        <v/>
      </c>
      <c r="O123" s="154"/>
    </row>
    <row r="124">
      <c r="B124" s="40"/>
      <c r="C124" s="84"/>
      <c r="D124" s="42"/>
      <c r="E124" s="42"/>
      <c r="F124" s="50"/>
      <c r="G124" s="50"/>
      <c r="H124" s="50"/>
      <c r="I124" s="50"/>
      <c r="J124" s="50"/>
      <c r="K124" s="50"/>
      <c r="L124" s="50"/>
      <c r="M124" s="85" t="str">
        <f t="shared" si="12"/>
        <v/>
      </c>
      <c r="N124" s="48" t="str">
        <f t="shared" si="13"/>
        <v/>
      </c>
      <c r="O124" s="154"/>
    </row>
    <row r="125">
      <c r="B125" s="40"/>
      <c r="C125" s="84"/>
      <c r="D125" s="42"/>
      <c r="E125" s="42"/>
      <c r="F125" s="50"/>
      <c r="G125" s="50"/>
      <c r="H125" s="50"/>
      <c r="I125" s="50"/>
      <c r="J125" s="50"/>
      <c r="K125" s="50"/>
      <c r="L125" s="50"/>
      <c r="M125" s="85" t="str">
        <f t="shared" si="12"/>
        <v/>
      </c>
      <c r="N125" s="48" t="str">
        <f t="shared" si="13"/>
        <v/>
      </c>
      <c r="O125" s="154"/>
    </row>
    <row r="126">
      <c r="B126" s="40"/>
      <c r="C126" s="84"/>
      <c r="D126" s="42"/>
      <c r="E126" s="42"/>
      <c r="F126" s="50"/>
      <c r="G126" s="50"/>
      <c r="H126" s="50"/>
      <c r="I126" s="50"/>
      <c r="J126" s="50"/>
      <c r="K126" s="50"/>
      <c r="L126" s="50"/>
      <c r="M126" s="85" t="str">
        <f t="shared" si="12"/>
        <v/>
      </c>
      <c r="N126" s="48" t="str">
        <f t="shared" si="13"/>
        <v/>
      </c>
      <c r="O126" s="154"/>
    </row>
    <row r="127">
      <c r="B127" s="40"/>
      <c r="C127" s="84"/>
      <c r="D127" s="42"/>
      <c r="E127" s="42"/>
      <c r="F127" s="50"/>
      <c r="G127" s="50"/>
      <c r="H127" s="50"/>
      <c r="I127" s="50"/>
      <c r="J127" s="50"/>
      <c r="K127" s="50"/>
      <c r="L127" s="50"/>
      <c r="M127" s="85" t="str">
        <f t="shared" si="12"/>
        <v/>
      </c>
      <c r="N127" s="48" t="str">
        <f t="shared" si="13"/>
        <v/>
      </c>
      <c r="O127" s="154"/>
    </row>
    <row r="128">
      <c r="B128" s="40"/>
      <c r="C128" s="84"/>
      <c r="D128" s="42"/>
      <c r="E128" s="42"/>
      <c r="F128" s="50"/>
      <c r="G128" s="50"/>
      <c r="H128" s="50"/>
      <c r="I128" s="50"/>
      <c r="J128" s="50"/>
      <c r="K128" s="50"/>
      <c r="L128" s="50"/>
      <c r="M128" s="85" t="str">
        <f t="shared" si="12"/>
        <v/>
      </c>
      <c r="N128" s="48" t="str">
        <f t="shared" si="13"/>
        <v/>
      </c>
      <c r="O128" s="154"/>
    </row>
    <row r="129">
      <c r="B129" s="40"/>
      <c r="C129" s="84"/>
      <c r="D129" s="42"/>
      <c r="E129" s="42"/>
      <c r="F129" s="50"/>
      <c r="G129" s="50"/>
      <c r="H129" s="50"/>
      <c r="I129" s="50"/>
      <c r="J129" s="50"/>
      <c r="K129" s="50"/>
      <c r="L129" s="50"/>
      <c r="M129" s="85" t="str">
        <f t="shared" si="12"/>
        <v/>
      </c>
      <c r="N129" s="48" t="str">
        <f t="shared" si="13"/>
        <v/>
      </c>
      <c r="O129" s="154"/>
    </row>
    <row r="130">
      <c r="B130" s="40"/>
      <c r="C130" s="84"/>
      <c r="D130" s="42"/>
      <c r="E130" s="42"/>
      <c r="F130" s="50"/>
      <c r="G130" s="50"/>
      <c r="H130" s="50"/>
      <c r="I130" s="50"/>
      <c r="J130" s="50"/>
      <c r="K130" s="50"/>
      <c r="L130" s="50"/>
      <c r="M130" s="85" t="str">
        <f t="shared" si="12"/>
        <v/>
      </c>
      <c r="N130" s="48" t="str">
        <f t="shared" si="13"/>
        <v/>
      </c>
      <c r="O130" s="154"/>
    </row>
    <row r="131">
      <c r="B131" s="40"/>
      <c r="C131" s="84"/>
      <c r="D131" s="42"/>
      <c r="E131" s="42"/>
      <c r="F131" s="50"/>
      <c r="G131" s="50"/>
      <c r="H131" s="50"/>
      <c r="I131" s="50"/>
      <c r="J131" s="50"/>
      <c r="K131" s="50"/>
      <c r="L131" s="50"/>
      <c r="M131" s="85" t="str">
        <f t="shared" si="12"/>
        <v/>
      </c>
      <c r="N131" s="48" t="str">
        <f t="shared" si="13"/>
        <v/>
      </c>
      <c r="O131" s="154"/>
    </row>
    <row r="132">
      <c r="B132" s="40"/>
      <c r="C132" s="84"/>
      <c r="D132" s="42"/>
      <c r="E132" s="42"/>
      <c r="F132" s="50"/>
      <c r="G132" s="50"/>
      <c r="H132" s="50"/>
      <c r="I132" s="50"/>
      <c r="J132" s="50"/>
      <c r="K132" s="50"/>
      <c r="L132" s="50"/>
      <c r="M132" s="85" t="str">
        <f t="shared" si="12"/>
        <v/>
      </c>
      <c r="N132" s="48" t="str">
        <f t="shared" si="13"/>
        <v/>
      </c>
      <c r="O132" s="154"/>
    </row>
    <row r="133">
      <c r="B133" s="40"/>
      <c r="C133" s="84"/>
      <c r="D133" s="42"/>
      <c r="E133" s="42"/>
      <c r="F133" s="50"/>
      <c r="G133" s="50"/>
      <c r="H133" s="50"/>
      <c r="I133" s="50"/>
      <c r="J133" s="50"/>
      <c r="K133" s="50"/>
      <c r="L133" s="50"/>
      <c r="M133" s="85" t="str">
        <f t="shared" si="12"/>
        <v/>
      </c>
      <c r="N133" s="48" t="str">
        <f t="shared" si="13"/>
        <v/>
      </c>
      <c r="O133" s="154"/>
    </row>
    <row r="134">
      <c r="B134" s="40"/>
      <c r="C134" s="84"/>
      <c r="D134" s="42"/>
      <c r="E134" s="42"/>
      <c r="F134" s="50"/>
      <c r="G134" s="50"/>
      <c r="H134" s="50"/>
      <c r="I134" s="50"/>
      <c r="J134" s="50"/>
      <c r="K134" s="50"/>
      <c r="L134" s="50"/>
      <c r="M134" s="85" t="str">
        <f t="shared" si="12"/>
        <v/>
      </c>
      <c r="N134" s="48" t="str">
        <f t="shared" si="13"/>
        <v/>
      </c>
      <c r="O134" s="154"/>
    </row>
    <row r="135">
      <c r="B135" s="40"/>
      <c r="C135" s="84"/>
      <c r="D135" s="42"/>
      <c r="E135" s="42"/>
      <c r="F135" s="50"/>
      <c r="G135" s="50"/>
      <c r="H135" s="50"/>
      <c r="I135" s="50"/>
      <c r="J135" s="50"/>
      <c r="K135" s="50"/>
      <c r="L135" s="50"/>
      <c r="M135" s="85" t="str">
        <f t="shared" si="12"/>
        <v/>
      </c>
      <c r="N135" s="48" t="str">
        <f t="shared" si="13"/>
        <v/>
      </c>
      <c r="O135" s="154"/>
    </row>
    <row r="136">
      <c r="B136" s="40"/>
      <c r="C136" s="84"/>
      <c r="D136" s="42"/>
      <c r="E136" s="42"/>
      <c r="F136" s="50"/>
      <c r="G136" s="50"/>
      <c r="H136" s="50"/>
      <c r="I136" s="50"/>
      <c r="J136" s="50"/>
      <c r="K136" s="50"/>
      <c r="L136" s="50"/>
      <c r="M136" s="85" t="str">
        <f t="shared" si="12"/>
        <v/>
      </c>
      <c r="N136" s="48" t="str">
        <f t="shared" si="13"/>
        <v/>
      </c>
      <c r="O136" s="154"/>
    </row>
    <row r="137">
      <c r="B137" s="40"/>
      <c r="C137" s="84"/>
      <c r="D137" s="42"/>
      <c r="E137" s="42"/>
      <c r="F137" s="50"/>
      <c r="G137" s="50"/>
      <c r="H137" s="50"/>
      <c r="I137" s="50"/>
      <c r="J137" s="50"/>
      <c r="K137" s="50"/>
      <c r="L137" s="50"/>
      <c r="M137" s="85" t="str">
        <f t="shared" si="12"/>
        <v/>
      </c>
      <c r="N137" s="48" t="str">
        <f t="shared" si="13"/>
        <v/>
      </c>
      <c r="O137" s="154"/>
    </row>
    <row r="138">
      <c r="B138" s="40"/>
      <c r="C138" s="84"/>
      <c r="D138" s="42"/>
      <c r="E138" s="42"/>
      <c r="F138" s="50"/>
      <c r="G138" s="50"/>
      <c r="H138" s="50"/>
      <c r="I138" s="50"/>
      <c r="J138" s="50"/>
      <c r="K138" s="50"/>
      <c r="L138" s="50"/>
      <c r="M138" s="85" t="str">
        <f t="shared" si="12"/>
        <v/>
      </c>
      <c r="N138" s="48" t="str">
        <f t="shared" si="13"/>
        <v/>
      </c>
      <c r="O138" s="154"/>
    </row>
    <row r="139">
      <c r="A139" s="247" t="s">
        <v>148</v>
      </c>
      <c r="B139" s="248"/>
      <c r="C139" s="249"/>
      <c r="D139" s="67"/>
      <c r="E139" s="67"/>
      <c r="F139" s="225" t="s">
        <v>511</v>
      </c>
      <c r="M139" s="71"/>
      <c r="N139" s="71"/>
      <c r="O139" s="119"/>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c r="AM139" s="54"/>
      <c r="AN139" s="54"/>
    </row>
    <row r="140">
      <c r="A140" s="234"/>
      <c r="B140" s="250"/>
      <c r="C140" s="251"/>
      <c r="D140" s="250"/>
      <c r="E140" s="249"/>
      <c r="F140" s="71"/>
      <c r="G140" s="119"/>
      <c r="H140" s="119"/>
      <c r="I140" s="119"/>
      <c r="J140" s="71"/>
      <c r="K140" s="71"/>
      <c r="L140" s="71"/>
      <c r="M140" s="71"/>
      <c r="N140" s="71"/>
      <c r="O140" s="54"/>
      <c r="P140" s="54"/>
      <c r="Q140" s="54"/>
      <c r="R140" s="54"/>
      <c r="S140" s="54"/>
      <c r="T140" s="54"/>
      <c r="U140" s="54"/>
      <c r="V140" s="54"/>
      <c r="W140" s="54"/>
      <c r="X140" s="54"/>
      <c r="Y140" s="54"/>
      <c r="Z140" s="54"/>
      <c r="AA140" s="54"/>
      <c r="AB140" s="54"/>
      <c r="AC140" s="54"/>
      <c r="AD140" s="54"/>
      <c r="AE140" s="54"/>
      <c r="AF140" s="54"/>
      <c r="AG140" s="54"/>
      <c r="AH140" s="54"/>
      <c r="AI140" s="54"/>
      <c r="AJ140" s="54"/>
      <c r="AK140" s="54"/>
      <c r="AL140" s="54"/>
      <c r="AM140" s="54"/>
      <c r="AN140" s="54"/>
    </row>
    <row r="141">
      <c r="A141" s="252"/>
      <c r="B141" s="253" t="s">
        <v>149</v>
      </c>
      <c r="C141" s="254"/>
      <c r="D141" s="255"/>
      <c r="E141" s="249"/>
      <c r="F141" s="71"/>
      <c r="G141" s="256" t="s">
        <v>464</v>
      </c>
      <c r="H141" s="257"/>
      <c r="I141" s="257"/>
      <c r="J141" s="71"/>
      <c r="K141" s="71"/>
      <c r="L141" s="71"/>
      <c r="M141" s="71"/>
      <c r="N141" s="71"/>
      <c r="O141" s="54"/>
      <c r="P141" s="54"/>
      <c r="Q141" s="54"/>
      <c r="R141" s="54"/>
      <c r="S141" s="54"/>
      <c r="T141" s="54"/>
      <c r="U141" s="54"/>
      <c r="V141" s="54"/>
      <c r="W141" s="54"/>
      <c r="X141" s="54"/>
      <c r="Y141" s="54"/>
      <c r="Z141" s="54"/>
      <c r="AA141" s="54"/>
      <c r="AB141" s="54"/>
      <c r="AC141" s="54"/>
      <c r="AD141" s="54"/>
      <c r="AE141" s="54"/>
      <c r="AF141" s="54"/>
      <c r="AG141" s="54"/>
      <c r="AH141" s="54"/>
      <c r="AI141" s="54"/>
      <c r="AJ141" s="54"/>
      <c r="AK141" s="54"/>
      <c r="AL141" s="54"/>
      <c r="AM141" s="54"/>
      <c r="AN141" s="54"/>
    </row>
    <row r="142">
      <c r="A142" s="252"/>
      <c r="B142" s="258"/>
      <c r="C142" s="259" t="s">
        <v>150</v>
      </c>
      <c r="D142" s="255"/>
      <c r="E142" s="249"/>
      <c r="F142" s="71"/>
      <c r="G142" s="119"/>
      <c r="H142" s="260" t="s">
        <v>465</v>
      </c>
      <c r="I142" s="260" t="s">
        <v>466</v>
      </c>
      <c r="J142" s="119"/>
      <c r="K142" s="71"/>
      <c r="L142" s="71"/>
      <c r="M142" s="71"/>
      <c r="N142" s="71"/>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row>
    <row r="143">
      <c r="A143" s="252"/>
      <c r="B143" s="261" t="s">
        <v>151</v>
      </c>
      <c r="C143" s="262" t="s">
        <v>152</v>
      </c>
      <c r="D143" s="255"/>
      <c r="E143" s="249"/>
      <c r="F143" s="71"/>
      <c r="G143" s="119"/>
      <c r="H143" s="263">
        <v>44702.0</v>
      </c>
      <c r="I143" s="264" t="s">
        <v>467</v>
      </c>
      <c r="J143" s="119"/>
      <c r="K143" s="71"/>
      <c r="L143" s="71"/>
      <c r="M143" s="71"/>
      <c r="N143" s="71"/>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row>
    <row r="144">
      <c r="A144" s="252"/>
      <c r="B144" s="265"/>
      <c r="C144" s="262" t="s">
        <v>153</v>
      </c>
      <c r="D144" s="255"/>
      <c r="E144" s="249"/>
      <c r="F144" s="71"/>
      <c r="G144" s="119"/>
      <c r="H144" s="119"/>
      <c r="I144" s="119"/>
      <c r="J144" s="119"/>
      <c r="K144" s="71"/>
      <c r="L144" s="71"/>
      <c r="M144" s="71"/>
      <c r="N144" s="71"/>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row>
    <row r="145">
      <c r="A145" s="252"/>
      <c r="B145" s="266"/>
      <c r="C145" s="267" t="s">
        <v>154</v>
      </c>
      <c r="D145" s="255"/>
      <c r="E145" s="249"/>
      <c r="F145" s="71"/>
      <c r="G145" s="119"/>
      <c r="H145" s="119"/>
      <c r="I145" s="119"/>
      <c r="J145" s="119"/>
      <c r="K145" s="71"/>
      <c r="L145" s="71"/>
      <c r="M145" s="71"/>
      <c r="N145" s="71"/>
      <c r="O145" s="54"/>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row>
    <row r="146">
      <c r="A146" s="234"/>
      <c r="B146" s="71"/>
      <c r="C146" s="71"/>
      <c r="D146" s="249"/>
      <c r="E146" s="249"/>
      <c r="F146" s="119"/>
      <c r="G146" s="119"/>
      <c r="H146" s="71"/>
      <c r="I146" s="71"/>
      <c r="J146" s="71"/>
      <c r="K146" s="71"/>
      <c r="L146" s="71"/>
      <c r="M146" s="71"/>
      <c r="N146" s="71"/>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row>
    <row r="147">
      <c r="A147" s="234"/>
      <c r="B147" s="268"/>
      <c r="C147" s="119" t="s">
        <v>156</v>
      </c>
      <c r="D147" s="269" t="s">
        <v>178</v>
      </c>
      <c r="F147" s="119"/>
      <c r="G147" s="119"/>
      <c r="H147" s="71"/>
      <c r="I147" s="71"/>
      <c r="J147" s="71"/>
      <c r="K147" s="71"/>
      <c r="L147" s="71"/>
      <c r="M147" s="71"/>
      <c r="N147" s="71"/>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row>
    <row r="148">
      <c r="A148" s="252"/>
      <c r="B148" s="270" t="s">
        <v>301</v>
      </c>
      <c r="C148" s="271"/>
      <c r="D148" s="161"/>
      <c r="E148" s="272"/>
      <c r="F148" s="71"/>
      <c r="G148" s="71"/>
      <c r="H148" s="71"/>
      <c r="I148" s="71"/>
      <c r="J148" s="71"/>
      <c r="K148" s="71"/>
      <c r="L148" s="71"/>
      <c r="M148" s="71"/>
      <c r="N148" s="71"/>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row>
    <row r="149">
      <c r="A149" s="234"/>
      <c r="B149" s="271"/>
      <c r="C149" s="271"/>
      <c r="D149" s="167" t="s">
        <v>159</v>
      </c>
      <c r="F149" s="273" t="s">
        <v>512</v>
      </c>
      <c r="G149" s="54"/>
      <c r="H149" s="71"/>
      <c r="I149" s="71"/>
      <c r="J149" s="71"/>
      <c r="K149" s="71"/>
      <c r="L149" s="71"/>
      <c r="M149" s="71"/>
      <c r="N149" s="71"/>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row>
    <row r="150">
      <c r="A150" s="54"/>
      <c r="B150" s="108"/>
      <c r="C150" s="167"/>
      <c r="D150" s="167" t="s">
        <v>303</v>
      </c>
      <c r="F150" s="166" t="s">
        <v>304</v>
      </c>
      <c r="G150" s="119"/>
      <c r="H150" s="71"/>
      <c r="I150" s="71"/>
      <c r="J150" s="71"/>
      <c r="K150" s="71"/>
      <c r="L150" s="71"/>
      <c r="M150" s="71"/>
      <c r="N150" s="71"/>
      <c r="O150" s="54"/>
      <c r="P150" s="54"/>
      <c r="Q150" s="54"/>
      <c r="R150" s="54"/>
      <c r="S150" s="54"/>
      <c r="T150" s="54"/>
      <c r="U150" s="54"/>
      <c r="V150" s="54"/>
      <c r="W150" s="54"/>
      <c r="X150" s="54"/>
      <c r="Y150" s="54"/>
      <c r="Z150" s="54"/>
      <c r="AA150" s="54"/>
      <c r="AB150" s="54"/>
      <c r="AC150" s="54"/>
      <c r="AD150" s="54"/>
      <c r="AE150" s="54"/>
      <c r="AF150" s="54"/>
      <c r="AG150" s="54"/>
      <c r="AH150" s="54"/>
      <c r="AI150" s="54"/>
      <c r="AJ150" s="54"/>
      <c r="AK150" s="54"/>
      <c r="AL150" s="54"/>
      <c r="AM150" s="54"/>
      <c r="AN150" s="54"/>
    </row>
    <row r="151">
      <c r="A151" s="54"/>
      <c r="B151" s="108"/>
      <c r="C151" s="274" t="s">
        <v>513</v>
      </c>
      <c r="D151" s="167" t="s">
        <v>161</v>
      </c>
      <c r="F151" s="166">
        <v>100000.0</v>
      </c>
      <c r="G151" s="52" t="s">
        <v>470</v>
      </c>
      <c r="H151" s="119"/>
      <c r="I151" s="186" t="s">
        <v>471</v>
      </c>
      <c r="J151" s="119"/>
      <c r="K151" s="186" t="s">
        <v>472</v>
      </c>
      <c r="L151" s="71"/>
      <c r="M151" s="119"/>
      <c r="N151" s="119"/>
      <c r="O151" s="71"/>
      <c r="P151" s="71"/>
      <c r="Q151" s="54"/>
      <c r="R151" s="54"/>
      <c r="S151" s="54"/>
      <c r="T151" s="54"/>
      <c r="U151" s="52" t="s">
        <v>69</v>
      </c>
      <c r="V151" s="53" t="s">
        <v>70</v>
      </c>
      <c r="AA151" s="54"/>
      <c r="AB151" s="54"/>
      <c r="AC151" s="54"/>
      <c r="AD151" s="54"/>
      <c r="AE151" s="54"/>
      <c r="AF151" s="54"/>
      <c r="AG151" s="54"/>
      <c r="AH151" s="54"/>
      <c r="AI151" s="54"/>
      <c r="AJ151" s="54"/>
      <c r="AK151" s="54"/>
      <c r="AL151" s="54"/>
      <c r="AM151" s="54"/>
      <c r="AN151" s="54"/>
    </row>
    <row r="152">
      <c r="A152" s="54"/>
      <c r="B152" s="108"/>
      <c r="C152" s="274" t="s">
        <v>514</v>
      </c>
      <c r="D152" s="167" t="s">
        <v>163</v>
      </c>
      <c r="F152" s="166">
        <v>999.99</v>
      </c>
      <c r="G152" s="231" t="s">
        <v>383</v>
      </c>
      <c r="H152" s="118">
        <f>N50</f>
        <v>1.995325677</v>
      </c>
      <c r="I152" s="232">
        <f t="shared" ref="I152:I153" si="14">F152+H152</f>
        <v>1001.985326</v>
      </c>
      <c r="J152" s="119"/>
      <c r="K152" s="118">
        <f>O50</f>
        <v>1000</v>
      </c>
      <c r="L152" s="225" t="s">
        <v>515</v>
      </c>
      <c r="R152" s="71"/>
      <c r="S152" s="275" t="s">
        <v>475</v>
      </c>
      <c r="T152" s="54"/>
      <c r="U152" s="54"/>
      <c r="V152" s="52" t="s">
        <v>72</v>
      </c>
      <c r="W152" s="56" t="s">
        <v>73</v>
      </c>
      <c r="X152" s="52" t="s">
        <v>74</v>
      </c>
      <c r="Y152" s="56" t="s">
        <v>75</v>
      </c>
      <c r="Z152" s="56" t="s">
        <v>76</v>
      </c>
      <c r="AA152" s="54"/>
      <c r="AB152" s="54"/>
      <c r="AC152" s="54"/>
      <c r="AD152" s="54"/>
      <c r="AE152" s="54"/>
      <c r="AF152" s="54"/>
      <c r="AG152" s="54"/>
      <c r="AH152" s="54"/>
      <c r="AI152" s="54"/>
      <c r="AJ152" s="54"/>
      <c r="AK152" s="54"/>
      <c r="AL152" s="54"/>
      <c r="AM152" s="54"/>
      <c r="AN152" s="54"/>
    </row>
    <row r="153">
      <c r="A153" s="54"/>
      <c r="B153" s="108"/>
      <c r="C153" s="108" t="s">
        <v>308</v>
      </c>
      <c r="D153" s="167" t="s">
        <v>164</v>
      </c>
      <c r="F153" s="166">
        <v>99.34</v>
      </c>
      <c r="G153" s="231" t="s">
        <v>476</v>
      </c>
      <c r="H153" s="118">
        <f>N33</f>
        <v>1432.622979</v>
      </c>
      <c r="I153" s="232">
        <f t="shared" si="14"/>
        <v>1531.962979</v>
      </c>
      <c r="J153" s="119"/>
      <c r="K153" s="118">
        <f>O33</f>
        <v>1532</v>
      </c>
      <c r="L153" s="225" t="s">
        <v>516</v>
      </c>
      <c r="R153" s="71"/>
      <c r="S153" s="275" t="s">
        <v>475</v>
      </c>
      <c r="T153" s="54"/>
      <c r="U153" s="52" t="s">
        <v>78</v>
      </c>
      <c r="V153" s="126"/>
      <c r="W153" s="58" t="str">
        <f t="shared" ref="W153:W156" si="15">V153/$U$153</f>
        <v>#VALUE!</v>
      </c>
      <c r="X153" s="126"/>
      <c r="Y153" s="59" t="str">
        <f t="shared" ref="Y153:Y155" si="16">$S$35*W153</f>
        <v>#VALUE!</v>
      </c>
      <c r="Z153" s="56" t="s">
        <v>79</v>
      </c>
      <c r="AA153" s="54"/>
      <c r="AB153" s="54"/>
      <c r="AC153" s="54"/>
      <c r="AD153" s="54"/>
      <c r="AE153" s="54"/>
      <c r="AF153" s="54"/>
      <c r="AG153" s="54"/>
      <c r="AH153" s="54"/>
      <c r="AI153" s="54"/>
      <c r="AJ153" s="54"/>
      <c r="AK153" s="54"/>
      <c r="AL153" s="54"/>
      <c r="AM153" s="54"/>
      <c r="AN153" s="54"/>
    </row>
    <row r="154">
      <c r="A154" s="54"/>
      <c r="B154" s="108"/>
      <c r="C154" s="276" t="s">
        <v>310</v>
      </c>
      <c r="D154" s="171" t="s">
        <v>165</v>
      </c>
      <c r="F154" s="166">
        <v>9529.18</v>
      </c>
      <c r="G154" s="119"/>
      <c r="H154" s="277" t="s">
        <v>311</v>
      </c>
      <c r="I154" s="257"/>
      <c r="J154" s="257"/>
      <c r="K154" s="71"/>
      <c r="L154" s="71" t="s">
        <v>151</v>
      </c>
      <c r="M154" s="71"/>
      <c r="N154" s="71"/>
      <c r="O154" s="119"/>
      <c r="P154" s="119"/>
      <c r="Q154" s="119"/>
      <c r="R154" s="119"/>
      <c r="S154" s="234"/>
      <c r="T154" s="54"/>
      <c r="U154" s="52" t="s">
        <v>82</v>
      </c>
      <c r="V154" s="126"/>
      <c r="W154" s="58" t="str">
        <f t="shared" si="15"/>
        <v>#VALUE!</v>
      </c>
      <c r="X154" s="54"/>
      <c r="Y154" s="59" t="str">
        <f t="shared" si="16"/>
        <v>#VALUE!</v>
      </c>
      <c r="Z154" s="54"/>
      <c r="AA154" s="54"/>
      <c r="AB154" s="54"/>
      <c r="AC154" s="54"/>
      <c r="AD154" s="54"/>
      <c r="AE154" s="54"/>
      <c r="AF154" s="54"/>
      <c r="AG154" s="54"/>
      <c r="AH154" s="54"/>
      <c r="AI154" s="54"/>
      <c r="AJ154" s="54"/>
      <c r="AK154" s="54"/>
      <c r="AL154" s="54"/>
      <c r="AM154" s="54"/>
      <c r="AN154" s="54"/>
    </row>
    <row r="155">
      <c r="A155" s="54"/>
      <c r="B155" s="108"/>
      <c r="C155" s="167" t="s">
        <v>167</v>
      </c>
      <c r="D155" s="167" t="s">
        <v>312</v>
      </c>
      <c r="F155" s="278">
        <v>0.695235</v>
      </c>
      <c r="G155" s="119"/>
      <c r="H155" s="119"/>
      <c r="I155" s="119"/>
      <c r="J155" s="119"/>
      <c r="K155" s="279">
        <f>J8</f>
        <v>0.006952354275</v>
      </c>
      <c r="L155" s="225" t="s">
        <v>517</v>
      </c>
      <c r="R155" s="119"/>
      <c r="S155" s="280" t="s">
        <v>475</v>
      </c>
      <c r="T155" s="54"/>
      <c r="U155" s="52" t="s">
        <v>85</v>
      </c>
      <c r="V155" s="126"/>
      <c r="W155" s="58" t="str">
        <f t="shared" si="15"/>
        <v>#VALUE!</v>
      </c>
      <c r="X155" s="54"/>
      <c r="Y155" s="59" t="str">
        <f t="shared" si="16"/>
        <v>#VALUE!</v>
      </c>
      <c r="Z155" s="56" t="s">
        <v>86</v>
      </c>
      <c r="AA155" s="54"/>
      <c r="AB155" s="54"/>
      <c r="AC155" s="54"/>
      <c r="AD155" s="54"/>
      <c r="AE155" s="54"/>
      <c r="AF155" s="54"/>
      <c r="AG155" s="54"/>
      <c r="AH155" s="54"/>
      <c r="AI155" s="54"/>
      <c r="AJ155" s="54"/>
      <c r="AK155" s="54"/>
      <c r="AL155" s="54"/>
      <c r="AM155" s="54"/>
      <c r="AN155" s="54"/>
    </row>
    <row r="156">
      <c r="A156" s="54"/>
      <c r="B156" s="108"/>
      <c r="C156" s="281" t="s">
        <v>518</v>
      </c>
      <c r="D156" s="167" t="s">
        <v>168</v>
      </c>
      <c r="F156" s="166">
        <v>75709.0</v>
      </c>
      <c r="G156" s="54"/>
      <c r="H156" s="71"/>
      <c r="I156" s="71"/>
      <c r="J156" s="71"/>
      <c r="K156" s="71"/>
      <c r="L156" s="71"/>
      <c r="M156" s="71"/>
      <c r="N156" s="71"/>
      <c r="O156" s="54"/>
      <c r="P156" s="234"/>
      <c r="Q156" s="54"/>
      <c r="R156" s="54"/>
      <c r="S156" s="54"/>
      <c r="T156" s="54"/>
      <c r="U156" s="60" t="s">
        <v>89</v>
      </c>
      <c r="V156" s="126"/>
      <c r="W156" s="58" t="str">
        <f t="shared" si="15"/>
        <v>#VALUE!</v>
      </c>
      <c r="X156" s="54"/>
      <c r="Y156" s="54"/>
      <c r="Z156" s="54"/>
      <c r="AA156" s="54"/>
      <c r="AB156" s="54"/>
      <c r="AC156" s="54"/>
      <c r="AD156" s="54"/>
      <c r="AE156" s="54"/>
      <c r="AF156" s="54"/>
      <c r="AG156" s="54"/>
      <c r="AH156" s="54"/>
      <c r="AI156" s="54"/>
      <c r="AJ156" s="54"/>
      <c r="AK156" s="54"/>
      <c r="AL156" s="54"/>
      <c r="AM156" s="54"/>
      <c r="AN156" s="54"/>
    </row>
    <row r="157">
      <c r="A157" s="54"/>
      <c r="B157" s="108"/>
      <c r="C157" s="171" t="s">
        <v>171</v>
      </c>
      <c r="D157" s="171" t="s">
        <v>170</v>
      </c>
      <c r="F157" s="166">
        <v>3051.48</v>
      </c>
      <c r="G157" s="54"/>
      <c r="H157" s="277" t="s">
        <v>311</v>
      </c>
      <c r="I157" s="282"/>
      <c r="J157" s="257"/>
      <c r="K157" s="257"/>
      <c r="L157" s="257"/>
      <c r="M157" s="257"/>
      <c r="N157" s="283"/>
      <c r="O157" s="283"/>
      <c r="P157" s="234"/>
      <c r="Q157" s="54"/>
      <c r="R157" s="54"/>
      <c r="S157" s="234"/>
      <c r="T157" s="54"/>
      <c r="U157" s="61" t="s">
        <v>91</v>
      </c>
      <c r="V157" s="62">
        <f>sum(V153:V155)</f>
        <v>0</v>
      </c>
      <c r="W157" s="54"/>
      <c r="X157" s="54"/>
      <c r="Y157" s="54"/>
      <c r="Z157" s="54"/>
      <c r="AA157" s="54"/>
      <c r="AB157" s="54"/>
      <c r="AC157" s="54"/>
      <c r="AD157" s="54"/>
      <c r="AE157" s="54"/>
      <c r="AF157" s="54"/>
      <c r="AG157" s="54"/>
      <c r="AH157" s="54"/>
      <c r="AI157" s="54"/>
      <c r="AJ157" s="54"/>
      <c r="AK157" s="54"/>
      <c r="AL157" s="54"/>
      <c r="AM157" s="54"/>
      <c r="AN157" s="54"/>
    </row>
    <row r="158">
      <c r="A158" s="54"/>
      <c r="B158" s="284"/>
      <c r="C158" s="108"/>
      <c r="D158" s="108"/>
      <c r="E158" s="108"/>
      <c r="F158" s="119"/>
      <c r="G158" s="54"/>
      <c r="H158" s="71"/>
      <c r="I158" s="71"/>
      <c r="J158" s="71"/>
      <c r="K158" s="71"/>
      <c r="L158" s="71"/>
      <c r="M158" s="71"/>
      <c r="N158" s="71"/>
      <c r="O158" s="54"/>
      <c r="P158" s="23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row>
    <row r="159">
      <c r="A159" s="285"/>
      <c r="B159" s="270" t="s">
        <v>172</v>
      </c>
      <c r="C159" s="286"/>
      <c r="D159" s="108"/>
      <c r="E159" s="108"/>
      <c r="F159" s="119"/>
      <c r="G159" s="54"/>
      <c r="H159" s="71"/>
      <c r="I159" s="71"/>
      <c r="J159" s="71"/>
      <c r="K159" s="71"/>
      <c r="L159" s="71"/>
      <c r="M159" s="71"/>
      <c r="N159" s="71"/>
      <c r="O159" s="54"/>
      <c r="P159" s="234"/>
      <c r="Q159" s="200"/>
      <c r="R159" s="200"/>
      <c r="S159" s="200"/>
      <c r="T159" s="54"/>
      <c r="U159" s="54"/>
      <c r="V159" s="54"/>
      <c r="W159" s="54"/>
      <c r="X159" s="54"/>
      <c r="Y159" s="54"/>
      <c r="Z159" s="54"/>
      <c r="AA159" s="54"/>
      <c r="AB159" s="54"/>
      <c r="AC159" s="54"/>
      <c r="AD159" s="54"/>
      <c r="AE159" s="54"/>
      <c r="AF159" s="54"/>
      <c r="AG159" s="54"/>
      <c r="AH159" s="54"/>
      <c r="AI159" s="54"/>
      <c r="AJ159" s="54"/>
      <c r="AK159" s="54"/>
      <c r="AL159" s="54"/>
      <c r="AM159" s="54"/>
      <c r="AN159" s="54"/>
    </row>
    <row r="160">
      <c r="A160" s="54"/>
      <c r="B160" s="108"/>
      <c r="C160" s="167" t="s">
        <v>315</v>
      </c>
      <c r="D160" s="108"/>
      <c r="E160" s="108"/>
      <c r="F160" s="56" t="s">
        <v>316</v>
      </c>
      <c r="G160" s="56" t="s">
        <v>317</v>
      </c>
      <c r="H160" s="119" t="s">
        <v>318</v>
      </c>
      <c r="I160" s="71"/>
      <c r="J160" s="71"/>
      <c r="K160" s="71"/>
      <c r="L160" s="71"/>
      <c r="M160" s="71"/>
      <c r="N160" s="71"/>
      <c r="O160" s="54"/>
      <c r="P160" s="252"/>
      <c r="Q160" s="287" t="s">
        <v>319</v>
      </c>
      <c r="R160" s="288"/>
      <c r="S160" s="254"/>
      <c r="T160" s="289" t="s">
        <v>519</v>
      </c>
      <c r="U160" s="290"/>
      <c r="V160" s="290"/>
      <c r="W160" s="291"/>
      <c r="X160" s="200"/>
      <c r="Y160" s="200"/>
      <c r="Z160" s="200"/>
      <c r="AA160" s="200"/>
      <c r="AB160" s="200"/>
      <c r="AC160" s="200"/>
      <c r="AD160" s="200"/>
      <c r="AE160" s="200"/>
      <c r="AF160" s="200"/>
      <c r="AG160" s="54"/>
      <c r="AH160" s="54"/>
      <c r="AI160" s="54"/>
      <c r="AJ160" s="54"/>
      <c r="AK160" s="54"/>
      <c r="AL160" s="54"/>
      <c r="AM160" s="54"/>
      <c r="AN160" s="54"/>
    </row>
    <row r="161">
      <c r="A161" s="54"/>
      <c r="B161" s="108"/>
      <c r="C161" s="108" t="s">
        <v>320</v>
      </c>
      <c r="D161" s="167" t="s">
        <v>321</v>
      </c>
      <c r="F161" s="166">
        <v>0.0</v>
      </c>
      <c r="G161" s="166">
        <v>564.0</v>
      </c>
      <c r="H161" s="115">
        <f t="shared" ref="H161:H163" si="17">F161+G161</f>
        <v>564</v>
      </c>
      <c r="I161" s="71"/>
      <c r="J161" s="71"/>
      <c r="K161" s="71"/>
      <c r="L161" s="71"/>
      <c r="M161" s="71"/>
      <c r="N161" s="71"/>
      <c r="O161" s="54"/>
      <c r="P161" s="252"/>
      <c r="Q161" s="54"/>
      <c r="R161" s="54"/>
      <c r="S161" s="54"/>
      <c r="T161" s="54"/>
      <c r="U161" s="54"/>
      <c r="V161" s="54"/>
      <c r="W161" s="54"/>
      <c r="X161" s="54"/>
      <c r="Y161" s="54"/>
      <c r="Z161" s="54"/>
      <c r="AA161" s="54"/>
      <c r="AB161" s="54"/>
      <c r="AC161" s="54"/>
      <c r="AD161" s="54"/>
      <c r="AE161" s="54"/>
      <c r="AF161" s="285"/>
      <c r="AG161" s="54"/>
      <c r="AH161" s="54"/>
      <c r="AI161" s="54"/>
      <c r="AJ161" s="54"/>
      <c r="AK161" s="54"/>
      <c r="AL161" s="54"/>
      <c r="AM161" s="54"/>
      <c r="AN161" s="54"/>
    </row>
    <row r="162">
      <c r="A162" s="54"/>
      <c r="B162" s="108"/>
      <c r="C162" s="108" t="s">
        <v>320</v>
      </c>
      <c r="D162" s="167" t="s">
        <v>322</v>
      </c>
      <c r="F162" s="166">
        <v>0.0</v>
      </c>
      <c r="G162" s="166">
        <v>0.0</v>
      </c>
      <c r="H162" s="115">
        <f t="shared" si="17"/>
        <v>0</v>
      </c>
      <c r="I162" s="71"/>
      <c r="J162" s="71"/>
      <c r="K162" s="71"/>
      <c r="L162" s="71"/>
      <c r="M162" s="71"/>
      <c r="N162" s="71"/>
      <c r="O162" s="54"/>
      <c r="P162" s="252"/>
      <c r="Q162" s="54" t="s">
        <v>178</v>
      </c>
      <c r="R162" s="54"/>
      <c r="S162" s="150" t="str">
        <f t="shared" ref="S162:Y162" si="18">F20</f>
        <v>Fund X</v>
      </c>
      <c r="T162" s="292" t="str">
        <f t="shared" si="18"/>
        <v/>
      </c>
      <c r="U162" s="150" t="str">
        <f t="shared" si="18"/>
        <v/>
      </c>
      <c r="V162" s="150" t="str">
        <f t="shared" si="18"/>
        <v/>
      </c>
      <c r="W162" s="150" t="str">
        <f t="shared" si="18"/>
        <v/>
      </c>
      <c r="X162" s="150" t="str">
        <f t="shared" si="18"/>
        <v/>
      </c>
      <c r="Y162" s="150" t="str">
        <f t="shared" si="18"/>
        <v/>
      </c>
      <c r="Z162" s="183"/>
      <c r="AA162" s="183"/>
      <c r="AB162" s="183"/>
      <c r="AC162" s="183"/>
      <c r="AD162" s="183"/>
      <c r="AE162" s="183"/>
      <c r="AF162" s="285"/>
      <c r="AG162" s="54"/>
      <c r="AH162" s="54"/>
      <c r="AI162" s="54"/>
      <c r="AJ162" s="54"/>
      <c r="AK162" s="54"/>
      <c r="AL162" s="54"/>
      <c r="AM162" s="54"/>
      <c r="AN162" s="54"/>
    </row>
    <row r="163">
      <c r="A163" s="54"/>
      <c r="B163" s="108"/>
      <c r="C163" s="108" t="s">
        <v>320</v>
      </c>
      <c r="D163" s="167" t="s">
        <v>323</v>
      </c>
      <c r="F163" s="166">
        <v>0.0</v>
      </c>
      <c r="G163" s="166">
        <v>0.0</v>
      </c>
      <c r="H163" s="115">
        <f t="shared" si="17"/>
        <v>0</v>
      </c>
      <c r="I163" s="71"/>
      <c r="J163" s="71"/>
      <c r="K163" s="71"/>
      <c r="L163" s="71"/>
      <c r="M163" s="71"/>
      <c r="N163" s="71"/>
      <c r="O163" s="54"/>
      <c r="P163" s="252"/>
      <c r="Q163" s="52" t="s">
        <v>324</v>
      </c>
      <c r="R163" s="54"/>
      <c r="S163" s="136" t="str">
        <f t="shared" ref="S163:Y163" si="19">F75</f>
        <v>LINE 20AH - OTHER INFORMATION
THE SECTION 163(J) INTEREST EXPENSE LIMITATION DOES NOT APPLY TO CERTAIN SMALL BUSINESSES
(SUBJECT TO A GROSS RECEIPTS TEST UNDER SECTION 448(C)). THE PARTNERSHIP'S DIRECTLY EARNED
GROSS RECEIPTS AND GROSS RECEIPTS EARNED BY THE PARTNERSHIP THROUGH OTHER PASSTHROUGH
ENTITIES ARE BELOW. YOU SHOULD MULTIPLY EACH YEAR'S GROSS RECEIPTS BY THE END OF YEAR PROFIT
PERCENTAGE PROVIDED TO YOU ON YOUR SCHEDULE K-1 FOR THE RESPECTIVE YEARS.
TAX YEAR ENDED 12/31/2021 128,368,862
TAX YEAR ENDED 12/31/2020 67,882,827
TAX YEAR ENDED 12/31/2019 11,742,565
TAX YEAR ENDED 12/31/2018 1,451,689
THE PARTNERSHIP HAS ADDITIONAL INVESTMENTS IN PASSTHROUGH ENTITIES THAT HAVE NOT REPORTED
GROSS RECEIPTS TO THE PARTNERSHIP. AS A RESULT, THE PARTNERSHIP HAS REPORTED ALL OF ITS KNOWN
GROSS RECEIPTS ABOVE. TAXPAYERS MAY NEED ADDITIONAL INFORMATION TO DETERMINE THEIR
ELIGIBILITY FOR THE SMALL BUSINESS EXEMPTION. PLEASE CONSULT YOUR TAX ADVISOR AND CONTACT THE
PARTNERSHIP IF YOU NEED ADDITIONAL INFORMATION</v>
      </c>
      <c r="T163" s="136" t="str">
        <f t="shared" si="19"/>
        <v/>
      </c>
      <c r="U163" s="136" t="str">
        <f t="shared" si="19"/>
        <v/>
      </c>
      <c r="V163" s="136" t="str">
        <f t="shared" si="19"/>
        <v/>
      </c>
      <c r="W163" s="136" t="str">
        <f t="shared" si="19"/>
        <v/>
      </c>
      <c r="X163" s="136" t="str">
        <f t="shared" si="19"/>
        <v/>
      </c>
      <c r="Y163" s="136" t="str">
        <f t="shared" si="19"/>
        <v/>
      </c>
      <c r="Z163" s="54"/>
      <c r="AA163" s="54"/>
      <c r="AB163" s="54"/>
      <c r="AC163" s="54"/>
      <c r="AD163" s="54"/>
      <c r="AE163" s="54"/>
      <c r="AF163" s="285"/>
      <c r="AG163" s="54"/>
      <c r="AH163" s="54"/>
      <c r="AI163" s="54"/>
      <c r="AJ163" s="54"/>
      <c r="AK163" s="54"/>
      <c r="AL163" s="54"/>
      <c r="AM163" s="54"/>
      <c r="AN163" s="54"/>
    </row>
    <row r="164">
      <c r="A164" s="54"/>
      <c r="B164" s="108"/>
      <c r="C164" s="108"/>
      <c r="D164" s="108"/>
      <c r="E164" s="108"/>
      <c r="F164" s="119"/>
      <c r="G164" s="238" t="s">
        <v>446</v>
      </c>
      <c r="H164" s="115">
        <f>sum(H161:H163)</f>
        <v>564</v>
      </c>
      <c r="I164" s="71" t="s">
        <v>173</v>
      </c>
      <c r="J164" s="115">
        <f>sum(N166:N169)</f>
        <v>564.4199295</v>
      </c>
      <c r="K164" s="71"/>
      <c r="L164" s="71"/>
      <c r="M164" s="71"/>
      <c r="N164" s="71"/>
      <c r="O164" s="275" t="s">
        <v>481</v>
      </c>
      <c r="P164" s="293"/>
      <c r="Q164" s="54" t="s">
        <v>151</v>
      </c>
      <c r="R164" s="119"/>
      <c r="S164" s="119"/>
      <c r="T164" s="119"/>
      <c r="U164" s="119"/>
      <c r="V164" s="119"/>
      <c r="W164" s="119"/>
      <c r="X164" s="119"/>
      <c r="Y164" s="119"/>
      <c r="Z164" s="119"/>
      <c r="AA164" s="119"/>
      <c r="AB164" s="119"/>
      <c r="AC164" s="119"/>
      <c r="AD164" s="119"/>
      <c r="AE164" s="54"/>
      <c r="AF164" s="285"/>
      <c r="AG164" s="54"/>
      <c r="AH164" s="54"/>
      <c r="AI164" s="54"/>
      <c r="AJ164" s="54"/>
      <c r="AK164" s="54"/>
      <c r="AL164" s="54"/>
      <c r="AM164" s="54"/>
      <c r="AN164" s="54"/>
    </row>
    <row r="165">
      <c r="A165" s="54"/>
      <c r="B165" s="108"/>
      <c r="C165" s="108"/>
      <c r="D165" s="108"/>
      <c r="E165" s="108"/>
      <c r="F165" s="294" t="s">
        <v>447</v>
      </c>
      <c r="G165" s="257"/>
      <c r="H165" s="71"/>
      <c r="I165" s="132">
        <f>N166+N167</f>
        <v>564.4199295</v>
      </c>
      <c r="J165" s="71"/>
      <c r="K165" s="71"/>
      <c r="L165" s="119"/>
      <c r="M165" s="71"/>
      <c r="N165" s="115"/>
      <c r="O165" s="141"/>
      <c r="P165" s="252"/>
      <c r="Q165" s="52" t="s">
        <v>325</v>
      </c>
      <c r="R165" s="141"/>
      <c r="S165" s="141"/>
      <c r="T165" s="141"/>
      <c r="U165" s="141"/>
      <c r="V165" s="141"/>
      <c r="W165" s="141"/>
      <c r="X165" s="141"/>
      <c r="Y165" s="141"/>
      <c r="Z165" s="141"/>
      <c r="AA165" s="141"/>
      <c r="AB165" s="141"/>
      <c r="AC165" s="141"/>
      <c r="AD165" s="141"/>
      <c r="AE165" s="54"/>
      <c r="AF165" s="285"/>
      <c r="AG165" s="54"/>
      <c r="AH165" s="54"/>
      <c r="AI165" s="54"/>
      <c r="AJ165" s="54"/>
      <c r="AK165" s="54"/>
      <c r="AL165" s="54"/>
      <c r="AM165" s="54"/>
      <c r="AN165" s="54"/>
    </row>
    <row r="166">
      <c r="A166" s="54"/>
      <c r="B166" s="108"/>
      <c r="C166" s="167" t="s">
        <v>520</v>
      </c>
      <c r="D166" s="167" t="s">
        <v>177</v>
      </c>
      <c r="F166" s="70">
        <v>48364.0</v>
      </c>
      <c r="G166" s="119"/>
      <c r="H166" s="71"/>
      <c r="I166" s="71"/>
      <c r="J166" s="71"/>
      <c r="K166" s="71"/>
      <c r="L166" s="119"/>
      <c r="M166" s="71">
        <f>if(Count(F166:K166)&gt;0,sum(F166:K166),"")</f>
        <v>48364</v>
      </c>
      <c r="N166" s="115">
        <f t="shared" ref="N166:N170" si="20">if(ISNUMBER(M166)=false,"",if($J$8&lt;&gt;0,if(M166&lt;&gt;"",M166*$J$8,""),""))</f>
        <v>336.2436622</v>
      </c>
      <c r="O166" s="234"/>
      <c r="P166" s="252"/>
      <c r="Q166" s="234"/>
      <c r="R166" s="186" t="s">
        <v>327</v>
      </c>
      <c r="S166" s="140">
        <v>-1843.0</v>
      </c>
      <c r="T166" s="142"/>
      <c r="U166" s="142"/>
      <c r="V166" s="142"/>
      <c r="W166" s="142"/>
      <c r="X166" s="142"/>
      <c r="Y166" s="142"/>
      <c r="Z166" s="142"/>
      <c r="AA166" s="142"/>
      <c r="AB166" s="142"/>
      <c r="AC166" s="142"/>
      <c r="AD166" s="142"/>
      <c r="AE166" s="142"/>
      <c r="AF166" s="285"/>
      <c r="AG166" s="54"/>
      <c r="AH166" s="54"/>
      <c r="AI166" s="54"/>
      <c r="AJ166" s="54"/>
      <c r="AK166" s="54"/>
      <c r="AL166" s="54"/>
      <c r="AM166" s="54"/>
      <c r="AN166" s="54"/>
    </row>
    <row r="167">
      <c r="A167" s="54"/>
      <c r="B167" s="108"/>
      <c r="C167" s="167" t="s">
        <v>179</v>
      </c>
      <c r="D167" s="167" t="s">
        <v>180</v>
      </c>
      <c r="F167" s="70">
        <v>32820.0</v>
      </c>
      <c r="G167" s="66"/>
      <c r="H167" s="66"/>
      <c r="I167" s="66"/>
      <c r="J167" s="66"/>
      <c r="K167" s="66"/>
      <c r="L167" s="66"/>
      <c r="M167" s="71">
        <f t="shared" ref="M167:M170" si="21">if(Count(F167:L167)&gt;0,sum(F167:L167),"")</f>
        <v>32820</v>
      </c>
      <c r="N167" s="115">
        <f t="shared" si="20"/>
        <v>228.1762673</v>
      </c>
      <c r="O167" s="141"/>
      <c r="P167" s="285"/>
      <c r="Q167" s="54"/>
      <c r="R167" s="186" t="s">
        <v>328</v>
      </c>
      <c r="S167" s="193">
        <v>-13.0</v>
      </c>
      <c r="T167" s="187"/>
      <c r="U167" s="187"/>
      <c r="V167" s="187"/>
      <c r="W167" s="187"/>
      <c r="X167" s="187"/>
      <c r="Y167" s="187"/>
      <c r="Z167" s="187"/>
      <c r="AA167" s="187"/>
      <c r="AB167" s="187"/>
      <c r="AC167" s="187"/>
      <c r="AD167" s="187"/>
      <c r="AE167" s="187"/>
      <c r="AF167" s="285"/>
      <c r="AG167" s="54"/>
      <c r="AH167" s="54"/>
      <c r="AI167" s="54"/>
      <c r="AJ167" s="54"/>
      <c r="AK167" s="54"/>
      <c r="AL167" s="54"/>
      <c r="AM167" s="54"/>
      <c r="AN167" s="54"/>
    </row>
    <row r="168">
      <c r="A168" s="54"/>
      <c r="B168" s="108"/>
      <c r="C168" s="167" t="s">
        <v>181</v>
      </c>
      <c r="D168" s="167" t="s">
        <v>449</v>
      </c>
      <c r="F168" s="70">
        <v>0.0</v>
      </c>
      <c r="G168" s="66"/>
      <c r="H168" s="66"/>
      <c r="I168" s="66"/>
      <c r="J168" s="66"/>
      <c r="K168" s="66"/>
      <c r="L168" s="66"/>
      <c r="M168" s="71">
        <f t="shared" si="21"/>
        <v>0</v>
      </c>
      <c r="N168" s="115">
        <f t="shared" si="20"/>
        <v>0</v>
      </c>
      <c r="O168" s="275" t="s">
        <v>483</v>
      </c>
      <c r="P168" s="295"/>
      <c r="Q168" s="54" t="s">
        <v>151</v>
      </c>
      <c r="R168" s="188" t="s">
        <v>329</v>
      </c>
      <c r="S168" s="189">
        <f t="shared" ref="S168:AE168" si="22">S166*$J$8</f>
        <v>-12.81318893</v>
      </c>
      <c r="T168" s="189">
        <f t="shared" si="22"/>
        <v>0</v>
      </c>
      <c r="U168" s="189">
        <f t="shared" si="22"/>
        <v>0</v>
      </c>
      <c r="V168" s="189">
        <f t="shared" si="22"/>
        <v>0</v>
      </c>
      <c r="W168" s="189">
        <f t="shared" si="22"/>
        <v>0</v>
      </c>
      <c r="X168" s="190">
        <f t="shared" si="22"/>
        <v>0</v>
      </c>
      <c r="Y168" s="190">
        <f t="shared" si="22"/>
        <v>0</v>
      </c>
      <c r="Z168" s="189">
        <f t="shared" si="22"/>
        <v>0</v>
      </c>
      <c r="AA168" s="189">
        <f t="shared" si="22"/>
        <v>0</v>
      </c>
      <c r="AB168" s="189">
        <f t="shared" si="22"/>
        <v>0</v>
      </c>
      <c r="AC168" s="189">
        <f t="shared" si="22"/>
        <v>0</v>
      </c>
      <c r="AD168" s="189">
        <f t="shared" si="22"/>
        <v>0</v>
      </c>
      <c r="AE168" s="189">
        <f t="shared" si="22"/>
        <v>0</v>
      </c>
      <c r="AF168" s="285"/>
      <c r="AG168" s="54"/>
      <c r="AH168" s="54"/>
      <c r="AI168" s="54"/>
      <c r="AJ168" s="54"/>
      <c r="AK168" s="54"/>
      <c r="AL168" s="54"/>
      <c r="AM168" s="54"/>
      <c r="AN168" s="54"/>
    </row>
    <row r="169">
      <c r="A169" s="54"/>
      <c r="B169" s="284"/>
      <c r="C169" s="167" t="s">
        <v>184</v>
      </c>
      <c r="D169" s="167" t="s">
        <v>180</v>
      </c>
      <c r="F169" s="70">
        <v>0.0</v>
      </c>
      <c r="G169" s="66"/>
      <c r="H169" s="66"/>
      <c r="I169" s="66"/>
      <c r="J169" s="66"/>
      <c r="K169" s="66"/>
      <c r="L169" s="66"/>
      <c r="M169" s="71">
        <f t="shared" si="21"/>
        <v>0</v>
      </c>
      <c r="N169" s="115">
        <f t="shared" si="20"/>
        <v>0</v>
      </c>
      <c r="O169" s="54"/>
      <c r="P169" s="285"/>
      <c r="Q169" s="54"/>
      <c r="R169" s="119"/>
      <c r="S169" s="119"/>
      <c r="T169" s="119"/>
      <c r="U169" s="119"/>
      <c r="V169" s="119"/>
      <c r="W169" s="119"/>
      <c r="X169" s="119"/>
      <c r="Y169" s="119"/>
      <c r="Z169" s="119"/>
      <c r="AA169" s="119"/>
      <c r="AB169" s="119"/>
      <c r="AC169" s="119"/>
      <c r="AD169" s="119"/>
      <c r="AE169" s="119"/>
      <c r="AF169" s="285"/>
      <c r="AG169" s="54"/>
      <c r="AH169" s="54"/>
      <c r="AI169" s="54"/>
      <c r="AJ169" s="54"/>
      <c r="AK169" s="54"/>
      <c r="AL169" s="54"/>
      <c r="AM169" s="54"/>
      <c r="AN169" s="54"/>
    </row>
    <row r="170">
      <c r="A170" s="285"/>
      <c r="B170" s="270" t="s">
        <v>186</v>
      </c>
      <c r="C170" s="286"/>
      <c r="D170" s="286"/>
      <c r="E170" s="108"/>
      <c r="F170" s="71"/>
      <c r="G170" s="71"/>
      <c r="H170" s="71"/>
      <c r="I170" s="71"/>
      <c r="J170" s="71"/>
      <c r="K170" s="71"/>
      <c r="L170" s="71"/>
      <c r="M170" s="71" t="str">
        <f t="shared" si="21"/>
        <v/>
      </c>
      <c r="N170" s="68" t="str">
        <f t="shared" si="20"/>
        <v/>
      </c>
      <c r="O170" s="234"/>
      <c r="P170" s="285"/>
      <c r="Q170" s="210" t="s">
        <v>330</v>
      </c>
      <c r="R170" s="119"/>
      <c r="S170" s="119"/>
      <c r="T170" s="119"/>
      <c r="U170" s="119"/>
      <c r="V170" s="119"/>
      <c r="W170" s="119"/>
      <c r="X170" s="119"/>
      <c r="Y170" s="119"/>
      <c r="Z170" s="119"/>
      <c r="AA170" s="119"/>
      <c r="AB170" s="119"/>
      <c r="AC170" s="119"/>
      <c r="AD170" s="119"/>
      <c r="AE170" s="141"/>
      <c r="AF170" s="285"/>
      <c r="AG170" s="54"/>
      <c r="AH170" s="54"/>
      <c r="AI170" s="54"/>
      <c r="AJ170" s="54"/>
      <c r="AK170" s="54"/>
      <c r="AL170" s="54"/>
      <c r="AM170" s="54"/>
      <c r="AN170" s="54"/>
    </row>
    <row r="171">
      <c r="A171" s="54"/>
      <c r="B171" s="108"/>
      <c r="C171" s="194" t="s">
        <v>187</v>
      </c>
      <c r="D171" s="108"/>
      <c r="E171" s="108"/>
      <c r="F171" s="166">
        <v>564.0</v>
      </c>
      <c r="G171" s="195">
        <f>sum(N172:N173)</f>
        <v>564.4199295</v>
      </c>
      <c r="H171" s="224" t="s">
        <v>331</v>
      </c>
      <c r="I171" s="119"/>
      <c r="J171" s="71"/>
      <c r="K171" s="71"/>
      <c r="L171" s="71"/>
      <c r="M171" s="71"/>
      <c r="N171" s="68"/>
      <c r="O171" s="54"/>
      <c r="P171" s="285"/>
      <c r="Q171" s="54"/>
      <c r="R171" s="188" t="s">
        <v>327</v>
      </c>
      <c r="S171" s="142"/>
      <c r="T171" s="142"/>
      <c r="U171" s="142"/>
      <c r="V171" s="142"/>
      <c r="W171" s="142"/>
      <c r="X171" s="142"/>
      <c r="Y171" s="142"/>
      <c r="Z171" s="142"/>
      <c r="AA171" s="142"/>
      <c r="AB171" s="142"/>
      <c r="AC171" s="142"/>
      <c r="AD171" s="142"/>
      <c r="AE171" s="142"/>
      <c r="AF171" s="285"/>
      <c r="AG171" s="54"/>
      <c r="AH171" s="54"/>
      <c r="AI171" s="54"/>
      <c r="AJ171" s="54"/>
      <c r="AK171" s="54"/>
      <c r="AL171" s="54"/>
      <c r="AM171" s="54"/>
      <c r="AN171" s="54"/>
    </row>
    <row r="172">
      <c r="A172" s="54"/>
      <c r="B172" s="108"/>
      <c r="C172" s="203" t="s">
        <v>332</v>
      </c>
      <c r="D172" s="108"/>
      <c r="E172" s="108"/>
      <c r="F172" s="118">
        <f>F166</f>
        <v>48364</v>
      </c>
      <c r="G172" s="71"/>
      <c r="H172" s="71"/>
      <c r="I172" s="119"/>
      <c r="J172" s="71"/>
      <c r="K172" s="71"/>
      <c r="L172" s="71"/>
      <c r="M172" s="71">
        <f t="shared" ref="M172:M173" si="23">if(Count(F172:L172)&gt;0,sum(F172:L172),"")</f>
        <v>48364</v>
      </c>
      <c r="N172" s="115">
        <f t="shared" ref="N172:N175" si="24">if(ISNUMBER(M172)=false,"",if($J$8&lt;&gt;0,if(M172&lt;&gt;"",M172*$J$8,""),""))</f>
        <v>336.2436622</v>
      </c>
      <c r="O172" s="54"/>
      <c r="P172" s="252"/>
      <c r="Q172" s="234"/>
      <c r="R172" s="186" t="s">
        <v>328</v>
      </c>
      <c r="S172" s="187"/>
      <c r="T172" s="187"/>
      <c r="U172" s="187"/>
      <c r="V172" s="187"/>
      <c r="W172" s="187"/>
      <c r="X172" s="187"/>
      <c r="Y172" s="187"/>
      <c r="Z172" s="187"/>
      <c r="AA172" s="187"/>
      <c r="AB172" s="187"/>
      <c r="AC172" s="187"/>
      <c r="AD172" s="187"/>
      <c r="AE172" s="187"/>
      <c r="AF172" s="285"/>
      <c r="AG172" s="54"/>
      <c r="AH172" s="54"/>
      <c r="AI172" s="54"/>
      <c r="AJ172" s="54"/>
      <c r="AK172" s="54"/>
      <c r="AL172" s="54"/>
      <c r="AM172" s="54"/>
      <c r="AN172" s="54"/>
    </row>
    <row r="173">
      <c r="A173" s="54"/>
      <c r="B173" s="284"/>
      <c r="C173" s="167" t="s">
        <v>190</v>
      </c>
      <c r="D173" s="108"/>
      <c r="E173" s="108"/>
      <c r="F173" s="118">
        <f>M167</f>
        <v>32820</v>
      </c>
      <c r="G173" s="71"/>
      <c r="H173" s="71"/>
      <c r="I173" s="54"/>
      <c r="J173" s="71"/>
      <c r="K173" s="71"/>
      <c r="L173" s="71"/>
      <c r="M173" s="71">
        <f t="shared" si="23"/>
        <v>32820</v>
      </c>
      <c r="N173" s="115">
        <f t="shared" si="24"/>
        <v>228.1762673</v>
      </c>
      <c r="O173" s="54"/>
      <c r="P173" s="285"/>
      <c r="Q173" s="54"/>
      <c r="R173" s="186" t="s">
        <v>329</v>
      </c>
      <c r="S173" s="189">
        <f t="shared" ref="S173:AE173" si="25">S171*$J$8</f>
        <v>0</v>
      </c>
      <c r="T173" s="189">
        <f t="shared" si="25"/>
        <v>0</v>
      </c>
      <c r="U173" s="189">
        <f t="shared" si="25"/>
        <v>0</v>
      </c>
      <c r="V173" s="189">
        <f t="shared" si="25"/>
        <v>0</v>
      </c>
      <c r="W173" s="189">
        <f t="shared" si="25"/>
        <v>0</v>
      </c>
      <c r="X173" s="190">
        <f t="shared" si="25"/>
        <v>0</v>
      </c>
      <c r="Y173" s="190">
        <f t="shared" si="25"/>
        <v>0</v>
      </c>
      <c r="Z173" s="189">
        <f t="shared" si="25"/>
        <v>0</v>
      </c>
      <c r="AA173" s="189">
        <f t="shared" si="25"/>
        <v>0</v>
      </c>
      <c r="AB173" s="189">
        <f t="shared" si="25"/>
        <v>0</v>
      </c>
      <c r="AC173" s="189">
        <f t="shared" si="25"/>
        <v>0</v>
      </c>
      <c r="AD173" s="189">
        <f t="shared" si="25"/>
        <v>0</v>
      </c>
      <c r="AE173" s="189">
        <f t="shared" si="25"/>
        <v>0</v>
      </c>
      <c r="AF173" s="285"/>
      <c r="AG173" s="54"/>
      <c r="AH173" s="54"/>
      <c r="AI173" s="54"/>
      <c r="AJ173" s="54"/>
      <c r="AK173" s="54"/>
      <c r="AL173" s="54"/>
      <c r="AM173" s="54"/>
      <c r="AN173" s="54"/>
    </row>
    <row r="174">
      <c r="A174" s="285"/>
      <c r="B174" s="270" t="s">
        <v>191</v>
      </c>
      <c r="C174" s="286"/>
      <c r="D174" s="286"/>
      <c r="E174" s="286"/>
      <c r="F174" s="71"/>
      <c r="G174" s="71"/>
      <c r="H174" s="71"/>
      <c r="I174" s="54"/>
      <c r="J174" s="71"/>
      <c r="K174" s="71"/>
      <c r="L174" s="71"/>
      <c r="M174" s="71"/>
      <c r="N174" s="68" t="str">
        <f t="shared" si="24"/>
        <v/>
      </c>
      <c r="O174" s="54"/>
      <c r="P174" s="285"/>
      <c r="Q174" s="54"/>
      <c r="R174" s="141"/>
      <c r="S174" s="141"/>
      <c r="T174" s="141"/>
      <c r="U174" s="141"/>
      <c r="V174" s="141"/>
      <c r="W174" s="141"/>
      <c r="X174" s="141"/>
      <c r="Y174" s="141"/>
      <c r="Z174" s="141"/>
      <c r="AA174" s="141"/>
      <c r="AB174" s="141"/>
      <c r="AC174" s="141"/>
      <c r="AD174" s="141"/>
      <c r="AE174" s="119"/>
      <c r="AF174" s="285"/>
      <c r="AG174" s="54"/>
      <c r="AH174" s="54"/>
      <c r="AI174" s="54"/>
      <c r="AJ174" s="54"/>
      <c r="AK174" s="54"/>
      <c r="AL174" s="54"/>
      <c r="AM174" s="54"/>
      <c r="AN174" s="54"/>
    </row>
    <row r="175">
      <c r="A175" s="54"/>
      <c r="B175" s="108"/>
      <c r="C175" s="194" t="s">
        <v>193</v>
      </c>
      <c r="D175" s="194"/>
      <c r="E175" s="108"/>
      <c r="F175" s="166">
        <v>75709.0</v>
      </c>
      <c r="G175" s="195">
        <f>M176</f>
        <v>75709</v>
      </c>
      <c r="H175" s="224" t="s">
        <v>331</v>
      </c>
      <c r="I175" s="54"/>
      <c r="J175" s="71"/>
      <c r="K175" s="71"/>
      <c r="L175" s="71"/>
      <c r="M175" s="71"/>
      <c r="N175" s="68" t="str">
        <f t="shared" si="24"/>
        <v/>
      </c>
      <c r="O175" s="54"/>
      <c r="P175" s="296"/>
      <c r="Q175" s="52" t="s">
        <v>192</v>
      </c>
      <c r="R175" s="119"/>
      <c r="S175" s="141"/>
      <c r="T175" s="141"/>
      <c r="U175" s="141"/>
      <c r="V175" s="141"/>
      <c r="W175" s="141"/>
      <c r="X175" s="141"/>
      <c r="Y175" s="141"/>
      <c r="Z175" s="141"/>
      <c r="AA175" s="141"/>
      <c r="AB175" s="141"/>
      <c r="AC175" s="141"/>
      <c r="AD175" s="141"/>
      <c r="AE175" s="141"/>
      <c r="AF175" s="285"/>
      <c r="AG175" s="54"/>
      <c r="AH175" s="54"/>
      <c r="AI175" s="54"/>
      <c r="AJ175" s="54"/>
      <c r="AK175" s="54"/>
      <c r="AL175" s="54"/>
      <c r="AM175" s="54"/>
      <c r="AN175" s="54"/>
    </row>
    <row r="176">
      <c r="A176" s="54"/>
      <c r="B176" s="108"/>
      <c r="C176" s="203" t="s">
        <v>333</v>
      </c>
      <c r="D176" s="108"/>
      <c r="E176" s="108"/>
      <c r="F176" s="66">
        <f>if(F150="Yes",0,F156)</f>
        <v>75709</v>
      </c>
      <c r="G176" s="71"/>
      <c r="H176" s="71"/>
      <c r="I176" s="54"/>
      <c r="J176" s="71"/>
      <c r="K176" s="71"/>
      <c r="L176" s="71"/>
      <c r="M176" s="71">
        <f>if(Count(F176:L176)&gt;0,sum(F176:L176),"")</f>
        <v>75709</v>
      </c>
      <c r="N176" s="133" t="s">
        <v>151</v>
      </c>
      <c r="O176" s="119"/>
      <c r="P176" s="285"/>
      <c r="Q176" s="54"/>
      <c r="R176" s="188" t="s">
        <v>327</v>
      </c>
      <c r="S176" s="142"/>
      <c r="T176" s="142"/>
      <c r="U176" s="142"/>
      <c r="V176" s="142"/>
      <c r="W176" s="142"/>
      <c r="X176" s="142"/>
      <c r="Y176" s="142"/>
      <c r="Z176" s="142"/>
      <c r="AA176" s="142"/>
      <c r="AB176" s="142"/>
      <c r="AC176" s="142"/>
      <c r="AD176" s="142"/>
      <c r="AE176" s="142"/>
      <c r="AF176" s="285"/>
      <c r="AG176" s="54"/>
      <c r="AH176" s="54"/>
      <c r="AI176" s="54"/>
      <c r="AJ176" s="54"/>
      <c r="AK176" s="54"/>
      <c r="AL176" s="54"/>
      <c r="AM176" s="54"/>
      <c r="AN176" s="54"/>
    </row>
    <row r="177">
      <c r="A177" s="54"/>
      <c r="B177" s="108"/>
      <c r="C177" s="108"/>
      <c r="D177" s="108"/>
      <c r="E177" s="108"/>
      <c r="F177" s="71"/>
      <c r="G177" s="71"/>
      <c r="H177" s="71"/>
      <c r="I177" s="54"/>
      <c r="J177" s="71"/>
      <c r="K177" s="71"/>
      <c r="L177" s="71"/>
      <c r="M177" s="71"/>
      <c r="N177" s="68"/>
      <c r="O177" s="119"/>
      <c r="P177" s="285"/>
      <c r="Q177" s="54"/>
      <c r="R177" s="52" t="s">
        <v>328</v>
      </c>
      <c r="S177" s="187"/>
      <c r="T177" s="187"/>
      <c r="U177" s="187"/>
      <c r="V177" s="187"/>
      <c r="W177" s="187"/>
      <c r="X177" s="187"/>
      <c r="Y177" s="187"/>
      <c r="Z177" s="187"/>
      <c r="AA177" s="187"/>
      <c r="AB177" s="187"/>
      <c r="AC177" s="187"/>
      <c r="AD177" s="187"/>
      <c r="AE177" s="187"/>
      <c r="AF177" s="285"/>
      <c r="AG177" s="54"/>
      <c r="AH177" s="54"/>
      <c r="AI177" s="54"/>
      <c r="AJ177" s="54"/>
      <c r="AK177" s="54"/>
      <c r="AL177" s="54"/>
      <c r="AM177" s="54"/>
      <c r="AN177" s="54"/>
    </row>
    <row r="178">
      <c r="A178" s="54"/>
      <c r="B178" s="108"/>
      <c r="C178" s="194" t="s">
        <v>196</v>
      </c>
      <c r="D178" s="108"/>
      <c r="E178" s="108"/>
      <c r="F178" s="166">
        <v>25000.0</v>
      </c>
      <c r="G178" s="195">
        <f>M179</f>
        <v>25000</v>
      </c>
      <c r="H178" s="224" t="s">
        <v>331</v>
      </c>
      <c r="I178" s="54"/>
      <c r="J178" s="71"/>
      <c r="K178" s="71"/>
      <c r="L178" s="71"/>
      <c r="M178" s="71"/>
      <c r="N178" s="68" t="str">
        <f t="shared" ref="N178:N179" si="27">if(ISNUMBER(M178)=false,"",if($J$8&lt;&gt;0,if(M178&lt;&gt;"",M178*$J$8,""),""))</f>
        <v/>
      </c>
      <c r="O178" s="119"/>
      <c r="P178" s="296"/>
      <c r="Q178" s="54"/>
      <c r="R178" s="52" t="s">
        <v>329</v>
      </c>
      <c r="S178" s="189">
        <f t="shared" ref="S178:AE178" si="26">S176*$J$8</f>
        <v>0</v>
      </c>
      <c r="T178" s="189">
        <f t="shared" si="26"/>
        <v>0</v>
      </c>
      <c r="U178" s="189">
        <f t="shared" si="26"/>
        <v>0</v>
      </c>
      <c r="V178" s="189">
        <f t="shared" si="26"/>
        <v>0</v>
      </c>
      <c r="W178" s="189">
        <f t="shared" si="26"/>
        <v>0</v>
      </c>
      <c r="X178" s="190">
        <f t="shared" si="26"/>
        <v>0</v>
      </c>
      <c r="Y178" s="190">
        <f t="shared" si="26"/>
        <v>0</v>
      </c>
      <c r="Z178" s="189">
        <f t="shared" si="26"/>
        <v>0</v>
      </c>
      <c r="AA178" s="189">
        <f t="shared" si="26"/>
        <v>0</v>
      </c>
      <c r="AB178" s="189">
        <f t="shared" si="26"/>
        <v>0</v>
      </c>
      <c r="AC178" s="189">
        <f t="shared" si="26"/>
        <v>0</v>
      </c>
      <c r="AD178" s="189">
        <f t="shared" si="26"/>
        <v>0</v>
      </c>
      <c r="AE178" s="189">
        <f t="shared" si="26"/>
        <v>0</v>
      </c>
      <c r="AF178" s="285"/>
      <c r="AG178" s="54"/>
      <c r="AH178" s="54"/>
      <c r="AI178" s="54"/>
      <c r="AJ178" s="54"/>
      <c r="AK178" s="54"/>
      <c r="AL178" s="54"/>
      <c r="AM178" s="54"/>
      <c r="AN178" s="54"/>
    </row>
    <row r="179">
      <c r="A179" s="54"/>
      <c r="B179" s="108"/>
      <c r="C179" s="167" t="s">
        <v>334</v>
      </c>
      <c r="D179" s="108"/>
      <c r="E179" s="108"/>
      <c r="F179" s="70">
        <v>25000.0</v>
      </c>
      <c r="G179" s="71"/>
      <c r="H179" s="71"/>
      <c r="I179" s="54"/>
      <c r="J179" s="71"/>
      <c r="K179" s="71"/>
      <c r="L179" s="71"/>
      <c r="M179" s="71">
        <f t="shared" ref="M179:M180" si="28">if(Count(F179:L179)&gt;0,sum(F179:L179),"")</f>
        <v>25000</v>
      </c>
      <c r="N179" s="68">
        <f t="shared" si="27"/>
        <v>173.8088569</v>
      </c>
      <c r="O179" s="119"/>
      <c r="P179" s="285"/>
      <c r="Q179" s="54"/>
      <c r="R179" s="54"/>
      <c r="S179" s="119"/>
      <c r="T179" s="119"/>
      <c r="U179" s="119"/>
      <c r="V179" s="119"/>
      <c r="W179" s="119"/>
      <c r="X179" s="119"/>
      <c r="Y179" s="119"/>
      <c r="Z179" s="119"/>
      <c r="AA179" s="119"/>
      <c r="AB179" s="119"/>
      <c r="AC179" s="119"/>
      <c r="AD179" s="119"/>
      <c r="AE179" s="119"/>
      <c r="AF179" s="285"/>
      <c r="AG179" s="54"/>
      <c r="AH179" s="54"/>
      <c r="AI179" s="54"/>
      <c r="AJ179" s="54"/>
      <c r="AK179" s="54"/>
      <c r="AL179" s="54"/>
      <c r="AM179" s="54"/>
      <c r="AN179" s="54"/>
    </row>
    <row r="180">
      <c r="A180" s="54"/>
      <c r="B180" s="108"/>
      <c r="C180" s="108"/>
      <c r="D180" s="108"/>
      <c r="E180" s="108"/>
      <c r="F180" s="119"/>
      <c r="G180" s="71"/>
      <c r="H180" s="71"/>
      <c r="I180" s="54"/>
      <c r="J180" s="71"/>
      <c r="K180" s="71"/>
      <c r="L180" s="71"/>
      <c r="M180" s="71" t="str">
        <f t="shared" si="28"/>
        <v/>
      </c>
      <c r="N180" s="68" t="str">
        <f t="shared" ref="N180:N181" si="29">M180</f>
        <v/>
      </c>
      <c r="O180" s="54"/>
      <c r="P180" s="285"/>
      <c r="Q180" s="54" t="s">
        <v>195</v>
      </c>
      <c r="R180" s="54"/>
      <c r="S180" s="141"/>
      <c r="T180" s="141"/>
      <c r="U180" s="141"/>
      <c r="V180" s="141"/>
      <c r="W180" s="141"/>
      <c r="X180" s="141"/>
      <c r="Y180" s="141"/>
      <c r="Z180" s="141"/>
      <c r="AA180" s="141"/>
      <c r="AB180" s="141"/>
      <c r="AC180" s="141"/>
      <c r="AD180" s="141"/>
      <c r="AE180" s="141"/>
      <c r="AF180" s="285"/>
      <c r="AG180" s="54"/>
      <c r="AH180" s="54"/>
      <c r="AI180" s="54"/>
      <c r="AJ180" s="54"/>
      <c r="AK180" s="54"/>
      <c r="AL180" s="54"/>
      <c r="AM180" s="54"/>
      <c r="AN180" s="54"/>
    </row>
    <row r="181">
      <c r="A181" s="54"/>
      <c r="B181" s="108"/>
      <c r="C181" s="194" t="s">
        <v>198</v>
      </c>
      <c r="D181" s="108"/>
      <c r="E181" s="108"/>
      <c r="F181" s="166">
        <v>7592.0</v>
      </c>
      <c r="G181" s="223">
        <f>G187-G175-G178+G183</f>
        <v>7588.427483</v>
      </c>
      <c r="H181" s="224" t="s">
        <v>331</v>
      </c>
      <c r="I181" s="225" t="s">
        <v>335</v>
      </c>
      <c r="N181" s="68" t="str">
        <f t="shared" si="29"/>
        <v/>
      </c>
      <c r="O181" s="275" t="s">
        <v>484</v>
      </c>
      <c r="P181" s="295"/>
      <c r="Q181" s="54" t="s">
        <v>151</v>
      </c>
      <c r="R181" s="52" t="s">
        <v>327</v>
      </c>
      <c r="S181" s="142"/>
      <c r="T181" s="142"/>
      <c r="U181" s="142"/>
      <c r="V181" s="142"/>
      <c r="W181" s="142"/>
      <c r="X181" s="142"/>
      <c r="Y181" s="142"/>
      <c r="Z181" s="142"/>
      <c r="AA181" s="142"/>
      <c r="AB181" s="142"/>
      <c r="AC181" s="142"/>
      <c r="AD181" s="142"/>
      <c r="AE181" s="142"/>
      <c r="AF181" s="285"/>
      <c r="AG181" s="54"/>
      <c r="AH181" s="54"/>
      <c r="AI181" s="54"/>
      <c r="AJ181" s="54"/>
      <c r="AK181" s="54"/>
      <c r="AL181" s="54"/>
      <c r="AM181" s="54"/>
      <c r="AN181" s="54"/>
    </row>
    <row r="182">
      <c r="A182" s="54"/>
      <c r="B182" s="108"/>
      <c r="C182" s="65"/>
      <c r="D182" s="108"/>
      <c r="E182" s="108"/>
      <c r="F182" s="119"/>
      <c r="G182" s="71"/>
      <c r="H182" s="71"/>
      <c r="I182" s="54"/>
      <c r="J182" s="71"/>
      <c r="K182" s="71"/>
      <c r="L182" s="71"/>
      <c r="M182" s="71"/>
      <c r="N182" s="68"/>
      <c r="O182" s="275" t="s">
        <v>484</v>
      </c>
      <c r="P182" s="295"/>
      <c r="Q182" s="54" t="s">
        <v>151</v>
      </c>
      <c r="R182" s="52" t="s">
        <v>328</v>
      </c>
      <c r="S182" s="187"/>
      <c r="T182" s="187"/>
      <c r="U182" s="187"/>
      <c r="V182" s="187"/>
      <c r="W182" s="187"/>
      <c r="X182" s="187"/>
      <c r="Y182" s="187"/>
      <c r="Z182" s="187"/>
      <c r="AA182" s="187"/>
      <c r="AB182" s="187"/>
      <c r="AC182" s="187"/>
      <c r="AD182" s="187"/>
      <c r="AE182" s="187"/>
      <c r="AF182" s="285"/>
      <c r="AG182" s="54"/>
      <c r="AH182" s="54"/>
      <c r="AI182" s="54"/>
      <c r="AJ182" s="54"/>
      <c r="AK182" s="54"/>
      <c r="AL182" s="54"/>
      <c r="AM182" s="54"/>
      <c r="AN182" s="54"/>
    </row>
    <row r="183">
      <c r="A183" s="54"/>
      <c r="B183" s="108"/>
      <c r="C183" s="194" t="s">
        <v>199</v>
      </c>
      <c r="D183" s="108"/>
      <c r="E183" s="108"/>
      <c r="F183" s="166">
        <v>9529.0</v>
      </c>
      <c r="G183" s="223">
        <f>N185</f>
        <v>9529</v>
      </c>
      <c r="H183" s="224" t="s">
        <v>331</v>
      </c>
      <c r="I183" s="119"/>
      <c r="J183" s="71"/>
      <c r="K183" s="71"/>
      <c r="L183" s="71"/>
      <c r="M183" s="71"/>
      <c r="N183" s="68"/>
      <c r="O183" s="234"/>
      <c r="P183" s="296"/>
      <c r="Q183" s="234"/>
      <c r="R183" s="52" t="s">
        <v>329</v>
      </c>
      <c r="S183" s="189">
        <f t="shared" ref="S183:AE183" si="30">S181*$J$8</f>
        <v>0</v>
      </c>
      <c r="T183" s="189">
        <f t="shared" si="30"/>
        <v>0</v>
      </c>
      <c r="U183" s="189">
        <f t="shared" si="30"/>
        <v>0</v>
      </c>
      <c r="V183" s="189">
        <f t="shared" si="30"/>
        <v>0</v>
      </c>
      <c r="W183" s="189">
        <f t="shared" si="30"/>
        <v>0</v>
      </c>
      <c r="X183" s="190">
        <f t="shared" si="30"/>
        <v>0</v>
      </c>
      <c r="Y183" s="190">
        <f t="shared" si="30"/>
        <v>0</v>
      </c>
      <c r="Z183" s="189">
        <f t="shared" si="30"/>
        <v>0</v>
      </c>
      <c r="AA183" s="189">
        <f t="shared" si="30"/>
        <v>0</v>
      </c>
      <c r="AB183" s="189">
        <f t="shared" si="30"/>
        <v>0</v>
      </c>
      <c r="AC183" s="189">
        <f t="shared" si="30"/>
        <v>0</v>
      </c>
      <c r="AD183" s="189">
        <f t="shared" si="30"/>
        <v>0</v>
      </c>
      <c r="AE183" s="189">
        <f t="shared" si="30"/>
        <v>0</v>
      </c>
      <c r="AF183" s="285"/>
      <c r="AG183" s="54"/>
      <c r="AH183" s="54"/>
      <c r="AI183" s="54"/>
      <c r="AJ183" s="54"/>
      <c r="AK183" s="54"/>
      <c r="AL183" s="54"/>
      <c r="AM183" s="54"/>
      <c r="AN183" s="54"/>
    </row>
    <row r="184">
      <c r="A184" s="54"/>
      <c r="B184" s="297" t="s">
        <v>205</v>
      </c>
      <c r="C184" s="108" t="s">
        <v>336</v>
      </c>
      <c r="D184" s="108"/>
      <c r="E184" s="108"/>
      <c r="F184" s="71"/>
      <c r="G184" s="71"/>
      <c r="H184" s="71"/>
      <c r="I184" s="71"/>
      <c r="J184" s="71"/>
      <c r="K184" s="71"/>
      <c r="L184" s="71"/>
      <c r="M184" s="71"/>
      <c r="N184" s="68" t="str">
        <f t="shared" ref="N184:N185" si="31">F184</f>
        <v/>
      </c>
      <c r="O184" s="234"/>
      <c r="P184" s="285"/>
      <c r="Q184" s="298"/>
      <c r="R184" s="200"/>
      <c r="S184" s="299"/>
      <c r="T184" s="299"/>
      <c r="U184" s="299"/>
      <c r="V184" s="299"/>
      <c r="W184" s="299"/>
      <c r="X184" s="299"/>
      <c r="Y184" s="299"/>
      <c r="Z184" s="299"/>
      <c r="AA184" s="299"/>
      <c r="AB184" s="299"/>
      <c r="AC184" s="299"/>
      <c r="AD184" s="299"/>
      <c r="AE184" s="299"/>
      <c r="AF184" s="254"/>
      <c r="AG184" s="54"/>
      <c r="AH184" s="54"/>
      <c r="AI184" s="54"/>
      <c r="AJ184" s="54"/>
      <c r="AK184" s="54"/>
      <c r="AL184" s="54"/>
      <c r="AM184" s="54"/>
      <c r="AN184" s="54"/>
    </row>
    <row r="185">
      <c r="A185" s="54"/>
      <c r="B185" s="194" t="s">
        <v>128</v>
      </c>
      <c r="C185" s="167" t="s">
        <v>337</v>
      </c>
      <c r="D185" s="108"/>
      <c r="E185" s="108"/>
      <c r="F185" s="118">
        <f>O70</f>
        <v>9529</v>
      </c>
      <c r="G185" s="71"/>
      <c r="H185" s="294" t="s">
        <v>338</v>
      </c>
      <c r="I185" s="257"/>
      <c r="J185" s="71"/>
      <c r="K185" s="71">
        <f>G187+F183</f>
        <v>108297.4275</v>
      </c>
      <c r="L185" s="71"/>
      <c r="M185" s="71"/>
      <c r="N185" s="68">
        <f t="shared" si="31"/>
        <v>9529</v>
      </c>
      <c r="O185" s="54"/>
      <c r="P185" s="54"/>
      <c r="Q185" s="54"/>
      <c r="R185" s="54"/>
      <c r="S185" s="141"/>
      <c r="T185" s="141"/>
      <c r="U185" s="141"/>
      <c r="V185" s="141"/>
      <c r="W185" s="141"/>
      <c r="X185" s="141"/>
      <c r="Y185" s="141"/>
      <c r="Z185" s="141"/>
      <c r="AA185" s="141"/>
      <c r="AB185" s="141"/>
      <c r="AC185" s="141"/>
      <c r="AD185" s="141"/>
      <c r="AE185" s="141"/>
      <c r="AF185" s="54"/>
      <c r="AG185" s="54"/>
      <c r="AH185" s="54"/>
      <c r="AI185" s="54"/>
      <c r="AJ185" s="54"/>
      <c r="AK185" s="54"/>
      <c r="AL185" s="54"/>
      <c r="AM185" s="54"/>
      <c r="AN185" s="54"/>
    </row>
    <row r="186">
      <c r="A186" s="54"/>
      <c r="B186" s="65"/>
      <c r="C186" s="108"/>
      <c r="D186" s="108"/>
      <c r="E186" s="108"/>
      <c r="F186" s="119"/>
      <c r="G186" s="71"/>
      <c r="H186" s="243" t="s">
        <v>399</v>
      </c>
      <c r="I186" s="244">
        <f>F187-G187</f>
        <v>3.572516874</v>
      </c>
      <c r="J186" s="300" t="str">
        <f>G175+G178+#REF!-G183</f>
        <v>#REF!</v>
      </c>
      <c r="K186" s="71"/>
      <c r="L186" s="71"/>
      <c r="M186" s="71"/>
      <c r="N186" s="71"/>
      <c r="O186" s="54"/>
      <c r="P186" s="54"/>
      <c r="Q186" s="54"/>
      <c r="R186" s="54"/>
      <c r="S186" s="54"/>
      <c r="T186" s="54"/>
      <c r="U186" s="54"/>
      <c r="V186" s="54"/>
      <c r="W186" s="54"/>
      <c r="X186" s="54"/>
      <c r="Y186" s="54"/>
      <c r="Z186" s="54"/>
      <c r="AA186" s="54"/>
      <c r="AB186" s="54"/>
      <c r="AC186" s="54"/>
      <c r="AD186" s="54"/>
      <c r="AE186" s="54"/>
      <c r="AF186" s="54"/>
      <c r="AG186" s="54"/>
      <c r="AH186" s="54"/>
      <c r="AI186" s="54"/>
      <c r="AJ186" s="54"/>
      <c r="AK186" s="54"/>
      <c r="AL186" s="54"/>
      <c r="AM186" s="54"/>
      <c r="AN186" s="54"/>
    </row>
    <row r="187">
      <c r="A187" s="54"/>
      <c r="B187" s="108"/>
      <c r="C187" s="194" t="s">
        <v>201</v>
      </c>
      <c r="D187" s="108"/>
      <c r="E187" s="108"/>
      <c r="F187" s="166">
        <v>98772.0</v>
      </c>
      <c r="G187" s="195">
        <f>sum(O188:O208)</f>
        <v>98768.42748</v>
      </c>
      <c r="H187" s="224" t="s">
        <v>331</v>
      </c>
      <c r="I187" s="301"/>
      <c r="J187" s="283"/>
      <c r="K187" s="257"/>
      <c r="L187" s="257"/>
      <c r="M187" s="257"/>
      <c r="N187" s="71"/>
      <c r="O187" s="54"/>
      <c r="P187" s="54" t="s">
        <v>203</v>
      </c>
      <c r="Q187" s="59">
        <f>M188+N189+N190+N191+N192+N193+N194+N196+N197-M198-N199-N200+N202+M203-M204-M205-M206+M207+M208</f>
        <v>98768.99062</v>
      </c>
      <c r="R187" s="54"/>
      <c r="S187" s="54"/>
      <c r="T187" s="54"/>
      <c r="U187" s="54"/>
      <c r="V187" s="54"/>
      <c r="W187" s="54"/>
      <c r="X187" s="54"/>
      <c r="Y187" s="54"/>
      <c r="Z187" s="54"/>
      <c r="AA187" s="54"/>
      <c r="AB187" s="54"/>
      <c r="AC187" s="54"/>
      <c r="AD187" s="54"/>
      <c r="AE187" s="54"/>
      <c r="AF187" s="54"/>
      <c r="AG187" s="54"/>
      <c r="AH187" s="54"/>
      <c r="AI187" s="54"/>
      <c r="AJ187" s="54"/>
      <c r="AK187" s="54"/>
      <c r="AL187" s="54"/>
      <c r="AM187" s="54"/>
      <c r="AN187" s="54"/>
    </row>
    <row r="188">
      <c r="A188" s="54"/>
      <c r="B188" s="108"/>
      <c r="C188" s="167" t="s">
        <v>204</v>
      </c>
      <c r="D188" s="108"/>
      <c r="E188" s="108"/>
      <c r="F188" s="118">
        <f>F179+F176</f>
        <v>100709</v>
      </c>
      <c r="G188" s="119"/>
      <c r="H188" s="71"/>
      <c r="I188" s="71"/>
      <c r="J188" s="71"/>
      <c r="K188" s="71"/>
      <c r="L188" s="71"/>
      <c r="M188" s="71">
        <f t="shared" ref="M188:M202" si="33">if(Count(F188:L188)&gt;0,sum(F188:L188),"")</f>
        <v>100709</v>
      </c>
      <c r="N188" s="119"/>
      <c r="O188" s="149">
        <f>M188</f>
        <v>100709</v>
      </c>
      <c r="P188" s="54"/>
      <c r="Q188" s="54"/>
      <c r="R188" s="54"/>
      <c r="S188" s="54"/>
      <c r="T188" s="54"/>
      <c r="U188" s="54"/>
      <c r="V188" s="54"/>
      <c r="W188" s="54"/>
      <c r="X188" s="54"/>
      <c r="Y188" s="54"/>
      <c r="Z188" s="54"/>
      <c r="AA188" s="54"/>
      <c r="AB188" s="54"/>
      <c r="AC188" s="54"/>
      <c r="AD188" s="54"/>
      <c r="AE188" s="54"/>
      <c r="AF188" s="54"/>
      <c r="AG188" s="54"/>
      <c r="AH188" s="54"/>
      <c r="AI188" s="54"/>
      <c r="AJ188" s="54"/>
      <c r="AK188" s="54"/>
      <c r="AL188" s="54"/>
      <c r="AM188" s="54"/>
      <c r="AN188" s="54"/>
    </row>
    <row r="189">
      <c r="A189" s="54"/>
      <c r="B189" s="144" t="s">
        <v>205</v>
      </c>
      <c r="C189" s="167" t="s">
        <v>206</v>
      </c>
      <c r="D189" s="108"/>
      <c r="E189" s="108"/>
      <c r="F189" s="118">
        <f t="shared" ref="F189:L189" si="32">F27</f>
        <v>-2026</v>
      </c>
      <c r="G189" s="118" t="str">
        <f t="shared" si="32"/>
        <v/>
      </c>
      <c r="H189" s="118" t="str">
        <f t="shared" si="32"/>
        <v/>
      </c>
      <c r="I189" s="118" t="str">
        <f t="shared" si="32"/>
        <v/>
      </c>
      <c r="J189" s="118" t="str">
        <f t="shared" si="32"/>
        <v/>
      </c>
      <c r="K189" s="118" t="str">
        <f t="shared" si="32"/>
        <v/>
      </c>
      <c r="L189" s="118" t="str">
        <f t="shared" si="32"/>
        <v/>
      </c>
      <c r="M189" s="71">
        <f t="shared" si="33"/>
        <v>-2026</v>
      </c>
      <c r="N189" s="68">
        <f t="shared" ref="N189:N197" si="35">if(ISNUMBER(M189)=false,"",if($J$8&lt;&gt;0,if(M189&lt;&gt;"",M189*$J$8,""),""))</f>
        <v>-14.08546976</v>
      </c>
      <c r="O189" s="138">
        <f t="shared" ref="O189:O197" si="36">N189</f>
        <v>-14.08546976</v>
      </c>
      <c r="P189" s="234"/>
      <c r="Q189" s="119"/>
      <c r="R189" s="54"/>
      <c r="S189" s="54"/>
      <c r="T189" s="54"/>
      <c r="U189" s="54"/>
      <c r="V189" s="54"/>
      <c r="W189" s="54"/>
      <c r="X189" s="54"/>
      <c r="Y189" s="54"/>
      <c r="Z189" s="54"/>
      <c r="AA189" s="54"/>
      <c r="AB189" s="54"/>
      <c r="AC189" s="54"/>
      <c r="AD189" s="54"/>
      <c r="AE189" s="54"/>
      <c r="AF189" s="54"/>
      <c r="AG189" s="54"/>
      <c r="AH189" s="54"/>
      <c r="AI189" s="54"/>
      <c r="AJ189" s="54"/>
      <c r="AK189" s="54"/>
      <c r="AL189" s="54"/>
      <c r="AM189" s="54"/>
      <c r="AN189" s="54"/>
    </row>
    <row r="190">
      <c r="A190" s="54"/>
      <c r="B190" s="144" t="s">
        <v>205</v>
      </c>
      <c r="C190" s="167" t="s">
        <v>207</v>
      </c>
      <c r="D190" s="108"/>
      <c r="E190" s="108"/>
      <c r="F190" s="118">
        <f t="shared" ref="F190:L190" si="34">F28</f>
        <v>2</v>
      </c>
      <c r="G190" s="118" t="str">
        <f t="shared" si="34"/>
        <v/>
      </c>
      <c r="H190" s="118" t="str">
        <f t="shared" si="34"/>
        <v/>
      </c>
      <c r="I190" s="118" t="str">
        <f t="shared" si="34"/>
        <v/>
      </c>
      <c r="J190" s="118" t="str">
        <f t="shared" si="34"/>
        <v/>
      </c>
      <c r="K190" s="118" t="str">
        <f t="shared" si="34"/>
        <v/>
      </c>
      <c r="L190" s="118" t="str">
        <f t="shared" si="34"/>
        <v/>
      </c>
      <c r="M190" s="71">
        <f t="shared" si="33"/>
        <v>2</v>
      </c>
      <c r="N190" s="68">
        <f t="shared" si="35"/>
        <v>0.01390470855</v>
      </c>
      <c r="O190" s="138">
        <f t="shared" si="36"/>
        <v>0.01390470855</v>
      </c>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row>
    <row r="191">
      <c r="A191" s="54"/>
      <c r="B191" s="137" t="s">
        <v>205</v>
      </c>
      <c r="C191" s="167" t="s">
        <v>208</v>
      </c>
      <c r="D191" s="65"/>
      <c r="E191" s="65"/>
      <c r="F191" s="118">
        <f t="shared" ref="F191:L191" si="37">F34</f>
        <v>74305</v>
      </c>
      <c r="G191" s="118" t="str">
        <f t="shared" si="37"/>
        <v/>
      </c>
      <c r="H191" s="118" t="str">
        <f t="shared" si="37"/>
        <v/>
      </c>
      <c r="I191" s="118" t="str">
        <f t="shared" si="37"/>
        <v/>
      </c>
      <c r="J191" s="118" t="str">
        <f t="shared" si="37"/>
        <v/>
      </c>
      <c r="K191" s="118" t="str">
        <f t="shared" si="37"/>
        <v/>
      </c>
      <c r="L191" s="118" t="str">
        <f t="shared" si="37"/>
        <v/>
      </c>
      <c r="M191" s="71">
        <f t="shared" si="33"/>
        <v>74305</v>
      </c>
      <c r="N191" s="68">
        <f t="shared" si="35"/>
        <v>516.5946844</v>
      </c>
      <c r="O191" s="138">
        <f t="shared" si="36"/>
        <v>516.5946844</v>
      </c>
      <c r="P191" s="54"/>
      <c r="Q191" s="54"/>
      <c r="R191" s="54"/>
      <c r="S191" s="54"/>
      <c r="T191" s="54"/>
      <c r="U191" s="54"/>
      <c r="V191" s="54"/>
      <c r="W191" s="54"/>
      <c r="X191" s="54"/>
      <c r="Y191" s="54"/>
      <c r="Z191" s="54"/>
      <c r="AA191" s="54"/>
      <c r="AB191" s="54"/>
      <c r="AC191" s="54"/>
      <c r="AD191" s="54"/>
      <c r="AE191" s="54"/>
      <c r="AF191" s="54"/>
      <c r="AG191" s="54"/>
      <c r="AH191" s="54"/>
      <c r="AI191" s="54"/>
      <c r="AJ191" s="54"/>
      <c r="AK191" s="54"/>
      <c r="AL191" s="54"/>
      <c r="AM191" s="54"/>
      <c r="AN191" s="54"/>
    </row>
    <row r="192">
      <c r="A192" s="54"/>
      <c r="B192" s="137" t="s">
        <v>205</v>
      </c>
      <c r="C192" s="203" t="s">
        <v>209</v>
      </c>
      <c r="D192" s="65"/>
      <c r="E192" s="65"/>
      <c r="F192" s="118" t="str">
        <f t="shared" ref="F192:L192" si="38">F37</f>
        <v/>
      </c>
      <c r="G192" s="118" t="str">
        <f t="shared" si="38"/>
        <v/>
      </c>
      <c r="H192" s="118" t="str">
        <f t="shared" si="38"/>
        <v/>
      </c>
      <c r="I192" s="118" t="str">
        <f t="shared" si="38"/>
        <v/>
      </c>
      <c r="J192" s="118" t="str">
        <f t="shared" si="38"/>
        <v/>
      </c>
      <c r="K192" s="118" t="str">
        <f t="shared" si="38"/>
        <v/>
      </c>
      <c r="L192" s="118" t="str">
        <f t="shared" si="38"/>
        <v/>
      </c>
      <c r="M192" s="71" t="str">
        <f t="shared" si="33"/>
        <v/>
      </c>
      <c r="N192" s="68" t="str">
        <f t="shared" si="35"/>
        <v/>
      </c>
      <c r="O192" s="138" t="str">
        <f t="shared" si="36"/>
        <v/>
      </c>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c r="AM192" s="54"/>
      <c r="AN192" s="54"/>
    </row>
    <row r="193">
      <c r="A193" s="54"/>
      <c r="B193" s="137" t="s">
        <v>205</v>
      </c>
      <c r="C193" s="167" t="s">
        <v>210</v>
      </c>
      <c r="D193" s="65"/>
      <c r="E193" s="65"/>
      <c r="F193" s="118">
        <f t="shared" ref="F193:L193" si="39">F38</f>
        <v>22076</v>
      </c>
      <c r="G193" s="118" t="str">
        <f t="shared" si="39"/>
        <v/>
      </c>
      <c r="H193" s="118" t="str">
        <f t="shared" si="39"/>
        <v/>
      </c>
      <c r="I193" s="118" t="str">
        <f t="shared" si="39"/>
        <v/>
      </c>
      <c r="J193" s="118" t="str">
        <f t="shared" si="39"/>
        <v/>
      </c>
      <c r="K193" s="118" t="str">
        <f t="shared" si="39"/>
        <v/>
      </c>
      <c r="L193" s="118" t="str">
        <f t="shared" si="39"/>
        <v/>
      </c>
      <c r="M193" s="71">
        <f t="shared" si="33"/>
        <v>22076</v>
      </c>
      <c r="N193" s="68">
        <f t="shared" si="35"/>
        <v>153.480173</v>
      </c>
      <c r="O193" s="138">
        <f t="shared" si="36"/>
        <v>153.480173</v>
      </c>
      <c r="P193" s="54"/>
      <c r="Q193" s="54"/>
      <c r="R193" s="54"/>
      <c r="S193" s="54"/>
      <c r="T193" s="54"/>
      <c r="U193" s="54"/>
      <c r="V193" s="54"/>
      <c r="W193" s="54"/>
      <c r="X193" s="54"/>
      <c r="Y193" s="54"/>
      <c r="Z193" s="54"/>
      <c r="AA193" s="54"/>
      <c r="AB193" s="54"/>
      <c r="AC193" s="54"/>
      <c r="AD193" s="54"/>
      <c r="AE193" s="54"/>
      <c r="AF193" s="54"/>
      <c r="AG193" s="54"/>
      <c r="AH193" s="54"/>
      <c r="AI193" s="54"/>
      <c r="AJ193" s="54"/>
      <c r="AK193" s="54"/>
      <c r="AL193" s="54"/>
      <c r="AM193" s="54"/>
      <c r="AN193" s="54"/>
    </row>
    <row r="194">
      <c r="A194" s="54"/>
      <c r="B194" s="137" t="s">
        <v>205</v>
      </c>
      <c r="C194" s="203" t="s">
        <v>211</v>
      </c>
      <c r="D194" s="65"/>
      <c r="E194" s="65"/>
      <c r="F194" s="118">
        <f>F39</f>
        <v>144257</v>
      </c>
      <c r="G194" s="118"/>
      <c r="H194" s="118"/>
      <c r="I194" s="118"/>
      <c r="J194" s="118"/>
      <c r="K194" s="118"/>
      <c r="L194" s="118"/>
      <c r="M194" s="71">
        <f t="shared" si="33"/>
        <v>144257</v>
      </c>
      <c r="N194" s="68">
        <f t="shared" si="35"/>
        <v>1002.925771</v>
      </c>
      <c r="O194" s="138">
        <f t="shared" si="36"/>
        <v>1002.925771</v>
      </c>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c r="AM194" s="54"/>
      <c r="AN194" s="54"/>
    </row>
    <row r="195">
      <c r="A195" s="54"/>
      <c r="B195" s="137" t="s">
        <v>205</v>
      </c>
      <c r="C195" s="167" t="s">
        <v>485</v>
      </c>
      <c r="D195" s="65"/>
      <c r="E195" s="65"/>
      <c r="F195" s="118">
        <f t="shared" ref="F195:L195" si="40">F42</f>
        <v>-29</v>
      </c>
      <c r="G195" s="118" t="str">
        <f t="shared" si="40"/>
        <v/>
      </c>
      <c r="H195" s="118" t="str">
        <f t="shared" si="40"/>
        <v/>
      </c>
      <c r="I195" s="118" t="str">
        <f t="shared" si="40"/>
        <v/>
      </c>
      <c r="J195" s="118" t="str">
        <f t="shared" si="40"/>
        <v/>
      </c>
      <c r="K195" s="118" t="str">
        <f t="shared" si="40"/>
        <v/>
      </c>
      <c r="L195" s="118" t="str">
        <f t="shared" si="40"/>
        <v/>
      </c>
      <c r="M195" s="71">
        <f t="shared" si="33"/>
        <v>-29</v>
      </c>
      <c r="N195" s="68">
        <f t="shared" si="35"/>
        <v>-0.201618274</v>
      </c>
      <c r="O195" s="138">
        <f t="shared" si="36"/>
        <v>-0.201618274</v>
      </c>
      <c r="P195" s="275" t="s">
        <v>486</v>
      </c>
      <c r="Q195" s="236"/>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row>
    <row r="196">
      <c r="A196" s="54"/>
      <c r="B196" s="137" t="s">
        <v>205</v>
      </c>
      <c r="C196" s="167" t="s">
        <v>212</v>
      </c>
      <c r="D196" s="65"/>
      <c r="E196" s="65"/>
      <c r="F196" s="118">
        <f t="shared" ref="F196:L196" si="41">F44</f>
        <v>143258</v>
      </c>
      <c r="G196" s="118" t="str">
        <f t="shared" si="41"/>
        <v/>
      </c>
      <c r="H196" s="118" t="str">
        <f t="shared" si="41"/>
        <v/>
      </c>
      <c r="I196" s="118" t="str">
        <f t="shared" si="41"/>
        <v/>
      </c>
      <c r="J196" s="118" t="str">
        <f t="shared" si="41"/>
        <v/>
      </c>
      <c r="K196" s="118" t="str">
        <f t="shared" si="41"/>
        <v/>
      </c>
      <c r="L196" s="118" t="str">
        <f t="shared" si="41"/>
        <v/>
      </c>
      <c r="M196" s="71">
        <f t="shared" si="33"/>
        <v>143258</v>
      </c>
      <c r="N196" s="68">
        <f t="shared" si="35"/>
        <v>995.9803687</v>
      </c>
      <c r="O196" s="138">
        <f t="shared" si="36"/>
        <v>995.9803687</v>
      </c>
      <c r="P196" s="54"/>
      <c r="Q196" s="54"/>
      <c r="R196" s="54"/>
      <c r="S196" s="54"/>
      <c r="T196" s="54"/>
      <c r="U196" s="54"/>
      <c r="V196" s="54"/>
      <c r="W196" s="54"/>
      <c r="X196" s="54"/>
      <c r="Y196" s="54"/>
      <c r="Z196" s="54"/>
      <c r="AA196" s="54"/>
      <c r="AB196" s="54"/>
      <c r="AC196" s="54"/>
      <c r="AD196" s="54"/>
      <c r="AE196" s="54"/>
      <c r="AF196" s="54"/>
      <c r="AG196" s="54"/>
      <c r="AH196" s="54"/>
      <c r="AI196" s="54"/>
      <c r="AJ196" s="54"/>
      <c r="AK196" s="54"/>
      <c r="AL196" s="54"/>
      <c r="AM196" s="54"/>
      <c r="AN196" s="54"/>
    </row>
    <row r="197">
      <c r="A197" s="54"/>
      <c r="B197" s="137" t="s">
        <v>205</v>
      </c>
      <c r="C197" s="203" t="s">
        <v>213</v>
      </c>
      <c r="D197" s="65"/>
      <c r="E197" s="65"/>
      <c r="F197" s="118">
        <f t="shared" ref="F197:L197" si="42">F45</f>
        <v>762845</v>
      </c>
      <c r="G197" s="118" t="str">
        <f t="shared" si="42"/>
        <v/>
      </c>
      <c r="H197" s="118" t="str">
        <f t="shared" si="42"/>
        <v/>
      </c>
      <c r="I197" s="118" t="str">
        <f t="shared" si="42"/>
        <v/>
      </c>
      <c r="J197" s="118" t="str">
        <f t="shared" si="42"/>
        <v/>
      </c>
      <c r="K197" s="118" t="str">
        <f t="shared" si="42"/>
        <v/>
      </c>
      <c r="L197" s="118" t="str">
        <f t="shared" si="42"/>
        <v/>
      </c>
      <c r="M197" s="71">
        <f t="shared" si="33"/>
        <v>762845</v>
      </c>
      <c r="N197" s="68">
        <f t="shared" si="35"/>
        <v>5303.568697</v>
      </c>
      <c r="O197" s="138">
        <f t="shared" si="36"/>
        <v>5303.568697</v>
      </c>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row>
    <row r="198">
      <c r="A198" s="54"/>
      <c r="B198" s="65" t="s">
        <v>128</v>
      </c>
      <c r="C198" s="203" t="s">
        <v>214</v>
      </c>
      <c r="D198" s="65"/>
      <c r="E198" s="65"/>
      <c r="F198" s="140">
        <v>3.0</v>
      </c>
      <c r="G198" s="71"/>
      <c r="H198" s="71"/>
      <c r="I198" s="71"/>
      <c r="J198" s="71"/>
      <c r="K198" s="71"/>
      <c r="L198" s="71"/>
      <c r="M198" s="68">
        <f t="shared" si="33"/>
        <v>3</v>
      </c>
      <c r="N198" s="141"/>
      <c r="O198" s="189">
        <f>-M198</f>
        <v>-3</v>
      </c>
      <c r="P198" s="54"/>
      <c r="Q198" s="54"/>
      <c r="R198" s="54"/>
      <c r="S198" s="54"/>
      <c r="T198" s="54"/>
      <c r="U198" s="54"/>
      <c r="V198" s="54"/>
      <c r="W198" s="54"/>
      <c r="X198" s="54"/>
      <c r="Y198" s="54"/>
      <c r="Z198" s="54"/>
      <c r="AA198" s="54"/>
      <c r="AB198" s="54"/>
      <c r="AC198" s="54"/>
      <c r="AD198" s="54"/>
      <c r="AE198" s="54"/>
      <c r="AF198" s="54"/>
      <c r="AG198" s="54"/>
      <c r="AH198" s="54"/>
      <c r="AI198" s="54"/>
      <c r="AJ198" s="54"/>
      <c r="AK198" s="54"/>
      <c r="AL198" s="54"/>
      <c r="AM198" s="54"/>
      <c r="AN198" s="54"/>
    </row>
    <row r="199">
      <c r="A199" s="54"/>
      <c r="B199" s="65" t="s">
        <v>128</v>
      </c>
      <c r="C199" s="203" t="s">
        <v>215</v>
      </c>
      <c r="D199" s="65"/>
      <c r="E199" s="65"/>
      <c r="F199" s="118">
        <f t="shared" ref="F199:L199" si="43">F49</f>
        <v>128974</v>
      </c>
      <c r="G199" s="118" t="str">
        <f t="shared" si="43"/>
        <v/>
      </c>
      <c r="H199" s="118" t="str">
        <f t="shared" si="43"/>
        <v/>
      </c>
      <c r="I199" s="118" t="str">
        <f t="shared" si="43"/>
        <v/>
      </c>
      <c r="J199" s="118" t="str">
        <f t="shared" si="43"/>
        <v/>
      </c>
      <c r="K199" s="118" t="str">
        <f t="shared" si="43"/>
        <v/>
      </c>
      <c r="L199" s="118" t="str">
        <f t="shared" si="43"/>
        <v/>
      </c>
      <c r="M199" s="71">
        <f t="shared" si="33"/>
        <v>128974</v>
      </c>
      <c r="N199" s="68">
        <f t="shared" ref="N199:N202" si="45">if(ISNUMBER(M199)=false,"",if($J$8&lt;&gt;0,if(M199&lt;&gt;"",M199*$J$8,""),""))</f>
        <v>896.6729403</v>
      </c>
      <c r="O199" s="189">
        <f t="shared" ref="O199:O200" si="46">-N199</f>
        <v>-896.6729403</v>
      </c>
      <c r="P199" s="54"/>
      <c r="Q199" s="54"/>
      <c r="R199" s="54"/>
      <c r="S199" s="54"/>
      <c r="T199" s="54"/>
      <c r="U199" s="54"/>
      <c r="V199" s="54"/>
      <c r="W199" s="54"/>
      <c r="X199" s="54"/>
      <c r="Y199" s="54"/>
      <c r="Z199" s="54"/>
      <c r="AA199" s="54"/>
      <c r="AB199" s="54"/>
      <c r="AC199" s="54"/>
      <c r="AD199" s="54"/>
      <c r="AE199" s="54"/>
      <c r="AF199" s="54"/>
      <c r="AG199" s="54"/>
      <c r="AH199" s="54"/>
      <c r="AI199" s="54"/>
      <c r="AJ199" s="54"/>
      <c r="AK199" s="54"/>
      <c r="AL199" s="54"/>
      <c r="AM199" s="54"/>
      <c r="AN199" s="54"/>
    </row>
    <row r="200">
      <c r="A200" s="54"/>
      <c r="B200" s="65" t="s">
        <v>128</v>
      </c>
      <c r="C200" s="203" t="s">
        <v>216</v>
      </c>
      <c r="D200" s="65"/>
      <c r="E200" s="65"/>
      <c r="F200" s="118">
        <f t="shared" ref="F200:L200" si="44">F50</f>
        <v>287</v>
      </c>
      <c r="G200" s="118" t="str">
        <f t="shared" si="44"/>
        <v/>
      </c>
      <c r="H200" s="118" t="str">
        <f t="shared" si="44"/>
        <v/>
      </c>
      <c r="I200" s="118" t="str">
        <f t="shared" si="44"/>
        <v/>
      </c>
      <c r="J200" s="118" t="str">
        <f t="shared" si="44"/>
        <v/>
      </c>
      <c r="K200" s="118" t="str">
        <f t="shared" si="44"/>
        <v/>
      </c>
      <c r="L200" s="118" t="str">
        <f t="shared" si="44"/>
        <v/>
      </c>
      <c r="M200" s="71">
        <f t="shared" si="33"/>
        <v>287</v>
      </c>
      <c r="N200" s="68">
        <f t="shared" si="45"/>
        <v>1.995325677</v>
      </c>
      <c r="O200" s="189">
        <f t="shared" si="46"/>
        <v>-1.995325677</v>
      </c>
      <c r="P200" s="275" t="s">
        <v>487</v>
      </c>
      <c r="Q200" s="236"/>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row>
    <row r="201">
      <c r="A201" s="54"/>
      <c r="B201" s="137" t="s">
        <v>205</v>
      </c>
      <c r="C201" s="167" t="s">
        <v>488</v>
      </c>
      <c r="D201" s="65"/>
      <c r="E201" s="65"/>
      <c r="F201" s="118" t="str">
        <f t="shared" ref="F201:L201" si="47">F66</f>
        <v/>
      </c>
      <c r="G201" s="118" t="str">
        <f t="shared" si="47"/>
        <v/>
      </c>
      <c r="H201" s="118" t="str">
        <f t="shared" si="47"/>
        <v/>
      </c>
      <c r="I201" s="118" t="str">
        <f t="shared" si="47"/>
        <v/>
      </c>
      <c r="J201" s="118" t="str">
        <f t="shared" si="47"/>
        <v/>
      </c>
      <c r="K201" s="118" t="str">
        <f t="shared" si="47"/>
        <v/>
      </c>
      <c r="L201" s="118" t="str">
        <f t="shared" si="47"/>
        <v/>
      </c>
      <c r="M201" s="71" t="str">
        <f t="shared" si="33"/>
        <v/>
      </c>
      <c r="N201" s="68" t="str">
        <f t="shared" si="45"/>
        <v/>
      </c>
      <c r="O201" s="138" t="str">
        <f>+N201</f>
        <v/>
      </c>
      <c r="P201" s="280" t="s">
        <v>486</v>
      </c>
      <c r="Q201" s="236"/>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row>
    <row r="202">
      <c r="A202" s="54"/>
      <c r="B202" s="144" t="s">
        <v>128</v>
      </c>
      <c r="C202" s="167" t="s">
        <v>217</v>
      </c>
      <c r="D202" s="65"/>
      <c r="E202" s="65"/>
      <c r="F202" s="118">
        <f t="shared" ref="F202:L202" si="48">F67</f>
        <v>26</v>
      </c>
      <c r="G202" s="118" t="str">
        <f t="shared" si="48"/>
        <v/>
      </c>
      <c r="H202" s="118" t="str">
        <f t="shared" si="48"/>
        <v/>
      </c>
      <c r="I202" s="118" t="str">
        <f t="shared" si="48"/>
        <v/>
      </c>
      <c r="J202" s="118" t="str">
        <f t="shared" si="48"/>
        <v/>
      </c>
      <c r="K202" s="118" t="str">
        <f t="shared" si="48"/>
        <v/>
      </c>
      <c r="L202" s="118" t="str">
        <f t="shared" si="48"/>
        <v/>
      </c>
      <c r="M202" s="71">
        <f t="shared" si="33"/>
        <v>26</v>
      </c>
      <c r="N202" s="68">
        <f t="shared" si="45"/>
        <v>0.1807612111</v>
      </c>
      <c r="O202" s="189">
        <f>-N202</f>
        <v>-0.1807612111</v>
      </c>
      <c r="P202" s="280" t="s">
        <v>489</v>
      </c>
      <c r="Q202" s="302"/>
      <c r="R202" s="282"/>
      <c r="S202" s="282"/>
      <c r="T202" s="282"/>
      <c r="U202" s="282"/>
      <c r="V202" s="282"/>
      <c r="W202" s="282"/>
      <c r="X202" s="282"/>
      <c r="Y202" s="282"/>
      <c r="Z202" s="282"/>
      <c r="AA202" s="282"/>
      <c r="AB202" s="282"/>
      <c r="AC202" s="282"/>
      <c r="AD202" s="282"/>
      <c r="AE202" s="282"/>
      <c r="AF202" s="282"/>
      <c r="AG202" s="282"/>
      <c r="AH202" s="282"/>
      <c r="AI202" s="282"/>
      <c r="AJ202" s="282"/>
      <c r="AK202" s="282"/>
      <c r="AL202" s="282"/>
      <c r="AM202" s="282"/>
      <c r="AN202" s="54"/>
    </row>
    <row r="203">
      <c r="A203" s="54"/>
      <c r="B203" s="144" t="s">
        <v>205</v>
      </c>
      <c r="C203" s="167" t="s">
        <v>341</v>
      </c>
      <c r="D203" s="108"/>
      <c r="E203" s="108"/>
      <c r="F203" s="140">
        <v>1532.0</v>
      </c>
      <c r="G203" s="234" t="s">
        <v>342</v>
      </c>
      <c r="H203" s="118">
        <f>O33</f>
        <v>1532</v>
      </c>
      <c r="I203" s="225" t="s">
        <v>309</v>
      </c>
      <c r="M203" s="68">
        <f t="shared" ref="M203:M204" si="49">F203</f>
        <v>1532</v>
      </c>
      <c r="N203" s="141"/>
      <c r="O203" s="138">
        <f>M203</f>
        <v>1532</v>
      </c>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row>
    <row r="204">
      <c r="A204" s="54"/>
      <c r="B204" s="108" t="s">
        <v>128</v>
      </c>
      <c r="C204" s="167" t="s">
        <v>343</v>
      </c>
      <c r="D204" s="108"/>
      <c r="E204" s="108"/>
      <c r="F204" s="140">
        <v>1000.0</v>
      </c>
      <c r="G204" s="234" t="s">
        <v>342</v>
      </c>
      <c r="H204" s="118">
        <f>O50</f>
        <v>1000</v>
      </c>
      <c r="I204" s="225" t="s">
        <v>307</v>
      </c>
      <c r="M204" s="68">
        <f t="shared" si="49"/>
        <v>1000</v>
      </c>
      <c r="N204" s="141"/>
      <c r="O204" s="189">
        <f t="shared" ref="O204:O206" si="50">-M204</f>
        <v>-1000</v>
      </c>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row>
    <row r="205">
      <c r="A205" s="54"/>
      <c r="B205" s="108" t="s">
        <v>128</v>
      </c>
      <c r="C205" s="167" t="s">
        <v>221</v>
      </c>
      <c r="D205" s="108"/>
      <c r="E205" s="108"/>
      <c r="F205" s="142"/>
      <c r="G205" s="71"/>
      <c r="H205" s="71"/>
      <c r="I205" s="71"/>
      <c r="J205" s="71"/>
      <c r="K205" s="71"/>
      <c r="L205" s="71"/>
      <c r="M205" s="68" t="str">
        <f t="shared" ref="M205:M224" si="51">if(Count(F205:L205)&gt;0,sum(F205:L205),"")</f>
        <v/>
      </c>
      <c r="N205" s="141"/>
      <c r="O205" s="189">
        <f t="shared" si="50"/>
        <v>0</v>
      </c>
      <c r="P205" s="54"/>
      <c r="Q205" s="303" t="s">
        <v>222</v>
      </c>
      <c r="R205" s="282"/>
      <c r="S205" s="282"/>
      <c r="T205" s="282"/>
      <c r="U205" s="282"/>
      <c r="V205" s="282"/>
      <c r="W205" s="282"/>
      <c r="X205" s="282"/>
      <c r="Y205" s="282"/>
      <c r="Z205" s="54"/>
      <c r="AA205" s="54"/>
      <c r="AB205" s="54"/>
      <c r="AC205" s="54"/>
      <c r="AD205" s="54"/>
      <c r="AE205" s="54"/>
      <c r="AF205" s="54"/>
      <c r="AG205" s="54"/>
      <c r="AH205" s="54"/>
      <c r="AI205" s="54"/>
      <c r="AJ205" s="54"/>
      <c r="AK205" s="54"/>
      <c r="AL205" s="54"/>
      <c r="AM205" s="54"/>
      <c r="AN205" s="54"/>
    </row>
    <row r="206">
      <c r="A206" s="54"/>
      <c r="B206" s="108" t="s">
        <v>128</v>
      </c>
      <c r="C206" s="167" t="s">
        <v>344</v>
      </c>
      <c r="D206" s="108"/>
      <c r="E206" s="108"/>
      <c r="F206" s="118">
        <f>F185</f>
        <v>9529</v>
      </c>
      <c r="G206" s="71"/>
      <c r="H206" s="71"/>
      <c r="I206" s="71"/>
      <c r="J206" s="71"/>
      <c r="K206" s="71"/>
      <c r="L206" s="71"/>
      <c r="M206" s="68">
        <f t="shared" si="51"/>
        <v>9529</v>
      </c>
      <c r="N206" s="141"/>
      <c r="O206" s="189">
        <f t="shared" si="50"/>
        <v>-9529</v>
      </c>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row>
    <row r="207">
      <c r="A207" s="54"/>
      <c r="B207" s="144" t="s">
        <v>205</v>
      </c>
      <c r="C207" s="167" t="s">
        <v>224</v>
      </c>
      <c r="D207" s="108"/>
      <c r="E207" s="108"/>
      <c r="F207" s="142" t="s">
        <v>151</v>
      </c>
      <c r="G207" s="71"/>
      <c r="H207" s="71"/>
      <c r="I207" s="71"/>
      <c r="J207" s="71"/>
      <c r="K207" s="71"/>
      <c r="L207" s="71"/>
      <c r="M207" s="68" t="str">
        <f t="shared" si="51"/>
        <v/>
      </c>
      <c r="N207" s="141"/>
      <c r="O207" s="138" t="str">
        <f t="shared" ref="O207:O208" si="52">M207</f>
        <v/>
      </c>
      <c r="P207" s="280" t="s">
        <v>492</v>
      </c>
      <c r="Q207" s="302"/>
      <c r="R207" s="302"/>
      <c r="S207" s="302"/>
      <c r="T207" s="54"/>
      <c r="U207" s="54"/>
      <c r="V207" s="54"/>
      <c r="W207" s="54"/>
      <c r="X207" s="54"/>
      <c r="Y207" s="54"/>
      <c r="Z207" s="54"/>
      <c r="AA207" s="54"/>
      <c r="AB207" s="54"/>
      <c r="AC207" s="54"/>
      <c r="AD207" s="54"/>
      <c r="AE207" s="54"/>
      <c r="AF207" s="54"/>
      <c r="AG207" s="54"/>
      <c r="AH207" s="54"/>
      <c r="AI207" s="54"/>
      <c r="AJ207" s="54"/>
      <c r="AK207" s="54"/>
      <c r="AL207" s="54"/>
      <c r="AM207" s="54"/>
      <c r="AN207" s="54"/>
    </row>
    <row r="208">
      <c r="A208" s="54"/>
      <c r="B208" s="144" t="s">
        <v>205</v>
      </c>
      <c r="C208" s="167" t="s">
        <v>225</v>
      </c>
      <c r="D208" s="108"/>
      <c r="E208" s="108"/>
      <c r="F208" s="142" t="s">
        <v>151</v>
      </c>
      <c r="G208" s="71"/>
      <c r="H208" s="71"/>
      <c r="I208" s="71"/>
      <c r="J208" s="71"/>
      <c r="K208" s="71"/>
      <c r="L208" s="71"/>
      <c r="M208" s="68" t="str">
        <f t="shared" si="51"/>
        <v/>
      </c>
      <c r="N208" s="141"/>
      <c r="O208" s="138" t="str">
        <f t="shared" si="52"/>
        <v/>
      </c>
      <c r="P208" s="280" t="s">
        <v>493</v>
      </c>
      <c r="Q208" s="302"/>
      <c r="R208" s="302"/>
      <c r="S208" s="302"/>
      <c r="T208" s="282"/>
      <c r="U208" s="282"/>
      <c r="V208" s="282"/>
      <c r="W208" s="282"/>
      <c r="X208" s="282"/>
      <c r="Y208" s="282"/>
      <c r="Z208" s="54"/>
      <c r="AA208" s="54"/>
      <c r="AB208" s="54"/>
      <c r="AC208" s="54"/>
      <c r="AD208" s="54"/>
      <c r="AE208" s="54"/>
      <c r="AF208" s="54"/>
      <c r="AG208" s="54"/>
      <c r="AH208" s="54"/>
      <c r="AI208" s="54"/>
      <c r="AJ208" s="54"/>
      <c r="AK208" s="54"/>
      <c r="AL208" s="54"/>
      <c r="AM208" s="54"/>
      <c r="AN208" s="54"/>
    </row>
    <row r="209">
      <c r="A209" s="54"/>
      <c r="B209" s="108"/>
      <c r="C209" s="108"/>
      <c r="D209" s="108"/>
      <c r="E209" s="108"/>
      <c r="F209" s="54"/>
      <c r="G209" s="71"/>
      <c r="H209" s="71"/>
      <c r="I209" s="71"/>
      <c r="J209" s="71"/>
      <c r="K209" s="71"/>
      <c r="L209" s="71"/>
      <c r="M209" s="67" t="str">
        <f t="shared" si="51"/>
        <v/>
      </c>
      <c r="N209" s="68" t="str">
        <f t="shared" ref="N209:N224" si="53">if(ISNUMBER(M209)=false,"",if($J$8&lt;&gt;0,if(M209&lt;&gt;"",M209*$J$8,""),""))</f>
        <v/>
      </c>
      <c r="O209" s="150"/>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row>
    <row r="210">
      <c r="A210" s="54"/>
      <c r="B210" s="108"/>
      <c r="C210" s="108"/>
      <c r="D210" s="108"/>
      <c r="E210" s="108"/>
      <c r="F210" s="54"/>
      <c r="G210" s="71"/>
      <c r="H210" s="71"/>
      <c r="I210" s="71"/>
      <c r="J210" s="71"/>
      <c r="K210" s="71"/>
      <c r="L210" s="71"/>
      <c r="M210" s="67" t="str">
        <f t="shared" si="51"/>
        <v/>
      </c>
      <c r="N210" s="68" t="str">
        <f t="shared" si="53"/>
        <v/>
      </c>
      <c r="O210" s="150"/>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row>
    <row r="211">
      <c r="A211" s="54"/>
      <c r="B211" s="108"/>
      <c r="C211" s="108"/>
      <c r="D211" s="108"/>
      <c r="E211" s="108"/>
      <c r="F211" s="54"/>
      <c r="G211" s="71"/>
      <c r="H211" s="71"/>
      <c r="I211" s="71"/>
      <c r="J211" s="71"/>
      <c r="K211" s="71"/>
      <c r="L211" s="71"/>
      <c r="M211" s="67" t="str">
        <f t="shared" si="51"/>
        <v/>
      </c>
      <c r="N211" s="68" t="str">
        <f t="shared" si="53"/>
        <v/>
      </c>
      <c r="O211" s="150"/>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row>
    <row r="212">
      <c r="A212" s="54"/>
      <c r="B212" s="108"/>
      <c r="C212" s="108"/>
      <c r="D212" s="108"/>
      <c r="E212" s="108"/>
      <c r="F212" s="54"/>
      <c r="G212" s="71"/>
      <c r="H212" s="71"/>
      <c r="I212" s="71"/>
      <c r="J212" s="71"/>
      <c r="K212" s="71"/>
      <c r="L212" s="71"/>
      <c r="M212" s="67" t="str">
        <f t="shared" si="51"/>
        <v/>
      </c>
      <c r="N212" s="68" t="str">
        <f t="shared" si="53"/>
        <v/>
      </c>
      <c r="O212" s="150"/>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row>
    <row r="213">
      <c r="A213" s="54"/>
      <c r="B213" s="108"/>
      <c r="C213" s="108"/>
      <c r="D213" s="108"/>
      <c r="E213" s="108"/>
      <c r="F213" s="54"/>
      <c r="G213" s="71"/>
      <c r="H213" s="71"/>
      <c r="I213" s="71"/>
      <c r="J213" s="71"/>
      <c r="K213" s="71"/>
      <c r="L213" s="71"/>
      <c r="M213" s="67" t="str">
        <f t="shared" si="51"/>
        <v/>
      </c>
      <c r="N213" s="68" t="str">
        <f t="shared" si="53"/>
        <v/>
      </c>
      <c r="O213" s="150"/>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row>
    <row r="214">
      <c r="A214" s="54"/>
      <c r="B214" s="108"/>
      <c r="C214" s="108"/>
      <c r="D214" s="108"/>
      <c r="E214" s="108"/>
      <c r="F214" s="54"/>
      <c r="G214" s="71"/>
      <c r="H214" s="71"/>
      <c r="I214" s="71"/>
      <c r="J214" s="71"/>
      <c r="K214" s="71"/>
      <c r="L214" s="71"/>
      <c r="M214" s="67" t="str">
        <f t="shared" si="51"/>
        <v/>
      </c>
      <c r="N214" s="68" t="str">
        <f t="shared" si="53"/>
        <v/>
      </c>
      <c r="O214" s="150"/>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row>
    <row r="215">
      <c r="A215" s="54"/>
      <c r="B215" s="108"/>
      <c r="C215" s="108"/>
      <c r="D215" s="108"/>
      <c r="E215" s="108"/>
      <c r="F215" s="54"/>
      <c r="G215" s="71"/>
      <c r="H215" s="71"/>
      <c r="I215" s="71"/>
      <c r="J215" s="71"/>
      <c r="K215" s="71"/>
      <c r="L215" s="71"/>
      <c r="M215" s="67" t="str">
        <f t="shared" si="51"/>
        <v/>
      </c>
      <c r="N215" s="68" t="str">
        <f t="shared" si="53"/>
        <v/>
      </c>
      <c r="O215" s="150"/>
      <c r="P215" s="54"/>
      <c r="Q215" s="54"/>
      <c r="R215" s="54"/>
      <c r="S215" s="54"/>
      <c r="T215" s="54"/>
      <c r="U215" s="54"/>
      <c r="V215" s="54"/>
      <c r="W215" s="54"/>
      <c r="X215" s="54"/>
      <c r="Y215" s="54"/>
      <c r="Z215" s="54"/>
      <c r="AA215" s="54"/>
      <c r="AB215" s="54"/>
      <c r="AC215" s="54"/>
      <c r="AD215" s="54"/>
      <c r="AE215" s="54"/>
      <c r="AF215" s="54"/>
      <c r="AG215" s="54"/>
      <c r="AH215" s="54"/>
      <c r="AI215" s="54"/>
      <c r="AJ215" s="54"/>
      <c r="AK215" s="54"/>
      <c r="AL215" s="54"/>
      <c r="AM215" s="54"/>
      <c r="AN215" s="54"/>
    </row>
    <row r="216">
      <c r="A216" s="54"/>
      <c r="B216" s="108"/>
      <c r="C216" s="108"/>
      <c r="D216" s="108"/>
      <c r="E216" s="108"/>
      <c r="F216" s="54"/>
      <c r="G216" s="71"/>
      <c r="H216" s="71"/>
      <c r="I216" s="71"/>
      <c r="J216" s="71"/>
      <c r="K216" s="71"/>
      <c r="L216" s="71"/>
      <c r="M216" s="67" t="str">
        <f t="shared" si="51"/>
        <v/>
      </c>
      <c r="N216" s="68" t="str">
        <f t="shared" si="53"/>
        <v/>
      </c>
      <c r="O216" s="150"/>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row>
    <row r="217">
      <c r="A217" s="54"/>
      <c r="B217" s="108"/>
      <c r="C217" s="108"/>
      <c r="D217" s="108"/>
      <c r="E217" s="108"/>
      <c r="F217" s="54"/>
      <c r="G217" s="71"/>
      <c r="H217" s="71"/>
      <c r="I217" s="71"/>
      <c r="J217" s="71"/>
      <c r="K217" s="71"/>
      <c r="L217" s="71"/>
      <c r="M217" s="67" t="str">
        <f t="shared" si="51"/>
        <v/>
      </c>
      <c r="N217" s="68" t="str">
        <f t="shared" si="53"/>
        <v/>
      </c>
      <c r="O217" s="136" t="str">
        <f>M218</f>
        <v/>
      </c>
      <c r="P217" s="56" t="s">
        <v>226</v>
      </c>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row>
    <row r="218">
      <c r="A218" s="54"/>
      <c r="B218" s="108"/>
      <c r="C218" s="108"/>
      <c r="D218" s="108"/>
      <c r="E218" s="108"/>
      <c r="F218" s="54"/>
      <c r="G218" s="71"/>
      <c r="H218" s="71"/>
      <c r="I218" s="71"/>
      <c r="J218" s="71"/>
      <c r="K218" s="71"/>
      <c r="L218" s="71"/>
      <c r="M218" s="67" t="str">
        <f t="shared" si="51"/>
        <v/>
      </c>
      <c r="N218" s="68" t="str">
        <f t="shared" si="53"/>
        <v/>
      </c>
      <c r="O218" s="136"/>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row>
    <row r="219">
      <c r="A219" s="54"/>
      <c r="B219" s="108"/>
      <c r="C219" s="108"/>
      <c r="D219" s="108"/>
      <c r="E219" s="108"/>
      <c r="F219" s="54"/>
      <c r="G219" s="71"/>
      <c r="H219" s="71"/>
      <c r="I219" s="71"/>
      <c r="J219" s="71"/>
      <c r="K219" s="71"/>
      <c r="L219" s="71"/>
      <c r="M219" s="67" t="str">
        <f t="shared" si="51"/>
        <v/>
      </c>
      <c r="N219" s="68" t="str">
        <f t="shared" si="53"/>
        <v/>
      </c>
      <c r="O219" s="136"/>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row>
    <row r="220">
      <c r="A220" s="54"/>
      <c r="B220" s="108"/>
      <c r="C220" s="108"/>
      <c r="D220" s="108"/>
      <c r="E220" s="108"/>
      <c r="F220" s="54"/>
      <c r="G220" s="71"/>
      <c r="H220" s="71"/>
      <c r="I220" s="71"/>
      <c r="J220" s="71"/>
      <c r="K220" s="71"/>
      <c r="L220" s="71"/>
      <c r="M220" s="67" t="str">
        <f t="shared" si="51"/>
        <v/>
      </c>
      <c r="N220" s="68" t="str">
        <f t="shared" si="53"/>
        <v/>
      </c>
      <c r="O220" s="136" t="str">
        <f>M221</f>
        <v/>
      </c>
      <c r="P220" s="56" t="s">
        <v>226</v>
      </c>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row>
    <row r="221">
      <c r="A221" s="54"/>
      <c r="B221" s="108"/>
      <c r="C221" s="108"/>
      <c r="D221" s="108"/>
      <c r="E221" s="108"/>
      <c r="F221" s="54"/>
      <c r="G221" s="71"/>
      <c r="H221" s="71"/>
      <c r="I221" s="71"/>
      <c r="J221" s="71"/>
      <c r="K221" s="71"/>
      <c r="L221" s="71"/>
      <c r="M221" s="67" t="str">
        <f t="shared" si="51"/>
        <v/>
      </c>
      <c r="N221" s="68" t="str">
        <f t="shared" si="53"/>
        <v/>
      </c>
      <c r="O221" s="150"/>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row>
    <row r="222">
      <c r="A222" s="54"/>
      <c r="B222" s="108"/>
      <c r="C222" s="108"/>
      <c r="D222" s="108"/>
      <c r="E222" s="108"/>
      <c r="F222" s="54"/>
      <c r="G222" s="71"/>
      <c r="H222" s="71"/>
      <c r="I222" s="71"/>
      <c r="J222" s="71"/>
      <c r="K222" s="71"/>
      <c r="L222" s="71"/>
      <c r="M222" s="67" t="str">
        <f t="shared" si="51"/>
        <v/>
      </c>
      <c r="N222" s="68" t="str">
        <f t="shared" si="53"/>
        <v/>
      </c>
      <c r="O222" s="150"/>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row>
    <row r="223">
      <c r="A223" s="54"/>
      <c r="B223" s="108"/>
      <c r="C223" s="108"/>
      <c r="D223" s="108"/>
      <c r="E223" s="108"/>
      <c r="F223" s="54"/>
      <c r="G223" s="71"/>
      <c r="H223" s="71"/>
      <c r="I223" s="71"/>
      <c r="J223" s="71"/>
      <c r="K223" s="71"/>
      <c r="L223" s="71"/>
      <c r="M223" s="67" t="str">
        <f t="shared" si="51"/>
        <v/>
      </c>
      <c r="N223" s="68" t="str">
        <f t="shared" si="53"/>
        <v/>
      </c>
      <c r="O223" s="136">
        <f>O228-O220</f>
        <v>0</v>
      </c>
      <c r="P223" s="56" t="s">
        <v>226</v>
      </c>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row>
    <row r="224">
      <c r="A224" s="54"/>
      <c r="B224" s="108"/>
      <c r="C224" s="108"/>
      <c r="D224" s="108"/>
      <c r="E224" s="108"/>
      <c r="F224" s="54"/>
      <c r="G224" s="71"/>
      <c r="H224" s="71"/>
      <c r="I224" s="71"/>
      <c r="J224" s="71"/>
      <c r="K224" s="71"/>
      <c r="L224" s="71"/>
      <c r="M224" s="67" t="str">
        <f t="shared" si="51"/>
        <v/>
      </c>
      <c r="N224" s="68" t="str">
        <f t="shared" si="53"/>
        <v/>
      </c>
      <c r="O224" s="150"/>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row>
    <row r="225">
      <c r="A225" s="54"/>
      <c r="B225" s="54"/>
      <c r="C225" s="54"/>
      <c r="D225" s="54"/>
      <c r="E225" s="54"/>
      <c r="F225" s="54"/>
      <c r="G225" s="54"/>
      <c r="H225" s="54"/>
      <c r="I225" s="54"/>
      <c r="J225" s="54"/>
      <c r="K225" s="54"/>
      <c r="L225" s="54"/>
      <c r="M225" s="54"/>
      <c r="N225" s="141"/>
      <c r="O225" s="136" t="str">
        <f>N226</f>
        <v/>
      </c>
      <c r="P225" s="56" t="s">
        <v>226</v>
      </c>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row>
    <row r="226">
      <c r="A226" s="54"/>
      <c r="B226" s="54"/>
      <c r="C226" s="54"/>
      <c r="D226" s="54"/>
      <c r="E226" s="54"/>
      <c r="F226" s="54"/>
      <c r="G226" s="54"/>
      <c r="H226" s="54"/>
      <c r="I226" s="54"/>
      <c r="J226" s="54"/>
      <c r="K226" s="54"/>
      <c r="L226" s="54"/>
      <c r="M226" s="54"/>
      <c r="N226" s="141"/>
      <c r="O226" s="150"/>
      <c r="P226" s="54"/>
      <c r="Q226" s="54"/>
      <c r="R226" s="54"/>
      <c r="S226" s="54"/>
      <c r="T226" s="54"/>
      <c r="U226" s="54"/>
      <c r="V226" s="54"/>
      <c r="W226" s="54"/>
      <c r="X226" s="54"/>
      <c r="Y226" s="54"/>
      <c r="Z226" s="54"/>
      <c r="AA226" s="54"/>
      <c r="AB226" s="54"/>
      <c r="AC226" s="54"/>
      <c r="AD226" s="54"/>
      <c r="AE226" s="54"/>
      <c r="AF226" s="54"/>
      <c r="AG226" s="54"/>
      <c r="AH226" s="54"/>
      <c r="AI226" s="54"/>
      <c r="AJ226" s="54"/>
      <c r="AK226" s="54"/>
      <c r="AL226" s="54"/>
      <c r="AM226" s="54"/>
      <c r="AN226" s="54"/>
    </row>
    <row r="227">
      <c r="A227" s="54"/>
      <c r="B227" s="54"/>
      <c r="C227" s="54"/>
      <c r="D227" s="54"/>
      <c r="E227" s="54"/>
      <c r="F227" s="54"/>
      <c r="G227" s="54"/>
      <c r="H227" s="54"/>
      <c r="I227" s="54"/>
      <c r="J227" s="54"/>
      <c r="K227" s="54"/>
      <c r="L227" s="54"/>
      <c r="M227" s="54"/>
      <c r="N227" s="141"/>
      <c r="O227" s="150"/>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row>
    <row r="228">
      <c r="A228" s="54"/>
      <c r="B228" s="54"/>
      <c r="C228" s="54"/>
      <c r="D228" s="54"/>
      <c r="E228" s="54"/>
      <c r="F228" s="54"/>
      <c r="G228" s="54"/>
      <c r="H228" s="54"/>
      <c r="I228" s="54"/>
      <c r="J228" s="54"/>
      <c r="K228" s="54"/>
      <c r="L228" s="54"/>
      <c r="M228" s="54"/>
      <c r="N228" s="141"/>
      <c r="O228" s="136">
        <f>M229+N230+N231+N232+N233+N234+N235-M236-N237-N238+M239-M240-M241</f>
        <v>0</v>
      </c>
      <c r="P228" s="56" t="s">
        <v>226</v>
      </c>
      <c r="Q228" s="54"/>
      <c r="R228" s="54"/>
      <c r="S228" s="54"/>
      <c r="T228" s="54"/>
      <c r="U228" s="54"/>
      <c r="V228" s="54"/>
      <c r="W228" s="54"/>
      <c r="X228" s="54"/>
      <c r="Y228" s="54"/>
      <c r="Z228" s="54"/>
      <c r="AA228" s="54"/>
      <c r="AB228" s="54"/>
      <c r="AC228" s="54"/>
      <c r="AD228" s="54"/>
      <c r="AE228" s="54"/>
      <c r="AF228" s="54"/>
      <c r="AG228" s="54"/>
      <c r="AH228" s="54"/>
      <c r="AI228" s="54"/>
      <c r="AJ228" s="54"/>
      <c r="AK228" s="54"/>
      <c r="AL228" s="54"/>
      <c r="AM228" s="54"/>
      <c r="AN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row>
    <row r="230">
      <c r="A230" s="54"/>
      <c r="B230" s="23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c r="AI230" s="54"/>
      <c r="AJ230" s="54"/>
      <c r="AK230" s="54"/>
      <c r="AL230" s="54"/>
      <c r="AM230" s="54"/>
      <c r="AN230" s="54"/>
    </row>
    <row r="231">
      <c r="A231" s="54"/>
      <c r="B231" s="234"/>
      <c r="C231" s="23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c r="AI231" s="54"/>
      <c r="AJ231" s="54"/>
      <c r="AK231" s="54"/>
      <c r="AL231" s="54"/>
      <c r="AM231" s="54"/>
      <c r="AN231" s="54"/>
    </row>
    <row r="232">
      <c r="B232" s="2">
        <v>1.15</v>
      </c>
      <c r="C232" s="2" t="s">
        <v>521</v>
      </c>
      <c r="N232" s="4"/>
    </row>
    <row r="233">
      <c r="C233" s="2" t="s">
        <v>522</v>
      </c>
      <c r="N233" s="4"/>
    </row>
    <row r="234">
      <c r="C234" s="2" t="s">
        <v>493</v>
      </c>
      <c r="N234" s="4"/>
    </row>
    <row r="235">
      <c r="N235" s="4"/>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row r="1081">
      <c r="N1081" s="4"/>
    </row>
    <row r="1082">
      <c r="N1082" s="4"/>
    </row>
    <row r="1083">
      <c r="N1083" s="4"/>
    </row>
  </sheetData>
  <mergeCells count="29">
    <mergeCell ref="B8:D8"/>
    <mergeCell ref="AB8:AC8"/>
    <mergeCell ref="R36:V36"/>
    <mergeCell ref="F139:L139"/>
    <mergeCell ref="D147:E147"/>
    <mergeCell ref="D148:E148"/>
    <mergeCell ref="D149:E149"/>
    <mergeCell ref="D150:E150"/>
    <mergeCell ref="D151:E151"/>
    <mergeCell ref="V151:Z151"/>
    <mergeCell ref="D152:E152"/>
    <mergeCell ref="L152:Q152"/>
    <mergeCell ref="D153:E153"/>
    <mergeCell ref="L153:Q153"/>
    <mergeCell ref="D163:E163"/>
    <mergeCell ref="D166:E166"/>
    <mergeCell ref="D167:E167"/>
    <mergeCell ref="D168:E168"/>
    <mergeCell ref="D169:E169"/>
    <mergeCell ref="I181:M181"/>
    <mergeCell ref="I203:L203"/>
    <mergeCell ref="I204:L204"/>
    <mergeCell ref="D154:E154"/>
    <mergeCell ref="D155:E155"/>
    <mergeCell ref="L155:Q155"/>
    <mergeCell ref="D156:E156"/>
    <mergeCell ref="D157:E157"/>
    <mergeCell ref="D161:E161"/>
    <mergeCell ref="D162:E16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hidden="1" min="6" max="6" width="15.63"/>
    <col hidden="1" min="7" max="13" width="12.63"/>
    <col hidden="1" min="15" max="15" width="12.63"/>
    <col customWidth="1" min="17" max="17" width="24.88"/>
    <col customWidth="1" min="18" max="18" width="24.0"/>
    <col customWidth="1" min="20" max="20" width="24.88"/>
  </cols>
  <sheetData>
    <row r="1">
      <c r="A1" s="3" t="s">
        <v>523</v>
      </c>
      <c r="N1" s="4"/>
    </row>
    <row r="2">
      <c r="A2" s="5" t="s">
        <v>524</v>
      </c>
      <c r="B2" s="6"/>
      <c r="C2" s="6"/>
      <c r="D2" s="6"/>
      <c r="E2" s="6"/>
      <c r="F2" s="6"/>
      <c r="G2" s="6"/>
      <c r="H2" s="6"/>
      <c r="I2" s="6"/>
      <c r="J2" s="6"/>
      <c r="K2" s="6"/>
      <c r="N2" s="4"/>
    </row>
    <row r="3">
      <c r="A3" s="5" t="s">
        <v>525</v>
      </c>
      <c r="B3" s="6"/>
      <c r="C3" s="6"/>
      <c r="D3" s="6"/>
      <c r="E3" s="6"/>
      <c r="F3" s="6"/>
      <c r="G3" s="6"/>
      <c r="H3" s="6"/>
      <c r="I3" s="6"/>
      <c r="J3" s="6"/>
      <c r="K3" s="6"/>
      <c r="N3" s="4"/>
    </row>
    <row r="4">
      <c r="A4" s="7" t="s">
        <v>526</v>
      </c>
      <c r="N4" s="4"/>
      <c r="Y4" s="8" t="s">
        <v>7</v>
      </c>
    </row>
    <row r="5">
      <c r="A5" s="9" t="s">
        <v>527</v>
      </c>
      <c r="N5" s="4"/>
      <c r="Y5" s="2" t="s">
        <v>9</v>
      </c>
      <c r="AA5" s="10">
        <v>2021.0</v>
      </c>
    </row>
    <row r="6">
      <c r="A6" s="9" t="s">
        <v>10</v>
      </c>
      <c r="E6" s="11"/>
      <c r="F6" s="11"/>
      <c r="N6" s="4"/>
      <c r="Y6" s="2" t="s">
        <v>11</v>
      </c>
      <c r="AA6" s="12">
        <f>DATEVALUE("12/31/" &amp; AA5)</f>
        <v>44561</v>
      </c>
    </row>
    <row r="7">
      <c r="A7" s="9"/>
      <c r="E7" s="11"/>
      <c r="F7" s="11"/>
      <c r="N7" s="4"/>
      <c r="Y7" s="2" t="s">
        <v>12</v>
      </c>
      <c r="AA7" s="13">
        <v>0.01</v>
      </c>
    </row>
    <row r="8">
      <c r="B8" s="14" t="str">
        <f>"Enter your management fees (for the entire year of " &amp; AA5 &amp; ") using one of the three methods below:"</f>
        <v>Enter your management fees (for the entire year of 2021) using one of the three methods below:</v>
      </c>
      <c r="E8" s="15">
        <v>0.0</v>
      </c>
      <c r="F8" s="8"/>
      <c r="G8" s="2" t="s">
        <v>13</v>
      </c>
      <c r="J8" s="151">
        <f>E8/AA8</f>
        <v>0</v>
      </c>
      <c r="Y8" s="2" t="s">
        <v>14</v>
      </c>
      <c r="AA8" s="17">
        <v>85289.87</v>
      </c>
      <c r="AB8" s="7" t="s">
        <v>15</v>
      </c>
      <c r="AD8" s="7"/>
      <c r="AE8" s="7"/>
      <c r="AF8" s="7"/>
      <c r="AG8" s="7"/>
      <c r="AH8" s="7"/>
      <c r="AI8" s="7"/>
      <c r="AJ8" s="7"/>
      <c r="AK8" s="7"/>
      <c r="AL8" s="7"/>
      <c r="AM8" s="7"/>
      <c r="AN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408</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t="s">
        <v>528</v>
      </c>
      <c r="G20" s="36"/>
      <c r="H20" s="36"/>
      <c r="I20" s="36"/>
      <c r="J20" s="36"/>
      <c r="K20" s="37"/>
      <c r="L20" s="37"/>
      <c r="M20" s="38"/>
      <c r="N20" s="39"/>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row>
    <row r="21">
      <c r="B21" s="40" t="s">
        <v>37</v>
      </c>
      <c r="C21" s="41"/>
      <c r="D21" s="42"/>
      <c r="E21" s="42"/>
      <c r="F21" s="43"/>
      <c r="G21" s="43"/>
      <c r="H21" s="43"/>
      <c r="I21" s="43"/>
      <c r="J21" s="43"/>
      <c r="K21" s="44"/>
      <c r="L21" s="44"/>
      <c r="M21" s="45"/>
    </row>
    <row r="22">
      <c r="B22" s="40" t="s">
        <v>38</v>
      </c>
      <c r="C22" s="41" t="s">
        <v>39</v>
      </c>
      <c r="D22" s="42"/>
      <c r="E22" s="42"/>
      <c r="F22" s="43" t="s">
        <v>529</v>
      </c>
      <c r="G22" s="43"/>
      <c r="H22" s="43"/>
      <c r="I22" s="43"/>
      <c r="J22" s="43"/>
      <c r="K22" s="44"/>
      <c r="L22" s="44"/>
      <c r="M22" s="45"/>
      <c r="N22" s="46" t="s">
        <v>530</v>
      </c>
      <c r="O22" s="46"/>
      <c r="P22" s="46"/>
      <c r="Q22" s="46"/>
    </row>
    <row r="23">
      <c r="B23" s="40" t="s">
        <v>42</v>
      </c>
      <c r="C23" s="41" t="s">
        <v>43</v>
      </c>
      <c r="D23" s="41" t="s">
        <v>44</v>
      </c>
      <c r="E23" s="42"/>
      <c r="F23" s="219" t="s">
        <v>531</v>
      </c>
      <c r="G23" s="43"/>
      <c r="H23" s="43"/>
      <c r="I23" s="43"/>
      <c r="J23" s="43"/>
      <c r="K23" s="44"/>
      <c r="L23" s="44"/>
      <c r="M23" s="45"/>
      <c r="N23" s="46" t="s">
        <v>532</v>
      </c>
      <c r="O23" s="46"/>
      <c r="P23" s="46"/>
      <c r="Q23" s="46"/>
    </row>
    <row r="24">
      <c r="B24" s="40" t="s">
        <v>42</v>
      </c>
      <c r="C24" s="41" t="s">
        <v>47</v>
      </c>
      <c r="D24" s="41" t="s">
        <v>48</v>
      </c>
      <c r="E24" s="42"/>
      <c r="F24" s="219" t="s">
        <v>533</v>
      </c>
      <c r="G24" s="43"/>
      <c r="H24" s="43"/>
      <c r="I24" s="43"/>
      <c r="J24" s="43"/>
      <c r="K24" s="44"/>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50" si="4">if(Count(F26:L26)&gt;0,sum(F26:L26),"")</f>
        <v/>
      </c>
      <c r="N26" s="48" t="str">
        <f t="shared" ref="N26:N67" si="5">if(ISNUMBER(M26)=false,"",if($J$8&lt;&gt;0,if(M26&lt;&gt;"",M26*$J$8,""),""))</f>
        <v/>
      </c>
    </row>
    <row r="27">
      <c r="B27" s="40">
        <v>1.0</v>
      </c>
      <c r="C27" s="41" t="s">
        <v>51</v>
      </c>
      <c r="D27" s="42"/>
      <c r="E27" s="42"/>
      <c r="F27" s="49"/>
      <c r="G27" s="49"/>
      <c r="H27" s="49"/>
      <c r="I27" s="49"/>
      <c r="J27" s="49"/>
      <c r="K27" s="50"/>
      <c r="L27" s="50"/>
      <c r="M27" s="45" t="str">
        <f t="shared" si="4"/>
        <v/>
      </c>
      <c r="N27" s="48" t="str">
        <f t="shared" si="5"/>
        <v/>
      </c>
      <c r="O27" s="153"/>
    </row>
    <row r="28">
      <c r="B28" s="40">
        <v>2.0</v>
      </c>
      <c r="C28" s="41" t="s">
        <v>52</v>
      </c>
      <c r="D28" s="42"/>
      <c r="E28" s="42"/>
      <c r="F28" s="49"/>
      <c r="G28" s="49"/>
      <c r="H28" s="49"/>
      <c r="I28" s="49"/>
      <c r="J28" s="49"/>
      <c r="K28" s="50"/>
      <c r="L28" s="50"/>
      <c r="M28" s="45" t="str">
        <f t="shared" si="4"/>
        <v/>
      </c>
      <c r="N28" s="48" t="str">
        <f t="shared" si="5"/>
        <v/>
      </c>
      <c r="O28" s="153"/>
    </row>
    <row r="29">
      <c r="B29" s="40">
        <v>3.0</v>
      </c>
      <c r="C29" s="41" t="s">
        <v>53</v>
      </c>
      <c r="D29" s="42"/>
      <c r="E29" s="42"/>
      <c r="F29" s="50"/>
      <c r="G29" s="50"/>
      <c r="H29" s="50"/>
      <c r="I29" s="50"/>
      <c r="J29" s="50"/>
      <c r="K29" s="50"/>
      <c r="L29" s="50"/>
      <c r="M29" s="45" t="str">
        <f t="shared" si="4"/>
        <v/>
      </c>
      <c r="N29" s="48" t="str">
        <f t="shared" si="5"/>
        <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row>
    <row r="33">
      <c r="B33" s="40">
        <v>5.0</v>
      </c>
      <c r="C33" s="41" t="s">
        <v>60</v>
      </c>
      <c r="D33" s="42"/>
      <c r="E33" s="42"/>
      <c r="F33" s="49"/>
      <c r="G33" s="50"/>
      <c r="H33" s="49"/>
      <c r="I33" s="50"/>
      <c r="J33" s="50"/>
      <c r="K33" s="50"/>
      <c r="L33" s="50"/>
      <c r="M33" s="45" t="str">
        <f t="shared" si="4"/>
        <v/>
      </c>
      <c r="N33" s="48" t="str">
        <f t="shared" si="5"/>
        <v/>
      </c>
      <c r="O33" s="154"/>
      <c r="P33" s="2" t="s">
        <v>61</v>
      </c>
    </row>
    <row r="34">
      <c r="B34" s="40" t="s">
        <v>62</v>
      </c>
      <c r="C34" s="41" t="s">
        <v>63</v>
      </c>
      <c r="D34" s="42"/>
      <c r="E34" s="42"/>
      <c r="F34" s="49">
        <v>15179.0</v>
      </c>
      <c r="G34" s="50"/>
      <c r="H34" s="50"/>
      <c r="I34" s="50"/>
      <c r="J34" s="50"/>
      <c r="K34" s="50"/>
      <c r="L34" s="50"/>
      <c r="M34" s="51">
        <f t="shared" si="4"/>
        <v>15179</v>
      </c>
      <c r="N34" s="48" t="str">
        <f t="shared" si="5"/>
        <v/>
      </c>
      <c r="O34" s="154"/>
    </row>
    <row r="35">
      <c r="B35" s="40" t="s">
        <v>65</v>
      </c>
      <c r="C35" s="41" t="s">
        <v>66</v>
      </c>
      <c r="D35" s="42"/>
      <c r="E35" s="42"/>
      <c r="F35" s="49">
        <v>15179.0</v>
      </c>
      <c r="G35" s="50"/>
      <c r="H35" s="50"/>
      <c r="I35" s="50"/>
      <c r="J35" s="50"/>
      <c r="K35" s="50"/>
      <c r="L35" s="50"/>
      <c r="M35" s="51">
        <f t="shared" si="4"/>
        <v>15179</v>
      </c>
      <c r="N35" s="48" t="str">
        <f t="shared" si="5"/>
        <v/>
      </c>
      <c r="O35" s="154"/>
    </row>
    <row r="36">
      <c r="B36" s="40" t="s">
        <v>67</v>
      </c>
      <c r="C36" s="41" t="s">
        <v>68</v>
      </c>
      <c r="D36" s="42"/>
      <c r="E36" s="42"/>
      <c r="F36" s="50"/>
      <c r="G36" s="50"/>
      <c r="H36" s="50"/>
      <c r="I36" s="50"/>
      <c r="J36" s="50"/>
      <c r="K36" s="50"/>
      <c r="L36" s="50"/>
      <c r="M36" s="45" t="str">
        <f t="shared" si="4"/>
        <v/>
      </c>
      <c r="N36" s="48" t="str">
        <f t="shared" si="5"/>
        <v/>
      </c>
      <c r="O36" s="153"/>
      <c r="Q36" s="52" t="s">
        <v>69</v>
      </c>
      <c r="R36" s="53" t="s">
        <v>70</v>
      </c>
    </row>
    <row r="37">
      <c r="B37" s="40">
        <v>7.0</v>
      </c>
      <c r="C37" s="41" t="s">
        <v>71</v>
      </c>
      <c r="D37" s="42"/>
      <c r="E37" s="42"/>
      <c r="F37" s="50"/>
      <c r="G37" s="50"/>
      <c r="H37" s="50"/>
      <c r="I37" s="50"/>
      <c r="J37" s="50"/>
      <c r="K37" s="50"/>
      <c r="L37" s="50"/>
      <c r="M37" s="45" t="str">
        <f t="shared" si="4"/>
        <v/>
      </c>
      <c r="N37" s="48" t="str">
        <f t="shared" si="5"/>
        <v/>
      </c>
      <c r="O37" s="153"/>
      <c r="Q37" s="54"/>
      <c r="R37" s="55" t="s">
        <v>72</v>
      </c>
      <c r="S37" s="56" t="s">
        <v>73</v>
      </c>
      <c r="T37" s="52" t="s">
        <v>74</v>
      </c>
      <c r="U37" s="56" t="s">
        <v>75</v>
      </c>
      <c r="V37" s="56" t="s">
        <v>76</v>
      </c>
    </row>
    <row r="38">
      <c r="B38" s="40">
        <v>8.0</v>
      </c>
      <c r="C38" s="41" t="s">
        <v>77</v>
      </c>
      <c r="D38" s="42"/>
      <c r="E38" s="42"/>
      <c r="F38" s="50"/>
      <c r="G38" s="50"/>
      <c r="H38" s="50"/>
      <c r="I38" s="50"/>
      <c r="J38" s="50"/>
      <c r="K38" s="50"/>
      <c r="L38" s="50"/>
      <c r="M38" s="45" t="str">
        <f t="shared" si="4"/>
        <v/>
      </c>
      <c r="N38" s="48" t="str">
        <f t="shared" si="5"/>
        <v/>
      </c>
      <c r="O38" s="153"/>
      <c r="Q38" s="56" t="s">
        <v>78</v>
      </c>
      <c r="R38" s="57"/>
      <c r="S38" s="58" t="str">
        <f t="shared" ref="S38:S41" si="6">R38/$Q$38</f>
        <v>#VALUE!</v>
      </c>
      <c r="T38" s="57"/>
      <c r="U38" s="59" t="str">
        <f t="shared" ref="U38:U40" si="7">$S$35*S38</f>
        <v>#VALUE!</v>
      </c>
      <c r="V38" s="56" t="s">
        <v>79</v>
      </c>
    </row>
    <row r="39">
      <c r="B39" s="40" t="s">
        <v>80</v>
      </c>
      <c r="C39" s="41" t="s">
        <v>81</v>
      </c>
      <c r="D39" s="42"/>
      <c r="E39" s="42"/>
      <c r="F39" s="50"/>
      <c r="G39" s="50"/>
      <c r="H39" s="50"/>
      <c r="I39" s="50"/>
      <c r="J39" s="50"/>
      <c r="K39" s="50"/>
      <c r="L39" s="50"/>
      <c r="M39" s="45" t="str">
        <f t="shared" si="4"/>
        <v/>
      </c>
      <c r="N39" s="48" t="str">
        <f t="shared" si="5"/>
        <v/>
      </c>
      <c r="O39" s="153"/>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O40" s="153"/>
      <c r="Q40" s="56" t="s">
        <v>85</v>
      </c>
      <c r="R40" s="57"/>
      <c r="S40" s="58" t="str">
        <f t="shared" si="6"/>
        <v>#VALUE!</v>
      </c>
      <c r="T40" s="54"/>
      <c r="U40" s="59" t="str">
        <f t="shared" si="7"/>
        <v>#VALUE!</v>
      </c>
      <c r="V40" s="8" t="s">
        <v>86</v>
      </c>
    </row>
    <row r="41">
      <c r="B41" s="40" t="s">
        <v>87</v>
      </c>
      <c r="C41" s="41" t="s">
        <v>88</v>
      </c>
      <c r="D41" s="42"/>
      <c r="E41" s="42"/>
      <c r="F41" s="50"/>
      <c r="G41" s="50"/>
      <c r="H41" s="50"/>
      <c r="I41" s="50"/>
      <c r="J41" s="50"/>
      <c r="K41" s="50"/>
      <c r="L41" s="50"/>
      <c r="M41" s="45" t="str">
        <f t="shared" si="4"/>
        <v/>
      </c>
      <c r="N41" s="48" t="str">
        <f t="shared" si="5"/>
        <v/>
      </c>
      <c r="O41" s="153"/>
      <c r="Q41" s="60" t="s">
        <v>89</v>
      </c>
      <c r="R41" s="57"/>
      <c r="S41" s="58" t="str">
        <f t="shared" si="6"/>
        <v>#VALUE!</v>
      </c>
      <c r="T41" s="54"/>
      <c r="U41" s="54"/>
      <c r="V41" s="54"/>
    </row>
    <row r="42">
      <c r="B42" s="40">
        <v>10.0</v>
      </c>
      <c r="C42" s="41" t="s">
        <v>90</v>
      </c>
      <c r="D42" s="42"/>
      <c r="E42" s="42"/>
      <c r="F42" s="50"/>
      <c r="G42" s="50"/>
      <c r="H42" s="50"/>
      <c r="I42" s="50"/>
      <c r="J42" s="50"/>
      <c r="K42" s="50"/>
      <c r="L42" s="50"/>
      <c r="M42" s="45" t="str">
        <f t="shared" si="4"/>
        <v/>
      </c>
      <c r="N42" s="48" t="str">
        <f t="shared" si="5"/>
        <v/>
      </c>
      <c r="O42" s="153"/>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49">
        <v>-362.0</v>
      </c>
      <c r="G44" s="50"/>
      <c r="H44" s="50"/>
      <c r="I44" s="50"/>
      <c r="J44" s="50"/>
      <c r="K44" s="50"/>
      <c r="L44" s="50"/>
      <c r="M44" s="51">
        <f t="shared" si="4"/>
        <v>-362</v>
      </c>
      <c r="N44" s="48" t="str">
        <f t="shared" si="5"/>
        <v/>
      </c>
      <c r="O44" s="153"/>
    </row>
    <row r="45">
      <c r="B45" s="40"/>
      <c r="C45" s="41" t="s">
        <v>96</v>
      </c>
      <c r="D45" s="41" t="s">
        <v>97</v>
      </c>
      <c r="E45" s="42"/>
      <c r="F45" s="50"/>
      <c r="G45" s="50"/>
      <c r="H45" s="50"/>
      <c r="I45" s="50"/>
      <c r="J45" s="50"/>
      <c r="K45" s="50"/>
      <c r="L45" s="50"/>
      <c r="M45" s="45" t="str">
        <f t="shared" si="4"/>
        <v/>
      </c>
      <c r="N45" s="48" t="str">
        <f t="shared" si="5"/>
        <v/>
      </c>
      <c r="O45" s="153"/>
    </row>
    <row r="46">
      <c r="B46" s="40"/>
      <c r="C46" s="41" t="s">
        <v>98</v>
      </c>
      <c r="D46" s="42"/>
      <c r="E46" s="42"/>
      <c r="F46" s="50"/>
      <c r="G46" s="50"/>
      <c r="H46" s="50"/>
      <c r="I46" s="50"/>
      <c r="J46" s="50"/>
      <c r="K46" s="50"/>
      <c r="L46" s="50"/>
      <c r="M46" s="45" t="str">
        <f t="shared" si="4"/>
        <v/>
      </c>
      <c r="N46" s="48" t="str">
        <f t="shared" si="5"/>
        <v/>
      </c>
      <c r="O46" s="153"/>
    </row>
    <row r="47">
      <c r="B47" s="40">
        <v>12.0</v>
      </c>
      <c r="C47" s="41" t="s">
        <v>99</v>
      </c>
      <c r="D47" s="42"/>
      <c r="E47" s="42"/>
      <c r="F47" s="49"/>
      <c r="G47" s="50"/>
      <c r="H47" s="50"/>
      <c r="I47" s="50"/>
      <c r="J47" s="50"/>
      <c r="K47" s="50"/>
      <c r="L47" s="50"/>
      <c r="M47" s="45" t="str">
        <f t="shared" si="4"/>
        <v/>
      </c>
      <c r="N47" s="48" t="str">
        <f t="shared" si="5"/>
        <v/>
      </c>
      <c r="O47" s="153"/>
    </row>
    <row r="48">
      <c r="B48" s="63" t="s">
        <v>100</v>
      </c>
      <c r="C48" s="64" t="s">
        <v>101</v>
      </c>
      <c r="D48" s="64"/>
      <c r="E48" s="65"/>
      <c r="F48" s="220"/>
      <c r="G48" s="220"/>
      <c r="H48" s="220"/>
      <c r="I48" s="220"/>
      <c r="J48" s="220"/>
      <c r="K48" s="220"/>
      <c r="L48" s="220"/>
      <c r="M48" s="67" t="str">
        <f t="shared" si="4"/>
        <v/>
      </c>
      <c r="N48" s="68" t="str">
        <f t="shared" si="5"/>
        <v/>
      </c>
      <c r="O48" s="155"/>
      <c r="P48" s="2"/>
    </row>
    <row r="49">
      <c r="B49" s="63"/>
      <c r="C49" s="64" t="s">
        <v>102</v>
      </c>
      <c r="D49" s="64" t="s">
        <v>97</v>
      </c>
      <c r="E49" s="65"/>
      <c r="F49" s="125">
        <v>7329.0</v>
      </c>
      <c r="G49" s="220"/>
      <c r="H49" s="220"/>
      <c r="I49" s="220"/>
      <c r="J49" s="220"/>
      <c r="K49" s="220"/>
      <c r="L49" s="220"/>
      <c r="M49" s="71">
        <f t="shared" si="4"/>
        <v>7329</v>
      </c>
      <c r="N49" s="68" t="str">
        <f t="shared" si="5"/>
        <v/>
      </c>
      <c r="O49" s="155"/>
      <c r="P49" s="2" t="s">
        <v>104</v>
      </c>
    </row>
    <row r="50">
      <c r="B50" s="40"/>
      <c r="C50" s="64" t="s">
        <v>105</v>
      </c>
      <c r="D50" s="64" t="s">
        <v>106</v>
      </c>
      <c r="E50" s="65"/>
      <c r="F50" s="125">
        <v>34721.0</v>
      </c>
      <c r="G50" s="220"/>
      <c r="H50" s="220"/>
      <c r="I50" s="220"/>
      <c r="J50" s="220"/>
      <c r="K50" s="220"/>
      <c r="L50" s="220"/>
      <c r="M50" s="71">
        <f t="shared" si="4"/>
        <v>34721</v>
      </c>
      <c r="N50" s="68" t="str">
        <f t="shared" si="5"/>
        <v/>
      </c>
      <c r="O50" s="156"/>
      <c r="P50" s="73" t="s">
        <v>107</v>
      </c>
    </row>
    <row r="51">
      <c r="B51" s="40"/>
      <c r="C51" s="64" t="s">
        <v>108</v>
      </c>
      <c r="D51" s="42"/>
      <c r="E51" s="42"/>
      <c r="F51" s="50"/>
      <c r="G51" s="50"/>
      <c r="H51" s="50"/>
      <c r="I51" s="50"/>
      <c r="J51" s="50"/>
      <c r="K51" s="50"/>
      <c r="L51" s="50"/>
      <c r="M51" s="45"/>
      <c r="N51" s="68" t="str">
        <f t="shared" si="5"/>
        <v/>
      </c>
      <c r="O51" s="156"/>
    </row>
    <row r="52">
      <c r="B52" s="40" t="s">
        <v>109</v>
      </c>
      <c r="C52" s="41" t="s">
        <v>110</v>
      </c>
      <c r="D52" s="42"/>
      <c r="E52" s="42"/>
      <c r="F52" s="50"/>
      <c r="G52" s="50"/>
      <c r="H52" s="50"/>
      <c r="I52" s="50"/>
      <c r="J52" s="50"/>
      <c r="K52" s="50"/>
      <c r="L52" s="50"/>
      <c r="M52" s="45" t="str">
        <f t="shared" ref="M52:M67" si="8">if(Count(F52:L52)&gt;0,sum(F52:L52),"")</f>
        <v/>
      </c>
      <c r="N52" s="48" t="str">
        <f t="shared" si="5"/>
        <v/>
      </c>
      <c r="O52" s="153"/>
    </row>
    <row r="53">
      <c r="B53" s="40"/>
      <c r="C53" s="41" t="s">
        <v>111</v>
      </c>
      <c r="D53" s="41"/>
      <c r="E53" s="42"/>
      <c r="F53" s="50"/>
      <c r="G53" s="50"/>
      <c r="H53" s="50"/>
      <c r="I53" s="50"/>
      <c r="J53" s="50"/>
      <c r="K53" s="50"/>
      <c r="L53" s="50"/>
      <c r="M53" s="45" t="str">
        <f t="shared" si="8"/>
        <v/>
      </c>
      <c r="N53" s="48" t="str">
        <f t="shared" si="5"/>
        <v/>
      </c>
      <c r="O53" s="153"/>
    </row>
    <row r="54">
      <c r="B54" s="40" t="s">
        <v>112</v>
      </c>
      <c r="C54" s="41" t="s">
        <v>113</v>
      </c>
      <c r="D54" s="42"/>
      <c r="E54" s="42"/>
      <c r="F54" s="50"/>
      <c r="G54" s="50"/>
      <c r="H54" s="50"/>
      <c r="I54" s="50"/>
      <c r="J54" s="50"/>
      <c r="K54" s="50"/>
      <c r="L54" s="50"/>
      <c r="M54" s="45" t="str">
        <f t="shared" si="8"/>
        <v/>
      </c>
      <c r="N54" s="48" t="str">
        <f t="shared" si="5"/>
        <v/>
      </c>
      <c r="O54" s="153"/>
    </row>
    <row r="55">
      <c r="B55" s="40"/>
      <c r="C55" s="41" t="s">
        <v>114</v>
      </c>
      <c r="D55" s="42"/>
      <c r="E55" s="42"/>
      <c r="F55" s="50"/>
      <c r="G55" s="50"/>
      <c r="H55" s="50"/>
      <c r="I55" s="50"/>
      <c r="J55" s="50"/>
      <c r="K55" s="50"/>
      <c r="L55" s="50"/>
      <c r="M55" s="45" t="str">
        <f t="shared" si="8"/>
        <v/>
      </c>
      <c r="N55" s="48" t="str">
        <f t="shared" si="5"/>
        <v/>
      </c>
      <c r="O55" s="153"/>
    </row>
    <row r="56">
      <c r="B56" s="40" t="s">
        <v>115</v>
      </c>
      <c r="C56" s="41" t="s">
        <v>116</v>
      </c>
      <c r="D56" s="42"/>
      <c r="E56" s="42"/>
      <c r="F56" s="50"/>
      <c r="G56" s="50"/>
      <c r="H56" s="50"/>
      <c r="I56" s="50"/>
      <c r="J56" s="50"/>
      <c r="K56" s="50"/>
      <c r="L56" s="50"/>
      <c r="M56" s="45" t="str">
        <f t="shared" si="8"/>
        <v/>
      </c>
      <c r="N56" s="48" t="str">
        <f t="shared" si="5"/>
        <v/>
      </c>
      <c r="O56" s="153"/>
    </row>
    <row r="57">
      <c r="B57" s="40"/>
      <c r="C57" s="41" t="s">
        <v>117</v>
      </c>
      <c r="D57" s="42"/>
      <c r="E57" s="42"/>
      <c r="F57" s="50"/>
      <c r="G57" s="50"/>
      <c r="H57" s="50"/>
      <c r="I57" s="50"/>
      <c r="J57" s="50"/>
      <c r="K57" s="50"/>
      <c r="L57" s="50"/>
      <c r="M57" s="45" t="str">
        <f t="shared" si="8"/>
        <v/>
      </c>
      <c r="N57" s="48" t="str">
        <f t="shared" si="5"/>
        <v/>
      </c>
      <c r="O57" s="153"/>
    </row>
    <row r="58">
      <c r="B58" s="40"/>
      <c r="C58" s="41" t="s">
        <v>117</v>
      </c>
      <c r="D58" s="42"/>
      <c r="E58" s="42"/>
      <c r="F58" s="50"/>
      <c r="G58" s="50"/>
      <c r="H58" s="50"/>
      <c r="I58" s="50"/>
      <c r="J58" s="50"/>
      <c r="K58" s="50"/>
      <c r="L58" s="50"/>
      <c r="M58" s="45" t="str">
        <f t="shared" si="8"/>
        <v/>
      </c>
      <c r="N58" s="48" t="str">
        <f t="shared" si="5"/>
        <v/>
      </c>
      <c r="O58" s="153"/>
    </row>
    <row r="59">
      <c r="B59" s="40"/>
      <c r="C59" s="41" t="s">
        <v>117</v>
      </c>
      <c r="D59" s="42"/>
      <c r="E59" s="42"/>
      <c r="F59" s="50"/>
      <c r="G59" s="50"/>
      <c r="H59" s="50"/>
      <c r="I59" s="50"/>
      <c r="J59" s="50"/>
      <c r="K59" s="50"/>
      <c r="L59" s="50"/>
      <c r="M59" s="45" t="str">
        <f t="shared" si="8"/>
        <v/>
      </c>
      <c r="N59" s="48" t="str">
        <f t="shared" si="5"/>
        <v/>
      </c>
      <c r="O59" s="153"/>
    </row>
    <row r="60">
      <c r="B60" s="40"/>
      <c r="C60" s="41" t="s">
        <v>117</v>
      </c>
      <c r="D60" s="42"/>
      <c r="E60" s="42"/>
      <c r="F60" s="50"/>
      <c r="G60" s="50"/>
      <c r="H60" s="50"/>
      <c r="I60" s="50"/>
      <c r="J60" s="50"/>
      <c r="K60" s="50"/>
      <c r="L60" s="50"/>
      <c r="M60" s="45" t="str">
        <f t="shared" si="8"/>
        <v/>
      </c>
      <c r="N60" s="48" t="str">
        <f t="shared" si="5"/>
        <v/>
      </c>
      <c r="O60" s="153"/>
    </row>
    <row r="61">
      <c r="B61" s="40"/>
      <c r="C61" s="41" t="s">
        <v>117</v>
      </c>
      <c r="D61" s="42"/>
      <c r="E61" s="42"/>
      <c r="F61" s="50"/>
      <c r="G61" s="50"/>
      <c r="H61" s="50"/>
      <c r="I61" s="50"/>
      <c r="J61" s="50"/>
      <c r="K61" s="50"/>
      <c r="L61" s="50"/>
      <c r="M61" s="45" t="str">
        <f t="shared" si="8"/>
        <v/>
      </c>
      <c r="N61" s="48" t="str">
        <f t="shared" si="5"/>
        <v/>
      </c>
      <c r="O61" s="153"/>
    </row>
    <row r="62">
      <c r="B62" s="40"/>
      <c r="C62" s="41" t="s">
        <v>117</v>
      </c>
      <c r="D62" s="42"/>
      <c r="E62" s="42"/>
      <c r="F62" s="50"/>
      <c r="G62" s="50"/>
      <c r="H62" s="50"/>
      <c r="I62" s="50"/>
      <c r="J62" s="50"/>
      <c r="K62" s="50"/>
      <c r="L62" s="50"/>
      <c r="M62" s="45" t="str">
        <f t="shared" si="8"/>
        <v/>
      </c>
      <c r="N62" s="48" t="str">
        <f t="shared" si="5"/>
        <v/>
      </c>
      <c r="O62" s="153"/>
    </row>
    <row r="63">
      <c r="B63" s="40" t="s">
        <v>118</v>
      </c>
      <c r="C63" s="41" t="s">
        <v>119</v>
      </c>
      <c r="D63" s="41"/>
      <c r="E63" s="42"/>
      <c r="F63" s="50"/>
      <c r="G63" s="50"/>
      <c r="H63" s="49"/>
      <c r="I63" s="50"/>
      <c r="J63" s="50"/>
      <c r="K63" s="50"/>
      <c r="L63" s="50"/>
      <c r="M63" s="45" t="str">
        <f t="shared" si="8"/>
        <v/>
      </c>
      <c r="N63" s="48" t="str">
        <f t="shared" si="5"/>
        <v/>
      </c>
      <c r="O63" s="153"/>
    </row>
    <row r="64">
      <c r="B64" s="40"/>
      <c r="C64" s="41" t="s">
        <v>120</v>
      </c>
      <c r="D64" s="42"/>
      <c r="E64" s="42"/>
      <c r="F64" s="50"/>
      <c r="G64" s="50"/>
      <c r="H64" s="50"/>
      <c r="I64" s="50"/>
      <c r="J64" s="50"/>
      <c r="K64" s="50"/>
      <c r="L64" s="50"/>
      <c r="M64" s="45" t="str">
        <f t="shared" si="8"/>
        <v/>
      </c>
      <c r="N64" s="48" t="str">
        <f t="shared" si="5"/>
        <v/>
      </c>
      <c r="O64" s="153"/>
    </row>
    <row r="65">
      <c r="B65" s="40" t="s">
        <v>121</v>
      </c>
      <c r="C65" s="41" t="s">
        <v>122</v>
      </c>
      <c r="D65" s="41"/>
      <c r="E65" s="42"/>
      <c r="F65" s="50"/>
      <c r="G65" s="49"/>
      <c r="H65" s="50"/>
      <c r="I65" s="50"/>
      <c r="J65" s="50"/>
      <c r="K65" s="50"/>
      <c r="L65" s="50"/>
      <c r="M65" s="45" t="str">
        <f t="shared" si="8"/>
        <v/>
      </c>
      <c r="N65" s="48" t="str">
        <f t="shared" si="5"/>
        <v/>
      </c>
      <c r="O65" s="153"/>
    </row>
    <row r="66">
      <c r="B66" s="40"/>
      <c r="C66" s="41" t="s">
        <v>123</v>
      </c>
      <c r="D66" s="41" t="s">
        <v>124</v>
      </c>
      <c r="E66" s="42"/>
      <c r="F66" s="50"/>
      <c r="G66" s="49"/>
      <c r="H66" s="50"/>
      <c r="I66" s="50"/>
      <c r="J66" s="50"/>
      <c r="K66" s="50"/>
      <c r="L66" s="50"/>
      <c r="M66" s="45" t="str">
        <f t="shared" si="8"/>
        <v/>
      </c>
      <c r="N66" s="48" t="str">
        <f t="shared" si="5"/>
        <v/>
      </c>
      <c r="O66" s="153"/>
    </row>
    <row r="67">
      <c r="B67" s="40"/>
      <c r="C67" s="64" t="s">
        <v>125</v>
      </c>
      <c r="D67" s="41"/>
      <c r="E67" s="41"/>
      <c r="F67" s="50"/>
      <c r="G67" s="50"/>
      <c r="H67" s="49"/>
      <c r="I67" s="50"/>
      <c r="J67" s="50"/>
      <c r="K67" s="50"/>
      <c r="L67" s="50"/>
      <c r="M67" s="45" t="str">
        <f t="shared" si="8"/>
        <v/>
      </c>
      <c r="N67" s="48" t="str">
        <f t="shared" si="5"/>
        <v/>
      </c>
      <c r="O67" s="153"/>
    </row>
    <row r="68">
      <c r="B68" s="40" t="s">
        <v>126</v>
      </c>
      <c r="C68" s="41" t="s">
        <v>127</v>
      </c>
      <c r="D68" s="41"/>
      <c r="E68" s="42"/>
      <c r="F68" s="74" t="s">
        <v>128</v>
      </c>
      <c r="G68" s="74" t="s">
        <v>128</v>
      </c>
      <c r="H68" s="74" t="s">
        <v>128</v>
      </c>
      <c r="I68" s="74" t="s">
        <v>128</v>
      </c>
      <c r="J68" s="74" t="s">
        <v>128</v>
      </c>
      <c r="K68" s="74" t="s">
        <v>128</v>
      </c>
      <c r="L68" s="74" t="s">
        <v>128</v>
      </c>
      <c r="M68" s="74" t="s">
        <v>128</v>
      </c>
      <c r="N68" s="75"/>
      <c r="O68" s="153"/>
      <c r="P68" s="2" t="s">
        <v>129</v>
      </c>
    </row>
    <row r="69">
      <c r="B69" s="40"/>
      <c r="C69" s="41" t="s">
        <v>130</v>
      </c>
      <c r="D69" s="41" t="s">
        <v>95</v>
      </c>
      <c r="E69" s="42"/>
      <c r="F69" s="74" t="s">
        <v>128</v>
      </c>
      <c r="G69" s="74" t="s">
        <v>128</v>
      </c>
      <c r="H69" s="74" t="s">
        <v>128</v>
      </c>
      <c r="I69" s="74" t="s">
        <v>128</v>
      </c>
      <c r="J69" s="74" t="s">
        <v>128</v>
      </c>
      <c r="K69" s="74" t="s">
        <v>128</v>
      </c>
      <c r="L69" s="74" t="s">
        <v>128</v>
      </c>
      <c r="M69" s="74" t="s">
        <v>128</v>
      </c>
      <c r="N69" s="75" t="s">
        <v>128</v>
      </c>
      <c r="O69" s="153"/>
      <c r="P69" s="2" t="s">
        <v>129</v>
      </c>
    </row>
    <row r="70">
      <c r="B70" s="40"/>
      <c r="C70" s="76" t="s">
        <v>131</v>
      </c>
      <c r="D70" s="40"/>
      <c r="E70" s="40"/>
      <c r="F70" s="50"/>
      <c r="G70" s="50"/>
      <c r="H70" s="50"/>
      <c r="I70" s="50"/>
      <c r="J70" s="50"/>
      <c r="K70" s="50"/>
      <c r="L70" s="50"/>
      <c r="M70" s="45" t="str">
        <f>if(Count(F70:L70)&gt;0,sum(F70:L70),"")</f>
        <v/>
      </c>
      <c r="N70" s="48" t="str">
        <f>if(ISNUMBER(M70)=false,"",if($J$8&lt;&gt;0,if(M70&lt;&gt;"",M70*$J$8,""),""))</f>
        <v/>
      </c>
      <c r="O70" s="153"/>
    </row>
    <row r="71">
      <c r="B71" s="40" t="s">
        <v>132</v>
      </c>
      <c r="C71" s="41" t="s">
        <v>133</v>
      </c>
      <c r="D71" s="41"/>
      <c r="E71" s="42"/>
      <c r="F71" s="74"/>
      <c r="G71" s="74"/>
      <c r="H71" s="74"/>
      <c r="I71" s="74"/>
      <c r="J71" s="74"/>
      <c r="K71" s="74"/>
      <c r="L71" s="74"/>
      <c r="M71" s="74"/>
      <c r="N71" s="75"/>
      <c r="O71" s="153"/>
      <c r="P71" s="77"/>
    </row>
    <row r="72">
      <c r="B72" s="40"/>
      <c r="C72" s="41" t="s">
        <v>134</v>
      </c>
      <c r="D72" s="41" t="s">
        <v>95</v>
      </c>
      <c r="E72" s="42"/>
      <c r="F72" s="74">
        <v>14817.0</v>
      </c>
      <c r="G72" s="74" t="s">
        <v>128</v>
      </c>
      <c r="H72" s="74" t="s">
        <v>128</v>
      </c>
      <c r="I72" s="74" t="s">
        <v>128</v>
      </c>
      <c r="J72" s="74" t="s">
        <v>128</v>
      </c>
      <c r="K72" s="74" t="s">
        <v>128</v>
      </c>
      <c r="L72" s="74" t="s">
        <v>128</v>
      </c>
      <c r="M72" s="74" t="s">
        <v>128</v>
      </c>
      <c r="N72" s="75" t="s">
        <v>128</v>
      </c>
      <c r="O72" s="153"/>
      <c r="P72" s="77" t="s">
        <v>136</v>
      </c>
    </row>
    <row r="73">
      <c r="B73" s="40"/>
      <c r="C73" s="76" t="s">
        <v>261</v>
      </c>
      <c r="D73" s="41" t="s">
        <v>262</v>
      </c>
      <c r="E73" s="41"/>
      <c r="F73" s="49"/>
      <c r="G73" s="49"/>
      <c r="H73" s="49"/>
      <c r="I73" s="50"/>
      <c r="J73" s="50"/>
      <c r="K73" s="50"/>
      <c r="L73" s="50"/>
      <c r="M73" s="45" t="str">
        <f t="shared" ref="M73:M81" si="9">if(Count(F73:L73)&gt;0,sum(F73:L73),"")</f>
        <v/>
      </c>
      <c r="N73" s="48" t="str">
        <f t="shared" ref="N73:N81" si="10">if(ISNUMBER(M73)=false,"",if($J$8&lt;&gt;0,if(M73&lt;&gt;"",M73*$J$8,""),""))</f>
        <v/>
      </c>
      <c r="O73" s="157" t="s">
        <v>268</v>
      </c>
    </row>
    <row r="74">
      <c r="B74" s="40"/>
      <c r="C74" s="76" t="s">
        <v>261</v>
      </c>
      <c r="D74" s="41" t="s">
        <v>275</v>
      </c>
      <c r="E74" s="41"/>
      <c r="F74" s="221"/>
      <c r="G74" s="221"/>
      <c r="H74" s="49"/>
      <c r="I74" s="50"/>
      <c r="J74" s="50"/>
      <c r="K74" s="50"/>
      <c r="L74" s="50"/>
      <c r="M74" s="45" t="str">
        <f t="shared" si="9"/>
        <v/>
      </c>
      <c r="N74" s="48" t="str">
        <f t="shared" si="10"/>
        <v/>
      </c>
      <c r="O74" s="157" t="s">
        <v>282</v>
      </c>
    </row>
    <row r="75">
      <c r="B75" s="40" t="s">
        <v>139</v>
      </c>
      <c r="C75" s="76" t="s">
        <v>137</v>
      </c>
      <c r="D75" s="41"/>
      <c r="E75" s="41"/>
      <c r="F75" s="49"/>
      <c r="G75" s="50"/>
      <c r="H75" s="50"/>
      <c r="I75" s="50"/>
      <c r="J75" s="50"/>
      <c r="K75" s="50"/>
      <c r="L75" s="50"/>
      <c r="M75" s="45" t="str">
        <f t="shared" si="9"/>
        <v/>
      </c>
      <c r="N75" s="48" t="str">
        <f t="shared" si="10"/>
        <v/>
      </c>
      <c r="O75" s="153"/>
    </row>
    <row r="76">
      <c r="B76" s="40" t="s">
        <v>140</v>
      </c>
      <c r="C76" s="42"/>
      <c r="D76" s="41"/>
      <c r="E76" s="41"/>
      <c r="F76" s="50"/>
      <c r="G76" s="50"/>
      <c r="H76" s="49"/>
      <c r="I76" s="50"/>
      <c r="J76" s="50"/>
      <c r="K76" s="50"/>
      <c r="L76" s="50"/>
      <c r="M76" s="45" t="str">
        <f t="shared" si="9"/>
        <v/>
      </c>
      <c r="N76" s="48" t="str">
        <f t="shared" si="10"/>
        <v/>
      </c>
      <c r="O76" s="153"/>
    </row>
    <row r="77">
      <c r="B77" s="40" t="s">
        <v>141</v>
      </c>
      <c r="C77" s="42"/>
      <c r="D77" s="41"/>
      <c r="E77" s="41"/>
      <c r="F77" s="50"/>
      <c r="G77" s="50"/>
      <c r="H77" s="49"/>
      <c r="I77" s="50"/>
      <c r="J77" s="50"/>
      <c r="K77" s="50"/>
      <c r="L77" s="50"/>
      <c r="M77" s="45" t="str">
        <f t="shared" si="9"/>
        <v/>
      </c>
      <c r="N77" s="48" t="str">
        <f t="shared" si="10"/>
        <v/>
      </c>
      <c r="O77" s="153"/>
    </row>
    <row r="78">
      <c r="B78" s="40" t="s">
        <v>142</v>
      </c>
      <c r="C78" s="42"/>
      <c r="D78" s="42"/>
      <c r="E78" s="42"/>
      <c r="F78" s="50"/>
      <c r="G78" s="50"/>
      <c r="H78" s="50"/>
      <c r="I78" s="50"/>
      <c r="J78" s="50"/>
      <c r="K78" s="50"/>
      <c r="L78" s="50"/>
      <c r="M78" s="45" t="str">
        <f t="shared" si="9"/>
        <v/>
      </c>
      <c r="N78" s="48" t="str">
        <f t="shared" si="10"/>
        <v/>
      </c>
      <c r="O78" s="153"/>
    </row>
    <row r="79">
      <c r="B79" s="40" t="s">
        <v>143</v>
      </c>
      <c r="C79" s="42"/>
      <c r="D79" s="42"/>
      <c r="E79" s="42"/>
      <c r="F79" s="50"/>
      <c r="G79" s="50"/>
      <c r="H79" s="50"/>
      <c r="I79" s="50"/>
      <c r="J79" s="50"/>
      <c r="K79" s="50"/>
      <c r="L79" s="50"/>
      <c r="M79" s="45" t="str">
        <f t="shared" si="9"/>
        <v/>
      </c>
      <c r="N79" s="48" t="str">
        <f t="shared" si="10"/>
        <v/>
      </c>
      <c r="O79" s="153"/>
    </row>
    <row r="80">
      <c r="B80" s="40" t="s">
        <v>144</v>
      </c>
      <c r="C80" s="42"/>
      <c r="D80" s="42"/>
      <c r="E80" s="42"/>
      <c r="F80" s="50"/>
      <c r="G80" s="50"/>
      <c r="H80" s="50"/>
      <c r="I80" s="50"/>
      <c r="J80" s="50"/>
      <c r="K80" s="50"/>
      <c r="L80" s="50"/>
      <c r="M80" s="45" t="str">
        <f t="shared" si="9"/>
        <v/>
      </c>
      <c r="N80" s="48" t="str">
        <f t="shared" si="10"/>
        <v/>
      </c>
      <c r="O80" s="153"/>
    </row>
    <row r="81">
      <c r="B81" s="40" t="s">
        <v>145</v>
      </c>
      <c r="C81" s="42"/>
      <c r="D81" s="42"/>
      <c r="E81" s="42"/>
      <c r="F81" s="50"/>
      <c r="G81" s="50"/>
      <c r="H81" s="50"/>
      <c r="I81" s="50"/>
      <c r="J81" s="50"/>
      <c r="K81" s="50"/>
      <c r="L81" s="50"/>
      <c r="M81" s="45" t="str">
        <f t="shared" si="9"/>
        <v/>
      </c>
      <c r="N81" s="48" t="str">
        <f t="shared" si="10"/>
        <v/>
      </c>
      <c r="O81" s="154"/>
    </row>
    <row r="82">
      <c r="B82" s="33"/>
      <c r="C82" s="33"/>
      <c r="D82" s="33"/>
      <c r="E82" s="33"/>
      <c r="F82" s="147"/>
      <c r="G82" s="147"/>
      <c r="H82" s="147"/>
      <c r="I82" s="147"/>
      <c r="J82" s="147"/>
      <c r="K82" s="147"/>
      <c r="L82" s="147"/>
      <c r="N82" s="4"/>
      <c r="O82" s="45"/>
    </row>
    <row r="83">
      <c r="A83" s="8" t="s">
        <v>146</v>
      </c>
      <c r="B83" s="33"/>
      <c r="C83" s="33"/>
      <c r="D83" s="33"/>
      <c r="E83" s="33"/>
      <c r="F83" s="147"/>
      <c r="G83" s="147"/>
      <c r="H83" s="147"/>
      <c r="I83" s="147"/>
      <c r="J83" s="147"/>
      <c r="K83" s="147"/>
      <c r="L83" s="147"/>
      <c r="N83" s="4"/>
      <c r="O83" s="45"/>
    </row>
    <row r="84">
      <c r="B84" s="81" t="s">
        <v>534</v>
      </c>
      <c r="C84" s="82"/>
      <c r="D84" s="82"/>
      <c r="E84" s="82"/>
      <c r="F84" s="147"/>
      <c r="G84" s="147"/>
      <c r="H84" s="147"/>
      <c r="I84" s="147"/>
      <c r="J84" s="147"/>
      <c r="K84" s="147"/>
      <c r="L84" s="147"/>
      <c r="N84" s="4"/>
      <c r="O84" s="45"/>
    </row>
    <row r="85">
      <c r="B85" s="33"/>
      <c r="C85" s="33"/>
      <c r="D85" s="33"/>
      <c r="E85" s="33"/>
      <c r="F85" s="147"/>
      <c r="G85" s="147"/>
      <c r="H85" s="147"/>
      <c r="I85" s="147"/>
      <c r="J85" s="147"/>
      <c r="K85" s="147"/>
      <c r="L85" s="147"/>
      <c r="N85" s="4"/>
      <c r="O85" s="158"/>
      <c r="R85" s="83"/>
    </row>
    <row r="86">
      <c r="B86" s="40"/>
      <c r="C86" s="84"/>
      <c r="D86" s="42"/>
      <c r="E86" s="42"/>
      <c r="F86" s="50"/>
      <c r="G86" s="50"/>
      <c r="H86" s="50"/>
      <c r="I86" s="50"/>
      <c r="J86" s="50"/>
      <c r="K86" s="50"/>
      <c r="L86" s="50"/>
      <c r="M86" s="85" t="str">
        <f t="shared" ref="M86:M136" si="11">if(Count(F86:L86)&gt;0,sum(F86:L86),"")</f>
        <v/>
      </c>
      <c r="N86" s="48" t="str">
        <f t="shared" ref="N86:N136" si="12">if(ISNUMBER(M86)=false,"",if($J$8&lt;&gt;0,if(M86&lt;&gt;"",M86*$J$8,""),""))</f>
        <v/>
      </c>
      <c r="O86" s="154"/>
    </row>
    <row r="87">
      <c r="B87" s="40"/>
      <c r="C87" s="84"/>
      <c r="D87" s="42"/>
      <c r="E87" s="42"/>
      <c r="F87" s="50"/>
      <c r="G87" s="50"/>
      <c r="H87" s="50"/>
      <c r="I87" s="50"/>
      <c r="J87" s="50"/>
      <c r="K87" s="50"/>
      <c r="L87" s="50"/>
      <c r="M87" s="85" t="str">
        <f t="shared" si="11"/>
        <v/>
      </c>
      <c r="N87" s="48" t="str">
        <f t="shared" si="12"/>
        <v/>
      </c>
      <c r="O87" s="154"/>
    </row>
    <row r="88">
      <c r="B88" s="40"/>
      <c r="C88" s="84"/>
      <c r="D88" s="42"/>
      <c r="E88" s="42"/>
      <c r="F88" s="50"/>
      <c r="G88" s="50"/>
      <c r="H88" s="50"/>
      <c r="I88" s="50"/>
      <c r="J88" s="50"/>
      <c r="K88" s="50"/>
      <c r="L88" s="50"/>
      <c r="M88" s="85" t="str">
        <f t="shared" si="11"/>
        <v/>
      </c>
      <c r="N88" s="48" t="str">
        <f t="shared" si="12"/>
        <v/>
      </c>
      <c r="O88" s="154"/>
    </row>
    <row r="89">
      <c r="B89" s="40"/>
      <c r="C89" s="84"/>
      <c r="D89" s="42"/>
      <c r="E89" s="42"/>
      <c r="F89" s="50"/>
      <c r="G89" s="50"/>
      <c r="H89" s="50"/>
      <c r="I89" s="50"/>
      <c r="J89" s="50"/>
      <c r="K89" s="50"/>
      <c r="L89" s="50"/>
      <c r="M89" s="85" t="str">
        <f t="shared" si="11"/>
        <v/>
      </c>
      <c r="N89" s="48" t="str">
        <f t="shared" si="12"/>
        <v/>
      </c>
      <c r="O89" s="154"/>
    </row>
    <row r="90">
      <c r="B90" s="40"/>
      <c r="C90" s="84"/>
      <c r="D90" s="42"/>
      <c r="E90" s="42"/>
      <c r="F90" s="50"/>
      <c r="G90" s="50"/>
      <c r="H90" s="50"/>
      <c r="I90" s="50"/>
      <c r="J90" s="50"/>
      <c r="K90" s="50"/>
      <c r="L90" s="50"/>
      <c r="M90" s="85" t="str">
        <f t="shared" si="11"/>
        <v/>
      </c>
      <c r="N90" s="48" t="str">
        <f t="shared" si="12"/>
        <v/>
      </c>
      <c r="O90" s="154"/>
    </row>
    <row r="91">
      <c r="B91" s="40"/>
      <c r="C91" s="84"/>
      <c r="D91" s="42"/>
      <c r="E91" s="42"/>
      <c r="F91" s="50"/>
      <c r="G91" s="50"/>
      <c r="H91" s="50"/>
      <c r="I91" s="50"/>
      <c r="J91" s="50"/>
      <c r="K91" s="50"/>
      <c r="L91" s="50"/>
      <c r="M91" s="85" t="str">
        <f t="shared" si="11"/>
        <v/>
      </c>
      <c r="N91" s="48" t="str">
        <f t="shared" si="12"/>
        <v/>
      </c>
      <c r="O91" s="154"/>
    </row>
    <row r="92">
      <c r="B92" s="40"/>
      <c r="C92" s="84"/>
      <c r="D92" s="42"/>
      <c r="E92" s="42"/>
      <c r="F92" s="50"/>
      <c r="G92" s="50"/>
      <c r="H92" s="50"/>
      <c r="I92" s="50"/>
      <c r="J92" s="50"/>
      <c r="K92" s="50"/>
      <c r="L92" s="50"/>
      <c r="M92" s="85" t="str">
        <f t="shared" si="11"/>
        <v/>
      </c>
      <c r="N92" s="48" t="str">
        <f t="shared" si="12"/>
        <v/>
      </c>
      <c r="O92" s="154"/>
    </row>
    <row r="93">
      <c r="B93" s="40"/>
      <c r="C93" s="84"/>
      <c r="D93" s="42"/>
      <c r="E93" s="42"/>
      <c r="F93" s="50"/>
      <c r="G93" s="50"/>
      <c r="H93" s="50"/>
      <c r="I93" s="50"/>
      <c r="J93" s="50"/>
      <c r="K93" s="50"/>
      <c r="L93" s="50"/>
      <c r="M93" s="85" t="str">
        <f t="shared" si="11"/>
        <v/>
      </c>
      <c r="N93" s="48" t="str">
        <f t="shared" si="12"/>
        <v/>
      </c>
      <c r="O93" s="154"/>
    </row>
    <row r="94">
      <c r="B94" s="40"/>
      <c r="C94" s="84"/>
      <c r="D94" s="42"/>
      <c r="E94" s="42"/>
      <c r="F94" s="50"/>
      <c r="G94" s="50"/>
      <c r="H94" s="50"/>
      <c r="I94" s="50"/>
      <c r="J94" s="50"/>
      <c r="K94" s="50"/>
      <c r="L94" s="50"/>
      <c r="M94" s="85" t="str">
        <f t="shared" si="11"/>
        <v/>
      </c>
      <c r="N94" s="48" t="str">
        <f t="shared" si="12"/>
        <v/>
      </c>
      <c r="O94" s="154"/>
    </row>
    <row r="95">
      <c r="B95" s="40"/>
      <c r="C95" s="84"/>
      <c r="D95" s="42"/>
      <c r="E95" s="42"/>
      <c r="F95" s="50"/>
      <c r="G95" s="50"/>
      <c r="H95" s="50"/>
      <c r="I95" s="50"/>
      <c r="J95" s="50"/>
      <c r="K95" s="50"/>
      <c r="L95" s="50"/>
      <c r="M95" s="85" t="str">
        <f t="shared" si="11"/>
        <v/>
      </c>
      <c r="N95" s="48" t="str">
        <f t="shared" si="12"/>
        <v/>
      </c>
      <c r="O95" s="154"/>
    </row>
    <row r="96">
      <c r="B96" s="40"/>
      <c r="C96" s="84"/>
      <c r="D96" s="42"/>
      <c r="E96" s="42"/>
      <c r="F96" s="50"/>
      <c r="G96" s="50"/>
      <c r="H96" s="50"/>
      <c r="I96" s="50"/>
      <c r="J96" s="50"/>
      <c r="K96" s="50"/>
      <c r="L96" s="50"/>
      <c r="M96" s="85" t="str">
        <f t="shared" si="11"/>
        <v/>
      </c>
      <c r="N96" s="48" t="str">
        <f t="shared" si="12"/>
        <v/>
      </c>
      <c r="O96" s="154"/>
    </row>
    <row r="97">
      <c r="B97" s="40"/>
      <c r="C97" s="84"/>
      <c r="D97" s="42"/>
      <c r="E97" s="42"/>
      <c r="F97" s="50"/>
      <c r="G97" s="50"/>
      <c r="H97" s="50"/>
      <c r="I97" s="50"/>
      <c r="J97" s="50"/>
      <c r="K97" s="50"/>
      <c r="L97" s="50"/>
      <c r="M97" s="85" t="str">
        <f t="shared" si="11"/>
        <v/>
      </c>
      <c r="N97" s="48" t="str">
        <f t="shared" si="12"/>
        <v/>
      </c>
      <c r="O97" s="154"/>
    </row>
    <row r="98">
      <c r="B98" s="40"/>
      <c r="C98" s="84"/>
      <c r="D98" s="42"/>
      <c r="E98" s="42"/>
      <c r="F98" s="50"/>
      <c r="G98" s="50"/>
      <c r="H98" s="50"/>
      <c r="I98" s="50"/>
      <c r="J98" s="50"/>
      <c r="K98" s="50"/>
      <c r="L98" s="50"/>
      <c r="M98" s="85" t="str">
        <f t="shared" si="11"/>
        <v/>
      </c>
      <c r="N98" s="48" t="str">
        <f t="shared" si="12"/>
        <v/>
      </c>
      <c r="O98" s="154"/>
    </row>
    <row r="99">
      <c r="B99" s="40"/>
      <c r="C99" s="84"/>
      <c r="D99" s="42"/>
      <c r="E99" s="42"/>
      <c r="F99" s="50"/>
      <c r="G99" s="50"/>
      <c r="H99" s="50"/>
      <c r="I99" s="50"/>
      <c r="J99" s="50"/>
      <c r="K99" s="50"/>
      <c r="L99" s="50"/>
      <c r="M99" s="85" t="str">
        <f t="shared" si="11"/>
        <v/>
      </c>
      <c r="N99" s="48" t="str">
        <f t="shared" si="12"/>
        <v/>
      </c>
      <c r="O99" s="154"/>
    </row>
    <row r="100">
      <c r="B100" s="40"/>
      <c r="C100" s="84"/>
      <c r="D100" s="42"/>
      <c r="E100" s="42"/>
      <c r="F100" s="50"/>
      <c r="G100" s="50"/>
      <c r="H100" s="50"/>
      <c r="I100" s="50"/>
      <c r="J100" s="50"/>
      <c r="K100" s="50"/>
      <c r="L100" s="50"/>
      <c r="M100" s="85" t="str">
        <f t="shared" si="11"/>
        <v/>
      </c>
      <c r="N100" s="48" t="str">
        <f t="shared" si="12"/>
        <v/>
      </c>
      <c r="O100" s="154"/>
    </row>
    <row r="101">
      <c r="B101" s="40"/>
      <c r="C101" s="84"/>
      <c r="D101" s="42"/>
      <c r="E101" s="42"/>
      <c r="F101" s="50"/>
      <c r="G101" s="50"/>
      <c r="H101" s="50"/>
      <c r="I101" s="50"/>
      <c r="J101" s="50"/>
      <c r="K101" s="50"/>
      <c r="L101" s="50"/>
      <c r="M101" s="85" t="str">
        <f t="shared" si="11"/>
        <v/>
      </c>
      <c r="N101" s="48" t="str">
        <f t="shared" si="12"/>
        <v/>
      </c>
      <c r="O101" s="154"/>
    </row>
    <row r="102">
      <c r="B102" s="40"/>
      <c r="C102" s="84"/>
      <c r="D102" s="42"/>
      <c r="E102" s="42"/>
      <c r="F102" s="50"/>
      <c r="G102" s="50"/>
      <c r="H102" s="50"/>
      <c r="I102" s="50"/>
      <c r="J102" s="50"/>
      <c r="K102" s="50"/>
      <c r="L102" s="50"/>
      <c r="M102" s="85" t="str">
        <f t="shared" si="11"/>
        <v/>
      </c>
      <c r="N102" s="48" t="str">
        <f t="shared" si="12"/>
        <v/>
      </c>
      <c r="O102" s="154"/>
    </row>
    <row r="103">
      <c r="B103" s="40"/>
      <c r="C103" s="84"/>
      <c r="D103" s="42"/>
      <c r="E103" s="42"/>
      <c r="F103" s="50"/>
      <c r="G103" s="50"/>
      <c r="H103" s="50"/>
      <c r="I103" s="50"/>
      <c r="J103" s="50"/>
      <c r="K103" s="50"/>
      <c r="L103" s="50"/>
      <c r="M103" s="85" t="str">
        <f t="shared" si="11"/>
        <v/>
      </c>
      <c r="N103" s="48" t="str">
        <f t="shared" si="12"/>
        <v/>
      </c>
      <c r="O103" s="154"/>
    </row>
    <row r="104">
      <c r="B104" s="40"/>
      <c r="C104" s="84"/>
      <c r="D104" s="42"/>
      <c r="E104" s="42"/>
      <c r="F104" s="50"/>
      <c r="G104" s="50"/>
      <c r="H104" s="50"/>
      <c r="I104" s="50"/>
      <c r="J104" s="50"/>
      <c r="K104" s="50"/>
      <c r="L104" s="50"/>
      <c r="M104" s="85" t="str">
        <f t="shared" si="11"/>
        <v/>
      </c>
      <c r="N104" s="48" t="str">
        <f t="shared" si="12"/>
        <v/>
      </c>
      <c r="O104" s="154"/>
    </row>
    <row r="105">
      <c r="B105" s="40"/>
      <c r="C105" s="84"/>
      <c r="D105" s="42"/>
      <c r="E105" s="42"/>
      <c r="F105" s="50"/>
      <c r="G105" s="50"/>
      <c r="H105" s="50"/>
      <c r="I105" s="50"/>
      <c r="J105" s="50"/>
      <c r="K105" s="50"/>
      <c r="L105" s="50"/>
      <c r="M105" s="85" t="str">
        <f t="shared" si="11"/>
        <v/>
      </c>
      <c r="N105" s="48" t="str">
        <f t="shared" si="12"/>
        <v/>
      </c>
      <c r="O105" s="154"/>
    </row>
    <row r="106">
      <c r="B106" s="40"/>
      <c r="C106" s="84"/>
      <c r="D106" s="42"/>
      <c r="E106" s="42"/>
      <c r="F106" s="50"/>
      <c r="G106" s="50"/>
      <c r="H106" s="50"/>
      <c r="I106" s="50"/>
      <c r="J106" s="50"/>
      <c r="K106" s="50"/>
      <c r="L106" s="50"/>
      <c r="M106" s="85" t="str">
        <f t="shared" si="11"/>
        <v/>
      </c>
      <c r="N106" s="48" t="str">
        <f t="shared" si="12"/>
        <v/>
      </c>
      <c r="O106" s="154"/>
    </row>
    <row r="107">
      <c r="B107" s="40"/>
      <c r="C107" s="84"/>
      <c r="D107" s="42"/>
      <c r="E107" s="42"/>
      <c r="F107" s="50"/>
      <c r="G107" s="50"/>
      <c r="H107" s="50"/>
      <c r="I107" s="50"/>
      <c r="J107" s="50"/>
      <c r="K107" s="50"/>
      <c r="L107" s="50"/>
      <c r="M107" s="85" t="str">
        <f t="shared" si="11"/>
        <v/>
      </c>
      <c r="N107" s="48" t="str">
        <f t="shared" si="12"/>
        <v/>
      </c>
      <c r="O107" s="154"/>
    </row>
    <row r="108">
      <c r="B108" s="40"/>
      <c r="C108" s="84"/>
      <c r="D108" s="42"/>
      <c r="E108" s="42"/>
      <c r="F108" s="50"/>
      <c r="G108" s="50"/>
      <c r="H108" s="50"/>
      <c r="I108" s="50"/>
      <c r="J108" s="50"/>
      <c r="K108" s="50"/>
      <c r="L108" s="50"/>
      <c r="M108" s="85" t="str">
        <f t="shared" si="11"/>
        <v/>
      </c>
      <c r="N108" s="48" t="str">
        <f t="shared" si="12"/>
        <v/>
      </c>
      <c r="O108" s="154"/>
    </row>
    <row r="109">
      <c r="B109" s="40"/>
      <c r="C109" s="84"/>
      <c r="D109" s="42"/>
      <c r="E109" s="42"/>
      <c r="F109" s="50"/>
      <c r="G109" s="50"/>
      <c r="H109" s="50"/>
      <c r="I109" s="50"/>
      <c r="J109" s="50"/>
      <c r="K109" s="50"/>
      <c r="L109" s="50"/>
      <c r="M109" s="85" t="str">
        <f t="shared" si="11"/>
        <v/>
      </c>
      <c r="N109" s="48" t="str">
        <f t="shared" si="12"/>
        <v/>
      </c>
      <c r="O109" s="154"/>
    </row>
    <row r="110">
      <c r="B110" s="40"/>
      <c r="C110" s="84"/>
      <c r="D110" s="42"/>
      <c r="E110" s="42"/>
      <c r="F110" s="50"/>
      <c r="G110" s="50"/>
      <c r="H110" s="50"/>
      <c r="I110" s="50"/>
      <c r="J110" s="50"/>
      <c r="K110" s="50"/>
      <c r="L110" s="50"/>
      <c r="M110" s="85" t="str">
        <f t="shared" si="11"/>
        <v/>
      </c>
      <c r="N110" s="48" t="str">
        <f t="shared" si="12"/>
        <v/>
      </c>
      <c r="O110" s="154"/>
    </row>
    <row r="111">
      <c r="B111" s="40"/>
      <c r="C111" s="84"/>
      <c r="D111" s="42"/>
      <c r="E111" s="42"/>
      <c r="F111" s="50"/>
      <c r="G111" s="50"/>
      <c r="H111" s="50"/>
      <c r="I111" s="50"/>
      <c r="J111" s="50"/>
      <c r="K111" s="50"/>
      <c r="L111" s="50"/>
      <c r="M111" s="85" t="str">
        <f t="shared" si="11"/>
        <v/>
      </c>
      <c r="N111" s="48" t="str">
        <f t="shared" si="12"/>
        <v/>
      </c>
      <c r="O111" s="154"/>
    </row>
    <row r="112">
      <c r="B112" s="40"/>
      <c r="C112" s="84"/>
      <c r="D112" s="42"/>
      <c r="E112" s="42"/>
      <c r="F112" s="50"/>
      <c r="G112" s="50"/>
      <c r="H112" s="50"/>
      <c r="I112" s="50"/>
      <c r="J112" s="50"/>
      <c r="K112" s="50"/>
      <c r="L112" s="50"/>
      <c r="M112" s="85" t="str">
        <f t="shared" si="11"/>
        <v/>
      </c>
      <c r="N112" s="48" t="str">
        <f t="shared" si="12"/>
        <v/>
      </c>
      <c r="O112" s="154"/>
    </row>
    <row r="113">
      <c r="B113" s="40"/>
      <c r="C113" s="84"/>
      <c r="D113" s="42"/>
      <c r="E113" s="42"/>
      <c r="F113" s="50"/>
      <c r="G113" s="50"/>
      <c r="H113" s="50"/>
      <c r="I113" s="50"/>
      <c r="J113" s="50"/>
      <c r="K113" s="50"/>
      <c r="L113" s="50"/>
      <c r="M113" s="85" t="str">
        <f t="shared" si="11"/>
        <v/>
      </c>
      <c r="N113" s="48" t="str">
        <f t="shared" si="12"/>
        <v/>
      </c>
      <c r="O113" s="154"/>
    </row>
    <row r="114">
      <c r="B114" s="40"/>
      <c r="C114" s="84"/>
      <c r="D114" s="42"/>
      <c r="E114" s="42"/>
      <c r="F114" s="50"/>
      <c r="G114" s="50"/>
      <c r="H114" s="50"/>
      <c r="I114" s="50"/>
      <c r="J114" s="50"/>
      <c r="K114" s="50"/>
      <c r="L114" s="50"/>
      <c r="M114" s="85" t="str">
        <f t="shared" si="11"/>
        <v/>
      </c>
      <c r="N114" s="48" t="str">
        <f t="shared" si="12"/>
        <v/>
      </c>
      <c r="O114" s="154"/>
    </row>
    <row r="115">
      <c r="B115" s="40"/>
      <c r="C115" s="84"/>
      <c r="D115" s="42"/>
      <c r="E115" s="42"/>
      <c r="F115" s="50"/>
      <c r="G115" s="50"/>
      <c r="H115" s="50"/>
      <c r="I115" s="50"/>
      <c r="J115" s="50"/>
      <c r="K115" s="50"/>
      <c r="L115" s="50"/>
      <c r="M115" s="85" t="str">
        <f t="shared" si="11"/>
        <v/>
      </c>
      <c r="N115" s="48" t="str">
        <f t="shared" si="12"/>
        <v/>
      </c>
      <c r="O115" s="154"/>
    </row>
    <row r="116">
      <c r="B116" s="40"/>
      <c r="C116" s="84"/>
      <c r="D116" s="42"/>
      <c r="E116" s="42"/>
      <c r="F116" s="50"/>
      <c r="G116" s="50"/>
      <c r="H116" s="50"/>
      <c r="I116" s="50"/>
      <c r="J116" s="50"/>
      <c r="K116" s="50"/>
      <c r="L116" s="50"/>
      <c r="M116" s="85" t="str">
        <f t="shared" si="11"/>
        <v/>
      </c>
      <c r="N116" s="48" t="str">
        <f t="shared" si="12"/>
        <v/>
      </c>
      <c r="O116" s="154"/>
    </row>
    <row r="117">
      <c r="B117" s="40"/>
      <c r="C117" s="84"/>
      <c r="D117" s="42"/>
      <c r="E117" s="42"/>
      <c r="F117" s="50"/>
      <c r="G117" s="50"/>
      <c r="H117" s="50"/>
      <c r="I117" s="50"/>
      <c r="J117" s="50"/>
      <c r="K117" s="50"/>
      <c r="L117" s="50"/>
      <c r="M117" s="85" t="str">
        <f t="shared" si="11"/>
        <v/>
      </c>
      <c r="N117" s="48" t="str">
        <f t="shared" si="12"/>
        <v/>
      </c>
      <c r="O117" s="154"/>
    </row>
    <row r="118">
      <c r="B118" s="40"/>
      <c r="C118" s="84"/>
      <c r="D118" s="42"/>
      <c r="E118" s="42"/>
      <c r="F118" s="50"/>
      <c r="G118" s="50"/>
      <c r="H118" s="50"/>
      <c r="I118" s="50"/>
      <c r="J118" s="50"/>
      <c r="K118" s="50"/>
      <c r="L118" s="50"/>
      <c r="M118" s="85" t="str">
        <f t="shared" si="11"/>
        <v/>
      </c>
      <c r="N118" s="48" t="str">
        <f t="shared" si="12"/>
        <v/>
      </c>
      <c r="O118" s="154"/>
    </row>
    <row r="119">
      <c r="B119" s="40"/>
      <c r="C119" s="84"/>
      <c r="D119" s="42"/>
      <c r="E119" s="42"/>
      <c r="F119" s="50"/>
      <c r="G119" s="50"/>
      <c r="H119" s="50"/>
      <c r="I119" s="50"/>
      <c r="J119" s="50"/>
      <c r="K119" s="50"/>
      <c r="L119" s="50"/>
      <c r="M119" s="85" t="str">
        <f t="shared" si="11"/>
        <v/>
      </c>
      <c r="N119" s="48" t="str">
        <f t="shared" si="12"/>
        <v/>
      </c>
      <c r="O119" s="154"/>
    </row>
    <row r="120">
      <c r="B120" s="40"/>
      <c r="C120" s="84"/>
      <c r="D120" s="42"/>
      <c r="E120" s="42"/>
      <c r="F120" s="50"/>
      <c r="G120" s="50"/>
      <c r="H120" s="50"/>
      <c r="I120" s="50"/>
      <c r="J120" s="50"/>
      <c r="K120" s="50"/>
      <c r="L120" s="50"/>
      <c r="M120" s="85" t="str">
        <f t="shared" si="11"/>
        <v/>
      </c>
      <c r="N120" s="48" t="str">
        <f t="shared" si="12"/>
        <v/>
      </c>
      <c r="O120" s="154"/>
    </row>
    <row r="121">
      <c r="B121" s="40"/>
      <c r="C121" s="84"/>
      <c r="D121" s="42"/>
      <c r="E121" s="42"/>
      <c r="F121" s="50"/>
      <c r="G121" s="50"/>
      <c r="H121" s="50"/>
      <c r="I121" s="50"/>
      <c r="J121" s="50"/>
      <c r="K121" s="50"/>
      <c r="L121" s="50"/>
      <c r="M121" s="85" t="str">
        <f t="shared" si="11"/>
        <v/>
      </c>
      <c r="N121" s="48" t="str">
        <f t="shared" si="12"/>
        <v/>
      </c>
      <c r="O121" s="154"/>
    </row>
    <row r="122">
      <c r="B122" s="40"/>
      <c r="C122" s="84"/>
      <c r="D122" s="42"/>
      <c r="E122" s="42"/>
      <c r="F122" s="50"/>
      <c r="G122" s="50"/>
      <c r="H122" s="50"/>
      <c r="I122" s="50"/>
      <c r="J122" s="50"/>
      <c r="K122" s="50"/>
      <c r="L122" s="50"/>
      <c r="M122" s="85" t="str">
        <f t="shared" si="11"/>
        <v/>
      </c>
      <c r="N122" s="48" t="str">
        <f t="shared" si="12"/>
        <v/>
      </c>
      <c r="O122" s="154"/>
    </row>
    <row r="123">
      <c r="B123" s="40"/>
      <c r="C123" s="84"/>
      <c r="D123" s="42"/>
      <c r="E123" s="42"/>
      <c r="F123" s="50"/>
      <c r="G123" s="50"/>
      <c r="H123" s="50"/>
      <c r="I123" s="50"/>
      <c r="J123" s="50"/>
      <c r="K123" s="50"/>
      <c r="L123" s="50"/>
      <c r="M123" s="85" t="str">
        <f t="shared" si="11"/>
        <v/>
      </c>
      <c r="N123" s="48" t="str">
        <f t="shared" si="12"/>
        <v/>
      </c>
      <c r="O123" s="154"/>
    </row>
    <row r="124">
      <c r="B124" s="40"/>
      <c r="C124" s="84"/>
      <c r="D124" s="42"/>
      <c r="E124" s="42"/>
      <c r="F124" s="50"/>
      <c r="G124" s="50"/>
      <c r="H124" s="50"/>
      <c r="I124" s="50"/>
      <c r="J124" s="50"/>
      <c r="K124" s="50"/>
      <c r="L124" s="50"/>
      <c r="M124" s="85" t="str">
        <f t="shared" si="11"/>
        <v/>
      </c>
      <c r="N124" s="48" t="str">
        <f t="shared" si="12"/>
        <v/>
      </c>
      <c r="O124" s="154"/>
    </row>
    <row r="125">
      <c r="B125" s="40"/>
      <c r="C125" s="84"/>
      <c r="D125" s="42"/>
      <c r="E125" s="42"/>
      <c r="F125" s="50"/>
      <c r="G125" s="50"/>
      <c r="H125" s="50"/>
      <c r="I125" s="50"/>
      <c r="J125" s="50"/>
      <c r="K125" s="50"/>
      <c r="L125" s="50"/>
      <c r="M125" s="85" t="str">
        <f t="shared" si="11"/>
        <v/>
      </c>
      <c r="N125" s="48" t="str">
        <f t="shared" si="12"/>
        <v/>
      </c>
      <c r="O125" s="154"/>
    </row>
    <row r="126">
      <c r="B126" s="40"/>
      <c r="C126" s="84"/>
      <c r="D126" s="42"/>
      <c r="E126" s="42"/>
      <c r="F126" s="50"/>
      <c r="G126" s="50"/>
      <c r="H126" s="50"/>
      <c r="I126" s="50"/>
      <c r="J126" s="50"/>
      <c r="K126" s="50"/>
      <c r="L126" s="50"/>
      <c r="M126" s="85" t="str">
        <f t="shared" si="11"/>
        <v/>
      </c>
      <c r="N126" s="48" t="str">
        <f t="shared" si="12"/>
        <v/>
      </c>
      <c r="O126" s="154"/>
    </row>
    <row r="127">
      <c r="B127" s="40"/>
      <c r="C127" s="84"/>
      <c r="D127" s="42"/>
      <c r="E127" s="42"/>
      <c r="F127" s="50"/>
      <c r="G127" s="50"/>
      <c r="H127" s="50"/>
      <c r="I127" s="50"/>
      <c r="J127" s="50"/>
      <c r="K127" s="50"/>
      <c r="L127" s="50"/>
      <c r="M127" s="85" t="str">
        <f t="shared" si="11"/>
        <v/>
      </c>
      <c r="N127" s="48" t="str">
        <f t="shared" si="12"/>
        <v/>
      </c>
      <c r="O127" s="154"/>
    </row>
    <row r="128">
      <c r="B128" s="40"/>
      <c r="C128" s="84"/>
      <c r="D128" s="42"/>
      <c r="E128" s="42"/>
      <c r="F128" s="50"/>
      <c r="G128" s="50"/>
      <c r="H128" s="50"/>
      <c r="I128" s="50"/>
      <c r="J128" s="50"/>
      <c r="K128" s="50"/>
      <c r="L128" s="50"/>
      <c r="M128" s="85" t="str">
        <f t="shared" si="11"/>
        <v/>
      </c>
      <c r="N128" s="48" t="str">
        <f t="shared" si="12"/>
        <v/>
      </c>
      <c r="O128" s="154"/>
    </row>
    <row r="129">
      <c r="B129" s="40"/>
      <c r="C129" s="84"/>
      <c r="D129" s="42"/>
      <c r="E129" s="42"/>
      <c r="F129" s="50"/>
      <c r="G129" s="50"/>
      <c r="H129" s="50"/>
      <c r="I129" s="50"/>
      <c r="J129" s="50"/>
      <c r="K129" s="50"/>
      <c r="L129" s="50"/>
      <c r="M129" s="85" t="str">
        <f t="shared" si="11"/>
        <v/>
      </c>
      <c r="N129" s="48" t="str">
        <f t="shared" si="12"/>
        <v/>
      </c>
      <c r="O129" s="154"/>
    </row>
    <row r="130">
      <c r="B130" s="40"/>
      <c r="C130" s="84"/>
      <c r="D130" s="42"/>
      <c r="E130" s="42"/>
      <c r="F130" s="50"/>
      <c r="G130" s="50"/>
      <c r="H130" s="50"/>
      <c r="I130" s="50"/>
      <c r="J130" s="50"/>
      <c r="K130" s="50"/>
      <c r="L130" s="50"/>
      <c r="M130" s="85" t="str">
        <f t="shared" si="11"/>
        <v/>
      </c>
      <c r="N130" s="48" t="str">
        <f t="shared" si="12"/>
        <v/>
      </c>
      <c r="O130" s="154"/>
    </row>
    <row r="131">
      <c r="B131" s="40"/>
      <c r="C131" s="84"/>
      <c r="D131" s="42"/>
      <c r="E131" s="42"/>
      <c r="F131" s="50"/>
      <c r="G131" s="50"/>
      <c r="H131" s="50"/>
      <c r="I131" s="50"/>
      <c r="J131" s="50"/>
      <c r="K131" s="50"/>
      <c r="L131" s="50"/>
      <c r="M131" s="85" t="str">
        <f t="shared" si="11"/>
        <v/>
      </c>
      <c r="N131" s="48" t="str">
        <f t="shared" si="12"/>
        <v/>
      </c>
      <c r="O131" s="154"/>
    </row>
    <row r="132">
      <c r="B132" s="40"/>
      <c r="C132" s="84"/>
      <c r="D132" s="42"/>
      <c r="E132" s="42"/>
      <c r="F132" s="50"/>
      <c r="G132" s="50"/>
      <c r="H132" s="50"/>
      <c r="I132" s="50"/>
      <c r="J132" s="50"/>
      <c r="K132" s="50"/>
      <c r="L132" s="50"/>
      <c r="M132" s="85" t="str">
        <f t="shared" si="11"/>
        <v/>
      </c>
      <c r="N132" s="48" t="str">
        <f t="shared" si="12"/>
        <v/>
      </c>
      <c r="O132" s="154"/>
    </row>
    <row r="133">
      <c r="B133" s="40"/>
      <c r="C133" s="84"/>
      <c r="D133" s="42"/>
      <c r="E133" s="42"/>
      <c r="F133" s="50"/>
      <c r="G133" s="50"/>
      <c r="H133" s="50"/>
      <c r="I133" s="50"/>
      <c r="J133" s="50"/>
      <c r="K133" s="50"/>
      <c r="L133" s="50"/>
      <c r="M133" s="85" t="str">
        <f t="shared" si="11"/>
        <v/>
      </c>
      <c r="N133" s="48" t="str">
        <f t="shared" si="12"/>
        <v/>
      </c>
      <c r="O133" s="154"/>
    </row>
    <row r="134">
      <c r="B134" s="40"/>
      <c r="C134" s="84"/>
      <c r="D134" s="42"/>
      <c r="E134" s="42"/>
      <c r="F134" s="50"/>
      <c r="G134" s="50"/>
      <c r="H134" s="50"/>
      <c r="I134" s="50"/>
      <c r="J134" s="50"/>
      <c r="K134" s="50"/>
      <c r="L134" s="50"/>
      <c r="M134" s="85" t="str">
        <f t="shared" si="11"/>
        <v/>
      </c>
      <c r="N134" s="48" t="str">
        <f t="shared" si="12"/>
        <v/>
      </c>
      <c r="O134" s="154"/>
    </row>
    <row r="135">
      <c r="B135" s="40"/>
      <c r="C135" s="84"/>
      <c r="D135" s="42"/>
      <c r="E135" s="42"/>
      <c r="F135" s="50"/>
      <c r="G135" s="50"/>
      <c r="H135" s="50"/>
      <c r="I135" s="50"/>
      <c r="J135" s="50"/>
      <c r="K135" s="50"/>
      <c r="L135" s="50"/>
      <c r="M135" s="85" t="str">
        <f t="shared" si="11"/>
        <v/>
      </c>
      <c r="N135" s="48" t="str">
        <f t="shared" si="12"/>
        <v/>
      </c>
      <c r="O135" s="154"/>
    </row>
    <row r="136">
      <c r="B136" s="40"/>
      <c r="C136" s="84"/>
      <c r="D136" s="42"/>
      <c r="E136" s="42"/>
      <c r="F136" s="50"/>
      <c r="G136" s="50"/>
      <c r="H136" s="50"/>
      <c r="I136" s="50"/>
      <c r="J136" s="50"/>
      <c r="K136" s="50"/>
      <c r="L136" s="50"/>
      <c r="M136" s="85" t="str">
        <f t="shared" si="11"/>
        <v/>
      </c>
      <c r="N136" s="48" t="str">
        <f t="shared" si="12"/>
        <v/>
      </c>
      <c r="O136" s="154"/>
    </row>
    <row r="137">
      <c r="A137" s="7"/>
      <c r="B137" s="86"/>
      <c r="C137" s="87"/>
      <c r="D137" s="88"/>
      <c r="E137" s="88"/>
      <c r="F137" s="44"/>
      <c r="G137" s="44"/>
      <c r="H137" s="43"/>
      <c r="I137" s="44"/>
      <c r="J137" s="44"/>
      <c r="K137" s="44"/>
      <c r="L137" s="44"/>
      <c r="M137" s="44"/>
      <c r="N137" s="44"/>
    </row>
    <row r="138">
      <c r="A138" s="89" t="s">
        <v>148</v>
      </c>
      <c r="B138" s="86"/>
      <c r="C138" s="87"/>
      <c r="D138" s="88"/>
      <c r="E138" s="88"/>
      <c r="F138" s="44"/>
      <c r="G138" s="44"/>
      <c r="H138" s="43"/>
      <c r="I138" s="44"/>
      <c r="J138" s="44"/>
      <c r="K138" s="44"/>
      <c r="L138" s="44"/>
      <c r="M138" s="44"/>
      <c r="N138" s="44"/>
    </row>
    <row r="139">
      <c r="A139" s="7"/>
      <c r="B139" s="86"/>
      <c r="C139" s="87"/>
      <c r="D139" s="88"/>
      <c r="E139" s="88"/>
      <c r="F139" s="44"/>
      <c r="G139" s="44"/>
      <c r="H139" s="43"/>
      <c r="I139" s="44"/>
      <c r="J139" s="44"/>
      <c r="K139" s="44"/>
      <c r="L139" s="44"/>
      <c r="M139" s="44"/>
      <c r="N139" s="44"/>
    </row>
    <row r="140">
      <c r="A140" s="7"/>
      <c r="B140" s="90" t="s">
        <v>149</v>
      </c>
      <c r="C140" s="91"/>
      <c r="D140" s="92"/>
      <c r="E140" s="88"/>
      <c r="F140" s="44"/>
      <c r="G140" s="44"/>
      <c r="H140" s="43"/>
      <c r="I140" s="44"/>
      <c r="J140" s="44"/>
      <c r="K140" s="44"/>
      <c r="L140" s="44"/>
      <c r="M140" s="44"/>
      <c r="N140" s="44"/>
    </row>
    <row r="141">
      <c r="A141" s="7"/>
      <c r="B141" s="93"/>
      <c r="C141" s="94" t="s">
        <v>150</v>
      </c>
      <c r="D141" s="92"/>
      <c r="E141" s="88"/>
      <c r="F141" s="44"/>
      <c r="G141" s="44"/>
      <c r="H141" s="43"/>
      <c r="I141" s="44"/>
      <c r="J141" s="44"/>
      <c r="K141" s="44"/>
      <c r="L141" s="44"/>
      <c r="M141" s="44"/>
      <c r="N141" s="44"/>
    </row>
    <row r="142">
      <c r="A142" s="7"/>
      <c r="B142" s="95" t="s">
        <v>151</v>
      </c>
      <c r="C142" s="96" t="s">
        <v>152</v>
      </c>
      <c r="D142" s="92"/>
      <c r="E142" s="88"/>
      <c r="F142" s="44"/>
      <c r="G142" s="44"/>
      <c r="H142" s="43"/>
      <c r="I142" s="44"/>
      <c r="J142" s="44"/>
      <c r="K142" s="44"/>
      <c r="L142" s="44"/>
      <c r="M142" s="44"/>
      <c r="N142" s="44"/>
    </row>
    <row r="143">
      <c r="A143" s="7"/>
      <c r="B143" s="97"/>
      <c r="C143" s="98" t="s">
        <v>153</v>
      </c>
      <c r="D143" s="92"/>
      <c r="E143" s="88"/>
      <c r="F143" s="44"/>
      <c r="G143" s="44"/>
      <c r="H143" s="43"/>
      <c r="I143" s="44"/>
      <c r="J143" s="44"/>
      <c r="K143" s="44"/>
      <c r="L143" s="44"/>
      <c r="M143" s="44"/>
      <c r="N143" s="44"/>
    </row>
    <row r="144">
      <c r="A144" s="7"/>
      <c r="B144" s="99"/>
      <c r="C144" s="100" t="s">
        <v>154</v>
      </c>
      <c r="D144" s="92"/>
      <c r="E144" s="88"/>
      <c r="F144" s="44"/>
      <c r="G144" s="44"/>
      <c r="H144" s="43"/>
      <c r="I144" s="44"/>
      <c r="J144" s="44"/>
      <c r="K144" s="44"/>
      <c r="L144" s="44"/>
      <c r="M144" s="44"/>
      <c r="N144" s="44"/>
    </row>
    <row r="145">
      <c r="A145" s="7"/>
      <c r="B145" s="160"/>
      <c r="C145" s="43"/>
      <c r="D145" s="161"/>
      <c r="E145" s="88"/>
      <c r="F145" s="101"/>
      <c r="H145" s="43"/>
      <c r="I145" s="44"/>
      <c r="J145" s="44"/>
      <c r="K145" s="44"/>
      <c r="L145" s="44"/>
      <c r="M145" s="44"/>
      <c r="N145" s="44"/>
    </row>
    <row r="146">
      <c r="A146" s="7"/>
      <c r="B146" s="43"/>
      <c r="C146" s="101" t="s">
        <v>156</v>
      </c>
      <c r="D146" s="162" t="s">
        <v>178</v>
      </c>
      <c r="F146" s="101"/>
      <c r="H146" s="43"/>
      <c r="I146" s="44"/>
      <c r="J146" s="44"/>
      <c r="K146" s="44"/>
      <c r="L146" s="44"/>
      <c r="M146" s="44"/>
      <c r="N146" s="44"/>
    </row>
    <row r="147">
      <c r="B147" s="163" t="s">
        <v>301</v>
      </c>
      <c r="C147" s="104"/>
      <c r="D147" s="105"/>
      <c r="F147" s="107"/>
      <c r="G147" s="107"/>
      <c r="H147" s="43"/>
      <c r="I147" s="44"/>
      <c r="J147" s="44"/>
      <c r="K147" s="44"/>
      <c r="L147" s="44"/>
      <c r="M147" s="44"/>
      <c r="N147" s="44"/>
    </row>
    <row r="148">
      <c r="B148" s="108"/>
      <c r="C148" s="108"/>
      <c r="D148" s="164" t="s">
        <v>159</v>
      </c>
      <c r="F148" s="165"/>
      <c r="H148" s="109"/>
      <c r="I148" s="109"/>
      <c r="J148" s="71"/>
      <c r="K148" s="71"/>
      <c r="L148" s="71"/>
      <c r="M148" s="71"/>
      <c r="N148" s="71"/>
      <c r="P148" s="110"/>
      <c r="R148" s="111"/>
      <c r="S148" s="54"/>
      <c r="T148" s="54"/>
      <c r="U148" s="54"/>
      <c r="V148" s="54"/>
      <c r="W148" s="54"/>
      <c r="X148" s="54"/>
      <c r="Y148" s="54"/>
      <c r="Z148" s="54"/>
      <c r="AA148" s="54"/>
      <c r="AB148" s="54"/>
    </row>
    <row r="149">
      <c r="B149" s="108"/>
      <c r="C149" s="164"/>
      <c r="D149" s="164" t="s">
        <v>303</v>
      </c>
      <c r="F149" s="166"/>
      <c r="H149" s="109"/>
      <c r="I149" s="109"/>
      <c r="J149" s="71"/>
      <c r="K149" s="71"/>
      <c r="L149" s="71"/>
      <c r="M149" s="71"/>
      <c r="N149" s="71"/>
      <c r="P149" s="110"/>
      <c r="R149" s="111"/>
      <c r="S149" s="54"/>
      <c r="T149" s="54"/>
      <c r="U149" s="54"/>
      <c r="V149" s="54"/>
      <c r="W149" s="54"/>
      <c r="X149" s="54"/>
      <c r="Y149" s="54"/>
      <c r="Z149" s="54"/>
      <c r="AA149" s="54"/>
      <c r="AB149" s="54"/>
    </row>
    <row r="150">
      <c r="B150" s="108"/>
      <c r="C150" s="164" t="s">
        <v>535</v>
      </c>
      <c r="D150" s="167" t="s">
        <v>161</v>
      </c>
      <c r="F150" s="166"/>
      <c r="H150" s="109"/>
      <c r="I150" s="109"/>
      <c r="J150" s="71"/>
      <c r="K150" s="71"/>
      <c r="L150" s="71"/>
      <c r="M150" s="71"/>
      <c r="N150" s="71"/>
      <c r="P150" s="110"/>
      <c r="R150" s="111"/>
      <c r="S150" s="54"/>
      <c r="T150" s="54"/>
      <c r="U150" s="54"/>
      <c r="V150" s="54"/>
      <c r="W150" s="54"/>
      <c r="X150" s="54"/>
      <c r="Y150" s="54"/>
      <c r="Z150" s="54"/>
      <c r="AA150" s="54"/>
      <c r="AB150" s="54"/>
    </row>
    <row r="151">
      <c r="B151" s="108"/>
      <c r="C151" s="129" t="s">
        <v>384</v>
      </c>
      <c r="D151" s="167" t="s">
        <v>163</v>
      </c>
      <c r="F151" s="166"/>
      <c r="G151" s="168" t="str">
        <f>O50</f>
        <v/>
      </c>
      <c r="H151" s="169" t="s">
        <v>307</v>
      </c>
      <c r="I151" s="109"/>
      <c r="J151" s="71"/>
      <c r="K151" s="71"/>
      <c r="L151" s="71"/>
      <c r="M151" s="71"/>
      <c r="N151" s="71"/>
      <c r="P151" s="110"/>
      <c r="R151" s="111"/>
      <c r="S151" s="54"/>
      <c r="T151" s="54"/>
      <c r="U151" s="54"/>
      <c r="V151" s="54"/>
      <c r="W151" s="54"/>
      <c r="X151" s="54"/>
      <c r="Y151" s="54"/>
      <c r="Z151" s="54"/>
      <c r="AA151" s="54"/>
      <c r="AB151" s="54"/>
    </row>
    <row r="152">
      <c r="B152" s="108"/>
      <c r="C152" s="129" t="s">
        <v>308</v>
      </c>
      <c r="D152" s="167" t="s">
        <v>164</v>
      </c>
      <c r="F152" s="166"/>
      <c r="G152" s="168" t="str">
        <f>O33</f>
        <v/>
      </c>
      <c r="H152" s="169" t="s">
        <v>309</v>
      </c>
      <c r="I152" s="109"/>
      <c r="J152" s="71"/>
      <c r="K152" s="71"/>
      <c r="L152" s="71"/>
      <c r="M152" s="71"/>
      <c r="N152" s="71"/>
      <c r="P152" s="110"/>
      <c r="R152" s="111"/>
      <c r="S152" s="54"/>
      <c r="T152" s="54"/>
      <c r="U152" s="54"/>
      <c r="V152" s="54"/>
      <c r="W152" s="54"/>
      <c r="X152" s="54"/>
      <c r="Y152" s="54"/>
      <c r="Z152" s="54"/>
      <c r="AA152" s="54"/>
      <c r="AB152" s="54"/>
    </row>
    <row r="153">
      <c r="B153" s="108"/>
      <c r="C153" s="170" t="s">
        <v>310</v>
      </c>
      <c r="D153" s="171" t="s">
        <v>165</v>
      </c>
      <c r="F153" s="172"/>
      <c r="H153" s="173" t="s">
        <v>311</v>
      </c>
      <c r="I153" s="109"/>
      <c r="J153" s="71"/>
      <c r="K153" s="71"/>
      <c r="L153" s="71"/>
      <c r="M153" s="71"/>
      <c r="N153" s="71"/>
      <c r="P153" s="110"/>
      <c r="R153" s="111"/>
      <c r="S153" s="54"/>
      <c r="T153" s="54"/>
      <c r="U153" s="54"/>
      <c r="V153" s="54"/>
      <c r="W153" s="54"/>
      <c r="X153" s="54"/>
      <c r="Y153" s="54"/>
      <c r="Z153" s="54"/>
      <c r="AA153" s="54"/>
      <c r="AB153" s="54"/>
    </row>
    <row r="154">
      <c r="B154" s="114"/>
      <c r="C154" s="164" t="s">
        <v>167</v>
      </c>
      <c r="D154" s="164" t="s">
        <v>312</v>
      </c>
      <c r="F154" s="174"/>
      <c r="G154" s="175">
        <f>J8</f>
        <v>0</v>
      </c>
      <c r="H154" s="169" t="s">
        <v>313</v>
      </c>
      <c r="I154" s="71"/>
      <c r="J154" s="71"/>
      <c r="K154" s="71"/>
      <c r="L154" s="71"/>
      <c r="M154" s="71"/>
      <c r="N154" s="71"/>
      <c r="P154" s="110"/>
      <c r="R154" s="111"/>
      <c r="S154" s="54"/>
      <c r="T154" s="54"/>
      <c r="U154" s="54"/>
      <c r="V154" s="54"/>
      <c r="W154" s="54"/>
      <c r="X154" s="54"/>
      <c r="Y154" s="54"/>
      <c r="Z154" s="54"/>
      <c r="AA154" s="54"/>
      <c r="AB154" s="54"/>
    </row>
    <row r="155">
      <c r="B155" s="114"/>
      <c r="C155" s="164" t="s">
        <v>536</v>
      </c>
      <c r="D155" s="164" t="s">
        <v>168</v>
      </c>
      <c r="F155" s="166"/>
      <c r="H155" s="109"/>
      <c r="I155" s="71"/>
      <c r="J155" s="71"/>
      <c r="K155" s="71"/>
      <c r="L155" s="71"/>
      <c r="M155" s="71"/>
      <c r="N155" s="71"/>
      <c r="P155" s="110"/>
      <c r="R155" s="111"/>
      <c r="S155" s="54"/>
      <c r="T155" s="54"/>
      <c r="U155" s="54"/>
      <c r="V155" s="54"/>
      <c r="W155" s="54"/>
      <c r="X155" s="54"/>
      <c r="Y155" s="54"/>
      <c r="Z155" s="54"/>
      <c r="AA155" s="54"/>
      <c r="AB155" s="54"/>
    </row>
    <row r="156">
      <c r="B156" s="114"/>
      <c r="C156" s="176" t="s">
        <v>171</v>
      </c>
      <c r="D156" s="176" t="s">
        <v>170</v>
      </c>
      <c r="F156" s="172"/>
      <c r="H156" s="173" t="s">
        <v>311</v>
      </c>
      <c r="J156" s="71"/>
      <c r="K156" s="71"/>
      <c r="L156" s="71"/>
      <c r="M156" s="67"/>
      <c r="P156" s="110"/>
      <c r="R156" s="111"/>
      <c r="S156" s="54"/>
      <c r="T156" s="54"/>
      <c r="U156" s="54"/>
      <c r="V156" s="54"/>
      <c r="W156" s="54"/>
      <c r="X156" s="54"/>
      <c r="Y156" s="54"/>
      <c r="Z156" s="54"/>
      <c r="AA156" s="54"/>
      <c r="AB156" s="54"/>
    </row>
    <row r="157">
      <c r="B157" s="114"/>
      <c r="C157" s="108"/>
      <c r="D157" s="108"/>
      <c r="E157" s="108"/>
      <c r="H157" s="109"/>
      <c r="I157" s="109"/>
      <c r="J157" s="71"/>
      <c r="K157" s="71"/>
      <c r="L157" s="71"/>
      <c r="M157" s="71"/>
      <c r="N157" s="71"/>
      <c r="P157" s="110"/>
      <c r="R157" s="111"/>
      <c r="S157" s="54"/>
      <c r="T157" s="54"/>
      <c r="U157" s="54"/>
      <c r="V157" s="54"/>
      <c r="W157" s="54"/>
      <c r="X157" s="54"/>
      <c r="Y157" s="54"/>
      <c r="Z157" s="54"/>
      <c r="AA157" s="54"/>
      <c r="AB157" s="54"/>
    </row>
    <row r="158">
      <c r="B158" s="163" t="s">
        <v>172</v>
      </c>
      <c r="C158" s="108"/>
      <c r="D158" s="108"/>
      <c r="E158" s="108"/>
      <c r="H158" s="109"/>
      <c r="I158" s="109"/>
      <c r="J158" s="71"/>
      <c r="K158" s="71"/>
      <c r="L158" s="71"/>
      <c r="M158" s="71"/>
      <c r="N158" s="71"/>
      <c r="P158" s="110"/>
      <c r="R158" s="111"/>
      <c r="S158" s="54"/>
      <c r="T158" s="54"/>
      <c r="U158" s="54"/>
      <c r="V158" s="54"/>
      <c r="W158" s="54"/>
      <c r="X158" s="54"/>
      <c r="Y158" s="54"/>
      <c r="Z158" s="54"/>
      <c r="AA158" s="54"/>
      <c r="AB158" s="54"/>
    </row>
    <row r="159">
      <c r="B159" s="114"/>
      <c r="C159" s="164" t="s">
        <v>315</v>
      </c>
      <c r="D159" s="108"/>
      <c r="E159" s="108"/>
      <c r="F159" s="8" t="s">
        <v>316</v>
      </c>
      <c r="G159" s="8" t="s">
        <v>317</v>
      </c>
      <c r="H159" s="2" t="s">
        <v>318</v>
      </c>
      <c r="I159" s="109"/>
      <c r="J159" s="71"/>
      <c r="K159" s="71"/>
      <c r="L159" s="71"/>
      <c r="M159" s="71"/>
      <c r="N159" s="71"/>
      <c r="P159" s="110"/>
      <c r="Q159" s="116" t="s">
        <v>174</v>
      </c>
      <c r="R159" s="117"/>
      <c r="S159" s="117"/>
      <c r="T159" s="54"/>
      <c r="U159" s="54"/>
      <c r="V159" s="54"/>
      <c r="W159" s="54"/>
      <c r="X159" s="54"/>
      <c r="Y159" s="54"/>
      <c r="Z159" s="54"/>
      <c r="AA159" s="54"/>
    </row>
    <row r="160">
      <c r="B160" s="114"/>
      <c r="C160" s="129" t="s">
        <v>320</v>
      </c>
      <c r="D160" s="167" t="s">
        <v>321</v>
      </c>
      <c r="F160" s="166"/>
      <c r="G160" s="166"/>
      <c r="H160" s="115">
        <f t="shared" ref="H160:H162" si="13">F160+G160</f>
        <v>0</v>
      </c>
      <c r="I160" s="109"/>
      <c r="J160" s="71"/>
      <c r="K160" s="71"/>
      <c r="L160" s="71"/>
      <c r="M160" s="71"/>
      <c r="N160" s="71"/>
      <c r="P160" s="110"/>
      <c r="Q160" s="52"/>
      <c r="R160" s="123"/>
      <c r="S160" s="123"/>
      <c r="T160" s="124"/>
      <c r="U160" s="124"/>
      <c r="V160" s="124"/>
      <c r="W160" s="124"/>
      <c r="X160" s="124"/>
      <c r="Y160" s="124"/>
      <c r="Z160" s="124"/>
      <c r="AA160" s="124"/>
      <c r="AB160" s="124"/>
      <c r="AC160" s="124"/>
      <c r="AD160" s="124"/>
    </row>
    <row r="161">
      <c r="B161" s="114"/>
      <c r="C161" s="129" t="s">
        <v>320</v>
      </c>
      <c r="D161" s="167" t="s">
        <v>322</v>
      </c>
      <c r="F161" s="166"/>
      <c r="G161" s="166"/>
      <c r="H161" s="115">
        <f t="shared" si="13"/>
        <v>0</v>
      </c>
      <c r="I161" s="109"/>
      <c r="J161" s="71"/>
      <c r="K161" s="71"/>
      <c r="L161" s="71"/>
      <c r="M161" s="71"/>
      <c r="N161" s="71"/>
      <c r="P161" s="110"/>
      <c r="Q161" s="52" t="s">
        <v>178</v>
      </c>
      <c r="R161" s="123"/>
      <c r="S161" s="123"/>
      <c r="T161" s="124"/>
      <c r="U161" s="124"/>
      <c r="V161" s="124"/>
      <c r="W161" s="124"/>
      <c r="X161" s="124"/>
      <c r="Y161" s="124"/>
      <c r="Z161" s="124"/>
      <c r="AA161" s="124"/>
      <c r="AB161" s="124"/>
      <c r="AC161" s="124"/>
      <c r="AD161" s="124"/>
    </row>
    <row r="162">
      <c r="B162" s="114"/>
      <c r="C162" s="129" t="s">
        <v>320</v>
      </c>
      <c r="D162" s="167" t="s">
        <v>323</v>
      </c>
      <c r="F162" s="166"/>
      <c r="G162" s="166"/>
      <c r="H162" s="115">
        <f t="shared" si="13"/>
        <v>0</v>
      </c>
      <c r="I162" s="109"/>
      <c r="J162" s="71"/>
      <c r="K162" s="71"/>
      <c r="L162" s="71"/>
      <c r="M162" s="71"/>
      <c r="N162" s="71"/>
      <c r="P162" s="110"/>
      <c r="Q162" s="60"/>
      <c r="R162" s="54"/>
      <c r="S162" s="54"/>
      <c r="T162" s="54"/>
      <c r="U162" s="54"/>
      <c r="V162" s="54"/>
      <c r="W162" s="54"/>
      <c r="X162" s="54"/>
      <c r="Y162" s="54"/>
      <c r="Z162" s="54"/>
      <c r="AA162" s="54"/>
      <c r="AB162" s="54"/>
      <c r="AC162" s="54"/>
      <c r="AD162" s="54"/>
    </row>
    <row r="163">
      <c r="B163" s="108"/>
      <c r="C163" s="108"/>
      <c r="D163" s="108"/>
      <c r="E163" s="108"/>
      <c r="H163" s="109" t="s">
        <v>173</v>
      </c>
      <c r="I163" s="115">
        <f>sum(N164:N167)</f>
        <v>0</v>
      </c>
      <c r="J163" s="71"/>
      <c r="K163" s="71"/>
      <c r="L163" s="71"/>
      <c r="M163" s="71">
        <f>if(Count(F163:L163)&gt;0,sum(F163:L163),"")</f>
        <v>0</v>
      </c>
      <c r="N163" s="68" t="str">
        <f>if(ISNUMBER(M163)=false,"",if($J$8&lt;&gt;0,if(M163&lt;&gt;"",M163*$J$8,""),""))</f>
        <v/>
      </c>
      <c r="P163" s="110"/>
      <c r="Q163" s="52" t="s">
        <v>183</v>
      </c>
      <c r="R163" s="126"/>
      <c r="S163" s="126"/>
      <c r="T163" s="126"/>
      <c r="U163" s="126"/>
      <c r="V163" s="126"/>
      <c r="W163" s="127"/>
      <c r="X163" s="127"/>
      <c r="Y163" s="126"/>
      <c r="Z163" s="126"/>
      <c r="AA163" s="126"/>
      <c r="AB163" s="126"/>
      <c r="AC163" s="126"/>
      <c r="AD163" s="126"/>
    </row>
    <row r="164">
      <c r="B164" s="108"/>
      <c r="C164" s="105"/>
      <c r="D164" s="112"/>
      <c r="E164" s="112"/>
      <c r="G164" s="107" t="s">
        <v>175</v>
      </c>
      <c r="H164" s="43"/>
      <c r="I164" s="118">
        <f>N165+N166</f>
        <v>0</v>
      </c>
      <c r="J164" s="71"/>
      <c r="K164" s="71"/>
      <c r="L164" s="119"/>
      <c r="M164" s="120"/>
      <c r="N164" s="115"/>
      <c r="O164" s="121"/>
      <c r="P164" s="122"/>
      <c r="Q164" s="60" t="s">
        <v>185</v>
      </c>
      <c r="R164" s="69">
        <f t="shared" ref="R164:AD164" si="14">R163*$J$8</f>
        <v>0</v>
      </c>
      <c r="S164" s="69">
        <f t="shared" si="14"/>
        <v>0</v>
      </c>
      <c r="T164" s="69">
        <f t="shared" si="14"/>
        <v>0</v>
      </c>
      <c r="U164" s="69">
        <f t="shared" si="14"/>
        <v>0</v>
      </c>
      <c r="V164" s="69">
        <f t="shared" si="14"/>
        <v>0</v>
      </c>
      <c r="W164" s="128">
        <f t="shared" si="14"/>
        <v>0</v>
      </c>
      <c r="X164" s="128">
        <f t="shared" si="14"/>
        <v>0</v>
      </c>
      <c r="Y164" s="69">
        <f t="shared" si="14"/>
        <v>0</v>
      </c>
      <c r="Z164" s="69">
        <f t="shared" si="14"/>
        <v>0</v>
      </c>
      <c r="AA164" s="69">
        <f t="shared" si="14"/>
        <v>0</v>
      </c>
      <c r="AB164" s="69">
        <f t="shared" si="14"/>
        <v>0</v>
      </c>
      <c r="AC164" s="69">
        <f t="shared" si="14"/>
        <v>0</v>
      </c>
      <c r="AD164" s="69">
        <f t="shared" si="14"/>
        <v>0</v>
      </c>
    </row>
    <row r="165">
      <c r="B165" s="108"/>
      <c r="C165" s="164" t="s">
        <v>537</v>
      </c>
      <c r="D165" s="167" t="s">
        <v>177</v>
      </c>
      <c r="F165" s="125"/>
      <c r="G165" s="119"/>
      <c r="H165" s="71"/>
      <c r="I165" s="71"/>
      <c r="J165" s="71"/>
      <c r="K165" s="71"/>
      <c r="L165" s="119"/>
      <c r="M165" s="120" t="str">
        <f>if(Count(F165:K165)&gt;0,sum(F165:K165),"")</f>
        <v/>
      </c>
      <c r="N165" s="115" t="str">
        <f t="shared" ref="N165:N169" si="15">if(ISNUMBER(M165)=false,"",if($J$8&lt;&gt;0,if(M165&lt;&gt;"",M165*$J$8,""),""))</f>
        <v/>
      </c>
      <c r="Q165" s="60"/>
      <c r="R165" s="54"/>
      <c r="S165" s="54"/>
      <c r="T165" s="54"/>
      <c r="U165" s="54"/>
      <c r="V165" s="54"/>
      <c r="W165" s="54"/>
      <c r="X165" s="54"/>
      <c r="Y165" s="54"/>
      <c r="Z165" s="54"/>
      <c r="AA165" s="54"/>
      <c r="AB165" s="54"/>
      <c r="AC165" s="54"/>
      <c r="AD165" s="54"/>
    </row>
    <row r="166">
      <c r="B166" s="108"/>
      <c r="C166" s="167" t="s">
        <v>179</v>
      </c>
      <c r="D166" s="167" t="s">
        <v>180</v>
      </c>
      <c r="F166" s="125"/>
      <c r="G166" s="70"/>
      <c r="H166" s="66"/>
      <c r="I166" s="66"/>
      <c r="J166" s="66"/>
      <c r="K166" s="66"/>
      <c r="L166" s="66"/>
      <c r="M166" s="120" t="str">
        <f t="shared" ref="M166:M169" si="16">if(Count(F166:L166)&gt;0,sum(F166:L166),"")</f>
        <v/>
      </c>
      <c r="N166" s="115" t="str">
        <f t="shared" si="15"/>
        <v/>
      </c>
      <c r="P166" s="54"/>
      <c r="Q166" s="52" t="s">
        <v>188</v>
      </c>
      <c r="R166" s="127"/>
      <c r="S166" s="127"/>
      <c r="T166" s="127"/>
      <c r="U166" s="127"/>
      <c r="V166" s="127"/>
      <c r="W166" s="126"/>
      <c r="X166" s="126"/>
      <c r="Y166" s="127"/>
      <c r="Z166" s="127"/>
      <c r="AA166" s="127"/>
      <c r="AB166" s="127"/>
      <c r="AC166" s="127"/>
      <c r="AD166" s="127"/>
    </row>
    <row r="167">
      <c r="B167" s="108"/>
      <c r="C167" s="167" t="s">
        <v>181</v>
      </c>
      <c r="D167" s="167" t="s">
        <v>182</v>
      </c>
      <c r="F167" s="70"/>
      <c r="G167" s="70"/>
      <c r="H167" s="66"/>
      <c r="I167" s="66"/>
      <c r="J167" s="66"/>
      <c r="K167" s="66"/>
      <c r="L167" s="66"/>
      <c r="M167" s="120" t="str">
        <f t="shared" si="16"/>
        <v/>
      </c>
      <c r="N167" s="115" t="str">
        <f t="shared" si="15"/>
        <v/>
      </c>
      <c r="P167" s="54"/>
      <c r="Q167" s="60" t="s">
        <v>185</v>
      </c>
      <c r="R167" s="69">
        <f t="shared" ref="R167:AD167" si="17">R166*$J$8</f>
        <v>0</v>
      </c>
      <c r="S167" s="69">
        <f t="shared" si="17"/>
        <v>0</v>
      </c>
      <c r="T167" s="69">
        <f t="shared" si="17"/>
        <v>0</v>
      </c>
      <c r="U167" s="69">
        <f t="shared" si="17"/>
        <v>0</v>
      </c>
      <c r="V167" s="69">
        <f t="shared" si="17"/>
        <v>0</v>
      </c>
      <c r="W167" s="128">
        <f t="shared" si="17"/>
        <v>0</v>
      </c>
      <c r="X167" s="128">
        <f t="shared" si="17"/>
        <v>0</v>
      </c>
      <c r="Y167" s="69">
        <f t="shared" si="17"/>
        <v>0</v>
      </c>
      <c r="Z167" s="69">
        <f t="shared" si="17"/>
        <v>0</v>
      </c>
      <c r="AA167" s="69">
        <f t="shared" si="17"/>
        <v>0</v>
      </c>
      <c r="AB167" s="69">
        <f t="shared" si="17"/>
        <v>0</v>
      </c>
      <c r="AC167" s="69">
        <f t="shared" si="17"/>
        <v>0</v>
      </c>
      <c r="AD167" s="69">
        <f t="shared" si="17"/>
        <v>0</v>
      </c>
    </row>
    <row r="168">
      <c r="B168" s="108"/>
      <c r="C168" s="167" t="s">
        <v>184</v>
      </c>
      <c r="D168" s="167" t="s">
        <v>180</v>
      </c>
      <c r="F168" s="70"/>
      <c r="G168" s="66"/>
      <c r="H168" s="66"/>
      <c r="I168" s="66"/>
      <c r="J168" s="66"/>
      <c r="K168" s="66"/>
      <c r="L168" s="66"/>
      <c r="M168" s="120" t="str">
        <f t="shared" si="16"/>
        <v/>
      </c>
      <c r="N168" s="115" t="str">
        <f t="shared" si="15"/>
        <v/>
      </c>
      <c r="P168" s="54"/>
      <c r="Q168" s="60"/>
      <c r="R168" s="54"/>
      <c r="S168" s="54"/>
      <c r="T168" s="54"/>
      <c r="U168" s="54"/>
      <c r="V168" s="54"/>
      <c r="W168" s="54"/>
      <c r="X168" s="54"/>
      <c r="Y168" s="54"/>
      <c r="Z168" s="54"/>
      <c r="AA168" s="54"/>
      <c r="AB168" s="54"/>
      <c r="AC168" s="54"/>
      <c r="AD168" s="54"/>
    </row>
    <row r="169">
      <c r="B169" s="163" t="s">
        <v>186</v>
      </c>
      <c r="C169" s="65"/>
      <c r="D169" s="108"/>
      <c r="E169" s="108"/>
      <c r="F169" s="71"/>
      <c r="G169" s="71"/>
      <c r="H169" s="71"/>
      <c r="I169" s="71"/>
      <c r="J169" s="71"/>
      <c r="K169" s="71"/>
      <c r="L169" s="71"/>
      <c r="M169" s="71" t="str">
        <f t="shared" si="16"/>
        <v/>
      </c>
      <c r="N169" s="68" t="str">
        <f t="shared" si="15"/>
        <v/>
      </c>
      <c r="P169" s="110"/>
      <c r="Q169" s="55" t="s">
        <v>192</v>
      </c>
      <c r="R169" s="127"/>
      <c r="S169" s="127"/>
      <c r="T169" s="127"/>
      <c r="U169" s="127"/>
      <c r="V169" s="127"/>
      <c r="W169" s="126"/>
      <c r="X169" s="126"/>
      <c r="Y169" s="127"/>
      <c r="Z169" s="127"/>
      <c r="AA169" s="127"/>
      <c r="AB169" s="127"/>
      <c r="AC169" s="127"/>
      <c r="AD169" s="127"/>
    </row>
    <row r="170">
      <c r="B170" s="108"/>
      <c r="C170" s="192" t="s">
        <v>187</v>
      </c>
      <c r="D170" s="108"/>
      <c r="E170" s="108"/>
      <c r="F170" s="113"/>
      <c r="G170" s="71"/>
      <c r="H170" s="130" t="s">
        <v>173</v>
      </c>
      <c r="I170" s="131">
        <f>sum(N171:N172)</f>
        <v>0</v>
      </c>
      <c r="J170" s="71"/>
      <c r="K170" s="71"/>
      <c r="L170" s="71"/>
      <c r="M170" s="71"/>
      <c r="N170" s="68"/>
      <c r="P170" s="54"/>
      <c r="Q170" s="60" t="s">
        <v>185</v>
      </c>
      <c r="R170" s="69">
        <f t="shared" ref="R170:AD170" si="18">R169*$J$8</f>
        <v>0</v>
      </c>
      <c r="S170" s="69">
        <f t="shared" si="18"/>
        <v>0</v>
      </c>
      <c r="T170" s="69">
        <f t="shared" si="18"/>
        <v>0</v>
      </c>
      <c r="U170" s="69">
        <f t="shared" si="18"/>
        <v>0</v>
      </c>
      <c r="V170" s="69">
        <f t="shared" si="18"/>
        <v>0</v>
      </c>
      <c r="W170" s="128">
        <f t="shared" si="18"/>
        <v>0</v>
      </c>
      <c r="X170" s="128">
        <f t="shared" si="18"/>
        <v>0</v>
      </c>
      <c r="Y170" s="69">
        <f t="shared" si="18"/>
        <v>0</v>
      </c>
      <c r="Z170" s="69">
        <f t="shared" si="18"/>
        <v>0</v>
      </c>
      <c r="AA170" s="69">
        <f t="shared" si="18"/>
        <v>0</v>
      </c>
      <c r="AB170" s="69">
        <f t="shared" si="18"/>
        <v>0</v>
      </c>
      <c r="AC170" s="69">
        <f t="shared" si="18"/>
        <v>0</v>
      </c>
      <c r="AD170" s="69">
        <f t="shared" si="18"/>
        <v>0</v>
      </c>
    </row>
    <row r="171">
      <c r="B171" s="108"/>
      <c r="C171" s="164" t="s">
        <v>332</v>
      </c>
      <c r="D171" s="108"/>
      <c r="E171" s="108"/>
      <c r="F171" s="118" t="str">
        <f>F165</f>
        <v/>
      </c>
      <c r="G171" s="119"/>
      <c r="H171" s="71"/>
      <c r="I171" s="71"/>
      <c r="J171" s="71"/>
      <c r="K171" s="71"/>
      <c r="L171" s="71"/>
      <c r="M171" s="120" t="str">
        <f t="shared" ref="M171:M172" si="19">if(Count(F171:L171)&gt;0,sum(F171:L171),"")</f>
        <v/>
      </c>
      <c r="N171" s="115" t="str">
        <f t="shared" ref="N171:N174" si="20">if(ISNUMBER(M171)=false,"",if($J$8&lt;&gt;0,if(M171&lt;&gt;"",M171*$J$8,""),""))</f>
        <v/>
      </c>
      <c r="O171" s="54"/>
      <c r="P171" s="54"/>
      <c r="Q171" s="54"/>
      <c r="R171" s="54"/>
      <c r="S171" s="54"/>
      <c r="T171" s="54"/>
      <c r="U171" s="54"/>
      <c r="V171" s="54"/>
      <c r="W171" s="54"/>
      <c r="X171" s="54"/>
      <c r="Y171" s="54"/>
      <c r="Z171" s="54"/>
      <c r="AA171" s="54"/>
      <c r="AB171" s="54"/>
      <c r="AC171" s="54"/>
      <c r="AD171" s="54"/>
    </row>
    <row r="172">
      <c r="B172" s="108"/>
      <c r="C172" s="167" t="s">
        <v>190</v>
      </c>
      <c r="D172" s="108"/>
      <c r="E172" s="108"/>
      <c r="F172" s="132" t="str">
        <f>M166</f>
        <v/>
      </c>
      <c r="G172" s="71"/>
      <c r="H172" s="71"/>
      <c r="I172" s="71"/>
      <c r="J172" s="71"/>
      <c r="K172" s="71"/>
      <c r="L172" s="71"/>
      <c r="M172" s="120" t="str">
        <f t="shared" si="19"/>
        <v/>
      </c>
      <c r="N172" s="115" t="str">
        <f t="shared" si="20"/>
        <v/>
      </c>
      <c r="O172" s="54"/>
      <c r="P172" s="54"/>
      <c r="Q172" s="52" t="s">
        <v>195</v>
      </c>
      <c r="R172" s="126"/>
      <c r="S172" s="126"/>
      <c r="T172" s="126"/>
      <c r="U172" s="127"/>
      <c r="V172" s="126"/>
      <c r="W172" s="126"/>
      <c r="X172" s="126"/>
      <c r="Y172" s="126"/>
      <c r="Z172" s="126"/>
      <c r="AA172" s="126"/>
      <c r="AB172" s="126"/>
      <c r="AC172" s="126"/>
      <c r="AD172" s="126"/>
    </row>
    <row r="173">
      <c r="B173" s="163" t="s">
        <v>191</v>
      </c>
      <c r="C173" s="65"/>
      <c r="D173" s="108"/>
      <c r="E173" s="108"/>
      <c r="F173" s="71"/>
      <c r="G173" s="71"/>
      <c r="H173" s="71"/>
      <c r="I173" s="71"/>
      <c r="J173" s="71"/>
      <c r="K173" s="71"/>
      <c r="L173" s="71"/>
      <c r="M173" s="71"/>
      <c r="N173" s="68" t="str">
        <f t="shared" si="20"/>
        <v/>
      </c>
      <c r="O173" s="54"/>
      <c r="P173" s="54"/>
      <c r="Q173" s="54" t="s">
        <v>185</v>
      </c>
      <c r="R173" s="69">
        <f t="shared" ref="R173:AD173" si="21">R172*$J$8</f>
        <v>0</v>
      </c>
      <c r="S173" s="69">
        <f t="shared" si="21"/>
        <v>0</v>
      </c>
      <c r="T173" s="69">
        <f t="shared" si="21"/>
        <v>0</v>
      </c>
      <c r="U173" s="69">
        <f t="shared" si="21"/>
        <v>0</v>
      </c>
      <c r="V173" s="69">
        <f t="shared" si="21"/>
        <v>0</v>
      </c>
      <c r="W173" s="128">
        <f t="shared" si="21"/>
        <v>0</v>
      </c>
      <c r="X173" s="128">
        <f t="shared" si="21"/>
        <v>0</v>
      </c>
      <c r="Y173" s="69">
        <f t="shared" si="21"/>
        <v>0</v>
      </c>
      <c r="Z173" s="69">
        <f t="shared" si="21"/>
        <v>0</v>
      </c>
      <c r="AA173" s="69">
        <f t="shared" si="21"/>
        <v>0</v>
      </c>
      <c r="AB173" s="69">
        <f t="shared" si="21"/>
        <v>0</v>
      </c>
      <c r="AC173" s="69">
        <f t="shared" si="21"/>
        <v>0</v>
      </c>
      <c r="AD173" s="69">
        <f t="shared" si="21"/>
        <v>0</v>
      </c>
    </row>
    <row r="174">
      <c r="A174" s="54"/>
      <c r="B174" s="108"/>
      <c r="C174" s="194" t="s">
        <v>193</v>
      </c>
      <c r="D174" s="194"/>
      <c r="E174" s="108"/>
      <c r="F174" s="113"/>
      <c r="G174" s="71"/>
      <c r="H174" s="130" t="s">
        <v>173</v>
      </c>
      <c r="I174" s="131" t="str">
        <f>M175</f>
        <v/>
      </c>
      <c r="J174" s="71"/>
      <c r="K174" s="71"/>
      <c r="L174" s="71"/>
      <c r="M174" s="71" t="str">
        <f t="shared" ref="M174:M175" si="22">if(Count(F174:L174)&gt;0,sum(F174:L174),"")</f>
        <v/>
      </c>
      <c r="N174" s="68" t="str">
        <f t="shared" si="20"/>
        <v/>
      </c>
      <c r="P174" s="56"/>
      <c r="AI174" s="54"/>
      <c r="AJ174" s="54"/>
      <c r="AK174" s="54"/>
      <c r="AL174" s="54"/>
      <c r="AM174" s="54"/>
      <c r="AN174" s="54"/>
    </row>
    <row r="175">
      <c r="A175" s="54"/>
      <c r="B175" s="108"/>
      <c r="C175" s="164" t="s">
        <v>333</v>
      </c>
      <c r="D175" s="108"/>
      <c r="E175" s="108"/>
      <c r="F175" s="118" t="str">
        <f>if(F149="Yes",0,F155)</f>
        <v/>
      </c>
      <c r="G175" s="119"/>
      <c r="H175" s="71"/>
      <c r="I175" s="71"/>
      <c r="J175" s="71"/>
      <c r="K175" s="71"/>
      <c r="L175" s="71"/>
      <c r="M175" s="120" t="str">
        <f t="shared" si="22"/>
        <v/>
      </c>
      <c r="N175" s="133" t="s">
        <v>151</v>
      </c>
      <c r="O175" s="119"/>
      <c r="P175" s="54"/>
      <c r="AI175" s="54"/>
      <c r="AJ175" s="54"/>
      <c r="AK175" s="54"/>
      <c r="AL175" s="54"/>
      <c r="AM175" s="54"/>
      <c r="AN175" s="54"/>
    </row>
    <row r="176">
      <c r="A176" s="54"/>
      <c r="B176" s="108"/>
      <c r="C176" s="108"/>
      <c r="D176" s="108"/>
      <c r="E176" s="108"/>
      <c r="F176" s="71"/>
      <c r="G176" s="71"/>
      <c r="H176" s="71"/>
      <c r="I176" s="71"/>
      <c r="J176" s="71"/>
      <c r="K176" s="71"/>
      <c r="L176" s="71"/>
      <c r="M176" s="71"/>
      <c r="N176" s="68"/>
      <c r="O176" s="119"/>
      <c r="P176" s="54"/>
      <c r="AI176" s="54"/>
      <c r="AJ176" s="54"/>
      <c r="AK176" s="54"/>
      <c r="AL176" s="54"/>
      <c r="AM176" s="54"/>
      <c r="AN176" s="54"/>
    </row>
    <row r="177">
      <c r="B177" s="108"/>
      <c r="C177" s="194" t="s">
        <v>196</v>
      </c>
      <c r="D177" s="108"/>
      <c r="E177" s="108"/>
      <c r="F177" s="113"/>
      <c r="G177" s="71"/>
      <c r="H177" s="130" t="s">
        <v>173</v>
      </c>
      <c r="I177" s="131" t="str">
        <f>M178</f>
        <v/>
      </c>
      <c r="J177" s="71"/>
      <c r="K177" s="71"/>
      <c r="L177" s="71"/>
      <c r="M177" s="71" t="str">
        <f t="shared" ref="M177:M179" si="23">if(Count(F177:L177)&gt;0,sum(F177:L177),"")</f>
        <v/>
      </c>
      <c r="N177" s="68" t="str">
        <f>if(ISNUMBER(M177)=false,"",if($J$8&lt;&gt;0,if(M177&lt;&gt;"",M177*$J$8,""),""))</f>
        <v/>
      </c>
      <c r="P177" s="56"/>
    </row>
    <row r="178">
      <c r="B178" s="108"/>
      <c r="C178" s="164" t="s">
        <v>334</v>
      </c>
      <c r="D178" s="108"/>
      <c r="E178" s="108"/>
      <c r="F178" s="70"/>
      <c r="G178" s="119"/>
      <c r="H178" s="71"/>
      <c r="I178" s="71"/>
      <c r="J178" s="71"/>
      <c r="K178" s="71"/>
      <c r="L178" s="71"/>
      <c r="M178" s="120" t="str">
        <f t="shared" si="23"/>
        <v/>
      </c>
      <c r="N178" s="133" t="s">
        <v>151</v>
      </c>
      <c r="O178" s="54"/>
      <c r="P178" s="54"/>
    </row>
    <row r="179">
      <c r="B179" s="108"/>
      <c r="C179" s="65"/>
      <c r="D179" s="108"/>
      <c r="E179" s="108"/>
      <c r="F179" s="119"/>
      <c r="G179" s="71"/>
      <c r="H179" s="71"/>
      <c r="I179" s="71"/>
      <c r="J179" s="71"/>
      <c r="K179" s="71"/>
      <c r="L179" s="71"/>
      <c r="M179" s="71" t="str">
        <f t="shared" si="23"/>
        <v/>
      </c>
      <c r="N179" s="68" t="str">
        <f t="shared" ref="N179:N180" si="24">M179</f>
        <v/>
      </c>
      <c r="O179" s="54"/>
      <c r="P179" s="54"/>
    </row>
    <row r="180">
      <c r="B180" s="108"/>
      <c r="C180" s="194" t="s">
        <v>198</v>
      </c>
      <c r="D180" s="108"/>
      <c r="E180" s="108"/>
      <c r="F180" s="113"/>
      <c r="G180" s="71"/>
      <c r="H180" s="130" t="s">
        <v>173</v>
      </c>
      <c r="I180" s="131">
        <f>Q186-I177</f>
        <v>0</v>
      </c>
      <c r="J180" s="119"/>
      <c r="K180" s="119"/>
      <c r="L180" s="119"/>
      <c r="M180" s="54"/>
      <c r="N180" s="68" t="str">
        <f t="shared" si="24"/>
        <v/>
      </c>
      <c r="P180" s="56"/>
    </row>
    <row r="181">
      <c r="B181" s="108"/>
      <c r="C181" s="108"/>
      <c r="D181" s="108"/>
      <c r="E181" s="108"/>
      <c r="F181" s="54"/>
      <c r="G181" s="71"/>
      <c r="H181" s="71"/>
      <c r="I181" s="71"/>
      <c r="J181" s="71"/>
      <c r="K181" s="71"/>
      <c r="L181" s="71"/>
      <c r="M181" s="67"/>
      <c r="N181" s="68"/>
      <c r="O181" s="54"/>
      <c r="P181" s="54"/>
    </row>
    <row r="182">
      <c r="B182" s="108"/>
      <c r="C182" s="194" t="s">
        <v>199</v>
      </c>
      <c r="D182" s="108"/>
      <c r="E182" s="108"/>
      <c r="F182" s="113"/>
      <c r="G182" s="71"/>
      <c r="H182" s="130" t="s">
        <v>173</v>
      </c>
      <c r="I182" s="131">
        <f>N183-N184</f>
        <v>0</v>
      </c>
      <c r="J182" s="71"/>
      <c r="K182" s="71"/>
      <c r="L182" s="71"/>
      <c r="M182" s="71"/>
      <c r="N182" s="68"/>
      <c r="P182" s="56"/>
    </row>
    <row r="183">
      <c r="B183" s="198" t="s">
        <v>205</v>
      </c>
      <c r="C183" s="105" t="s">
        <v>336</v>
      </c>
      <c r="D183" s="108"/>
      <c r="E183" s="108"/>
      <c r="F183" s="125"/>
      <c r="G183" s="71"/>
      <c r="H183" s="169"/>
      <c r="I183" s="71"/>
      <c r="J183" s="71"/>
      <c r="K183" s="71"/>
      <c r="L183" s="71"/>
      <c r="M183" s="71"/>
      <c r="N183" s="134" t="str">
        <f t="shared" ref="N183:N184" si="25">F183</f>
        <v/>
      </c>
      <c r="O183" s="54"/>
      <c r="P183" s="54"/>
    </row>
    <row r="184">
      <c r="B184" s="192" t="s">
        <v>128</v>
      </c>
      <c r="C184" s="164" t="s">
        <v>337</v>
      </c>
      <c r="D184" s="108"/>
      <c r="E184" s="108"/>
      <c r="F184" s="118" t="str">
        <f>O69</f>
        <v/>
      </c>
      <c r="G184" s="71"/>
      <c r="H184" s="169" t="s">
        <v>338</v>
      </c>
      <c r="I184" s="71"/>
      <c r="J184" s="71"/>
      <c r="K184" s="71">
        <f>I186+F182</f>
        <v>0</v>
      </c>
      <c r="L184" s="71"/>
      <c r="M184" s="71"/>
      <c r="N184" s="134" t="str">
        <f t="shared" si="25"/>
        <v/>
      </c>
      <c r="O184" s="54"/>
      <c r="P184" s="54"/>
    </row>
    <row r="185">
      <c r="B185" s="108"/>
      <c r="C185" s="108"/>
      <c r="D185" s="108"/>
      <c r="E185" s="108"/>
      <c r="F185" s="119"/>
      <c r="G185" s="71"/>
      <c r="H185" s="71"/>
      <c r="I185" s="71"/>
      <c r="J185" s="71">
        <f>I174+I177+I180-I182</f>
        <v>0</v>
      </c>
      <c r="K185" s="71"/>
      <c r="L185" s="71"/>
      <c r="M185" s="71"/>
      <c r="N185" s="71"/>
    </row>
    <row r="186">
      <c r="B186" s="108"/>
      <c r="C186" s="194" t="s">
        <v>201</v>
      </c>
      <c r="D186" s="108"/>
      <c r="E186" s="108"/>
      <c r="F186" s="113"/>
      <c r="G186" s="71"/>
      <c r="H186" s="130" t="s">
        <v>173</v>
      </c>
      <c r="I186" s="131">
        <f>sum(O187:O205)</f>
        <v>0</v>
      </c>
      <c r="J186" s="135" t="s">
        <v>538</v>
      </c>
      <c r="K186" s="71"/>
      <c r="L186" s="71"/>
      <c r="M186" s="71"/>
      <c r="N186" s="71"/>
      <c r="P186" s="2" t="s">
        <v>203</v>
      </c>
      <c r="Q186" s="59">
        <f>M187+N188+N189+N190+N191+N192+N193+N194+N195-M196-N197-N198+N199+M200-M201-M202-M203+M204+M205</f>
        <v>0</v>
      </c>
    </row>
    <row r="187">
      <c r="B187" s="108"/>
      <c r="C187" s="164" t="s">
        <v>204</v>
      </c>
      <c r="D187" s="108"/>
      <c r="E187" s="108"/>
      <c r="F187" s="132">
        <f>F178+F175</f>
        <v>0</v>
      </c>
      <c r="G187" s="119"/>
      <c r="H187" s="71"/>
      <c r="I187" s="71"/>
      <c r="J187" s="71"/>
      <c r="K187" s="71"/>
      <c r="L187" s="71"/>
      <c r="M187" s="120">
        <f t="shared" ref="M187:M199" si="27">if(Count(F187:L187)&gt;0,sum(F187:L187),"")</f>
        <v>0</v>
      </c>
      <c r="N187" s="54"/>
      <c r="O187" s="136">
        <f>M187</f>
        <v>0</v>
      </c>
      <c r="P187" s="54"/>
    </row>
    <row r="188">
      <c r="B188" s="137" t="s">
        <v>205</v>
      </c>
      <c r="C188" s="164" t="s">
        <v>206</v>
      </c>
      <c r="D188" s="65"/>
      <c r="E188" s="65"/>
      <c r="F188" s="132" t="str">
        <f t="shared" ref="F188:L188" si="26">F27</f>
        <v/>
      </c>
      <c r="G188" s="132" t="str">
        <f t="shared" si="26"/>
        <v/>
      </c>
      <c r="H188" s="132" t="str">
        <f t="shared" si="26"/>
        <v/>
      </c>
      <c r="I188" s="132" t="str">
        <f t="shared" si="26"/>
        <v/>
      </c>
      <c r="J188" s="132" t="str">
        <f t="shared" si="26"/>
        <v/>
      </c>
      <c r="K188" s="132" t="str">
        <f t="shared" si="26"/>
        <v/>
      </c>
      <c r="L188" s="132" t="str">
        <f t="shared" si="26"/>
        <v/>
      </c>
      <c r="M188" s="120" t="str">
        <f t="shared" si="27"/>
        <v/>
      </c>
      <c r="N188" s="134" t="str">
        <f t="shared" ref="N188:N195" si="29">if(ISNUMBER(M188)=false,"",if($J$8&lt;&gt;0,if(M188&lt;&gt;"",M188*$J$8,""),""))</f>
        <v/>
      </c>
      <c r="O188" s="138" t="str">
        <f t="shared" ref="O188:O195" si="30">N188</f>
        <v/>
      </c>
      <c r="P188" s="54"/>
    </row>
    <row r="189">
      <c r="B189" s="137" t="s">
        <v>205</v>
      </c>
      <c r="C189" s="203" t="s">
        <v>207</v>
      </c>
      <c r="D189" s="65"/>
      <c r="E189" s="65"/>
      <c r="F189" s="132" t="str">
        <f t="shared" ref="F189:L189" si="28">F28</f>
        <v/>
      </c>
      <c r="G189" s="132" t="str">
        <f t="shared" si="28"/>
        <v/>
      </c>
      <c r="H189" s="132" t="str">
        <f t="shared" si="28"/>
        <v/>
      </c>
      <c r="I189" s="132" t="str">
        <f t="shared" si="28"/>
        <v/>
      </c>
      <c r="J189" s="132" t="str">
        <f t="shared" si="28"/>
        <v/>
      </c>
      <c r="K189" s="132" t="str">
        <f t="shared" si="28"/>
        <v/>
      </c>
      <c r="L189" s="132" t="str">
        <f t="shared" si="28"/>
        <v/>
      </c>
      <c r="M189" s="120" t="str">
        <f t="shared" si="27"/>
        <v/>
      </c>
      <c r="N189" s="134" t="str">
        <f t="shared" si="29"/>
        <v/>
      </c>
      <c r="O189" s="138" t="str">
        <f t="shared" si="30"/>
        <v/>
      </c>
      <c r="P189" s="54"/>
    </row>
    <row r="190">
      <c r="B190" s="137" t="s">
        <v>205</v>
      </c>
      <c r="C190" s="164" t="s">
        <v>208</v>
      </c>
      <c r="D190" s="65"/>
      <c r="E190" s="65"/>
      <c r="F190" s="132">
        <f t="shared" ref="F190:L190" si="31">F34</f>
        <v>15179</v>
      </c>
      <c r="G190" s="132" t="str">
        <f t="shared" si="31"/>
        <v/>
      </c>
      <c r="H190" s="132" t="str">
        <f t="shared" si="31"/>
        <v/>
      </c>
      <c r="I190" s="132" t="str">
        <f t="shared" si="31"/>
        <v/>
      </c>
      <c r="J190" s="132" t="str">
        <f t="shared" si="31"/>
        <v/>
      </c>
      <c r="K190" s="132" t="str">
        <f t="shared" si="31"/>
        <v/>
      </c>
      <c r="L190" s="132" t="str">
        <f t="shared" si="31"/>
        <v/>
      </c>
      <c r="M190" s="120">
        <f t="shared" si="27"/>
        <v>15179</v>
      </c>
      <c r="N190" s="134" t="str">
        <f t="shared" si="29"/>
        <v/>
      </c>
      <c r="O190" s="138" t="str">
        <f t="shared" si="30"/>
        <v/>
      </c>
      <c r="P190" s="54"/>
    </row>
    <row r="191">
      <c r="B191" s="137" t="s">
        <v>205</v>
      </c>
      <c r="C191" s="203" t="s">
        <v>209</v>
      </c>
      <c r="D191" s="65"/>
      <c r="E191" s="65"/>
      <c r="F191" s="132" t="str">
        <f t="shared" ref="F191:L191" si="32">F37</f>
        <v/>
      </c>
      <c r="G191" s="132" t="str">
        <f t="shared" si="32"/>
        <v/>
      </c>
      <c r="H191" s="132" t="str">
        <f t="shared" si="32"/>
        <v/>
      </c>
      <c r="I191" s="132" t="str">
        <f t="shared" si="32"/>
        <v/>
      </c>
      <c r="J191" s="132" t="str">
        <f t="shared" si="32"/>
        <v/>
      </c>
      <c r="K191" s="132" t="str">
        <f t="shared" si="32"/>
        <v/>
      </c>
      <c r="L191" s="132" t="str">
        <f t="shared" si="32"/>
        <v/>
      </c>
      <c r="M191" s="120" t="str">
        <f t="shared" si="27"/>
        <v/>
      </c>
      <c r="N191" s="68" t="str">
        <f t="shared" si="29"/>
        <v/>
      </c>
      <c r="O191" s="138" t="str">
        <f t="shared" si="30"/>
        <v/>
      </c>
      <c r="P191" s="54"/>
    </row>
    <row r="192">
      <c r="B192" s="137" t="s">
        <v>205</v>
      </c>
      <c r="C192" s="164" t="s">
        <v>210</v>
      </c>
      <c r="D192" s="65"/>
      <c r="E192" s="65"/>
      <c r="F192" s="132" t="str">
        <f t="shared" ref="F192:L192" si="33">F38</f>
        <v/>
      </c>
      <c r="G192" s="132" t="str">
        <f t="shared" si="33"/>
        <v/>
      </c>
      <c r="H192" s="132" t="str">
        <f t="shared" si="33"/>
        <v/>
      </c>
      <c r="I192" s="132" t="str">
        <f t="shared" si="33"/>
        <v/>
      </c>
      <c r="J192" s="132" t="str">
        <f t="shared" si="33"/>
        <v/>
      </c>
      <c r="K192" s="132" t="str">
        <f t="shared" si="33"/>
        <v/>
      </c>
      <c r="L192" s="132" t="str">
        <f t="shared" si="33"/>
        <v/>
      </c>
      <c r="M192" s="120" t="str">
        <f t="shared" si="27"/>
        <v/>
      </c>
      <c r="N192" s="134" t="str">
        <f t="shared" si="29"/>
        <v/>
      </c>
      <c r="O192" s="138" t="str">
        <f t="shared" si="30"/>
        <v/>
      </c>
      <c r="P192" s="54"/>
    </row>
    <row r="193">
      <c r="B193" s="137" t="s">
        <v>205</v>
      </c>
      <c r="C193" s="164" t="s">
        <v>211</v>
      </c>
      <c r="D193" s="65"/>
      <c r="E193" s="65"/>
      <c r="F193" s="132" t="str">
        <f>F39</f>
        <v/>
      </c>
      <c r="G193" s="132"/>
      <c r="H193" s="132"/>
      <c r="I193" s="132"/>
      <c r="J193" s="132"/>
      <c r="K193" s="132"/>
      <c r="L193" s="132"/>
      <c r="M193" s="120" t="str">
        <f t="shared" si="27"/>
        <v/>
      </c>
      <c r="N193" s="134" t="str">
        <f t="shared" si="29"/>
        <v/>
      </c>
      <c r="O193" s="138" t="str">
        <f t="shared" si="30"/>
        <v/>
      </c>
      <c r="P193" s="54"/>
    </row>
    <row r="194">
      <c r="B194" s="137" t="s">
        <v>205</v>
      </c>
      <c r="C194" s="203" t="s">
        <v>212</v>
      </c>
      <c r="D194" s="65"/>
      <c r="E194" s="65"/>
      <c r="F194" s="132">
        <f t="shared" ref="F194:L194" si="34">F44</f>
        <v>-362</v>
      </c>
      <c r="G194" s="132" t="str">
        <f t="shared" si="34"/>
        <v/>
      </c>
      <c r="H194" s="132" t="str">
        <f t="shared" si="34"/>
        <v/>
      </c>
      <c r="I194" s="132" t="str">
        <f t="shared" si="34"/>
        <v/>
      </c>
      <c r="J194" s="132" t="str">
        <f t="shared" si="34"/>
        <v/>
      </c>
      <c r="K194" s="132" t="str">
        <f t="shared" si="34"/>
        <v/>
      </c>
      <c r="L194" s="132" t="str">
        <f t="shared" si="34"/>
        <v/>
      </c>
      <c r="M194" s="120">
        <f t="shared" si="27"/>
        <v>-362</v>
      </c>
      <c r="N194" s="68" t="str">
        <f t="shared" si="29"/>
        <v/>
      </c>
      <c r="O194" s="138" t="str">
        <f t="shared" si="30"/>
        <v/>
      </c>
      <c r="P194" s="54"/>
    </row>
    <row r="195">
      <c r="B195" s="137" t="s">
        <v>205</v>
      </c>
      <c r="C195" s="203" t="s">
        <v>213</v>
      </c>
      <c r="D195" s="65"/>
      <c r="E195" s="65"/>
      <c r="F195" s="132" t="str">
        <f t="shared" ref="F195:L195" si="35">F45</f>
        <v/>
      </c>
      <c r="G195" s="132" t="str">
        <f t="shared" si="35"/>
        <v/>
      </c>
      <c r="H195" s="132" t="str">
        <f t="shared" si="35"/>
        <v/>
      </c>
      <c r="I195" s="132" t="str">
        <f t="shared" si="35"/>
        <v/>
      </c>
      <c r="J195" s="132" t="str">
        <f t="shared" si="35"/>
        <v/>
      </c>
      <c r="K195" s="132" t="str">
        <f t="shared" si="35"/>
        <v/>
      </c>
      <c r="L195" s="132" t="str">
        <f t="shared" si="35"/>
        <v/>
      </c>
      <c r="M195" s="120" t="str">
        <f t="shared" si="27"/>
        <v/>
      </c>
      <c r="N195" s="68" t="str">
        <f t="shared" si="29"/>
        <v/>
      </c>
      <c r="O195" s="138" t="str">
        <f t="shared" si="30"/>
        <v/>
      </c>
      <c r="P195" s="54"/>
    </row>
    <row r="196">
      <c r="B196" s="65" t="s">
        <v>128</v>
      </c>
      <c r="C196" s="203" t="s">
        <v>214</v>
      </c>
      <c r="D196" s="65"/>
      <c r="E196" s="65"/>
      <c r="F196" s="140"/>
      <c r="G196" s="71"/>
      <c r="H196" s="71"/>
      <c r="I196" s="71"/>
      <c r="J196" s="71"/>
      <c r="K196" s="71"/>
      <c r="L196" s="71"/>
      <c r="M196" s="68" t="str">
        <f t="shared" si="27"/>
        <v/>
      </c>
      <c r="N196" s="141"/>
      <c r="O196" s="138">
        <f>-M196</f>
        <v>0</v>
      </c>
      <c r="P196" s="54"/>
    </row>
    <row r="197">
      <c r="B197" s="65" t="s">
        <v>128</v>
      </c>
      <c r="C197" s="203" t="s">
        <v>215</v>
      </c>
      <c r="D197" s="65"/>
      <c r="E197" s="65"/>
      <c r="F197" s="132">
        <f t="shared" ref="F197:L197" si="36">F49</f>
        <v>7329</v>
      </c>
      <c r="G197" s="132" t="str">
        <f t="shared" si="36"/>
        <v/>
      </c>
      <c r="H197" s="132" t="str">
        <f t="shared" si="36"/>
        <v/>
      </c>
      <c r="I197" s="132" t="str">
        <f t="shared" si="36"/>
        <v/>
      </c>
      <c r="J197" s="132" t="str">
        <f t="shared" si="36"/>
        <v/>
      </c>
      <c r="K197" s="132" t="str">
        <f t="shared" si="36"/>
        <v/>
      </c>
      <c r="L197" s="132" t="str">
        <f t="shared" si="36"/>
        <v/>
      </c>
      <c r="M197" s="120">
        <f t="shared" si="27"/>
        <v>7329</v>
      </c>
      <c r="N197" s="68" t="str">
        <f t="shared" ref="N197:N199" si="38">if(ISNUMBER(M197)=false,"",if($J$8&lt;&gt;0,if(M197&lt;&gt;"",M197*$J$8,""),""))</f>
        <v/>
      </c>
      <c r="O197" s="138">
        <f t="shared" ref="O197:O198" si="39">-N197</f>
        <v>0</v>
      </c>
    </row>
    <row r="198">
      <c r="B198" s="65" t="s">
        <v>128</v>
      </c>
      <c r="C198" s="164" t="s">
        <v>216</v>
      </c>
      <c r="D198" s="65"/>
      <c r="E198" s="65"/>
      <c r="F198" s="132">
        <f t="shared" ref="F198:L198" si="37">F49</f>
        <v>7329</v>
      </c>
      <c r="G198" s="132" t="str">
        <f t="shared" si="37"/>
        <v/>
      </c>
      <c r="H198" s="132" t="str">
        <f t="shared" si="37"/>
        <v/>
      </c>
      <c r="I198" s="132" t="str">
        <f t="shared" si="37"/>
        <v/>
      </c>
      <c r="J198" s="132" t="str">
        <f t="shared" si="37"/>
        <v/>
      </c>
      <c r="K198" s="132" t="str">
        <f t="shared" si="37"/>
        <v/>
      </c>
      <c r="L198" s="132" t="str">
        <f t="shared" si="37"/>
        <v/>
      </c>
      <c r="M198" s="120">
        <f t="shared" si="27"/>
        <v>7329</v>
      </c>
      <c r="N198" s="68" t="str">
        <f t="shared" si="38"/>
        <v/>
      </c>
      <c r="O198" s="138">
        <f t="shared" si="39"/>
        <v>0</v>
      </c>
    </row>
    <row r="199">
      <c r="B199" s="137" t="s">
        <v>205</v>
      </c>
      <c r="C199" s="164" t="s">
        <v>217</v>
      </c>
      <c r="D199" s="65"/>
      <c r="E199" s="65"/>
      <c r="F199" s="140"/>
      <c r="G199" s="142"/>
      <c r="H199" s="66"/>
      <c r="I199" s="66"/>
      <c r="J199" s="66"/>
      <c r="K199" s="66"/>
      <c r="L199" s="66"/>
      <c r="M199" s="120" t="str">
        <f t="shared" si="27"/>
        <v/>
      </c>
      <c r="N199" s="134" t="str">
        <f t="shared" si="38"/>
        <v/>
      </c>
      <c r="O199" s="138" t="str">
        <f>N199</f>
        <v/>
      </c>
      <c r="P199" s="143" t="s">
        <v>218</v>
      </c>
    </row>
    <row r="200">
      <c r="B200" s="144" t="s">
        <v>205</v>
      </c>
      <c r="C200" s="164" t="s">
        <v>341</v>
      </c>
      <c r="D200" s="108"/>
      <c r="E200" s="108"/>
      <c r="F200" s="145"/>
      <c r="G200" s="2" t="s">
        <v>342</v>
      </c>
      <c r="H200" s="168" t="str">
        <f>O33</f>
        <v/>
      </c>
      <c r="I200" s="196" t="s">
        <v>309</v>
      </c>
      <c r="M200" s="134" t="str">
        <f t="shared" ref="M200:M201" si="40">F200</f>
        <v/>
      </c>
      <c r="N200" s="141"/>
      <c r="O200" s="138" t="str">
        <f>M200</f>
        <v/>
      </c>
    </row>
    <row r="201">
      <c r="B201" s="108" t="s">
        <v>128</v>
      </c>
      <c r="C201" s="164" t="s">
        <v>343</v>
      </c>
      <c r="D201" s="108"/>
      <c r="E201" s="108"/>
      <c r="F201" s="145"/>
      <c r="G201" s="2" t="s">
        <v>342</v>
      </c>
      <c r="H201" s="168" t="str">
        <f>O50</f>
        <v/>
      </c>
      <c r="I201" s="196" t="s">
        <v>307</v>
      </c>
      <c r="M201" s="134" t="str">
        <f t="shared" si="40"/>
        <v/>
      </c>
      <c r="N201" s="141"/>
      <c r="O201" s="138">
        <f t="shared" ref="O201:O203" si="41">-M201</f>
        <v>0</v>
      </c>
    </row>
    <row r="202">
      <c r="B202" s="108" t="s">
        <v>128</v>
      </c>
      <c r="C202" s="164" t="s">
        <v>221</v>
      </c>
      <c r="D202" s="108"/>
      <c r="E202" s="108"/>
      <c r="F202" s="145"/>
      <c r="G202" s="71"/>
      <c r="H202" s="71"/>
      <c r="I202" s="71"/>
      <c r="J202" s="71"/>
      <c r="K202" s="71"/>
      <c r="L202" s="71"/>
      <c r="M202" s="134" t="str">
        <f t="shared" ref="M202:M221" si="42">if(Count(F202:L202)&gt;0,sum(F202:L202),"")</f>
        <v/>
      </c>
      <c r="N202" s="141"/>
      <c r="O202" s="138">
        <f t="shared" si="41"/>
        <v>0</v>
      </c>
      <c r="Q202" s="2" t="s">
        <v>222</v>
      </c>
    </row>
    <row r="203">
      <c r="B203" s="108" t="s">
        <v>128</v>
      </c>
      <c r="C203" s="164" t="s">
        <v>344</v>
      </c>
      <c r="D203" s="108"/>
      <c r="E203" s="108"/>
      <c r="F203" s="132" t="str">
        <f>F184</f>
        <v/>
      </c>
      <c r="G203" s="71"/>
      <c r="H203" s="71"/>
      <c r="I203" s="71"/>
      <c r="J203" s="71"/>
      <c r="K203" s="71"/>
      <c r="L203" s="71"/>
      <c r="M203" s="134" t="str">
        <f t="shared" si="42"/>
        <v/>
      </c>
      <c r="N203" s="141"/>
      <c r="O203" s="138">
        <f t="shared" si="41"/>
        <v>0</v>
      </c>
    </row>
    <row r="204">
      <c r="B204" s="144" t="s">
        <v>205</v>
      </c>
      <c r="C204" s="167" t="s">
        <v>224</v>
      </c>
      <c r="D204" s="108"/>
      <c r="E204" s="108"/>
      <c r="F204" s="145" t="s">
        <v>151</v>
      </c>
      <c r="G204" s="71"/>
      <c r="H204" s="71"/>
      <c r="I204" s="71"/>
      <c r="J204" s="71"/>
      <c r="K204" s="71"/>
      <c r="L204" s="71"/>
      <c r="M204" s="134" t="str">
        <f t="shared" si="42"/>
        <v/>
      </c>
      <c r="N204" s="141"/>
      <c r="O204" s="138" t="str">
        <f t="shared" ref="O204:O205" si="43">M204</f>
        <v/>
      </c>
    </row>
    <row r="205">
      <c r="B205" s="144" t="s">
        <v>205</v>
      </c>
      <c r="C205" s="167" t="s">
        <v>225</v>
      </c>
      <c r="D205" s="108"/>
      <c r="E205" s="108"/>
      <c r="F205" s="145" t="s">
        <v>151</v>
      </c>
      <c r="G205" s="71"/>
      <c r="H205" s="71"/>
      <c r="I205" s="71"/>
      <c r="J205" s="71"/>
      <c r="K205" s="71"/>
      <c r="L205" s="71"/>
      <c r="M205" s="134" t="str">
        <f t="shared" si="42"/>
        <v/>
      </c>
      <c r="N205" s="141"/>
      <c r="O205" s="138" t="str">
        <f t="shared" si="43"/>
        <v/>
      </c>
    </row>
    <row r="206">
      <c r="B206" s="40"/>
      <c r="C206" s="146"/>
      <c r="D206" s="41"/>
      <c r="E206" s="41"/>
      <c r="F206" s="147"/>
      <c r="G206" s="43"/>
      <c r="H206" s="43"/>
      <c r="I206" s="43"/>
      <c r="J206" s="43"/>
      <c r="K206" s="43"/>
      <c r="L206" s="43"/>
      <c r="M206" s="85" t="str">
        <f t="shared" si="42"/>
        <v/>
      </c>
      <c r="N206" s="48" t="str">
        <f t="shared" ref="N206:N221" si="44">if(ISNUMBER(M206)=false,"",if($J$8&lt;&gt;0,if(M206&lt;&gt;"",M206*$J$8,""),""))</f>
        <v/>
      </c>
      <c r="O206" s="148"/>
    </row>
    <row r="207">
      <c r="B207" s="40"/>
      <c r="C207" s="146"/>
      <c r="D207" s="41"/>
      <c r="E207" s="41"/>
      <c r="F207" s="147"/>
      <c r="G207" s="43"/>
      <c r="H207" s="43"/>
      <c r="I207" s="43"/>
      <c r="J207" s="43"/>
      <c r="K207" s="43"/>
      <c r="L207" s="43"/>
      <c r="M207" s="85" t="str">
        <f t="shared" si="42"/>
        <v/>
      </c>
      <c r="N207" s="48" t="str">
        <f t="shared" si="44"/>
        <v/>
      </c>
      <c r="O207" s="148"/>
    </row>
    <row r="208">
      <c r="B208" s="40"/>
      <c r="C208" s="146"/>
      <c r="D208" s="41"/>
      <c r="E208" s="41"/>
      <c r="F208" s="147"/>
      <c r="G208" s="43"/>
      <c r="H208" s="43"/>
      <c r="I208" s="43"/>
      <c r="J208" s="43"/>
      <c r="K208" s="43"/>
      <c r="L208" s="43"/>
      <c r="M208" s="85" t="str">
        <f t="shared" si="42"/>
        <v/>
      </c>
      <c r="N208" s="48" t="str">
        <f t="shared" si="44"/>
        <v/>
      </c>
      <c r="O208" s="148"/>
    </row>
    <row r="209">
      <c r="B209" s="40"/>
      <c r="C209" s="146"/>
      <c r="D209" s="41"/>
      <c r="E209" s="41"/>
      <c r="F209" s="147"/>
      <c r="G209" s="43"/>
      <c r="H209" s="43"/>
      <c r="I209" s="43"/>
      <c r="J209" s="43"/>
      <c r="K209" s="43"/>
      <c r="L209" s="43"/>
      <c r="M209" s="85" t="str">
        <f t="shared" si="42"/>
        <v/>
      </c>
      <c r="N209" s="48" t="str">
        <f t="shared" si="44"/>
        <v/>
      </c>
      <c r="O209" s="148"/>
    </row>
    <row r="210">
      <c r="B210" s="40"/>
      <c r="C210" s="146"/>
      <c r="D210" s="41"/>
      <c r="E210" s="41"/>
      <c r="F210" s="147"/>
      <c r="G210" s="43"/>
      <c r="H210" s="43"/>
      <c r="I210" s="43"/>
      <c r="J210" s="43"/>
      <c r="K210" s="43"/>
      <c r="L210" s="43"/>
      <c r="M210" s="85" t="str">
        <f t="shared" si="42"/>
        <v/>
      </c>
      <c r="N210" s="48" t="str">
        <f t="shared" si="44"/>
        <v/>
      </c>
      <c r="O210" s="148"/>
    </row>
    <row r="211">
      <c r="B211" s="40"/>
      <c r="C211" s="146"/>
      <c r="D211" s="41"/>
      <c r="E211" s="41"/>
      <c r="F211" s="147"/>
      <c r="G211" s="43"/>
      <c r="H211" s="43"/>
      <c r="I211" s="43"/>
      <c r="J211" s="43"/>
      <c r="K211" s="43"/>
      <c r="L211" s="43"/>
      <c r="M211" s="85" t="str">
        <f t="shared" si="42"/>
        <v/>
      </c>
      <c r="N211" s="48" t="str">
        <f t="shared" si="44"/>
        <v/>
      </c>
      <c r="O211" s="148"/>
    </row>
    <row r="212">
      <c r="B212" s="40"/>
      <c r="C212" s="146"/>
      <c r="D212" s="41"/>
      <c r="E212" s="41"/>
      <c r="F212" s="147"/>
      <c r="G212" s="43"/>
      <c r="H212" s="43"/>
      <c r="I212" s="43"/>
      <c r="J212" s="43"/>
      <c r="K212" s="43"/>
      <c r="L212" s="43"/>
      <c r="M212" s="85" t="str">
        <f t="shared" si="42"/>
        <v/>
      </c>
      <c r="N212" s="48" t="str">
        <f t="shared" si="44"/>
        <v/>
      </c>
      <c r="O212" s="148"/>
    </row>
    <row r="213">
      <c r="B213" s="40"/>
      <c r="C213" s="146"/>
      <c r="D213" s="41"/>
      <c r="E213" s="41"/>
      <c r="F213" s="147"/>
      <c r="G213" s="43"/>
      <c r="H213" s="43"/>
      <c r="I213" s="43"/>
      <c r="J213" s="43"/>
      <c r="K213" s="43"/>
      <c r="L213" s="43"/>
      <c r="M213" s="85" t="str">
        <f t="shared" si="42"/>
        <v/>
      </c>
      <c r="N213" s="48" t="str">
        <f t="shared" si="44"/>
        <v/>
      </c>
      <c r="O213" s="148"/>
    </row>
    <row r="214">
      <c r="B214" s="40"/>
      <c r="C214" s="146"/>
      <c r="D214" s="41"/>
      <c r="E214" s="41"/>
      <c r="F214" s="147"/>
      <c r="G214" s="43"/>
      <c r="H214" s="43"/>
      <c r="I214" s="43"/>
      <c r="J214" s="43"/>
      <c r="K214" s="43"/>
      <c r="L214" s="43"/>
      <c r="M214" s="85" t="str">
        <f t="shared" si="42"/>
        <v/>
      </c>
      <c r="N214" s="48" t="str">
        <f t="shared" si="44"/>
        <v/>
      </c>
      <c r="O214" s="149" t="str">
        <f>M215</f>
        <v/>
      </c>
      <c r="P214" s="56" t="s">
        <v>226</v>
      </c>
    </row>
    <row r="215">
      <c r="B215" s="40"/>
      <c r="C215" s="146"/>
      <c r="D215" s="41"/>
      <c r="E215" s="41"/>
      <c r="F215" s="147"/>
      <c r="G215" s="43"/>
      <c r="H215" s="43"/>
      <c r="I215" s="43"/>
      <c r="J215" s="43"/>
      <c r="K215" s="43"/>
      <c r="L215" s="43"/>
      <c r="M215" s="85" t="str">
        <f t="shared" si="42"/>
        <v/>
      </c>
      <c r="N215" s="48" t="str">
        <f t="shared" si="44"/>
        <v/>
      </c>
      <c r="O215" s="136"/>
      <c r="P215" s="54"/>
    </row>
    <row r="216">
      <c r="B216" s="40"/>
      <c r="C216" s="146"/>
      <c r="D216" s="41"/>
      <c r="E216" s="41"/>
      <c r="F216" s="147"/>
      <c r="G216" s="43"/>
      <c r="H216" s="43"/>
      <c r="I216" s="43"/>
      <c r="J216" s="43"/>
      <c r="K216" s="43"/>
      <c r="L216" s="43"/>
      <c r="M216" s="85" t="str">
        <f t="shared" si="42"/>
        <v/>
      </c>
      <c r="N216" s="48" t="str">
        <f t="shared" si="44"/>
        <v/>
      </c>
      <c r="O216" s="136"/>
      <c r="P216" s="54"/>
    </row>
    <row r="217">
      <c r="B217" s="40"/>
      <c r="C217" s="146"/>
      <c r="D217" s="41"/>
      <c r="E217" s="41"/>
      <c r="F217" s="147"/>
      <c r="G217" s="43"/>
      <c r="H217" s="43"/>
      <c r="I217" s="43"/>
      <c r="J217" s="43"/>
      <c r="K217" s="43"/>
      <c r="L217" s="43"/>
      <c r="M217" s="85" t="str">
        <f t="shared" si="42"/>
        <v/>
      </c>
      <c r="N217" s="48" t="str">
        <f t="shared" si="44"/>
        <v/>
      </c>
      <c r="O217" s="149" t="str">
        <f>M218</f>
        <v/>
      </c>
      <c r="P217" s="56" t="s">
        <v>226</v>
      </c>
    </row>
    <row r="218">
      <c r="B218" s="40"/>
      <c r="C218" s="146"/>
      <c r="D218" s="41"/>
      <c r="E218" s="41"/>
      <c r="F218" s="147"/>
      <c r="G218" s="43"/>
      <c r="H218" s="43"/>
      <c r="I218" s="43"/>
      <c r="J218" s="43"/>
      <c r="K218" s="43"/>
      <c r="L218" s="43"/>
      <c r="M218" s="85" t="str">
        <f t="shared" si="42"/>
        <v/>
      </c>
      <c r="N218" s="48" t="str">
        <f t="shared" si="44"/>
        <v/>
      </c>
      <c r="O218" s="150"/>
      <c r="P218" s="54"/>
    </row>
    <row r="219">
      <c r="B219" s="40"/>
      <c r="C219" s="146"/>
      <c r="D219" s="41"/>
      <c r="E219" s="41"/>
      <c r="F219" s="147"/>
      <c r="G219" s="43"/>
      <c r="H219" s="43"/>
      <c r="I219" s="43"/>
      <c r="J219" s="43"/>
      <c r="K219" s="43"/>
      <c r="L219" s="43"/>
      <c r="M219" s="85" t="str">
        <f t="shared" si="42"/>
        <v/>
      </c>
      <c r="N219" s="48" t="str">
        <f t="shared" si="44"/>
        <v/>
      </c>
      <c r="O219" s="150"/>
      <c r="P219" s="54"/>
    </row>
    <row r="220">
      <c r="B220" s="40"/>
      <c r="C220" s="146"/>
      <c r="D220" s="41"/>
      <c r="E220" s="41"/>
      <c r="F220" s="147"/>
      <c r="G220" s="43"/>
      <c r="H220" s="43"/>
      <c r="I220" s="43"/>
      <c r="J220" s="43"/>
      <c r="K220" s="43"/>
      <c r="L220" s="43"/>
      <c r="M220" s="85" t="str">
        <f t="shared" si="42"/>
        <v/>
      </c>
      <c r="N220" s="48" t="str">
        <f t="shared" si="44"/>
        <v/>
      </c>
      <c r="O220" s="149">
        <f>O225-O217</f>
        <v>0</v>
      </c>
      <c r="P220" s="56" t="s">
        <v>226</v>
      </c>
    </row>
    <row r="221">
      <c r="B221" s="40"/>
      <c r="C221" s="146"/>
      <c r="D221" s="41"/>
      <c r="E221" s="41"/>
      <c r="F221" s="147"/>
      <c r="G221" s="43"/>
      <c r="H221" s="43"/>
      <c r="I221" s="43"/>
      <c r="J221" s="43"/>
      <c r="K221" s="43"/>
      <c r="L221" s="43"/>
      <c r="M221" s="85" t="str">
        <f t="shared" si="42"/>
        <v/>
      </c>
      <c r="N221" s="48" t="str">
        <f t="shared" si="44"/>
        <v/>
      </c>
      <c r="O221" s="150"/>
      <c r="P221" s="54"/>
    </row>
    <row r="222">
      <c r="N222" s="4"/>
      <c r="O222" s="149" t="str">
        <f>N223</f>
        <v/>
      </c>
      <c r="P222" s="56" t="s">
        <v>226</v>
      </c>
    </row>
    <row r="223">
      <c r="N223" s="4"/>
      <c r="O223" s="150"/>
      <c r="P223" s="54"/>
    </row>
    <row r="224">
      <c r="N224" s="4"/>
      <c r="O224" s="150"/>
      <c r="P224" s="54"/>
    </row>
    <row r="225">
      <c r="N225" s="4"/>
      <c r="O225" s="149">
        <f>M226+N227+N228+N229+N230+N231+N232-M233-N234-N235+M236-M237-M238</f>
        <v>0</v>
      </c>
      <c r="P225" s="56" t="s">
        <v>226</v>
      </c>
    </row>
    <row r="229">
      <c r="N229" s="4"/>
    </row>
    <row r="230">
      <c r="N230" s="4"/>
    </row>
    <row r="231">
      <c r="N231" s="4"/>
    </row>
    <row r="232">
      <c r="N232" s="4"/>
    </row>
    <row r="233">
      <c r="N233" s="4"/>
    </row>
    <row r="234">
      <c r="N234" s="4"/>
    </row>
    <row r="235">
      <c r="N235" s="4"/>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sheetData>
  <mergeCells count="23">
    <mergeCell ref="B8:D8"/>
    <mergeCell ref="AB8:AC8"/>
    <mergeCell ref="R36:V36"/>
    <mergeCell ref="D146:E146"/>
    <mergeCell ref="D147:E147"/>
    <mergeCell ref="D148:E148"/>
    <mergeCell ref="D149:E149"/>
    <mergeCell ref="D150:E150"/>
    <mergeCell ref="D151:E151"/>
    <mergeCell ref="D152:E152"/>
    <mergeCell ref="D153:E153"/>
    <mergeCell ref="D154:E154"/>
    <mergeCell ref="D155:E155"/>
    <mergeCell ref="D156:E156"/>
    <mergeCell ref="I200:L200"/>
    <mergeCell ref="I201:L201"/>
    <mergeCell ref="D160:E160"/>
    <mergeCell ref="D161:E161"/>
    <mergeCell ref="D162:E162"/>
    <mergeCell ref="D165:E165"/>
    <mergeCell ref="D166:E166"/>
    <mergeCell ref="D167:E167"/>
    <mergeCell ref="D168:E168"/>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min="6" max="6" width="15.63"/>
    <col customWidth="1" min="17" max="17" width="24.88"/>
    <col customWidth="1" min="18" max="18" width="24.0"/>
    <col customWidth="1" min="20" max="20" width="24.88"/>
  </cols>
  <sheetData>
    <row r="1">
      <c r="A1" s="3" t="s">
        <v>539</v>
      </c>
      <c r="N1" s="4"/>
    </row>
    <row r="2">
      <c r="A2" s="304" t="s">
        <v>540</v>
      </c>
      <c r="B2" s="6"/>
      <c r="C2" s="6"/>
      <c r="D2" s="6"/>
      <c r="E2" s="6"/>
      <c r="F2" s="6"/>
      <c r="G2" s="6"/>
      <c r="H2" s="6"/>
      <c r="I2" s="6"/>
      <c r="J2" s="6"/>
      <c r="K2" s="6"/>
      <c r="N2" s="4"/>
    </row>
    <row r="3">
      <c r="A3" s="5" t="s">
        <v>541</v>
      </c>
      <c r="B3" s="6"/>
      <c r="C3" s="6"/>
      <c r="D3" s="6"/>
      <c r="E3" s="6"/>
      <c r="F3" s="6"/>
      <c r="G3" s="6"/>
      <c r="H3" s="6"/>
      <c r="I3" s="6"/>
      <c r="J3" s="6"/>
      <c r="K3" s="6"/>
      <c r="N3" s="4"/>
    </row>
    <row r="4">
      <c r="A4" s="5" t="s">
        <v>542</v>
      </c>
      <c r="N4" s="4"/>
      <c r="Y4" s="8" t="s">
        <v>7</v>
      </c>
    </row>
    <row r="5">
      <c r="A5" s="7" t="s">
        <v>543</v>
      </c>
      <c r="N5" s="4"/>
      <c r="Y5" s="2" t="s">
        <v>9</v>
      </c>
      <c r="AA5" s="10">
        <v>2021.0</v>
      </c>
    </row>
    <row r="6">
      <c r="A6" s="9" t="s">
        <v>544</v>
      </c>
      <c r="E6" s="11"/>
      <c r="F6" s="11"/>
      <c r="N6" s="4"/>
      <c r="Y6" s="2" t="s">
        <v>11</v>
      </c>
      <c r="AA6" s="12">
        <f>DATEVALUE("12/31/" &amp; AA5)</f>
        <v>44561</v>
      </c>
    </row>
    <row r="7">
      <c r="A7" s="9" t="s">
        <v>10</v>
      </c>
      <c r="E7" s="11"/>
      <c r="F7" s="11"/>
      <c r="N7" s="4"/>
      <c r="Y7" s="2" t="s">
        <v>12</v>
      </c>
      <c r="AA7" s="13">
        <v>0.0125</v>
      </c>
    </row>
    <row r="8">
      <c r="B8" s="14" t="str">
        <f>"Enter your management fees (for the entire year of " &amp; AA5 &amp; ") using one of the three methods below:"</f>
        <v>Enter your management fees (for the entire year of 2021) using one of the three methods below:</v>
      </c>
      <c r="E8" s="15">
        <v>1250.0</v>
      </c>
      <c r="F8" s="8"/>
      <c r="G8" s="2" t="s">
        <v>13</v>
      </c>
      <c r="J8" s="151">
        <v>0.01769441490656783</v>
      </c>
      <c r="K8" s="206" t="s">
        <v>545</v>
      </c>
      <c r="Y8" s="2" t="s">
        <v>14</v>
      </c>
      <c r="AA8" s="17">
        <v>70643.76</v>
      </c>
      <c r="AB8" s="7" t="s">
        <v>15</v>
      </c>
      <c r="AD8" s="7"/>
      <c r="AE8" s="7"/>
      <c r="AF8" s="7"/>
      <c r="AG8" s="7"/>
      <c r="AH8" s="7"/>
      <c r="AI8" s="7"/>
      <c r="AJ8" s="7"/>
      <c r="AK8" s="7"/>
      <c r="AL8" s="7"/>
      <c r="AM8" s="7"/>
      <c r="AN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16</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t="s">
        <v>546</v>
      </c>
      <c r="G20" s="36" t="s">
        <v>547</v>
      </c>
      <c r="H20" s="36" t="s">
        <v>237</v>
      </c>
      <c r="I20" s="36" t="s">
        <v>548</v>
      </c>
      <c r="J20" s="36" t="s">
        <v>549</v>
      </c>
      <c r="K20" s="37"/>
      <c r="L20" s="37"/>
      <c r="M20" s="38"/>
      <c r="N20" s="39"/>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row>
    <row r="21">
      <c r="B21" s="40" t="s">
        <v>37</v>
      </c>
      <c r="C21" s="41"/>
      <c r="D21" s="42"/>
      <c r="E21" s="42"/>
      <c r="F21" s="43"/>
      <c r="G21" s="43"/>
      <c r="H21" s="43"/>
      <c r="I21" s="43"/>
      <c r="J21" s="43"/>
      <c r="K21" s="44"/>
      <c r="L21" s="44"/>
      <c r="M21" s="45"/>
    </row>
    <row r="22">
      <c r="B22" s="40" t="s">
        <v>38</v>
      </c>
      <c r="C22" s="41" t="s">
        <v>39</v>
      </c>
      <c r="D22" s="42"/>
      <c r="E22" s="42"/>
      <c r="F22" s="43" t="s">
        <v>550</v>
      </c>
      <c r="G22" s="43" t="s">
        <v>551</v>
      </c>
      <c r="H22" s="107" t="s">
        <v>243</v>
      </c>
      <c r="I22" s="43" t="s">
        <v>552</v>
      </c>
      <c r="J22" s="43" t="s">
        <v>553</v>
      </c>
      <c r="K22" s="44"/>
      <c r="L22" s="44"/>
      <c r="M22" s="45"/>
      <c r="N22" s="46" t="s">
        <v>554</v>
      </c>
      <c r="O22" s="46"/>
      <c r="P22" s="46"/>
      <c r="Q22" s="46"/>
    </row>
    <row r="23">
      <c r="B23" s="40" t="s">
        <v>42</v>
      </c>
      <c r="C23" s="41" t="s">
        <v>43</v>
      </c>
      <c r="D23" s="41" t="s">
        <v>44</v>
      </c>
      <c r="E23" s="42"/>
      <c r="F23" s="107" t="s">
        <v>555</v>
      </c>
      <c r="G23" s="107" t="s">
        <v>556</v>
      </c>
      <c r="H23" s="107" t="s">
        <v>250</v>
      </c>
      <c r="I23" s="43" t="s">
        <v>557</v>
      </c>
      <c r="J23" s="43" t="s">
        <v>558</v>
      </c>
      <c r="K23" s="44"/>
      <c r="L23" s="44"/>
      <c r="M23" s="45"/>
      <c r="N23" s="46" t="s">
        <v>559</v>
      </c>
      <c r="O23" s="46"/>
      <c r="P23" s="46"/>
      <c r="Q23" s="46"/>
    </row>
    <row r="24">
      <c r="B24" s="40" t="s">
        <v>42</v>
      </c>
      <c r="C24" s="41" t="s">
        <v>47</v>
      </c>
      <c r="D24" s="41" t="s">
        <v>48</v>
      </c>
      <c r="E24" s="42"/>
      <c r="F24" s="107" t="s">
        <v>560</v>
      </c>
      <c r="G24" s="107" t="s">
        <v>560</v>
      </c>
      <c r="H24" s="107" t="s">
        <v>560</v>
      </c>
      <c r="I24" s="107" t="s">
        <v>560</v>
      </c>
      <c r="J24" s="43" t="s">
        <v>561</v>
      </c>
      <c r="K24" s="44"/>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50" si="4">if(Count(F26:L26)&gt;0,sum(F26:L26),"")</f>
        <v/>
      </c>
      <c r="N26" s="48" t="str">
        <f t="shared" ref="N26:N50" si="5">if(ISNUMBER(M26)=false,"",if($J$8&lt;&gt;0,if(M26&lt;&gt;"",M26*$J$8,""),""))</f>
        <v/>
      </c>
    </row>
    <row r="27">
      <c r="B27" s="40">
        <v>1.0</v>
      </c>
      <c r="C27" s="41" t="s">
        <v>51</v>
      </c>
      <c r="D27" s="42"/>
      <c r="E27" s="42"/>
      <c r="F27" s="49">
        <v>0.0</v>
      </c>
      <c r="G27" s="49">
        <v>0.0</v>
      </c>
      <c r="H27" s="49">
        <v>0.0</v>
      </c>
      <c r="I27" s="49">
        <v>0.0</v>
      </c>
      <c r="J27" s="49">
        <v>-28669.0</v>
      </c>
      <c r="K27" s="50"/>
      <c r="L27" s="50"/>
      <c r="M27" s="51">
        <f t="shared" si="4"/>
        <v>-28669</v>
      </c>
      <c r="N27" s="48">
        <f t="shared" si="5"/>
        <v>-507.281181</v>
      </c>
      <c r="O27" s="154">
        <v>-507.0</v>
      </c>
    </row>
    <row r="28">
      <c r="B28" s="40">
        <v>2.0</v>
      </c>
      <c r="C28" s="41" t="s">
        <v>52</v>
      </c>
      <c r="D28" s="42"/>
      <c r="E28" s="42"/>
      <c r="F28" s="49">
        <v>8431.0</v>
      </c>
      <c r="G28" s="49">
        <v>-629048.0</v>
      </c>
      <c r="H28" s="49">
        <v>-6505.0</v>
      </c>
      <c r="I28" s="49">
        <v>-12768.0</v>
      </c>
      <c r="J28" s="49">
        <v>67130.0</v>
      </c>
      <c r="K28" s="50"/>
      <c r="L28" s="50"/>
      <c r="M28" s="51">
        <f t="shared" si="4"/>
        <v>-572760</v>
      </c>
      <c r="N28" s="48">
        <f t="shared" si="5"/>
        <v>-10134.65308</v>
      </c>
      <c r="O28" s="154">
        <v>-10135.0</v>
      </c>
    </row>
    <row r="29">
      <c r="B29" s="40">
        <v>3.0</v>
      </c>
      <c r="C29" s="41" t="s">
        <v>53</v>
      </c>
      <c r="D29" s="42"/>
      <c r="E29" s="42"/>
      <c r="F29" s="50"/>
      <c r="G29" s="50"/>
      <c r="H29" s="50"/>
      <c r="I29" s="50"/>
      <c r="J29" s="50"/>
      <c r="K29" s="50"/>
      <c r="L29" s="50"/>
      <c r="M29" s="45" t="str">
        <f t="shared" si="4"/>
        <v/>
      </c>
      <c r="N29" s="48" t="str">
        <f t="shared" si="5"/>
        <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row>
    <row r="33">
      <c r="B33" s="40">
        <v>5.0</v>
      </c>
      <c r="C33" s="41" t="s">
        <v>60</v>
      </c>
      <c r="D33" s="42"/>
      <c r="E33" s="42"/>
      <c r="F33" s="49"/>
      <c r="G33" s="49">
        <v>11.0</v>
      </c>
      <c r="H33" s="49">
        <v>29.0</v>
      </c>
      <c r="I33" s="49">
        <v>26.0</v>
      </c>
      <c r="J33" s="49">
        <v>55.0</v>
      </c>
      <c r="K33" s="50"/>
      <c r="L33" s="50"/>
      <c r="M33" s="51">
        <f t="shared" si="4"/>
        <v>121</v>
      </c>
      <c r="N33" s="48">
        <f t="shared" si="5"/>
        <v>2.141024204</v>
      </c>
      <c r="O33" s="154">
        <v>31.0</v>
      </c>
      <c r="P33" s="2" t="s">
        <v>61</v>
      </c>
    </row>
    <row r="34">
      <c r="B34" s="40" t="s">
        <v>62</v>
      </c>
      <c r="C34" s="41" t="s">
        <v>63</v>
      </c>
      <c r="D34" s="42"/>
      <c r="E34" s="42"/>
      <c r="F34" s="50"/>
      <c r="G34" s="50"/>
      <c r="H34" s="50"/>
      <c r="I34" s="50"/>
      <c r="J34" s="50"/>
      <c r="K34" s="50"/>
      <c r="L34" s="50"/>
      <c r="M34" s="45" t="str">
        <f t="shared" si="4"/>
        <v/>
      </c>
      <c r="N34" s="48" t="str">
        <f t="shared" si="5"/>
        <v/>
      </c>
      <c r="O34" s="154"/>
    </row>
    <row r="35">
      <c r="B35" s="40" t="s">
        <v>65</v>
      </c>
      <c r="C35" s="41" t="s">
        <v>66</v>
      </c>
      <c r="D35" s="42"/>
      <c r="E35" s="42"/>
      <c r="F35" s="50"/>
      <c r="G35" s="50"/>
      <c r="H35" s="50"/>
      <c r="I35" s="50"/>
      <c r="J35" s="50"/>
      <c r="K35" s="50"/>
      <c r="L35" s="50"/>
      <c r="M35" s="45" t="str">
        <f t="shared" si="4"/>
        <v/>
      </c>
      <c r="N35" s="48" t="str">
        <f t="shared" si="5"/>
        <v/>
      </c>
      <c r="O35" s="154"/>
    </row>
    <row r="36">
      <c r="B36" s="40" t="s">
        <v>67</v>
      </c>
      <c r="C36" s="41" t="s">
        <v>68</v>
      </c>
      <c r="D36" s="42"/>
      <c r="E36" s="42"/>
      <c r="F36" s="50"/>
      <c r="G36" s="50"/>
      <c r="H36" s="50"/>
      <c r="I36" s="50"/>
      <c r="J36" s="50"/>
      <c r="K36" s="50"/>
      <c r="L36" s="50"/>
      <c r="M36" s="45" t="str">
        <f t="shared" si="4"/>
        <v/>
      </c>
      <c r="N36" s="48" t="str">
        <f t="shared" si="5"/>
        <v/>
      </c>
      <c r="O36" s="153"/>
      <c r="Q36" s="52" t="s">
        <v>69</v>
      </c>
      <c r="R36" s="53" t="s">
        <v>70</v>
      </c>
    </row>
    <row r="37">
      <c r="B37" s="40">
        <v>7.0</v>
      </c>
      <c r="C37" s="41" t="s">
        <v>71</v>
      </c>
      <c r="D37" s="42"/>
      <c r="E37" s="42"/>
      <c r="F37" s="50"/>
      <c r="G37" s="50"/>
      <c r="H37" s="50"/>
      <c r="I37" s="50"/>
      <c r="J37" s="50"/>
      <c r="K37" s="50"/>
      <c r="L37" s="50"/>
      <c r="M37" s="45" t="str">
        <f t="shared" si="4"/>
        <v/>
      </c>
      <c r="N37" s="48" t="str">
        <f t="shared" si="5"/>
        <v/>
      </c>
      <c r="O37" s="153"/>
      <c r="Q37" s="54"/>
      <c r="R37" s="55" t="s">
        <v>72</v>
      </c>
      <c r="S37" s="56" t="s">
        <v>73</v>
      </c>
      <c r="T37" s="52" t="s">
        <v>74</v>
      </c>
      <c r="U37" s="56" t="s">
        <v>75</v>
      </c>
      <c r="V37" s="56" t="s">
        <v>76</v>
      </c>
    </row>
    <row r="38">
      <c r="B38" s="40">
        <v>8.0</v>
      </c>
      <c r="C38" s="41" t="s">
        <v>77</v>
      </c>
      <c r="D38" s="42"/>
      <c r="E38" s="42"/>
      <c r="F38" s="50"/>
      <c r="G38" s="50"/>
      <c r="H38" s="50"/>
      <c r="I38" s="50"/>
      <c r="J38" s="50"/>
      <c r="K38" s="50"/>
      <c r="L38" s="50"/>
      <c r="M38" s="45" t="str">
        <f t="shared" si="4"/>
        <v/>
      </c>
      <c r="N38" s="48" t="str">
        <f t="shared" si="5"/>
        <v/>
      </c>
      <c r="O38" s="153"/>
      <c r="Q38" s="56" t="s">
        <v>78</v>
      </c>
      <c r="R38" s="57"/>
      <c r="S38" s="58" t="str">
        <f t="shared" ref="S38:S41" si="6">R38/$Q$38</f>
        <v>#VALUE!</v>
      </c>
      <c r="T38" s="57"/>
      <c r="U38" s="59" t="str">
        <f t="shared" ref="U38:U40" si="7">$S$35*S38</f>
        <v>#VALUE!</v>
      </c>
      <c r="V38" s="56" t="s">
        <v>79</v>
      </c>
    </row>
    <row r="39">
      <c r="B39" s="40" t="s">
        <v>80</v>
      </c>
      <c r="C39" s="41" t="s">
        <v>81</v>
      </c>
      <c r="D39" s="42"/>
      <c r="E39" s="42"/>
      <c r="F39" s="50"/>
      <c r="G39" s="50"/>
      <c r="H39" s="50"/>
      <c r="I39" s="50"/>
      <c r="J39" s="50"/>
      <c r="K39" s="50"/>
      <c r="L39" s="50"/>
      <c r="M39" s="45" t="str">
        <f t="shared" si="4"/>
        <v/>
      </c>
      <c r="N39" s="48" t="str">
        <f t="shared" si="5"/>
        <v/>
      </c>
      <c r="O39" s="153"/>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O40" s="153"/>
      <c r="Q40" s="56" t="s">
        <v>85</v>
      </c>
      <c r="R40" s="57"/>
      <c r="S40" s="58" t="str">
        <f t="shared" si="6"/>
        <v>#VALUE!</v>
      </c>
      <c r="T40" s="54"/>
      <c r="U40" s="59" t="str">
        <f t="shared" si="7"/>
        <v>#VALUE!</v>
      </c>
      <c r="V40" s="8" t="s">
        <v>86</v>
      </c>
    </row>
    <row r="41">
      <c r="B41" s="40" t="s">
        <v>87</v>
      </c>
      <c r="C41" s="41" t="s">
        <v>88</v>
      </c>
      <c r="D41" s="42"/>
      <c r="E41" s="42"/>
      <c r="F41" s="50"/>
      <c r="G41" s="50"/>
      <c r="H41" s="50"/>
      <c r="I41" s="50"/>
      <c r="J41" s="50"/>
      <c r="K41" s="50"/>
      <c r="L41" s="50"/>
      <c r="M41" s="45" t="str">
        <f t="shared" si="4"/>
        <v/>
      </c>
      <c r="N41" s="48" t="str">
        <f t="shared" si="5"/>
        <v/>
      </c>
      <c r="O41" s="153"/>
      <c r="Q41" s="60" t="s">
        <v>89</v>
      </c>
      <c r="R41" s="57"/>
      <c r="S41" s="58" t="str">
        <f t="shared" si="6"/>
        <v>#VALUE!</v>
      </c>
      <c r="T41" s="54"/>
      <c r="U41" s="54"/>
      <c r="V41" s="54"/>
    </row>
    <row r="42">
      <c r="B42" s="40">
        <v>10.0</v>
      </c>
      <c r="C42" s="41" t="s">
        <v>90</v>
      </c>
      <c r="D42" s="42"/>
      <c r="E42" s="42"/>
      <c r="F42" s="50"/>
      <c r="G42" s="50"/>
      <c r="H42" s="50"/>
      <c r="I42" s="50"/>
      <c r="J42" s="50"/>
      <c r="K42" s="50"/>
      <c r="L42" s="50"/>
      <c r="M42" s="45" t="str">
        <f t="shared" si="4"/>
        <v/>
      </c>
      <c r="N42" s="48" t="str">
        <f t="shared" si="5"/>
        <v/>
      </c>
      <c r="O42" s="153"/>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50"/>
      <c r="G44" s="50"/>
      <c r="H44" s="50"/>
      <c r="I44" s="50"/>
      <c r="J44" s="50"/>
      <c r="K44" s="50"/>
      <c r="L44" s="50"/>
      <c r="M44" s="45" t="str">
        <f t="shared" si="4"/>
        <v/>
      </c>
      <c r="N44" s="48" t="str">
        <f t="shared" si="5"/>
        <v/>
      </c>
      <c r="O44" s="153"/>
    </row>
    <row r="45">
      <c r="B45" s="40"/>
      <c r="C45" s="41" t="s">
        <v>96</v>
      </c>
      <c r="D45" s="41" t="s">
        <v>97</v>
      </c>
      <c r="E45" s="42"/>
      <c r="F45" s="50"/>
      <c r="G45" s="50"/>
      <c r="H45" s="50"/>
      <c r="I45" s="50"/>
      <c r="J45" s="50"/>
      <c r="K45" s="50"/>
      <c r="L45" s="50"/>
      <c r="M45" s="45" t="str">
        <f t="shared" si="4"/>
        <v/>
      </c>
      <c r="N45" s="48" t="str">
        <f t="shared" si="5"/>
        <v/>
      </c>
      <c r="O45" s="153"/>
    </row>
    <row r="46">
      <c r="B46" s="40"/>
      <c r="C46" s="41" t="s">
        <v>98</v>
      </c>
      <c r="D46" s="42"/>
      <c r="E46" s="42"/>
      <c r="F46" s="50"/>
      <c r="G46" s="50"/>
      <c r="H46" s="50"/>
      <c r="I46" s="50"/>
      <c r="J46" s="50"/>
      <c r="K46" s="50"/>
      <c r="L46" s="50"/>
      <c r="M46" s="45" t="str">
        <f t="shared" si="4"/>
        <v/>
      </c>
      <c r="N46" s="48" t="str">
        <f t="shared" si="5"/>
        <v/>
      </c>
      <c r="O46" s="153"/>
    </row>
    <row r="47">
      <c r="B47" s="40">
        <v>12.0</v>
      </c>
      <c r="C47" s="41" t="s">
        <v>99</v>
      </c>
      <c r="D47" s="42"/>
      <c r="E47" s="42"/>
      <c r="F47" s="49"/>
      <c r="G47" s="50"/>
      <c r="H47" s="50"/>
      <c r="I47" s="50"/>
      <c r="J47" s="49">
        <v>19871.0</v>
      </c>
      <c r="K47" s="50"/>
      <c r="L47" s="50"/>
      <c r="M47" s="51">
        <f t="shared" si="4"/>
        <v>19871</v>
      </c>
      <c r="N47" s="48">
        <f t="shared" si="5"/>
        <v>351.6057186</v>
      </c>
      <c r="O47" s="154">
        <v>0.0</v>
      </c>
      <c r="P47" s="2" t="s">
        <v>562</v>
      </c>
    </row>
    <row r="48">
      <c r="B48" s="63" t="s">
        <v>100</v>
      </c>
      <c r="C48" s="64" t="s">
        <v>101</v>
      </c>
      <c r="D48" s="64"/>
      <c r="E48" s="65"/>
      <c r="F48" s="220"/>
      <c r="G48" s="220"/>
      <c r="H48" s="220"/>
      <c r="I48" s="220"/>
      <c r="J48" s="220"/>
      <c r="K48" s="220"/>
      <c r="L48" s="220"/>
      <c r="M48" s="67" t="str">
        <f t="shared" si="4"/>
        <v/>
      </c>
      <c r="N48" s="68" t="str">
        <f t="shared" si="5"/>
        <v/>
      </c>
      <c r="O48" s="155"/>
      <c r="P48" s="2"/>
    </row>
    <row r="49">
      <c r="B49" s="63"/>
      <c r="C49" s="64" t="s">
        <v>102</v>
      </c>
      <c r="D49" s="64" t="s">
        <v>97</v>
      </c>
      <c r="E49" s="65"/>
      <c r="F49" s="220"/>
      <c r="G49" s="220"/>
      <c r="H49" s="220"/>
      <c r="I49" s="220"/>
      <c r="J49" s="220"/>
      <c r="K49" s="220"/>
      <c r="L49" s="220"/>
      <c r="M49" s="67" t="str">
        <f t="shared" si="4"/>
        <v/>
      </c>
      <c r="N49" s="68" t="str">
        <f t="shared" si="5"/>
        <v/>
      </c>
      <c r="O49" s="155"/>
      <c r="P49" s="2" t="s">
        <v>104</v>
      </c>
    </row>
    <row r="50">
      <c r="B50" s="40"/>
      <c r="C50" s="64" t="s">
        <v>105</v>
      </c>
      <c r="D50" s="64" t="s">
        <v>106</v>
      </c>
      <c r="E50" s="65"/>
      <c r="F50" s="220"/>
      <c r="G50" s="220"/>
      <c r="H50" s="220"/>
      <c r="I50" s="220"/>
      <c r="J50" s="220"/>
      <c r="K50" s="220"/>
      <c r="L50" s="220"/>
      <c r="M50" s="67" t="str">
        <f t="shared" si="4"/>
        <v/>
      </c>
      <c r="N50" s="68" t="str">
        <f t="shared" si="5"/>
        <v/>
      </c>
      <c r="O50" s="156">
        <v>1250.0</v>
      </c>
      <c r="P50" s="73" t="s">
        <v>107</v>
      </c>
    </row>
    <row r="51">
      <c r="B51" s="40"/>
      <c r="C51" s="64" t="s">
        <v>108</v>
      </c>
      <c r="D51" s="42"/>
      <c r="E51" s="42"/>
      <c r="F51" s="50"/>
      <c r="G51" s="50"/>
      <c r="H51" s="50"/>
      <c r="I51" s="50"/>
      <c r="J51" s="50"/>
      <c r="K51" s="50"/>
      <c r="L51" s="50"/>
      <c r="M51" s="45"/>
      <c r="N51" s="48"/>
      <c r="O51" s="153"/>
    </row>
    <row r="52">
      <c r="B52" s="40" t="s">
        <v>109</v>
      </c>
      <c r="C52" s="41" t="s">
        <v>110</v>
      </c>
      <c r="D52" s="42"/>
      <c r="E52" s="42"/>
      <c r="F52" s="50"/>
      <c r="G52" s="50"/>
      <c r="H52" s="50"/>
      <c r="I52" s="50"/>
      <c r="J52" s="50"/>
      <c r="K52" s="50"/>
      <c r="L52" s="50"/>
      <c r="M52" s="45" t="str">
        <f t="shared" ref="M52:M67" si="8">if(Count(F52:L52)&gt;0,sum(F52:L52),"")</f>
        <v/>
      </c>
      <c r="N52" s="48" t="str">
        <f t="shared" ref="N52:N67" si="9">if(ISNUMBER(M52)=false,"",if($J$8&lt;&gt;0,if(M52&lt;&gt;"",M52*$J$8,""),""))</f>
        <v/>
      </c>
      <c r="O52" s="153"/>
    </row>
    <row r="53">
      <c r="B53" s="40"/>
      <c r="C53" s="41" t="s">
        <v>111</v>
      </c>
      <c r="D53" s="41"/>
      <c r="E53" s="42"/>
      <c r="F53" s="50"/>
      <c r="G53" s="50"/>
      <c r="H53" s="50"/>
      <c r="I53" s="50"/>
      <c r="J53" s="50"/>
      <c r="K53" s="50"/>
      <c r="L53" s="50"/>
      <c r="M53" s="45" t="str">
        <f t="shared" si="8"/>
        <v/>
      </c>
      <c r="N53" s="48" t="str">
        <f t="shared" si="9"/>
        <v/>
      </c>
      <c r="O53" s="153"/>
    </row>
    <row r="54">
      <c r="B54" s="40" t="s">
        <v>112</v>
      </c>
      <c r="C54" s="41" t="s">
        <v>113</v>
      </c>
      <c r="D54" s="42"/>
      <c r="E54" s="42"/>
      <c r="F54" s="50"/>
      <c r="G54" s="50"/>
      <c r="H54" s="50"/>
      <c r="I54" s="50"/>
      <c r="J54" s="50"/>
      <c r="K54" s="50"/>
      <c r="L54" s="50"/>
      <c r="M54" s="45" t="str">
        <f t="shared" si="8"/>
        <v/>
      </c>
      <c r="N54" s="48" t="str">
        <f t="shared" si="9"/>
        <v/>
      </c>
      <c r="O54" s="153"/>
    </row>
    <row r="55">
      <c r="B55" s="40"/>
      <c r="C55" s="41" t="s">
        <v>114</v>
      </c>
      <c r="D55" s="42"/>
      <c r="E55" s="42"/>
      <c r="F55" s="50"/>
      <c r="G55" s="50"/>
      <c r="H55" s="50"/>
      <c r="I55" s="50"/>
      <c r="J55" s="50"/>
      <c r="K55" s="50"/>
      <c r="L55" s="50"/>
      <c r="M55" s="45" t="str">
        <f t="shared" si="8"/>
        <v/>
      </c>
      <c r="N55" s="48" t="str">
        <f t="shared" si="9"/>
        <v/>
      </c>
      <c r="O55" s="153"/>
    </row>
    <row r="56">
      <c r="B56" s="40" t="s">
        <v>115</v>
      </c>
      <c r="C56" s="41" t="s">
        <v>116</v>
      </c>
      <c r="D56" s="42"/>
      <c r="E56" s="42"/>
      <c r="F56" s="50"/>
      <c r="G56" s="50"/>
      <c r="H56" s="50"/>
      <c r="I56" s="50"/>
      <c r="J56" s="50"/>
      <c r="K56" s="50"/>
      <c r="L56" s="50"/>
      <c r="M56" s="45" t="str">
        <f t="shared" si="8"/>
        <v/>
      </c>
      <c r="N56" s="48" t="str">
        <f t="shared" si="9"/>
        <v/>
      </c>
      <c r="O56" s="153"/>
    </row>
    <row r="57">
      <c r="B57" s="40"/>
      <c r="C57" s="41" t="s">
        <v>117</v>
      </c>
      <c r="D57" s="42"/>
      <c r="E57" s="42"/>
      <c r="F57" s="50"/>
      <c r="G57" s="50"/>
      <c r="H57" s="50"/>
      <c r="I57" s="50"/>
      <c r="J57" s="50"/>
      <c r="K57" s="50"/>
      <c r="L57" s="50"/>
      <c r="M57" s="45" t="str">
        <f t="shared" si="8"/>
        <v/>
      </c>
      <c r="N57" s="48" t="str">
        <f t="shared" si="9"/>
        <v/>
      </c>
      <c r="O57" s="153"/>
    </row>
    <row r="58">
      <c r="B58" s="40"/>
      <c r="C58" s="41" t="s">
        <v>117</v>
      </c>
      <c r="D58" s="42"/>
      <c r="E58" s="42"/>
      <c r="F58" s="50"/>
      <c r="G58" s="50"/>
      <c r="H58" s="50"/>
      <c r="I58" s="50"/>
      <c r="J58" s="50"/>
      <c r="K58" s="50"/>
      <c r="L58" s="50"/>
      <c r="M58" s="45" t="str">
        <f t="shared" si="8"/>
        <v/>
      </c>
      <c r="N58" s="48" t="str">
        <f t="shared" si="9"/>
        <v/>
      </c>
      <c r="O58" s="153"/>
    </row>
    <row r="59">
      <c r="B59" s="40"/>
      <c r="C59" s="41" t="s">
        <v>117</v>
      </c>
      <c r="D59" s="42"/>
      <c r="E59" s="42"/>
      <c r="F59" s="50"/>
      <c r="G59" s="50"/>
      <c r="H59" s="50"/>
      <c r="I59" s="50"/>
      <c r="J59" s="50"/>
      <c r="K59" s="50"/>
      <c r="L59" s="50"/>
      <c r="M59" s="45" t="str">
        <f t="shared" si="8"/>
        <v/>
      </c>
      <c r="N59" s="48" t="str">
        <f t="shared" si="9"/>
        <v/>
      </c>
      <c r="O59" s="153"/>
    </row>
    <row r="60">
      <c r="B60" s="40"/>
      <c r="C60" s="41" t="s">
        <v>117</v>
      </c>
      <c r="D60" s="42"/>
      <c r="E60" s="42"/>
      <c r="F60" s="50"/>
      <c r="G60" s="50"/>
      <c r="H60" s="50"/>
      <c r="I60" s="50"/>
      <c r="J60" s="50"/>
      <c r="K60" s="50"/>
      <c r="L60" s="50"/>
      <c r="M60" s="45" t="str">
        <f t="shared" si="8"/>
        <v/>
      </c>
      <c r="N60" s="48" t="str">
        <f t="shared" si="9"/>
        <v/>
      </c>
      <c r="O60" s="153"/>
    </row>
    <row r="61">
      <c r="B61" s="40"/>
      <c r="C61" s="41" t="s">
        <v>117</v>
      </c>
      <c r="D61" s="42"/>
      <c r="E61" s="42"/>
      <c r="F61" s="50"/>
      <c r="G61" s="50"/>
      <c r="H61" s="50"/>
      <c r="I61" s="50"/>
      <c r="J61" s="50"/>
      <c r="K61" s="50"/>
      <c r="L61" s="50"/>
      <c r="M61" s="45" t="str">
        <f t="shared" si="8"/>
        <v/>
      </c>
      <c r="N61" s="48" t="str">
        <f t="shared" si="9"/>
        <v/>
      </c>
      <c r="O61" s="153"/>
    </row>
    <row r="62">
      <c r="B62" s="40"/>
      <c r="C62" s="41" t="s">
        <v>117</v>
      </c>
      <c r="D62" s="42"/>
      <c r="E62" s="42"/>
      <c r="F62" s="50"/>
      <c r="G62" s="50"/>
      <c r="H62" s="50"/>
      <c r="I62" s="50"/>
      <c r="J62" s="50"/>
      <c r="K62" s="50"/>
      <c r="L62" s="50"/>
      <c r="M62" s="45" t="str">
        <f t="shared" si="8"/>
        <v/>
      </c>
      <c r="N62" s="48" t="str">
        <f t="shared" si="9"/>
        <v/>
      </c>
      <c r="O62" s="153"/>
    </row>
    <row r="63">
      <c r="B63" s="40" t="s">
        <v>118</v>
      </c>
      <c r="C63" s="41" t="s">
        <v>119</v>
      </c>
      <c r="D63" s="41"/>
      <c r="E63" s="42"/>
      <c r="F63" s="50"/>
      <c r="G63" s="50"/>
      <c r="H63" s="49"/>
      <c r="I63" s="50"/>
      <c r="J63" s="50"/>
      <c r="K63" s="50"/>
      <c r="L63" s="50"/>
      <c r="M63" s="45" t="str">
        <f t="shared" si="8"/>
        <v/>
      </c>
      <c r="N63" s="48" t="str">
        <f t="shared" si="9"/>
        <v/>
      </c>
      <c r="O63" s="153"/>
    </row>
    <row r="64">
      <c r="B64" s="40"/>
      <c r="C64" s="41" t="s">
        <v>120</v>
      </c>
      <c r="D64" s="41" t="s">
        <v>95</v>
      </c>
      <c r="E64" s="42"/>
      <c r="F64" s="50"/>
      <c r="G64" s="50"/>
      <c r="H64" s="49">
        <v>13.0</v>
      </c>
      <c r="I64" s="50"/>
      <c r="J64" s="50"/>
      <c r="K64" s="50"/>
      <c r="L64" s="50"/>
      <c r="M64" s="51">
        <f t="shared" si="8"/>
        <v>13</v>
      </c>
      <c r="N64" s="48">
        <f t="shared" si="9"/>
        <v>0.2300273938</v>
      </c>
      <c r="O64" s="154">
        <v>1.0</v>
      </c>
    </row>
    <row r="65">
      <c r="B65" s="40" t="s">
        <v>121</v>
      </c>
      <c r="C65" s="41" t="s">
        <v>122</v>
      </c>
      <c r="D65" s="41"/>
      <c r="E65" s="42"/>
      <c r="F65" s="50"/>
      <c r="G65" s="49"/>
      <c r="H65" s="50"/>
      <c r="I65" s="50"/>
      <c r="J65" s="50"/>
      <c r="K65" s="50"/>
      <c r="L65" s="50"/>
      <c r="M65" s="45" t="str">
        <f t="shared" si="8"/>
        <v/>
      </c>
      <c r="N65" s="48" t="str">
        <f t="shared" si="9"/>
        <v/>
      </c>
      <c r="O65" s="153"/>
    </row>
    <row r="66">
      <c r="B66" s="40"/>
      <c r="C66" s="41" t="s">
        <v>123</v>
      </c>
      <c r="D66" s="41" t="s">
        <v>124</v>
      </c>
      <c r="E66" s="42"/>
      <c r="F66" s="49">
        <v>18.0</v>
      </c>
      <c r="G66" s="49">
        <v>29.0</v>
      </c>
      <c r="H66" s="49">
        <v>18.0</v>
      </c>
      <c r="I66" s="49">
        <v>3347.0</v>
      </c>
      <c r="J66" s="50"/>
      <c r="K66" s="50"/>
      <c r="L66" s="50"/>
      <c r="M66" s="51">
        <f t="shared" si="8"/>
        <v>3412</v>
      </c>
      <c r="N66" s="48">
        <f t="shared" si="9"/>
        <v>60.37334366</v>
      </c>
      <c r="O66" s="154">
        <v>62.0</v>
      </c>
    </row>
    <row r="67">
      <c r="B67" s="40"/>
      <c r="C67" s="64" t="s">
        <v>125</v>
      </c>
      <c r="D67" s="41"/>
      <c r="E67" s="41"/>
      <c r="F67" s="50"/>
      <c r="G67" s="50"/>
      <c r="H67" s="49"/>
      <c r="I67" s="50"/>
      <c r="J67" s="50"/>
      <c r="K67" s="50"/>
      <c r="L67" s="50"/>
      <c r="M67" s="45" t="str">
        <f t="shared" si="8"/>
        <v/>
      </c>
      <c r="N67" s="48" t="str">
        <f t="shared" si="9"/>
        <v/>
      </c>
      <c r="O67" s="153"/>
    </row>
    <row r="68">
      <c r="B68" s="40" t="s">
        <v>126</v>
      </c>
      <c r="C68" s="41" t="s">
        <v>127</v>
      </c>
      <c r="D68" s="41"/>
      <c r="E68" s="42"/>
      <c r="F68" s="74" t="s">
        <v>128</v>
      </c>
      <c r="G68" s="74" t="s">
        <v>128</v>
      </c>
      <c r="H68" s="74" t="s">
        <v>128</v>
      </c>
      <c r="I68" s="74" t="s">
        <v>128</v>
      </c>
      <c r="J68" s="74" t="s">
        <v>128</v>
      </c>
      <c r="K68" s="74" t="s">
        <v>128</v>
      </c>
      <c r="L68" s="74" t="s">
        <v>128</v>
      </c>
      <c r="M68" s="74" t="s">
        <v>128</v>
      </c>
      <c r="N68" s="75"/>
      <c r="O68" s="153"/>
      <c r="P68" s="2" t="s">
        <v>129</v>
      </c>
    </row>
    <row r="69">
      <c r="B69" s="40"/>
      <c r="C69" s="41" t="s">
        <v>130</v>
      </c>
      <c r="D69" s="41" t="s">
        <v>95</v>
      </c>
      <c r="E69" s="42"/>
      <c r="F69" s="74">
        <v>24808.0</v>
      </c>
      <c r="G69" s="74">
        <v>53298.0</v>
      </c>
      <c r="H69" s="74">
        <v>38802.0</v>
      </c>
      <c r="I69" s="74">
        <v>46334.0</v>
      </c>
      <c r="J69" s="74">
        <v>109510.0</v>
      </c>
      <c r="K69" s="74" t="s">
        <v>128</v>
      </c>
      <c r="L69" s="74" t="s">
        <v>128</v>
      </c>
      <c r="M69" s="74" t="s">
        <v>128</v>
      </c>
      <c r="N69" s="75" t="s">
        <v>128</v>
      </c>
      <c r="O69" s="154">
        <v>3543.0</v>
      </c>
      <c r="P69" s="2" t="s">
        <v>129</v>
      </c>
    </row>
    <row r="70">
      <c r="B70" s="40"/>
      <c r="C70" s="76" t="s">
        <v>131</v>
      </c>
      <c r="D70" s="40"/>
      <c r="E70" s="40"/>
      <c r="F70" s="50"/>
      <c r="G70" s="50"/>
      <c r="H70" s="50"/>
      <c r="I70" s="50"/>
      <c r="J70" s="50"/>
      <c r="K70" s="50"/>
      <c r="L70" s="50"/>
      <c r="M70" s="45" t="str">
        <f>if(Count(F70:L70)&gt;0,sum(F70:L70),"")</f>
        <v/>
      </c>
      <c r="N70" s="48" t="str">
        <f>if(ISNUMBER(M70)=false,"",if($J$8&lt;&gt;0,if(M70&lt;&gt;"",M70*$J$8,""),""))</f>
        <v/>
      </c>
      <c r="O70" s="153"/>
    </row>
    <row r="71">
      <c r="B71" s="40" t="s">
        <v>132</v>
      </c>
      <c r="C71" s="41" t="s">
        <v>133</v>
      </c>
      <c r="D71" s="41"/>
      <c r="E71" s="42"/>
      <c r="F71" s="74"/>
      <c r="G71" s="74"/>
      <c r="H71" s="74"/>
      <c r="I71" s="74"/>
      <c r="J71" s="74"/>
      <c r="K71" s="74"/>
      <c r="L71" s="74"/>
      <c r="M71" s="74"/>
      <c r="N71" s="75"/>
      <c r="O71" s="153"/>
      <c r="P71" s="77"/>
    </row>
    <row r="72">
      <c r="B72" s="40"/>
      <c r="C72" s="41" t="s">
        <v>134</v>
      </c>
      <c r="D72" s="41" t="s">
        <v>95</v>
      </c>
      <c r="E72" s="42"/>
      <c r="F72" s="74" t="s">
        <v>128</v>
      </c>
      <c r="G72" s="74">
        <v>11.0</v>
      </c>
      <c r="H72" s="74">
        <v>29.0</v>
      </c>
      <c r="I72" s="74">
        <v>26.0</v>
      </c>
      <c r="J72" s="74">
        <v>55.0</v>
      </c>
      <c r="K72" s="74" t="s">
        <v>128</v>
      </c>
      <c r="L72" s="74" t="s">
        <v>128</v>
      </c>
      <c r="M72" s="74" t="s">
        <v>128</v>
      </c>
      <c r="N72" s="75" t="s">
        <v>128</v>
      </c>
      <c r="O72" s="154">
        <v>31.0</v>
      </c>
      <c r="P72" s="77" t="s">
        <v>136</v>
      </c>
    </row>
    <row r="73">
      <c r="B73" s="40"/>
      <c r="C73" s="76" t="s">
        <v>259</v>
      </c>
      <c r="D73" s="41" t="s">
        <v>260</v>
      </c>
      <c r="E73" s="41"/>
      <c r="F73" s="49">
        <v>65618.0</v>
      </c>
      <c r="G73" s="49">
        <v>186187.0</v>
      </c>
      <c r="H73" s="49">
        <v>124203.0</v>
      </c>
      <c r="I73" s="49">
        <v>186753.0</v>
      </c>
      <c r="J73" s="49">
        <v>397801.0</v>
      </c>
      <c r="K73" s="50"/>
      <c r="L73" s="50"/>
      <c r="M73" s="74" t="s">
        <v>128</v>
      </c>
      <c r="N73" s="75" t="s">
        <v>128</v>
      </c>
      <c r="O73" s="157">
        <v>85.0</v>
      </c>
      <c r="P73" s="77" t="s">
        <v>136</v>
      </c>
      <c r="R73" s="206" t="s">
        <v>386</v>
      </c>
    </row>
    <row r="74">
      <c r="B74" s="40"/>
      <c r="C74" s="76" t="s">
        <v>261</v>
      </c>
      <c r="D74" s="41" t="s">
        <v>262</v>
      </c>
      <c r="E74" s="41"/>
      <c r="F74" s="79" t="s">
        <v>563</v>
      </c>
      <c r="G74" s="49"/>
      <c r="H74" s="79" t="s">
        <v>564</v>
      </c>
      <c r="I74" s="50"/>
      <c r="J74" s="79"/>
      <c r="K74" s="50"/>
      <c r="L74" s="50"/>
      <c r="M74" s="45" t="str">
        <f>if(Count(F74:L74)&gt;0,sum(F74:L74),"")</f>
        <v/>
      </c>
      <c r="N74" s="48" t="str">
        <f>if(ISNUMBER(M74)=false,"",if($J$8&lt;&gt;0,if(M74&lt;&gt;"",M74*$J$8,""),""))</f>
        <v/>
      </c>
      <c r="O74" s="157" t="s">
        <v>268</v>
      </c>
    </row>
    <row r="75">
      <c r="B75" s="40"/>
      <c r="C75" s="76" t="s">
        <v>269</v>
      </c>
      <c r="D75" s="41" t="s">
        <v>270</v>
      </c>
      <c r="E75" s="41"/>
      <c r="F75" s="49">
        <v>13367.0</v>
      </c>
      <c r="G75" s="49">
        <v>49865.0</v>
      </c>
      <c r="H75" s="49">
        <v>40139.0</v>
      </c>
      <c r="I75" s="49">
        <v>50017.0</v>
      </c>
      <c r="J75" s="49">
        <v>104909.0</v>
      </c>
      <c r="K75" s="50"/>
      <c r="L75" s="50"/>
      <c r="M75" s="45"/>
      <c r="N75" s="48"/>
      <c r="O75" s="157"/>
    </row>
    <row r="76">
      <c r="B76" s="40"/>
      <c r="C76" s="76" t="s">
        <v>271</v>
      </c>
      <c r="D76" s="41" t="s">
        <v>272</v>
      </c>
      <c r="E76" s="41"/>
      <c r="F76" s="49"/>
      <c r="G76" s="49"/>
      <c r="H76" s="49">
        <v>-5370.0</v>
      </c>
      <c r="I76" s="49">
        <v>-2375.0</v>
      </c>
      <c r="J76" s="50"/>
      <c r="K76" s="50"/>
      <c r="L76" s="50"/>
      <c r="M76" s="45"/>
      <c r="N76" s="48"/>
      <c r="O76" s="157">
        <v>-137.0</v>
      </c>
    </row>
    <row r="77">
      <c r="B77" s="40"/>
      <c r="C77" s="76" t="s">
        <v>274</v>
      </c>
      <c r="D77" s="41" t="s">
        <v>275</v>
      </c>
      <c r="E77" s="41"/>
      <c r="F77" s="78" t="s">
        <v>565</v>
      </c>
      <c r="G77" s="78" t="s">
        <v>566</v>
      </c>
      <c r="H77" s="79" t="s">
        <v>567</v>
      </c>
      <c r="I77" s="79" t="s">
        <v>568</v>
      </c>
      <c r="J77" s="79" t="s">
        <v>569</v>
      </c>
      <c r="K77" s="50"/>
      <c r="L77" s="50"/>
      <c r="M77" s="45" t="str">
        <f t="shared" ref="M77:M84" si="10">if(Count(F77:L77)&gt;0,sum(F77:L77),"")</f>
        <v/>
      </c>
      <c r="N77" s="48" t="str">
        <f t="shared" ref="N77:N84" si="11">if(ISNUMBER(M77)=false,"",if($J$8&lt;&gt;0,if(M77&lt;&gt;"",M77*$J$8,""),""))</f>
        <v/>
      </c>
      <c r="O77" s="157" t="s">
        <v>282</v>
      </c>
    </row>
    <row r="78">
      <c r="B78" s="40" t="s">
        <v>139</v>
      </c>
      <c r="C78" s="76" t="s">
        <v>137</v>
      </c>
      <c r="D78" s="41"/>
      <c r="E78" s="41"/>
      <c r="F78" s="49"/>
      <c r="G78" s="50"/>
      <c r="H78" s="50"/>
      <c r="I78" s="50"/>
      <c r="J78" s="50"/>
      <c r="K78" s="50"/>
      <c r="L78" s="50"/>
      <c r="M78" s="45" t="str">
        <f t="shared" si="10"/>
        <v/>
      </c>
      <c r="N78" s="48" t="str">
        <f t="shared" si="11"/>
        <v/>
      </c>
      <c r="O78" s="153"/>
    </row>
    <row r="79">
      <c r="B79" s="40" t="s">
        <v>140</v>
      </c>
      <c r="C79" s="42"/>
      <c r="D79" s="41"/>
      <c r="E79" s="41"/>
      <c r="F79" s="50"/>
      <c r="G79" s="50"/>
      <c r="H79" s="49"/>
      <c r="I79" s="50"/>
      <c r="J79" s="50"/>
      <c r="K79" s="50"/>
      <c r="L79" s="50"/>
      <c r="M79" s="45" t="str">
        <f t="shared" si="10"/>
        <v/>
      </c>
      <c r="N79" s="48" t="str">
        <f t="shared" si="11"/>
        <v/>
      </c>
      <c r="O79" s="153"/>
    </row>
    <row r="80">
      <c r="B80" s="40" t="s">
        <v>141</v>
      </c>
      <c r="C80" s="42"/>
      <c r="D80" s="41"/>
      <c r="E80" s="41"/>
      <c r="F80" s="50"/>
      <c r="G80" s="50"/>
      <c r="H80" s="49"/>
      <c r="I80" s="50"/>
      <c r="J80" s="50"/>
      <c r="K80" s="50"/>
      <c r="L80" s="50"/>
      <c r="M80" s="45" t="str">
        <f t="shared" si="10"/>
        <v/>
      </c>
      <c r="N80" s="48" t="str">
        <f t="shared" si="11"/>
        <v/>
      </c>
      <c r="O80" s="153"/>
    </row>
    <row r="81">
      <c r="B81" s="40" t="s">
        <v>142</v>
      </c>
      <c r="C81" s="42"/>
      <c r="D81" s="42"/>
      <c r="E81" s="42"/>
      <c r="F81" s="50"/>
      <c r="G81" s="50"/>
      <c r="H81" s="50"/>
      <c r="I81" s="50"/>
      <c r="J81" s="50"/>
      <c r="K81" s="50"/>
      <c r="L81" s="50"/>
      <c r="M81" s="45" t="str">
        <f t="shared" si="10"/>
        <v/>
      </c>
      <c r="N81" s="48" t="str">
        <f t="shared" si="11"/>
        <v/>
      </c>
      <c r="O81" s="153"/>
    </row>
    <row r="82">
      <c r="B82" s="40" t="s">
        <v>143</v>
      </c>
      <c r="C82" s="42"/>
      <c r="D82" s="42"/>
      <c r="E82" s="42"/>
      <c r="F82" s="50"/>
      <c r="G82" s="50"/>
      <c r="H82" s="50"/>
      <c r="I82" s="50"/>
      <c r="J82" s="50"/>
      <c r="K82" s="50"/>
      <c r="L82" s="50"/>
      <c r="M82" s="45" t="str">
        <f t="shared" si="10"/>
        <v/>
      </c>
      <c r="N82" s="48" t="str">
        <f t="shared" si="11"/>
        <v/>
      </c>
      <c r="O82" s="153"/>
    </row>
    <row r="83">
      <c r="B83" s="40" t="s">
        <v>144</v>
      </c>
      <c r="C83" s="42"/>
      <c r="D83" s="42"/>
      <c r="E83" s="42"/>
      <c r="F83" s="50"/>
      <c r="G83" s="50"/>
      <c r="H83" s="50"/>
      <c r="I83" s="50"/>
      <c r="J83" s="50"/>
      <c r="K83" s="50"/>
      <c r="L83" s="50"/>
      <c r="M83" s="45" t="str">
        <f t="shared" si="10"/>
        <v/>
      </c>
      <c r="N83" s="48" t="str">
        <f t="shared" si="11"/>
        <v/>
      </c>
      <c r="O83" s="153"/>
    </row>
    <row r="84">
      <c r="B84" s="40" t="s">
        <v>145</v>
      </c>
      <c r="C84" s="42"/>
      <c r="D84" s="42"/>
      <c r="E84" s="42"/>
      <c r="F84" s="50"/>
      <c r="G84" s="50"/>
      <c r="H84" s="50"/>
      <c r="I84" s="50"/>
      <c r="J84" s="50"/>
      <c r="K84" s="50"/>
      <c r="L84" s="50"/>
      <c r="M84" s="45" t="str">
        <f t="shared" si="10"/>
        <v/>
      </c>
      <c r="N84" s="48" t="str">
        <f t="shared" si="11"/>
        <v/>
      </c>
      <c r="O84" s="154"/>
    </row>
    <row r="85">
      <c r="B85" s="33"/>
      <c r="C85" s="33"/>
      <c r="D85" s="33"/>
      <c r="E85" s="33"/>
      <c r="F85" s="147"/>
      <c r="G85" s="147"/>
      <c r="H85" s="147"/>
      <c r="I85" s="147"/>
      <c r="J85" s="147"/>
      <c r="K85" s="147"/>
      <c r="L85" s="147"/>
      <c r="N85" s="4"/>
      <c r="O85" s="45"/>
    </row>
    <row r="86">
      <c r="A86" s="8" t="s">
        <v>146</v>
      </c>
      <c r="B86" s="33"/>
      <c r="C86" s="33"/>
      <c r="D86" s="33"/>
      <c r="E86" s="33"/>
      <c r="F86" s="147"/>
      <c r="G86" s="147"/>
      <c r="H86" s="147"/>
      <c r="I86" s="147"/>
      <c r="J86" s="147"/>
      <c r="K86" s="147"/>
      <c r="L86" s="147"/>
      <c r="N86" s="4"/>
      <c r="O86" s="45"/>
    </row>
    <row r="87">
      <c r="B87" s="81" t="s">
        <v>570</v>
      </c>
      <c r="C87" s="82"/>
      <c r="D87" s="82"/>
      <c r="E87" s="82"/>
      <c r="F87" s="147"/>
      <c r="G87" s="147"/>
      <c r="H87" s="147"/>
      <c r="I87" s="147"/>
      <c r="J87" s="147"/>
      <c r="K87" s="147"/>
      <c r="L87" s="147"/>
      <c r="N87" s="4"/>
      <c r="O87" s="45"/>
    </row>
    <row r="88">
      <c r="B88" s="33"/>
      <c r="C88" s="33"/>
      <c r="D88" s="33"/>
      <c r="E88" s="33"/>
      <c r="F88" s="147"/>
      <c r="G88" s="147"/>
      <c r="H88" s="147"/>
      <c r="I88" s="147"/>
      <c r="J88" s="147"/>
      <c r="K88" s="147"/>
      <c r="L88" s="147"/>
      <c r="N88" s="4"/>
      <c r="O88" s="158"/>
      <c r="R88" s="83"/>
    </row>
    <row r="89">
      <c r="B89" s="40"/>
      <c r="C89" s="146" t="s">
        <v>292</v>
      </c>
      <c r="D89" s="42"/>
      <c r="E89" s="42"/>
      <c r="F89" s="50"/>
      <c r="G89" s="50"/>
      <c r="H89" s="50"/>
      <c r="I89" s="50"/>
      <c r="J89" s="50"/>
      <c r="K89" s="50"/>
      <c r="L89" s="50"/>
      <c r="M89" s="85" t="str">
        <f t="shared" ref="M89:M138" si="12">if(Count(F89:L89)&gt;0,sum(F89:L89),"")</f>
        <v/>
      </c>
      <c r="N89" s="48" t="str">
        <f t="shared" ref="N89:N138" si="13">if(ISNUMBER(M89)=false,"",if($J$8&lt;&gt;0,if(M89&lt;&gt;"",M89*$J$8,""),""))</f>
        <v/>
      </c>
      <c r="O89" s="154"/>
    </row>
    <row r="90">
      <c r="B90" s="40">
        <v>1.0</v>
      </c>
      <c r="C90" s="84" t="s">
        <v>293</v>
      </c>
      <c r="D90" s="42"/>
      <c r="E90" s="42"/>
      <c r="F90" s="49">
        <v>24808.0</v>
      </c>
      <c r="G90" s="50"/>
      <c r="H90" s="50"/>
      <c r="I90" s="50"/>
      <c r="J90" s="50"/>
      <c r="K90" s="50"/>
      <c r="L90" s="50"/>
      <c r="M90" s="159">
        <f t="shared" si="12"/>
        <v>24808</v>
      </c>
      <c r="N90" s="48">
        <f t="shared" si="13"/>
        <v>438.963045</v>
      </c>
      <c r="O90" s="154">
        <v>439.0</v>
      </c>
    </row>
    <row r="91">
      <c r="B91" s="40">
        <v>2.0</v>
      </c>
      <c r="C91" s="84" t="s">
        <v>294</v>
      </c>
      <c r="D91" s="42"/>
      <c r="E91" s="42"/>
      <c r="F91" s="49">
        <v>1737.0</v>
      </c>
      <c r="G91" s="50"/>
      <c r="H91" s="50"/>
      <c r="I91" s="50"/>
      <c r="J91" s="50"/>
      <c r="K91" s="50"/>
      <c r="L91" s="50"/>
      <c r="M91" s="159">
        <f t="shared" si="12"/>
        <v>1737</v>
      </c>
      <c r="N91" s="48">
        <f t="shared" si="13"/>
        <v>30.73519869</v>
      </c>
      <c r="O91" s="154">
        <v>31.0</v>
      </c>
    </row>
    <row r="92">
      <c r="B92" s="40"/>
      <c r="C92" s="84"/>
      <c r="D92" s="42"/>
      <c r="E92" s="42"/>
      <c r="F92" s="50"/>
      <c r="G92" s="50"/>
      <c r="H92" s="50"/>
      <c r="I92" s="50"/>
      <c r="J92" s="50"/>
      <c r="K92" s="50"/>
      <c r="L92" s="50"/>
      <c r="M92" s="85" t="str">
        <f t="shared" si="12"/>
        <v/>
      </c>
      <c r="N92" s="48" t="str">
        <f t="shared" si="13"/>
        <v/>
      </c>
      <c r="O92" s="154"/>
    </row>
    <row r="93">
      <c r="B93" s="40"/>
      <c r="C93" s="146" t="s">
        <v>299</v>
      </c>
      <c r="D93" s="42"/>
      <c r="E93" s="42"/>
      <c r="F93" s="50"/>
      <c r="G93" s="50"/>
      <c r="H93" s="50"/>
      <c r="I93" s="50"/>
      <c r="J93" s="50"/>
      <c r="K93" s="50"/>
      <c r="L93" s="50"/>
      <c r="M93" s="85" t="str">
        <f t="shared" si="12"/>
        <v/>
      </c>
      <c r="N93" s="48" t="str">
        <f t="shared" si="13"/>
        <v/>
      </c>
      <c r="O93" s="154"/>
    </row>
    <row r="94">
      <c r="B94" s="40"/>
      <c r="C94" s="84" t="s">
        <v>300</v>
      </c>
      <c r="D94" s="42"/>
      <c r="E94" s="42"/>
      <c r="F94" s="50"/>
      <c r="G94" s="50"/>
      <c r="H94" s="50"/>
      <c r="I94" s="50"/>
      <c r="J94" s="50"/>
      <c r="K94" s="50"/>
      <c r="L94" s="50"/>
      <c r="M94" s="85" t="str">
        <f t="shared" si="12"/>
        <v/>
      </c>
      <c r="N94" s="48" t="str">
        <f t="shared" si="13"/>
        <v/>
      </c>
      <c r="O94" s="154"/>
    </row>
    <row r="95">
      <c r="B95" s="40">
        <v>1.0</v>
      </c>
      <c r="C95" s="84" t="s">
        <v>51</v>
      </c>
      <c r="D95" s="42"/>
      <c r="E95" s="42"/>
      <c r="F95" s="50"/>
      <c r="G95" s="50"/>
      <c r="H95" s="49">
        <v>-6505.0</v>
      </c>
      <c r="I95" s="50"/>
      <c r="J95" s="50"/>
      <c r="K95" s="50"/>
      <c r="L95" s="50"/>
      <c r="M95" s="159">
        <f t="shared" si="12"/>
        <v>-6505</v>
      </c>
      <c r="N95" s="48">
        <f t="shared" si="13"/>
        <v>-115.102169</v>
      </c>
      <c r="O95" s="154">
        <v>-115.0</v>
      </c>
    </row>
    <row r="96">
      <c r="B96" s="40">
        <v>5.0</v>
      </c>
      <c r="C96" s="84" t="s">
        <v>60</v>
      </c>
      <c r="D96" s="42"/>
      <c r="E96" s="42"/>
      <c r="F96" s="50"/>
      <c r="G96" s="50"/>
      <c r="H96" s="49">
        <v>29.0</v>
      </c>
      <c r="I96" s="50"/>
      <c r="J96" s="50"/>
      <c r="K96" s="50"/>
      <c r="L96" s="50"/>
      <c r="M96" s="159">
        <f t="shared" si="12"/>
        <v>29</v>
      </c>
      <c r="N96" s="48">
        <f t="shared" si="13"/>
        <v>0.5131380323</v>
      </c>
      <c r="O96" s="154">
        <v>1.0</v>
      </c>
    </row>
    <row r="97">
      <c r="B97" s="40"/>
      <c r="C97" s="84"/>
      <c r="D97" s="42"/>
      <c r="E97" s="42"/>
      <c r="F97" s="50"/>
      <c r="G97" s="50"/>
      <c r="H97" s="50"/>
      <c r="I97" s="50"/>
      <c r="J97" s="50"/>
      <c r="K97" s="50"/>
      <c r="L97" s="50"/>
      <c r="M97" s="85" t="str">
        <f t="shared" si="12"/>
        <v/>
      </c>
      <c r="N97" s="48" t="str">
        <f t="shared" si="13"/>
        <v/>
      </c>
      <c r="O97" s="154"/>
    </row>
    <row r="98">
      <c r="B98" s="40"/>
      <c r="C98" s="146" t="s">
        <v>571</v>
      </c>
      <c r="D98" s="42"/>
      <c r="E98" s="42"/>
      <c r="F98" s="50"/>
      <c r="G98" s="50"/>
      <c r="H98" s="50"/>
      <c r="I98" s="50"/>
      <c r="J98" s="50"/>
      <c r="K98" s="50"/>
      <c r="L98" s="50"/>
      <c r="M98" s="85" t="str">
        <f t="shared" si="12"/>
        <v/>
      </c>
      <c r="N98" s="48" t="str">
        <f t="shared" si="13"/>
        <v/>
      </c>
      <c r="O98" s="154"/>
    </row>
    <row r="99">
      <c r="B99" s="40"/>
      <c r="C99" s="84" t="s">
        <v>572</v>
      </c>
      <c r="D99" s="42"/>
      <c r="E99" s="42"/>
      <c r="F99" s="50"/>
      <c r="G99" s="50"/>
      <c r="H99" s="50"/>
      <c r="I99" s="50"/>
      <c r="J99" s="49">
        <v>-8244.0</v>
      </c>
      <c r="K99" s="50"/>
      <c r="L99" s="50"/>
      <c r="M99" s="159">
        <f t="shared" si="12"/>
        <v>-8244</v>
      </c>
      <c r="N99" s="48">
        <f t="shared" si="13"/>
        <v>-145.8727565</v>
      </c>
      <c r="O99" s="154">
        <v>-146.0</v>
      </c>
    </row>
    <row r="100">
      <c r="B100" s="40"/>
      <c r="C100" s="84" t="s">
        <v>573</v>
      </c>
      <c r="D100" s="42"/>
      <c r="E100" s="42"/>
      <c r="F100" s="50"/>
      <c r="G100" s="50"/>
      <c r="H100" s="50"/>
      <c r="I100" s="50"/>
      <c r="J100" s="49">
        <v>36471.0</v>
      </c>
      <c r="K100" s="50"/>
      <c r="L100" s="50"/>
      <c r="M100" s="159">
        <f t="shared" si="12"/>
        <v>36471</v>
      </c>
      <c r="N100" s="48">
        <f t="shared" si="13"/>
        <v>645.3330061</v>
      </c>
      <c r="O100" s="154">
        <v>645.0</v>
      </c>
    </row>
    <row r="101">
      <c r="B101" s="40"/>
      <c r="C101" s="84" t="s">
        <v>574</v>
      </c>
      <c r="D101" s="42"/>
      <c r="E101" s="42"/>
      <c r="F101" s="50"/>
      <c r="G101" s="50"/>
      <c r="H101" s="50"/>
      <c r="I101" s="50"/>
      <c r="J101" s="49">
        <v>28227.0</v>
      </c>
      <c r="K101" s="50"/>
      <c r="L101" s="50"/>
      <c r="M101" s="159">
        <f t="shared" si="12"/>
        <v>28227</v>
      </c>
      <c r="N101" s="48">
        <f t="shared" si="13"/>
        <v>499.4602496</v>
      </c>
      <c r="O101" s="154">
        <v>499.0</v>
      </c>
    </row>
    <row r="102">
      <c r="B102" s="40"/>
      <c r="C102" s="84" t="s">
        <v>575</v>
      </c>
      <c r="D102" s="42"/>
      <c r="E102" s="42"/>
      <c r="F102" s="50"/>
      <c r="G102" s="50"/>
      <c r="H102" s="50"/>
      <c r="I102" s="50"/>
      <c r="J102" s="49">
        <v>1129.0</v>
      </c>
      <c r="K102" s="50"/>
      <c r="L102" s="50"/>
      <c r="M102" s="159">
        <f t="shared" si="12"/>
        <v>1129</v>
      </c>
      <c r="N102" s="48">
        <f t="shared" si="13"/>
        <v>19.97699443</v>
      </c>
      <c r="O102" s="154">
        <v>20.0</v>
      </c>
    </row>
    <row r="103">
      <c r="B103" s="40"/>
      <c r="C103" s="84"/>
      <c r="D103" s="42"/>
      <c r="E103" s="42"/>
      <c r="F103" s="50"/>
      <c r="G103" s="50"/>
      <c r="H103" s="50"/>
      <c r="I103" s="50"/>
      <c r="J103" s="50"/>
      <c r="K103" s="50"/>
      <c r="L103" s="50"/>
      <c r="M103" s="85" t="str">
        <f t="shared" si="12"/>
        <v/>
      </c>
      <c r="N103" s="48" t="str">
        <f t="shared" si="13"/>
        <v/>
      </c>
      <c r="O103" s="154"/>
    </row>
    <row r="104">
      <c r="B104" s="40"/>
      <c r="C104" s="146" t="s">
        <v>576</v>
      </c>
      <c r="D104" s="42"/>
      <c r="E104" s="42"/>
      <c r="F104" s="50"/>
      <c r="G104" s="50"/>
      <c r="H104" s="50"/>
      <c r="I104" s="50"/>
      <c r="J104" s="50"/>
      <c r="K104" s="50"/>
      <c r="L104" s="50"/>
      <c r="M104" s="85" t="str">
        <f t="shared" si="12"/>
        <v/>
      </c>
      <c r="N104" s="48" t="str">
        <f t="shared" si="13"/>
        <v/>
      </c>
      <c r="O104" s="154"/>
    </row>
    <row r="105">
      <c r="B105" s="40"/>
      <c r="C105" s="84" t="s">
        <v>577</v>
      </c>
      <c r="D105" s="42"/>
      <c r="E105" s="42"/>
      <c r="F105" s="50"/>
      <c r="G105" s="50"/>
      <c r="H105" s="50"/>
      <c r="I105" s="50"/>
      <c r="J105" s="50"/>
      <c r="K105" s="50"/>
      <c r="L105" s="50"/>
      <c r="M105" s="85" t="str">
        <f t="shared" si="12"/>
        <v/>
      </c>
      <c r="N105" s="48" t="str">
        <f t="shared" si="13"/>
        <v/>
      </c>
      <c r="O105" s="154"/>
    </row>
    <row r="106">
      <c r="B106" s="40">
        <v>1.0</v>
      </c>
      <c r="C106" s="84" t="s">
        <v>578</v>
      </c>
      <c r="D106" s="42"/>
      <c r="E106" s="42"/>
      <c r="F106" s="50"/>
      <c r="G106" s="50"/>
      <c r="H106" s="50"/>
      <c r="I106" s="50"/>
      <c r="J106" s="49">
        <v>4215.0</v>
      </c>
      <c r="K106" s="50"/>
      <c r="L106" s="50"/>
      <c r="M106" s="159">
        <f t="shared" si="12"/>
        <v>4215</v>
      </c>
      <c r="N106" s="48">
        <f t="shared" si="13"/>
        <v>74.58195883</v>
      </c>
      <c r="O106" s="154">
        <v>74.0</v>
      </c>
    </row>
    <row r="107">
      <c r="B107" s="40">
        <v>7.0</v>
      </c>
      <c r="C107" s="84" t="s">
        <v>579</v>
      </c>
      <c r="D107" s="42"/>
      <c r="E107" s="42"/>
      <c r="F107" s="50"/>
      <c r="G107" s="50"/>
      <c r="H107" s="50"/>
      <c r="I107" s="50"/>
      <c r="J107" s="49">
        <v>17.0</v>
      </c>
      <c r="K107" s="50"/>
      <c r="L107" s="50"/>
      <c r="M107" s="159">
        <f t="shared" si="12"/>
        <v>17</v>
      </c>
      <c r="N107" s="48">
        <f t="shared" si="13"/>
        <v>0.3008050534</v>
      </c>
      <c r="O107" s="154">
        <v>1.0</v>
      </c>
    </row>
    <row r="108">
      <c r="B108" s="40">
        <v>9.0</v>
      </c>
      <c r="C108" s="84" t="s">
        <v>580</v>
      </c>
      <c r="D108" s="42"/>
      <c r="E108" s="42"/>
      <c r="F108" s="50"/>
      <c r="G108" s="50"/>
      <c r="H108" s="50"/>
      <c r="I108" s="50"/>
      <c r="J108" s="49">
        <v>221.0</v>
      </c>
      <c r="K108" s="50"/>
      <c r="L108" s="50"/>
      <c r="M108" s="159">
        <f t="shared" si="12"/>
        <v>221</v>
      </c>
      <c r="N108" s="48">
        <f t="shared" si="13"/>
        <v>3.910465694</v>
      </c>
      <c r="O108" s="154">
        <v>4.0</v>
      </c>
    </row>
    <row r="109">
      <c r="B109" s="40"/>
      <c r="C109" s="84"/>
      <c r="D109" s="42"/>
      <c r="E109" s="42"/>
      <c r="F109" s="50"/>
      <c r="G109" s="50"/>
      <c r="H109" s="50"/>
      <c r="I109" s="50"/>
      <c r="J109" s="50"/>
      <c r="K109" s="50"/>
      <c r="L109" s="50"/>
      <c r="M109" s="85" t="str">
        <f t="shared" si="12"/>
        <v/>
      </c>
      <c r="N109" s="48" t="str">
        <f t="shared" si="13"/>
        <v/>
      </c>
      <c r="O109" s="154"/>
    </row>
    <row r="110">
      <c r="B110" s="40"/>
      <c r="C110" s="146" t="s">
        <v>581</v>
      </c>
      <c r="D110" s="42"/>
      <c r="E110" s="42"/>
      <c r="F110" s="50"/>
      <c r="G110" s="50"/>
      <c r="H110" s="50"/>
      <c r="I110" s="50"/>
      <c r="J110" s="50"/>
      <c r="K110" s="50"/>
      <c r="L110" s="50"/>
      <c r="M110" s="85" t="str">
        <f t="shared" si="12"/>
        <v/>
      </c>
      <c r="N110" s="48" t="str">
        <f t="shared" si="13"/>
        <v/>
      </c>
      <c r="O110" s="154"/>
    </row>
    <row r="111">
      <c r="B111" s="40"/>
      <c r="C111" s="84" t="s">
        <v>582</v>
      </c>
      <c r="D111" s="42"/>
      <c r="E111" s="42"/>
      <c r="F111" s="50"/>
      <c r="G111" s="50"/>
      <c r="H111" s="50"/>
      <c r="I111" s="50"/>
      <c r="J111" s="50"/>
      <c r="K111" s="50"/>
      <c r="L111" s="50"/>
      <c r="M111" s="85" t="str">
        <f t="shared" si="12"/>
        <v/>
      </c>
      <c r="N111" s="48" t="str">
        <f t="shared" si="13"/>
        <v/>
      </c>
      <c r="O111" s="154"/>
    </row>
    <row r="112">
      <c r="B112" s="40">
        <v>3.0</v>
      </c>
      <c r="C112" s="84" t="s">
        <v>583</v>
      </c>
      <c r="D112" s="42"/>
      <c r="E112" s="42"/>
      <c r="F112" s="50"/>
      <c r="G112" s="50"/>
      <c r="H112" s="50"/>
      <c r="I112" s="50"/>
      <c r="J112" s="49">
        <v>17.0</v>
      </c>
      <c r="K112" s="50"/>
      <c r="L112" s="50"/>
      <c r="M112" s="159">
        <f t="shared" si="12"/>
        <v>17</v>
      </c>
      <c r="N112" s="48">
        <f t="shared" si="13"/>
        <v>0.3008050534</v>
      </c>
      <c r="O112" s="154">
        <v>1.0</v>
      </c>
    </row>
    <row r="113">
      <c r="B113" s="40"/>
      <c r="C113" s="84"/>
      <c r="D113" s="42"/>
      <c r="E113" s="42"/>
      <c r="F113" s="50"/>
      <c r="G113" s="50"/>
      <c r="H113" s="50"/>
      <c r="I113" s="50"/>
      <c r="J113" s="50"/>
      <c r="K113" s="50"/>
      <c r="L113" s="50"/>
      <c r="M113" s="85" t="str">
        <f t="shared" si="12"/>
        <v/>
      </c>
      <c r="N113" s="48" t="str">
        <f t="shared" si="13"/>
        <v/>
      </c>
      <c r="O113" s="154"/>
    </row>
    <row r="114">
      <c r="B114" s="40"/>
      <c r="C114" s="146" t="s">
        <v>584</v>
      </c>
      <c r="D114" s="42"/>
      <c r="E114" s="42"/>
      <c r="F114" s="50"/>
      <c r="G114" s="50"/>
      <c r="H114" s="50"/>
      <c r="I114" s="50"/>
      <c r="J114" s="50"/>
      <c r="K114" s="50"/>
      <c r="L114" s="50"/>
      <c r="M114" s="85" t="str">
        <f t="shared" si="12"/>
        <v/>
      </c>
      <c r="N114" s="48" t="str">
        <f t="shared" si="13"/>
        <v/>
      </c>
      <c r="O114" s="154"/>
    </row>
    <row r="115">
      <c r="B115" s="40"/>
      <c r="C115" s="84" t="s">
        <v>585</v>
      </c>
      <c r="D115" s="42"/>
      <c r="E115" s="42"/>
      <c r="F115" s="50"/>
      <c r="G115" s="50"/>
      <c r="H115" s="50"/>
      <c r="I115" s="50"/>
      <c r="J115" s="50"/>
      <c r="K115" s="50"/>
      <c r="L115" s="50"/>
      <c r="M115" s="85" t="str">
        <f t="shared" si="12"/>
        <v/>
      </c>
      <c r="N115" s="48" t="str">
        <f t="shared" si="13"/>
        <v/>
      </c>
      <c r="O115" s="154"/>
    </row>
    <row r="116">
      <c r="B116" s="40">
        <v>1.0</v>
      </c>
      <c r="C116" s="84" t="s">
        <v>51</v>
      </c>
      <c r="D116" s="42"/>
      <c r="E116" s="42"/>
      <c r="F116" s="50"/>
      <c r="G116" s="50"/>
      <c r="H116" s="50"/>
      <c r="I116" s="50"/>
      <c r="J116" s="49">
        <v>-17418.0</v>
      </c>
      <c r="K116" s="50"/>
      <c r="L116" s="50"/>
      <c r="M116" s="159">
        <f t="shared" si="12"/>
        <v>-17418</v>
      </c>
      <c r="N116" s="48">
        <f t="shared" si="13"/>
        <v>-308.2013188</v>
      </c>
      <c r="O116" s="154">
        <v>-308.0</v>
      </c>
    </row>
    <row r="117">
      <c r="B117" s="40">
        <v>2.0</v>
      </c>
      <c r="C117" s="84" t="s">
        <v>52</v>
      </c>
      <c r="D117" s="42"/>
      <c r="E117" s="42"/>
      <c r="F117" s="50"/>
      <c r="G117" s="50"/>
      <c r="H117" s="50"/>
      <c r="I117" s="50"/>
      <c r="J117" s="49">
        <v>67513.0</v>
      </c>
      <c r="K117" s="50"/>
      <c r="L117" s="50"/>
      <c r="M117" s="159">
        <f t="shared" si="12"/>
        <v>67513</v>
      </c>
      <c r="N117" s="48">
        <f t="shared" si="13"/>
        <v>1194.603034</v>
      </c>
      <c r="O117" s="154">
        <v>1195.0</v>
      </c>
    </row>
    <row r="118">
      <c r="B118" s="40">
        <v>5.0</v>
      </c>
      <c r="C118" s="84" t="s">
        <v>60</v>
      </c>
      <c r="D118" s="42"/>
      <c r="E118" s="42"/>
      <c r="F118" s="50"/>
      <c r="G118" s="50"/>
      <c r="H118" s="50"/>
      <c r="I118" s="50"/>
      <c r="J118" s="49">
        <v>38.0</v>
      </c>
      <c r="K118" s="50"/>
      <c r="L118" s="50"/>
      <c r="M118" s="159">
        <f t="shared" si="12"/>
        <v>38</v>
      </c>
      <c r="N118" s="48">
        <f t="shared" si="13"/>
        <v>0.6723877664</v>
      </c>
      <c r="O118" s="154">
        <v>1.0</v>
      </c>
    </row>
    <row r="119">
      <c r="B119" s="40"/>
      <c r="C119" s="84"/>
      <c r="D119" s="42"/>
      <c r="E119" s="42"/>
      <c r="F119" s="50"/>
      <c r="G119" s="50"/>
      <c r="H119" s="50"/>
      <c r="I119" s="50"/>
      <c r="J119" s="50"/>
      <c r="K119" s="50"/>
      <c r="L119" s="50"/>
      <c r="M119" s="85" t="str">
        <f t="shared" si="12"/>
        <v/>
      </c>
      <c r="N119" s="48" t="str">
        <f t="shared" si="13"/>
        <v/>
      </c>
      <c r="O119" s="154"/>
    </row>
    <row r="120">
      <c r="B120" s="40"/>
      <c r="C120" s="146" t="s">
        <v>586</v>
      </c>
      <c r="D120" s="42"/>
      <c r="E120" s="42"/>
      <c r="F120" s="50"/>
      <c r="G120" s="50"/>
      <c r="H120" s="50"/>
      <c r="I120" s="50"/>
      <c r="J120" s="50"/>
      <c r="K120" s="50"/>
      <c r="L120" s="50"/>
      <c r="M120" s="85" t="str">
        <f t="shared" si="12"/>
        <v/>
      </c>
      <c r="N120" s="48" t="str">
        <f t="shared" si="13"/>
        <v/>
      </c>
      <c r="O120" s="154"/>
    </row>
    <row r="121">
      <c r="B121" s="40">
        <v>15.0</v>
      </c>
      <c r="C121" s="84" t="s">
        <v>587</v>
      </c>
      <c r="D121" s="42"/>
      <c r="E121" s="42"/>
      <c r="F121" s="50"/>
      <c r="G121" s="50"/>
      <c r="H121" s="50"/>
      <c r="I121" s="50"/>
      <c r="J121" s="49">
        <v>2507.0</v>
      </c>
      <c r="K121" s="50"/>
      <c r="L121" s="50"/>
      <c r="M121" s="159">
        <f t="shared" si="12"/>
        <v>2507</v>
      </c>
      <c r="N121" s="48">
        <f t="shared" si="13"/>
        <v>44.35989817</v>
      </c>
      <c r="O121" s="154">
        <v>45.0</v>
      </c>
    </row>
    <row r="122">
      <c r="B122" s="40"/>
      <c r="C122" s="84"/>
      <c r="D122" s="42"/>
      <c r="E122" s="42"/>
      <c r="F122" s="50"/>
      <c r="G122" s="50"/>
      <c r="H122" s="50"/>
      <c r="I122" s="50"/>
      <c r="J122" s="50"/>
      <c r="K122" s="50"/>
      <c r="L122" s="50"/>
      <c r="M122" s="85" t="str">
        <f t="shared" si="12"/>
        <v/>
      </c>
      <c r="N122" s="48" t="str">
        <f t="shared" si="13"/>
        <v/>
      </c>
      <c r="O122" s="154"/>
    </row>
    <row r="123">
      <c r="B123" s="40"/>
      <c r="C123" s="84"/>
      <c r="D123" s="42"/>
      <c r="E123" s="42"/>
      <c r="F123" s="50"/>
      <c r="G123" s="50"/>
      <c r="H123" s="50"/>
      <c r="I123" s="50"/>
      <c r="J123" s="50"/>
      <c r="K123" s="50"/>
      <c r="L123" s="50"/>
      <c r="M123" s="85" t="str">
        <f t="shared" si="12"/>
        <v/>
      </c>
      <c r="N123" s="48" t="str">
        <f t="shared" si="13"/>
        <v/>
      </c>
      <c r="O123" s="154"/>
    </row>
    <row r="124">
      <c r="B124" s="40"/>
      <c r="C124" s="84"/>
      <c r="D124" s="42"/>
      <c r="E124" s="42"/>
      <c r="F124" s="50"/>
      <c r="G124" s="50"/>
      <c r="H124" s="50"/>
      <c r="I124" s="50"/>
      <c r="J124" s="50"/>
      <c r="K124" s="50"/>
      <c r="L124" s="50"/>
      <c r="M124" s="85" t="str">
        <f t="shared" si="12"/>
        <v/>
      </c>
      <c r="N124" s="48" t="str">
        <f t="shared" si="13"/>
        <v/>
      </c>
      <c r="O124" s="154"/>
    </row>
    <row r="125">
      <c r="B125" s="40"/>
      <c r="C125" s="84"/>
      <c r="D125" s="42"/>
      <c r="E125" s="42"/>
      <c r="F125" s="50"/>
      <c r="G125" s="50"/>
      <c r="H125" s="50"/>
      <c r="I125" s="50"/>
      <c r="J125" s="50"/>
      <c r="K125" s="50"/>
      <c r="L125" s="50"/>
      <c r="M125" s="85" t="str">
        <f t="shared" si="12"/>
        <v/>
      </c>
      <c r="N125" s="48" t="str">
        <f t="shared" si="13"/>
        <v/>
      </c>
      <c r="O125" s="154"/>
    </row>
    <row r="126">
      <c r="B126" s="40"/>
      <c r="C126" s="84"/>
      <c r="D126" s="42"/>
      <c r="E126" s="42"/>
      <c r="F126" s="50"/>
      <c r="G126" s="50"/>
      <c r="H126" s="50"/>
      <c r="I126" s="50"/>
      <c r="J126" s="50"/>
      <c r="K126" s="50"/>
      <c r="L126" s="50"/>
      <c r="M126" s="85" t="str">
        <f t="shared" si="12"/>
        <v/>
      </c>
      <c r="N126" s="48" t="str">
        <f t="shared" si="13"/>
        <v/>
      </c>
      <c r="O126" s="154"/>
    </row>
    <row r="127">
      <c r="B127" s="40"/>
      <c r="C127" s="84"/>
      <c r="D127" s="42"/>
      <c r="E127" s="42"/>
      <c r="F127" s="50"/>
      <c r="G127" s="50"/>
      <c r="H127" s="50"/>
      <c r="I127" s="50"/>
      <c r="J127" s="50"/>
      <c r="K127" s="50"/>
      <c r="L127" s="50"/>
      <c r="M127" s="85" t="str">
        <f t="shared" si="12"/>
        <v/>
      </c>
      <c r="N127" s="48" t="str">
        <f t="shared" si="13"/>
        <v/>
      </c>
      <c r="O127" s="154"/>
    </row>
    <row r="128">
      <c r="B128" s="40"/>
      <c r="C128" s="84"/>
      <c r="D128" s="42"/>
      <c r="E128" s="42"/>
      <c r="F128" s="50"/>
      <c r="G128" s="50"/>
      <c r="H128" s="50"/>
      <c r="I128" s="50"/>
      <c r="J128" s="50"/>
      <c r="K128" s="50"/>
      <c r="L128" s="50"/>
      <c r="M128" s="85" t="str">
        <f t="shared" si="12"/>
        <v/>
      </c>
      <c r="N128" s="48" t="str">
        <f t="shared" si="13"/>
        <v/>
      </c>
      <c r="O128" s="154"/>
    </row>
    <row r="129">
      <c r="B129" s="40"/>
      <c r="C129" s="84"/>
      <c r="D129" s="42"/>
      <c r="E129" s="42"/>
      <c r="F129" s="50"/>
      <c r="G129" s="50"/>
      <c r="H129" s="50"/>
      <c r="I129" s="50"/>
      <c r="J129" s="50"/>
      <c r="K129" s="50"/>
      <c r="L129" s="50"/>
      <c r="M129" s="85" t="str">
        <f t="shared" si="12"/>
        <v/>
      </c>
      <c r="N129" s="48" t="str">
        <f t="shared" si="13"/>
        <v/>
      </c>
      <c r="O129" s="154"/>
    </row>
    <row r="130">
      <c r="B130" s="40"/>
      <c r="C130" s="84"/>
      <c r="D130" s="42"/>
      <c r="E130" s="42"/>
      <c r="F130" s="50"/>
      <c r="G130" s="50"/>
      <c r="H130" s="50"/>
      <c r="I130" s="50"/>
      <c r="J130" s="50"/>
      <c r="K130" s="50"/>
      <c r="L130" s="50"/>
      <c r="M130" s="85" t="str">
        <f t="shared" si="12"/>
        <v/>
      </c>
      <c r="N130" s="48" t="str">
        <f t="shared" si="13"/>
        <v/>
      </c>
      <c r="O130" s="154"/>
    </row>
    <row r="131">
      <c r="B131" s="40"/>
      <c r="C131" s="84"/>
      <c r="D131" s="42"/>
      <c r="E131" s="42"/>
      <c r="F131" s="50"/>
      <c r="G131" s="50"/>
      <c r="H131" s="50"/>
      <c r="I131" s="50"/>
      <c r="J131" s="50"/>
      <c r="K131" s="50"/>
      <c r="L131" s="50"/>
      <c r="M131" s="85" t="str">
        <f t="shared" si="12"/>
        <v/>
      </c>
      <c r="N131" s="48" t="str">
        <f t="shared" si="13"/>
        <v/>
      </c>
      <c r="O131" s="154"/>
    </row>
    <row r="132">
      <c r="B132" s="40"/>
      <c r="C132" s="84"/>
      <c r="D132" s="42"/>
      <c r="E132" s="42"/>
      <c r="F132" s="50"/>
      <c r="G132" s="50"/>
      <c r="H132" s="50"/>
      <c r="I132" s="50"/>
      <c r="J132" s="50"/>
      <c r="K132" s="50"/>
      <c r="L132" s="50"/>
      <c r="M132" s="85" t="str">
        <f t="shared" si="12"/>
        <v/>
      </c>
      <c r="N132" s="48" t="str">
        <f t="shared" si="13"/>
        <v/>
      </c>
      <c r="O132" s="154"/>
    </row>
    <row r="133">
      <c r="B133" s="40"/>
      <c r="C133" s="84"/>
      <c r="D133" s="42"/>
      <c r="E133" s="42"/>
      <c r="F133" s="50"/>
      <c r="G133" s="50"/>
      <c r="H133" s="50"/>
      <c r="I133" s="50"/>
      <c r="J133" s="50"/>
      <c r="K133" s="50"/>
      <c r="L133" s="50"/>
      <c r="M133" s="85" t="str">
        <f t="shared" si="12"/>
        <v/>
      </c>
      <c r="N133" s="48" t="str">
        <f t="shared" si="13"/>
        <v/>
      </c>
      <c r="O133" s="154"/>
    </row>
    <row r="134">
      <c r="B134" s="40"/>
      <c r="C134" s="84"/>
      <c r="D134" s="42"/>
      <c r="E134" s="42"/>
      <c r="F134" s="50"/>
      <c r="G134" s="50"/>
      <c r="H134" s="50"/>
      <c r="I134" s="50"/>
      <c r="J134" s="50"/>
      <c r="K134" s="50"/>
      <c r="L134" s="50"/>
      <c r="M134" s="85" t="str">
        <f t="shared" si="12"/>
        <v/>
      </c>
      <c r="N134" s="48" t="str">
        <f t="shared" si="13"/>
        <v/>
      </c>
      <c r="O134" s="154"/>
    </row>
    <row r="135">
      <c r="B135" s="40"/>
      <c r="C135" s="84"/>
      <c r="D135" s="42"/>
      <c r="E135" s="42"/>
      <c r="F135" s="50"/>
      <c r="G135" s="50"/>
      <c r="H135" s="50"/>
      <c r="I135" s="50"/>
      <c r="J135" s="50"/>
      <c r="K135" s="50"/>
      <c r="L135" s="50"/>
      <c r="M135" s="85" t="str">
        <f t="shared" si="12"/>
        <v/>
      </c>
      <c r="N135" s="48" t="str">
        <f t="shared" si="13"/>
        <v/>
      </c>
      <c r="O135" s="154"/>
    </row>
    <row r="136">
      <c r="B136" s="40"/>
      <c r="C136" s="84"/>
      <c r="D136" s="42"/>
      <c r="E136" s="42"/>
      <c r="F136" s="50"/>
      <c r="G136" s="50"/>
      <c r="H136" s="50"/>
      <c r="I136" s="50"/>
      <c r="J136" s="50"/>
      <c r="K136" s="50"/>
      <c r="L136" s="50"/>
      <c r="M136" s="85" t="str">
        <f t="shared" si="12"/>
        <v/>
      </c>
      <c r="N136" s="48" t="str">
        <f t="shared" si="13"/>
        <v/>
      </c>
      <c r="O136" s="154"/>
    </row>
    <row r="137">
      <c r="B137" s="40"/>
      <c r="C137" s="84"/>
      <c r="D137" s="42"/>
      <c r="E137" s="42"/>
      <c r="F137" s="50"/>
      <c r="G137" s="50"/>
      <c r="H137" s="50"/>
      <c r="I137" s="50"/>
      <c r="J137" s="50"/>
      <c r="K137" s="50"/>
      <c r="L137" s="50"/>
      <c r="M137" s="85" t="str">
        <f t="shared" si="12"/>
        <v/>
      </c>
      <c r="N137" s="48" t="str">
        <f t="shared" si="13"/>
        <v/>
      </c>
      <c r="O137" s="154"/>
    </row>
    <row r="138">
      <c r="B138" s="40"/>
      <c r="C138" s="84"/>
      <c r="D138" s="42"/>
      <c r="E138" s="42"/>
      <c r="F138" s="50"/>
      <c r="G138" s="50"/>
      <c r="H138" s="50"/>
      <c r="I138" s="50"/>
      <c r="J138" s="50"/>
      <c r="K138" s="50"/>
      <c r="L138" s="50"/>
      <c r="M138" s="85" t="str">
        <f t="shared" si="12"/>
        <v/>
      </c>
      <c r="N138" s="48" t="str">
        <f t="shared" si="13"/>
        <v/>
      </c>
      <c r="O138" s="154"/>
    </row>
    <row r="139">
      <c r="A139" s="228" t="s">
        <v>148</v>
      </c>
      <c r="B139" s="86"/>
      <c r="C139" s="87"/>
      <c r="D139" s="88"/>
      <c r="E139" s="88"/>
      <c r="F139" s="229" t="s">
        <v>588</v>
      </c>
      <c r="M139" s="44"/>
      <c r="N139" s="44"/>
    </row>
    <row r="140">
      <c r="A140" s="7"/>
      <c r="B140" s="86"/>
      <c r="C140" s="87"/>
      <c r="D140" s="88"/>
      <c r="E140" s="88"/>
      <c r="F140" s="44"/>
      <c r="J140" s="44"/>
      <c r="K140" s="44"/>
      <c r="L140" s="44"/>
      <c r="M140" s="44"/>
      <c r="N140" s="44"/>
    </row>
    <row r="141">
      <c r="A141" s="7"/>
      <c r="B141" s="90" t="s">
        <v>149</v>
      </c>
      <c r="C141" s="91"/>
      <c r="D141" s="92"/>
      <c r="E141" s="88"/>
      <c r="F141" s="44"/>
      <c r="G141" s="8" t="s">
        <v>464</v>
      </c>
      <c r="H141" s="43"/>
      <c r="I141" s="44"/>
      <c r="J141" s="44"/>
      <c r="K141" s="44"/>
      <c r="L141" s="44"/>
      <c r="M141" s="44"/>
      <c r="N141" s="44"/>
    </row>
    <row r="142">
      <c r="A142" s="7"/>
      <c r="B142" s="93"/>
      <c r="C142" s="94" t="s">
        <v>150</v>
      </c>
      <c r="D142" s="92"/>
      <c r="E142" s="88"/>
      <c r="F142" s="44"/>
      <c r="H142" s="8" t="s">
        <v>465</v>
      </c>
      <c r="I142" s="8" t="s">
        <v>466</v>
      </c>
      <c r="K142" s="44"/>
      <c r="L142" s="44"/>
      <c r="M142" s="44"/>
      <c r="N142" s="44"/>
    </row>
    <row r="143">
      <c r="A143" s="7"/>
      <c r="B143" s="95" t="s">
        <v>151</v>
      </c>
      <c r="C143" s="96" t="s">
        <v>152</v>
      </c>
      <c r="D143" s="92"/>
      <c r="E143" s="88"/>
      <c r="F143" s="44"/>
      <c r="H143" s="230">
        <v>44702.0</v>
      </c>
      <c r="I143" s="143" t="s">
        <v>467</v>
      </c>
      <c r="K143" s="44"/>
      <c r="L143" s="44"/>
      <c r="M143" s="44"/>
      <c r="N143" s="44"/>
    </row>
    <row r="144">
      <c r="A144" s="7"/>
      <c r="B144" s="97"/>
      <c r="C144" s="98" t="s">
        <v>153</v>
      </c>
      <c r="D144" s="92"/>
      <c r="E144" s="88"/>
      <c r="F144" s="44"/>
      <c r="K144" s="44"/>
      <c r="L144" s="44"/>
      <c r="M144" s="44"/>
      <c r="N144" s="44"/>
    </row>
    <row r="145">
      <c r="A145" s="7"/>
      <c r="B145" s="99"/>
      <c r="C145" s="100" t="s">
        <v>154</v>
      </c>
      <c r="D145" s="92"/>
      <c r="E145" s="88"/>
      <c r="F145" s="44"/>
      <c r="K145" s="44"/>
      <c r="L145" s="44"/>
      <c r="M145" s="44"/>
      <c r="N145" s="44"/>
    </row>
    <row r="146">
      <c r="A146" s="7"/>
      <c r="B146" s="160"/>
      <c r="C146" s="43"/>
      <c r="D146" s="161"/>
      <c r="E146" s="88"/>
      <c r="F146" s="101"/>
      <c r="H146" s="43"/>
      <c r="I146" s="44"/>
      <c r="J146" s="44"/>
      <c r="K146" s="44"/>
      <c r="L146" s="44"/>
      <c r="M146" s="44"/>
      <c r="N146" s="44"/>
    </row>
    <row r="147">
      <c r="A147" s="7"/>
      <c r="B147" s="43"/>
      <c r="C147" s="101" t="s">
        <v>156</v>
      </c>
      <c r="D147" s="162" t="s">
        <v>178</v>
      </c>
      <c r="F147" s="101"/>
      <c r="H147" s="43"/>
      <c r="I147" s="44"/>
      <c r="J147" s="44"/>
      <c r="K147" s="44"/>
      <c r="L147" s="44"/>
      <c r="M147" s="44"/>
      <c r="N147" s="44"/>
    </row>
    <row r="148">
      <c r="B148" s="163" t="s">
        <v>301</v>
      </c>
      <c r="C148" s="104"/>
      <c r="D148" s="105"/>
      <c r="F148" s="107"/>
      <c r="G148" s="107"/>
      <c r="H148" s="43"/>
      <c r="I148" s="44"/>
      <c r="J148" s="44"/>
      <c r="K148" s="44"/>
      <c r="L148" s="44"/>
      <c r="M148" s="44"/>
      <c r="N148" s="44"/>
    </row>
    <row r="149">
      <c r="B149" s="108"/>
      <c r="C149" s="108"/>
      <c r="D149" s="164" t="s">
        <v>159</v>
      </c>
      <c r="F149" s="165" t="s">
        <v>589</v>
      </c>
      <c r="H149" s="109"/>
      <c r="I149" s="109"/>
      <c r="J149" s="71"/>
      <c r="K149" s="71"/>
      <c r="L149" s="71"/>
      <c r="M149" s="71"/>
      <c r="N149" s="71"/>
      <c r="P149" s="110"/>
      <c r="R149" s="111"/>
      <c r="S149" s="54"/>
      <c r="T149" s="54"/>
      <c r="U149" s="54"/>
      <c r="V149" s="54"/>
      <c r="W149" s="54"/>
      <c r="X149" s="54"/>
      <c r="Y149" s="54"/>
      <c r="Z149" s="54"/>
      <c r="AA149" s="54"/>
      <c r="AB149" s="54"/>
    </row>
    <row r="150">
      <c r="B150" s="108"/>
      <c r="C150" s="164"/>
      <c r="D150" s="164" t="s">
        <v>303</v>
      </c>
      <c r="F150" s="166" t="s">
        <v>304</v>
      </c>
      <c r="H150" s="109"/>
      <c r="I150" s="109"/>
      <c r="J150" s="71"/>
      <c r="K150" s="71"/>
      <c r="L150" s="71"/>
      <c r="M150" s="71"/>
      <c r="N150" s="71"/>
      <c r="P150" s="110"/>
      <c r="R150" s="111"/>
      <c r="S150" s="54"/>
      <c r="T150" s="54"/>
      <c r="U150" s="54"/>
      <c r="V150" s="54"/>
      <c r="W150" s="54"/>
      <c r="X150" s="54"/>
      <c r="Y150" s="54"/>
      <c r="Z150" s="54"/>
      <c r="AA150" s="54"/>
      <c r="AB150" s="54"/>
    </row>
    <row r="151">
      <c r="B151" s="108"/>
      <c r="C151" s="164" t="s">
        <v>590</v>
      </c>
      <c r="D151" s="167" t="s">
        <v>161</v>
      </c>
      <c r="F151" s="166">
        <v>100000.0</v>
      </c>
      <c r="G151" s="52" t="s">
        <v>470</v>
      </c>
      <c r="H151" s="119"/>
      <c r="I151" s="186" t="s">
        <v>471</v>
      </c>
      <c r="J151" s="119"/>
      <c r="K151" s="186" t="s">
        <v>472</v>
      </c>
      <c r="L151" s="71"/>
      <c r="M151" s="119"/>
      <c r="N151" s="119"/>
      <c r="O151" s="71"/>
      <c r="P151" s="71"/>
      <c r="Q151" s="54"/>
      <c r="R151" s="54"/>
      <c r="S151" s="54"/>
      <c r="T151" s="54"/>
      <c r="U151" s="52" t="s">
        <v>69</v>
      </c>
      <c r="V151" s="53" t="s">
        <v>70</v>
      </c>
      <c r="AA151" s="54"/>
      <c r="AB151" s="54"/>
    </row>
    <row r="152">
      <c r="B152" s="108"/>
      <c r="C152" s="164" t="s">
        <v>591</v>
      </c>
      <c r="D152" s="167" t="s">
        <v>163</v>
      </c>
      <c r="F152" s="166">
        <v>1250.0</v>
      </c>
      <c r="G152" s="231" t="s">
        <v>383</v>
      </c>
      <c r="H152" s="118" t="str">
        <f>N50</f>
        <v/>
      </c>
      <c r="I152" s="232">
        <f t="shared" ref="I152:I153" si="14">F152+H152</f>
        <v>1250</v>
      </c>
      <c r="J152" s="119"/>
      <c r="K152" s="132">
        <f>O50</f>
        <v>1250</v>
      </c>
      <c r="L152" s="225" t="s">
        <v>592</v>
      </c>
      <c r="R152" s="71"/>
      <c r="S152" s="233" t="s">
        <v>475</v>
      </c>
      <c r="T152" s="54"/>
      <c r="U152" s="54"/>
      <c r="V152" s="55" t="s">
        <v>72</v>
      </c>
      <c r="W152" s="56" t="s">
        <v>73</v>
      </c>
      <c r="X152" s="52" t="s">
        <v>74</v>
      </c>
      <c r="Y152" s="56" t="s">
        <v>75</v>
      </c>
      <c r="Z152" s="56" t="s">
        <v>76</v>
      </c>
      <c r="AA152" s="54"/>
      <c r="AB152" s="54"/>
    </row>
    <row r="153">
      <c r="B153" s="108"/>
      <c r="C153" s="129" t="s">
        <v>308</v>
      </c>
      <c r="D153" s="167" t="s">
        <v>164</v>
      </c>
      <c r="F153" s="166">
        <v>28.0</v>
      </c>
      <c r="G153" s="231" t="s">
        <v>476</v>
      </c>
      <c r="H153" s="132">
        <f>N33</f>
        <v>2.141024204</v>
      </c>
      <c r="I153" s="232">
        <f t="shared" si="14"/>
        <v>30.1410242</v>
      </c>
      <c r="J153" s="119"/>
      <c r="K153" s="132">
        <f>O33</f>
        <v>31</v>
      </c>
      <c r="L153" s="225" t="s">
        <v>593</v>
      </c>
      <c r="R153" s="71"/>
      <c r="S153" s="233" t="s">
        <v>475</v>
      </c>
      <c r="T153" s="54"/>
      <c r="U153" s="52" t="s">
        <v>78</v>
      </c>
      <c r="V153" s="57"/>
      <c r="W153" s="58" t="str">
        <f t="shared" ref="W153:W156" si="15">V153/$U$153</f>
        <v>#VALUE!</v>
      </c>
      <c r="X153" s="57"/>
      <c r="Y153" s="59" t="str">
        <f t="shared" ref="Y153:Y155" si="16">$S$35*W153</f>
        <v>#VALUE!</v>
      </c>
      <c r="Z153" s="56" t="s">
        <v>79</v>
      </c>
      <c r="AA153" s="54"/>
      <c r="AB153" s="54"/>
    </row>
    <row r="154">
      <c r="B154" s="108"/>
      <c r="C154" s="170" t="s">
        <v>310</v>
      </c>
      <c r="D154" s="171" t="s">
        <v>165</v>
      </c>
      <c r="F154" s="172"/>
      <c r="H154" s="173" t="s">
        <v>311</v>
      </c>
      <c r="I154" s="109"/>
      <c r="J154" s="71"/>
      <c r="K154" s="71"/>
      <c r="L154" s="71" t="s">
        <v>151</v>
      </c>
      <c r="M154" s="71"/>
      <c r="N154" s="71"/>
      <c r="O154" s="54"/>
      <c r="P154" s="234"/>
      <c r="Q154" s="54"/>
      <c r="R154" s="111"/>
      <c r="S154" s="54"/>
      <c r="T154" s="54"/>
      <c r="U154" s="52" t="s">
        <v>82</v>
      </c>
      <c r="V154" s="57"/>
      <c r="W154" s="58" t="str">
        <f t="shared" si="15"/>
        <v>#VALUE!</v>
      </c>
      <c r="X154" s="54"/>
      <c r="Y154" s="59" t="str">
        <f t="shared" si="16"/>
        <v>#VALUE!</v>
      </c>
      <c r="Z154" s="54"/>
      <c r="AA154" s="54"/>
      <c r="AB154" s="54"/>
    </row>
    <row r="155">
      <c r="B155" s="114"/>
      <c r="C155" s="164" t="s">
        <v>167</v>
      </c>
      <c r="D155" s="164" t="s">
        <v>312</v>
      </c>
      <c r="F155" s="174">
        <v>0.01769442</v>
      </c>
      <c r="K155" s="175">
        <f>J8</f>
        <v>0.01769441491</v>
      </c>
      <c r="L155" s="225" t="s">
        <v>594</v>
      </c>
      <c r="R155" s="111"/>
      <c r="S155" s="233" t="s">
        <v>475</v>
      </c>
      <c r="T155" s="54"/>
      <c r="U155" s="52" t="s">
        <v>85</v>
      </c>
      <c r="V155" s="57"/>
      <c r="W155" s="58" t="str">
        <f t="shared" si="15"/>
        <v>#VALUE!</v>
      </c>
      <c r="X155" s="54"/>
      <c r="Y155" s="59" t="str">
        <f t="shared" si="16"/>
        <v>#VALUE!</v>
      </c>
      <c r="Z155" s="8" t="s">
        <v>86</v>
      </c>
      <c r="AA155" s="54"/>
      <c r="AB155" s="54"/>
    </row>
    <row r="156">
      <c r="B156" s="114"/>
      <c r="C156" s="164" t="s">
        <v>595</v>
      </c>
      <c r="D156" s="164" t="s">
        <v>168</v>
      </c>
      <c r="F156" s="166">
        <v>74448.0</v>
      </c>
      <c r="H156" s="109"/>
      <c r="I156" s="71"/>
      <c r="J156" s="71"/>
      <c r="K156" s="71"/>
      <c r="L156" s="71"/>
      <c r="M156" s="71"/>
      <c r="N156" s="71"/>
      <c r="P156" s="110"/>
      <c r="R156" s="111"/>
      <c r="S156" s="54"/>
      <c r="T156" s="54"/>
      <c r="U156" s="60" t="s">
        <v>89</v>
      </c>
      <c r="V156" s="57"/>
      <c r="W156" s="58" t="str">
        <f t="shared" si="15"/>
        <v>#VALUE!</v>
      </c>
      <c r="X156" s="54"/>
      <c r="Y156" s="54"/>
      <c r="Z156" s="54"/>
      <c r="AA156" s="54"/>
      <c r="AB156" s="54"/>
    </row>
    <row r="157">
      <c r="B157" s="114"/>
      <c r="C157" s="176" t="s">
        <v>171</v>
      </c>
      <c r="D157" s="176" t="s">
        <v>170</v>
      </c>
      <c r="F157" s="172">
        <v>550.0</v>
      </c>
      <c r="H157" s="173" t="s">
        <v>311</v>
      </c>
      <c r="J157" s="71"/>
      <c r="K157" s="71"/>
      <c r="L157" s="71"/>
      <c r="M157" s="67"/>
      <c r="P157" s="110"/>
      <c r="R157" s="111"/>
      <c r="S157" s="54"/>
      <c r="T157" s="54"/>
      <c r="U157" s="61" t="s">
        <v>91</v>
      </c>
      <c r="V157" s="62">
        <f>sum(V153:V155)</f>
        <v>0</v>
      </c>
      <c r="W157" s="54"/>
      <c r="X157" s="54"/>
      <c r="Y157" s="54"/>
      <c r="Z157" s="54"/>
      <c r="AA157" s="54"/>
      <c r="AB157" s="54"/>
    </row>
    <row r="158">
      <c r="B158" s="114"/>
      <c r="C158" s="108"/>
      <c r="D158" s="108"/>
      <c r="E158" s="108"/>
      <c r="H158" s="109"/>
      <c r="I158" s="109"/>
      <c r="J158" s="71"/>
      <c r="K158" s="71"/>
      <c r="L158" s="71"/>
      <c r="M158" s="71"/>
      <c r="N158" s="71"/>
      <c r="P158" s="110"/>
      <c r="R158" s="111"/>
      <c r="S158" s="54"/>
      <c r="T158" s="54"/>
      <c r="U158" s="54"/>
      <c r="V158" s="54"/>
      <c r="W158" s="54"/>
      <c r="X158" s="54"/>
      <c r="Y158" s="54"/>
      <c r="Z158" s="54"/>
      <c r="AA158" s="54"/>
      <c r="AB158" s="54"/>
    </row>
    <row r="159">
      <c r="B159" s="163" t="s">
        <v>172</v>
      </c>
      <c r="C159" s="108"/>
      <c r="D159" s="108"/>
      <c r="E159" s="108"/>
      <c r="H159" s="109"/>
      <c r="I159" s="109"/>
      <c r="J159" s="71"/>
      <c r="K159" s="71"/>
      <c r="L159" s="71"/>
      <c r="M159" s="71"/>
      <c r="N159" s="71"/>
      <c r="P159" s="110"/>
      <c r="R159" s="111"/>
      <c r="S159" s="54"/>
      <c r="T159" s="54"/>
      <c r="U159" s="54"/>
      <c r="V159" s="54"/>
      <c r="W159" s="54"/>
      <c r="X159" s="54"/>
      <c r="Y159" s="54"/>
      <c r="Z159" s="54"/>
      <c r="AA159" s="54"/>
      <c r="AB159" s="54"/>
    </row>
    <row r="160">
      <c r="B160" s="114"/>
      <c r="C160" s="164" t="s">
        <v>315</v>
      </c>
      <c r="D160" s="108"/>
      <c r="E160" s="108"/>
      <c r="F160" s="8" t="s">
        <v>316</v>
      </c>
      <c r="G160" s="8" t="s">
        <v>317</v>
      </c>
      <c r="H160" s="2" t="s">
        <v>318</v>
      </c>
      <c r="I160" s="109"/>
      <c r="J160" s="71"/>
      <c r="K160" s="71"/>
      <c r="L160" s="71"/>
      <c r="M160" s="71"/>
      <c r="N160" s="71"/>
      <c r="P160" s="110"/>
      <c r="U160" s="116" t="s">
        <v>319</v>
      </c>
      <c r="V160" s="117"/>
      <c r="W160" s="177"/>
      <c r="X160" s="235" t="s">
        <v>480</v>
      </c>
      <c r="Y160" s="236"/>
      <c r="Z160" s="236"/>
      <c r="AA160" s="236"/>
      <c r="AB160" s="54"/>
      <c r="AC160" s="54"/>
      <c r="AD160" s="54"/>
      <c r="AE160" s="54"/>
      <c r="AF160" s="54"/>
      <c r="AG160" s="54"/>
      <c r="AH160" s="54"/>
      <c r="AI160" s="54"/>
    </row>
    <row r="161">
      <c r="B161" s="114"/>
      <c r="C161" s="129" t="s">
        <v>320</v>
      </c>
      <c r="D161" s="167" t="s">
        <v>321</v>
      </c>
      <c r="F161" s="166">
        <v>0.0</v>
      </c>
      <c r="G161" s="166">
        <v>1460.0</v>
      </c>
      <c r="H161" s="115">
        <f t="shared" ref="H161:H163" si="17">F161+G161</f>
        <v>1460</v>
      </c>
      <c r="I161" s="109"/>
      <c r="J161" s="71"/>
      <c r="K161" s="71"/>
      <c r="L161" s="71"/>
      <c r="M161" s="71"/>
      <c r="N161" s="71"/>
      <c r="P161" s="110"/>
      <c r="U161" s="178"/>
      <c r="V161" s="179"/>
      <c r="W161" s="305" t="s">
        <v>596</v>
      </c>
      <c r="X161" s="306" t="s">
        <v>597</v>
      </c>
      <c r="Y161" s="305" t="s">
        <v>596</v>
      </c>
      <c r="Z161" s="305" t="s">
        <v>596</v>
      </c>
      <c r="AA161" s="305" t="s">
        <v>596</v>
      </c>
      <c r="AB161" s="305" t="s">
        <v>596</v>
      </c>
      <c r="AC161" s="306" t="s">
        <v>598</v>
      </c>
      <c r="AD161" s="305" t="s">
        <v>596</v>
      </c>
      <c r="AE161" s="305" t="s">
        <v>596</v>
      </c>
      <c r="AF161" s="305" t="s">
        <v>596</v>
      </c>
      <c r="AG161" s="305" t="s">
        <v>596</v>
      </c>
      <c r="AH161" s="305" t="s">
        <v>596</v>
      </c>
      <c r="AI161" s="179"/>
      <c r="AJ161" s="180"/>
    </row>
    <row r="162">
      <c r="B162" s="114"/>
      <c r="C162" s="129" t="s">
        <v>320</v>
      </c>
      <c r="D162" s="167" t="s">
        <v>322</v>
      </c>
      <c r="F162" s="166">
        <v>143292.0</v>
      </c>
      <c r="G162" s="166">
        <v>0.0</v>
      </c>
      <c r="H162" s="115">
        <f t="shared" si="17"/>
        <v>143292</v>
      </c>
      <c r="I162" s="109"/>
      <c r="J162" s="71"/>
      <c r="K162" s="71"/>
      <c r="L162" s="71"/>
      <c r="M162" s="71"/>
      <c r="N162" s="71"/>
      <c r="P162" s="110"/>
      <c r="U162" s="181" t="s">
        <v>178</v>
      </c>
      <c r="V162" s="54"/>
      <c r="W162" s="237" t="str">
        <f t="shared" ref="W162:X162" si="18">F20</f>
        <v>MG MITCHELL PLACE</v>
      </c>
      <c r="X162" s="237" t="str">
        <f t="shared" si="18"/>
        <v>MG ANDANTE HOLDINGS</v>
      </c>
      <c r="Y162" s="307" t="s">
        <v>599</v>
      </c>
      <c r="Z162" s="307" t="s">
        <v>600</v>
      </c>
      <c r="AA162" s="307" t="s">
        <v>601</v>
      </c>
      <c r="AB162" s="307" t="s">
        <v>602</v>
      </c>
      <c r="AC162" s="307" t="s">
        <v>603</v>
      </c>
      <c r="AD162" s="307" t="s">
        <v>604</v>
      </c>
      <c r="AE162" s="307" t="s">
        <v>605</v>
      </c>
      <c r="AF162" s="307" t="s">
        <v>606</v>
      </c>
      <c r="AG162" s="307" t="s">
        <v>607</v>
      </c>
      <c r="AH162" s="307" t="s">
        <v>608</v>
      </c>
      <c r="AI162" s="183"/>
      <c r="AJ162" s="184"/>
    </row>
    <row r="163">
      <c r="B163" s="114"/>
      <c r="C163" s="129" t="s">
        <v>320</v>
      </c>
      <c r="D163" s="167" t="s">
        <v>323</v>
      </c>
      <c r="F163" s="166">
        <v>0.0</v>
      </c>
      <c r="G163" s="166">
        <v>0.0</v>
      </c>
      <c r="H163" s="115">
        <f t="shared" si="17"/>
        <v>0</v>
      </c>
      <c r="I163" s="109"/>
      <c r="J163" s="71"/>
      <c r="K163" s="71"/>
      <c r="L163" s="71"/>
      <c r="M163" s="71"/>
      <c r="N163" s="71"/>
      <c r="P163" s="110"/>
      <c r="U163" s="185" t="s">
        <v>324</v>
      </c>
      <c r="V163" s="54"/>
      <c r="W163" s="307" t="s">
        <v>128</v>
      </c>
      <c r="X163" s="307" t="s">
        <v>128</v>
      </c>
      <c r="Y163" s="307" t="s">
        <v>128</v>
      </c>
      <c r="Z163" s="307" t="s">
        <v>128</v>
      </c>
      <c r="AA163" s="307" t="s">
        <v>128</v>
      </c>
      <c r="AB163" s="307" t="s">
        <v>128</v>
      </c>
      <c r="AC163" s="307" t="s">
        <v>128</v>
      </c>
      <c r="AD163" s="307" t="s">
        <v>128</v>
      </c>
      <c r="AE163" s="307" t="s">
        <v>128</v>
      </c>
      <c r="AF163" s="307" t="s">
        <v>128</v>
      </c>
      <c r="AG163" s="307" t="s">
        <v>128</v>
      </c>
      <c r="AH163" s="307" t="s">
        <v>128</v>
      </c>
      <c r="AI163" s="307" t="s">
        <v>128</v>
      </c>
      <c r="AJ163" s="184"/>
    </row>
    <row r="164">
      <c r="B164" s="108"/>
      <c r="C164" s="108"/>
      <c r="D164" s="108"/>
      <c r="E164" s="108"/>
      <c r="G164" s="238" t="s">
        <v>446</v>
      </c>
      <c r="H164" s="115">
        <f>sum(H161:H163)</f>
        <v>144752</v>
      </c>
      <c r="I164" s="109" t="s">
        <v>173</v>
      </c>
      <c r="J164" s="115">
        <f>sum(N166:N169)</f>
        <v>144751.196</v>
      </c>
      <c r="K164" s="71"/>
      <c r="L164" s="71"/>
      <c r="M164" s="71"/>
      <c r="N164" s="71"/>
      <c r="O164" s="239" t="s">
        <v>481</v>
      </c>
      <c r="P164" s="240"/>
      <c r="U164" s="241" t="s">
        <v>151</v>
      </c>
      <c r="V164" s="119"/>
      <c r="W164" s="119"/>
      <c r="X164" s="119"/>
      <c r="Y164" s="119"/>
      <c r="Z164" s="119"/>
      <c r="AA164" s="119"/>
      <c r="AB164" s="119"/>
      <c r="AC164" s="119"/>
      <c r="AD164" s="119"/>
      <c r="AE164" s="119"/>
      <c r="AF164" s="119"/>
      <c r="AG164" s="119"/>
      <c r="AH164" s="119"/>
      <c r="AI164" s="54"/>
      <c r="AJ164" s="184"/>
    </row>
    <row r="165">
      <c r="B165" s="108"/>
      <c r="C165" s="105"/>
      <c r="D165" s="112"/>
      <c r="E165" s="112"/>
      <c r="F165" s="107" t="s">
        <v>447</v>
      </c>
      <c r="G165" s="107"/>
      <c r="H165" s="43"/>
      <c r="I165" s="118">
        <f>N166+N167</f>
        <v>1459.806924</v>
      </c>
      <c r="J165" s="71"/>
      <c r="K165" s="71"/>
      <c r="L165" s="119"/>
      <c r="M165" s="120"/>
      <c r="N165" s="115"/>
      <c r="O165" s="121"/>
      <c r="P165" s="122"/>
      <c r="U165" s="185" t="s">
        <v>325</v>
      </c>
      <c r="V165" s="141"/>
      <c r="W165" s="141"/>
      <c r="X165" s="141"/>
      <c r="Y165" s="141"/>
      <c r="Z165" s="141"/>
      <c r="AA165" s="141"/>
      <c r="AB165" s="141"/>
      <c r="AC165" s="141"/>
      <c r="AD165" s="141"/>
      <c r="AE165" s="141"/>
      <c r="AF165" s="141"/>
      <c r="AG165" s="141"/>
      <c r="AH165" s="141"/>
      <c r="AI165" s="54"/>
      <c r="AJ165" s="184"/>
    </row>
    <row r="166">
      <c r="B166" s="108"/>
      <c r="C166" s="164" t="s">
        <v>609</v>
      </c>
      <c r="D166" s="167" t="s">
        <v>177</v>
      </c>
      <c r="F166" s="125">
        <v>19829.0</v>
      </c>
      <c r="G166" s="119"/>
      <c r="H166" s="71"/>
      <c r="I166" s="71"/>
      <c r="J166" s="71"/>
      <c r="K166" s="71"/>
      <c r="L166" s="119"/>
      <c r="M166" s="120">
        <f>if(Count(F166:K166)&gt;0,sum(F166:K166),"")</f>
        <v>19829</v>
      </c>
      <c r="N166" s="115">
        <f t="shared" ref="N166:N170" si="19">if(ISNUMBER(M166)=false,"",if($J$8&lt;&gt;0,if(M166&lt;&gt;"",M166*$J$8,""),""))</f>
        <v>350.8625532</v>
      </c>
      <c r="U166" s="181"/>
      <c r="V166" s="52" t="s">
        <v>327</v>
      </c>
      <c r="W166" s="142"/>
      <c r="X166" s="142"/>
      <c r="Y166" s="142"/>
      <c r="Z166" s="142"/>
      <c r="AA166" s="140"/>
      <c r="AB166" s="142"/>
      <c r="AC166" s="142"/>
      <c r="AD166" s="140">
        <v>-28521.0</v>
      </c>
      <c r="AE166" s="142"/>
      <c r="AF166" s="142"/>
      <c r="AG166" s="142"/>
      <c r="AH166" s="142"/>
      <c r="AI166" s="142"/>
      <c r="AJ166" s="184"/>
    </row>
    <row r="167">
      <c r="B167" s="108"/>
      <c r="C167" s="167" t="s">
        <v>179</v>
      </c>
      <c r="D167" s="167" t="s">
        <v>180</v>
      </c>
      <c r="F167" s="125">
        <v>0.0</v>
      </c>
      <c r="G167" s="70">
        <v>0.0</v>
      </c>
      <c r="H167" s="70">
        <v>0.0</v>
      </c>
      <c r="I167" s="70">
        <v>0.0</v>
      </c>
      <c r="J167" s="70">
        <v>62672.0</v>
      </c>
      <c r="K167" s="66"/>
      <c r="L167" s="66"/>
      <c r="M167" s="120">
        <f t="shared" ref="M167:M170" si="20">if(Count(F167:L167)&gt;0,sum(F167:L167),"")</f>
        <v>62672</v>
      </c>
      <c r="N167" s="115">
        <f t="shared" si="19"/>
        <v>1108.944371</v>
      </c>
      <c r="P167" s="54"/>
      <c r="U167" s="181"/>
      <c r="V167" s="186" t="s">
        <v>328</v>
      </c>
      <c r="W167" s="187"/>
      <c r="X167" s="187"/>
      <c r="Y167" s="193">
        <v>0.0</v>
      </c>
      <c r="Z167" s="193">
        <v>0.0</v>
      </c>
      <c r="AA167" s="193">
        <v>0.0</v>
      </c>
      <c r="AB167" s="193">
        <v>0.0</v>
      </c>
      <c r="AC167" s="187"/>
      <c r="AD167" s="193">
        <v>-505.0</v>
      </c>
      <c r="AE167" s="193">
        <v>0.0</v>
      </c>
      <c r="AF167" s="193">
        <v>0.0</v>
      </c>
      <c r="AG167" s="187"/>
      <c r="AH167" s="187"/>
      <c r="AI167" s="187"/>
      <c r="AJ167" s="184"/>
    </row>
    <row r="168">
      <c r="B168" s="108"/>
      <c r="C168" s="167" t="s">
        <v>181</v>
      </c>
      <c r="D168" s="164" t="s">
        <v>449</v>
      </c>
      <c r="F168" s="70">
        <v>541266.0</v>
      </c>
      <c r="G168" s="70">
        <v>1825637.0</v>
      </c>
      <c r="H168" s="70">
        <v>882326.0</v>
      </c>
      <c r="I168" s="70">
        <v>1846110.0</v>
      </c>
      <c r="J168" s="70">
        <v>3002775.0</v>
      </c>
      <c r="K168" s="66"/>
      <c r="L168" s="66"/>
      <c r="M168" s="120">
        <f t="shared" si="20"/>
        <v>8098114</v>
      </c>
      <c r="N168" s="115">
        <f t="shared" si="19"/>
        <v>143291.3891</v>
      </c>
      <c r="O168" s="239" t="s">
        <v>483</v>
      </c>
      <c r="P168" s="236"/>
      <c r="U168" s="241" t="s">
        <v>151</v>
      </c>
      <c r="V168" s="188" t="s">
        <v>329</v>
      </c>
      <c r="W168" s="189">
        <f t="shared" ref="W168:AI168" si="21">W166*$J$8</f>
        <v>0</v>
      </c>
      <c r="X168" s="189">
        <f t="shared" si="21"/>
        <v>0</v>
      </c>
      <c r="Y168" s="189">
        <f t="shared" si="21"/>
        <v>0</v>
      </c>
      <c r="Z168" s="189">
        <f t="shared" si="21"/>
        <v>0</v>
      </c>
      <c r="AA168" s="189">
        <f t="shared" si="21"/>
        <v>0</v>
      </c>
      <c r="AB168" s="190">
        <f t="shared" si="21"/>
        <v>0</v>
      </c>
      <c r="AC168" s="190">
        <f t="shared" si="21"/>
        <v>0</v>
      </c>
      <c r="AD168" s="189">
        <f t="shared" si="21"/>
        <v>-504.6624076</v>
      </c>
      <c r="AE168" s="189">
        <f t="shared" si="21"/>
        <v>0</v>
      </c>
      <c r="AF168" s="189">
        <f t="shared" si="21"/>
        <v>0</v>
      </c>
      <c r="AG168" s="189">
        <f t="shared" si="21"/>
        <v>0</v>
      </c>
      <c r="AH168" s="189">
        <f t="shared" si="21"/>
        <v>0</v>
      </c>
      <c r="AI168" s="189">
        <f t="shared" si="21"/>
        <v>0</v>
      </c>
      <c r="AJ168" s="184"/>
    </row>
    <row r="169">
      <c r="B169" s="108"/>
      <c r="C169" s="167" t="s">
        <v>184</v>
      </c>
      <c r="D169" s="167" t="s">
        <v>180</v>
      </c>
      <c r="F169" s="70">
        <v>0.0</v>
      </c>
      <c r="G169" s="70">
        <v>0.0</v>
      </c>
      <c r="H169" s="70">
        <v>0.0</v>
      </c>
      <c r="I169" s="70">
        <v>0.0</v>
      </c>
      <c r="J169" s="70">
        <v>0.0</v>
      </c>
      <c r="K169" s="66"/>
      <c r="L169" s="66"/>
      <c r="M169" s="120">
        <f t="shared" si="20"/>
        <v>0</v>
      </c>
      <c r="N169" s="115">
        <f t="shared" si="19"/>
        <v>0</v>
      </c>
      <c r="P169" s="54"/>
      <c r="U169" s="181"/>
      <c r="V169" s="54"/>
      <c r="W169" s="54"/>
      <c r="X169" s="54"/>
      <c r="Y169" s="54"/>
      <c r="Z169" s="54"/>
      <c r="AA169" s="54"/>
      <c r="AB169" s="54"/>
      <c r="AC169" s="54"/>
      <c r="AD169" s="54"/>
      <c r="AE169" s="54"/>
      <c r="AF169" s="54"/>
      <c r="AG169" s="54"/>
      <c r="AH169" s="54"/>
      <c r="AI169" s="54"/>
      <c r="AJ169" s="184"/>
    </row>
    <row r="170">
      <c r="B170" s="163" t="s">
        <v>186</v>
      </c>
      <c r="C170" s="65"/>
      <c r="D170" s="108"/>
      <c r="E170" s="108"/>
      <c r="F170" s="71"/>
      <c r="G170" s="71"/>
      <c r="H170" s="71"/>
      <c r="I170" s="71"/>
      <c r="J170" s="71"/>
      <c r="K170" s="71"/>
      <c r="L170" s="71"/>
      <c r="M170" s="71" t="str">
        <f t="shared" si="20"/>
        <v/>
      </c>
      <c r="N170" s="68" t="str">
        <f t="shared" si="19"/>
        <v/>
      </c>
      <c r="P170" s="110"/>
      <c r="U170" s="191" t="s">
        <v>330</v>
      </c>
      <c r="V170" s="119"/>
      <c r="W170" s="119"/>
      <c r="X170" s="119"/>
      <c r="Y170" s="119"/>
      <c r="Z170" s="119"/>
      <c r="AA170" s="119"/>
      <c r="AB170" s="119"/>
      <c r="AC170" s="119"/>
      <c r="AD170" s="119"/>
      <c r="AE170" s="119"/>
      <c r="AF170" s="119"/>
      <c r="AG170" s="119"/>
      <c r="AH170" s="119"/>
      <c r="AI170" s="54"/>
      <c r="AJ170" s="184"/>
    </row>
    <row r="171">
      <c r="B171" s="108"/>
      <c r="C171" s="192" t="s">
        <v>187</v>
      </c>
      <c r="D171" s="108"/>
      <c r="E171" s="108"/>
      <c r="F171" s="113">
        <v>1460.0</v>
      </c>
      <c r="G171" s="131">
        <f>sum(N172:N173)</f>
        <v>1459.806924</v>
      </c>
      <c r="H171" s="130" t="s">
        <v>331</v>
      </c>
      <c r="I171" s="71"/>
      <c r="J171" s="71"/>
      <c r="K171" s="71"/>
      <c r="L171" s="71"/>
      <c r="M171" s="71"/>
      <c r="N171" s="68"/>
      <c r="P171" s="54"/>
      <c r="U171" s="181"/>
      <c r="V171" s="188" t="s">
        <v>327</v>
      </c>
      <c r="W171" s="140">
        <v>8431.0</v>
      </c>
      <c r="X171" s="140">
        <v>-629048.0</v>
      </c>
      <c r="Y171" s="140">
        <v>-139.0</v>
      </c>
      <c r="Z171" s="140">
        <v>-199.0</v>
      </c>
      <c r="AA171" s="140">
        <v>-140.0</v>
      </c>
      <c r="AB171" s="140">
        <v>-6027.0</v>
      </c>
      <c r="AC171" s="140">
        <v>-12768.0</v>
      </c>
      <c r="AD171" s="142"/>
      <c r="AE171" s="140">
        <v>-53026.0</v>
      </c>
      <c r="AF171" s="140">
        <v>67513.0</v>
      </c>
      <c r="AG171" s="140">
        <v>36458.0</v>
      </c>
      <c r="AH171" s="140">
        <v>16158.0</v>
      </c>
      <c r="AI171" s="142"/>
      <c r="AJ171" s="184"/>
    </row>
    <row r="172">
      <c r="B172" s="108"/>
      <c r="C172" s="164" t="s">
        <v>332</v>
      </c>
      <c r="D172" s="108"/>
      <c r="E172" s="108"/>
      <c r="F172" s="118">
        <f>F166</f>
        <v>19829</v>
      </c>
      <c r="G172" s="71"/>
      <c r="H172" s="71"/>
      <c r="J172" s="71"/>
      <c r="K172" s="71"/>
      <c r="L172" s="71"/>
      <c r="M172" s="120">
        <f t="shared" ref="M172:M173" si="22">if(Count(F172:L172)&gt;0,sum(F172:L172),"")</f>
        <v>19829</v>
      </c>
      <c r="N172" s="115">
        <f t="shared" ref="N172:N175" si="23">if(ISNUMBER(M172)=false,"",if($J$8&lt;&gt;0,if(M172&lt;&gt;"",M172*$J$8,""),""))</f>
        <v>350.8625532</v>
      </c>
      <c r="O172" s="54"/>
      <c r="P172" s="54"/>
      <c r="U172" s="181"/>
      <c r="V172" s="52" t="s">
        <v>328</v>
      </c>
      <c r="W172" s="193">
        <v>149.0</v>
      </c>
      <c r="X172" s="193">
        <v>-11131.0</v>
      </c>
      <c r="Y172" s="193">
        <v>-2.0</v>
      </c>
      <c r="Z172" s="193">
        <v>-3.0</v>
      </c>
      <c r="AA172" s="193">
        <v>-2.0</v>
      </c>
      <c r="AB172" s="193">
        <v>-106.0</v>
      </c>
      <c r="AC172" s="193">
        <v>-226.0</v>
      </c>
      <c r="AD172" s="193">
        <v>0.0</v>
      </c>
      <c r="AE172" s="193">
        <v>-938.0</v>
      </c>
      <c r="AF172" s="193">
        <v>1195.0</v>
      </c>
      <c r="AG172" s="193">
        <v>645.0</v>
      </c>
      <c r="AH172" s="193">
        <v>286.0</v>
      </c>
      <c r="AI172" s="187"/>
      <c r="AJ172" s="184"/>
    </row>
    <row r="173">
      <c r="B173" s="108"/>
      <c r="C173" s="167" t="s">
        <v>190</v>
      </c>
      <c r="D173" s="108"/>
      <c r="E173" s="108"/>
      <c r="F173" s="132">
        <f>M167</f>
        <v>62672</v>
      </c>
      <c r="G173" s="71"/>
      <c r="H173" s="71"/>
      <c r="J173" s="71"/>
      <c r="K173" s="71"/>
      <c r="L173" s="71"/>
      <c r="M173" s="120">
        <f t="shared" si="22"/>
        <v>62672</v>
      </c>
      <c r="N173" s="115">
        <f t="shared" si="23"/>
        <v>1108.944371</v>
      </c>
      <c r="O173" s="54"/>
      <c r="P173" s="54"/>
      <c r="U173" s="181"/>
      <c r="V173" s="186" t="s">
        <v>329</v>
      </c>
      <c r="W173" s="189">
        <f t="shared" ref="W173:AI173" si="24">W171*$J$8</f>
        <v>149.1816121</v>
      </c>
      <c r="X173" s="189">
        <f t="shared" si="24"/>
        <v>-11130.63631</v>
      </c>
      <c r="Y173" s="189">
        <f t="shared" si="24"/>
        <v>-2.459523672</v>
      </c>
      <c r="Z173" s="189">
        <f t="shared" si="24"/>
        <v>-3.521188566</v>
      </c>
      <c r="AA173" s="189">
        <f t="shared" si="24"/>
        <v>-2.477218087</v>
      </c>
      <c r="AB173" s="190">
        <f t="shared" si="24"/>
        <v>-106.6442386</v>
      </c>
      <c r="AC173" s="190">
        <f t="shared" si="24"/>
        <v>-225.9222895</v>
      </c>
      <c r="AD173" s="189">
        <f t="shared" si="24"/>
        <v>0</v>
      </c>
      <c r="AE173" s="189">
        <f t="shared" si="24"/>
        <v>-938.2640448</v>
      </c>
      <c r="AF173" s="189">
        <f t="shared" si="24"/>
        <v>1194.603034</v>
      </c>
      <c r="AG173" s="189">
        <f t="shared" si="24"/>
        <v>645.1029787</v>
      </c>
      <c r="AH173" s="189">
        <f t="shared" si="24"/>
        <v>285.9063561</v>
      </c>
      <c r="AI173" s="189">
        <f t="shared" si="24"/>
        <v>0</v>
      </c>
      <c r="AJ173" s="184"/>
    </row>
    <row r="174">
      <c r="B174" s="163" t="s">
        <v>191</v>
      </c>
      <c r="C174" s="65"/>
      <c r="D174" s="108"/>
      <c r="E174" s="108"/>
      <c r="F174" s="71"/>
      <c r="G174" s="71"/>
      <c r="H174" s="71"/>
      <c r="J174" s="71"/>
      <c r="K174" s="71"/>
      <c r="L174" s="71"/>
      <c r="M174" s="71"/>
      <c r="N174" s="68" t="str">
        <f t="shared" si="23"/>
        <v/>
      </c>
      <c r="O174" s="54"/>
      <c r="P174" s="54"/>
      <c r="U174" s="181"/>
      <c r="V174" s="141"/>
      <c r="W174" s="141"/>
      <c r="X174" s="141"/>
      <c r="Y174" s="141"/>
      <c r="Z174" s="141"/>
      <c r="AA174" s="141"/>
      <c r="AB174" s="141"/>
      <c r="AC174" s="141"/>
      <c r="AD174" s="141"/>
      <c r="AE174" s="141"/>
      <c r="AF174" s="141"/>
      <c r="AG174" s="141"/>
      <c r="AH174" s="141"/>
      <c r="AI174" s="54"/>
      <c r="AJ174" s="184"/>
    </row>
    <row r="175">
      <c r="A175" s="54"/>
      <c r="B175" s="108"/>
      <c r="C175" s="194" t="s">
        <v>193</v>
      </c>
      <c r="D175" s="194"/>
      <c r="E175" s="108"/>
      <c r="F175" s="113">
        <v>74448.0</v>
      </c>
      <c r="G175" s="131">
        <f>M176</f>
        <v>74448</v>
      </c>
      <c r="H175" s="130" t="s">
        <v>331</v>
      </c>
      <c r="J175" s="71"/>
      <c r="K175" s="71"/>
      <c r="L175" s="71"/>
      <c r="M175" s="71"/>
      <c r="N175" s="68" t="str">
        <f t="shared" si="23"/>
        <v/>
      </c>
      <c r="P175" s="56"/>
      <c r="U175" s="185" t="s">
        <v>192</v>
      </c>
      <c r="V175" s="54"/>
      <c r="W175" s="54"/>
      <c r="X175" s="54"/>
      <c r="Y175" s="54"/>
      <c r="Z175" s="54"/>
      <c r="AA175" s="54"/>
      <c r="AB175" s="54"/>
      <c r="AC175" s="54"/>
      <c r="AD175" s="54"/>
      <c r="AE175" s="54"/>
      <c r="AF175" s="54"/>
      <c r="AG175" s="54"/>
      <c r="AH175" s="54"/>
      <c r="AI175" s="54"/>
      <c r="AJ175" s="184"/>
      <c r="AK175" s="54"/>
      <c r="AL175" s="54"/>
      <c r="AM175" s="54"/>
      <c r="AN175" s="54"/>
    </row>
    <row r="176">
      <c r="A176" s="54"/>
      <c r="B176" s="108"/>
      <c r="C176" s="164" t="s">
        <v>333</v>
      </c>
      <c r="D176" s="108"/>
      <c r="E176" s="108"/>
      <c r="F176" s="70">
        <f>if(F150="Yes",0,F156)</f>
        <v>74448</v>
      </c>
      <c r="G176" s="71"/>
      <c r="H176" s="71"/>
      <c r="J176" s="71"/>
      <c r="K176" s="71"/>
      <c r="L176" s="71"/>
      <c r="M176" s="120">
        <f>if(Count(F176:L176)&gt;0,sum(F176:L176),"")</f>
        <v>74448</v>
      </c>
      <c r="N176" s="133" t="s">
        <v>151</v>
      </c>
      <c r="O176" s="119"/>
      <c r="P176" s="54"/>
      <c r="U176" s="181"/>
      <c r="V176" s="52" t="s">
        <v>327</v>
      </c>
      <c r="W176" s="140">
        <v>702045.0</v>
      </c>
      <c r="X176" s="140">
        <v>1877403.0</v>
      </c>
      <c r="Y176" s="140">
        <v>42064.0</v>
      </c>
      <c r="Z176" s="140">
        <v>31996.0</v>
      </c>
      <c r="AA176" s="140">
        <v>19080.0</v>
      </c>
      <c r="AB176" s="140">
        <v>986293.0</v>
      </c>
      <c r="AC176" s="140">
        <v>2565536.0</v>
      </c>
      <c r="AD176" s="140">
        <v>473.0</v>
      </c>
      <c r="AE176" s="140">
        <v>1020037.0</v>
      </c>
      <c r="AF176" s="140">
        <v>1701366.0</v>
      </c>
      <c r="AG176" s="140">
        <v>740584.0</v>
      </c>
      <c r="AH176" s="140">
        <v>764471.0</v>
      </c>
      <c r="AI176" s="142"/>
      <c r="AJ176" s="184"/>
      <c r="AK176" s="54"/>
      <c r="AL176" s="54"/>
      <c r="AM176" s="54"/>
      <c r="AN176" s="54"/>
    </row>
    <row r="177">
      <c r="A177" s="54"/>
      <c r="B177" s="108"/>
      <c r="C177" s="108"/>
      <c r="D177" s="108"/>
      <c r="E177" s="108"/>
      <c r="F177" s="71"/>
      <c r="G177" s="71"/>
      <c r="H177" s="71"/>
      <c r="J177" s="71"/>
      <c r="K177" s="71"/>
      <c r="L177" s="71"/>
      <c r="M177" s="71"/>
      <c r="N177" s="68"/>
      <c r="O177" s="119"/>
      <c r="P177" s="54"/>
      <c r="U177" s="181"/>
      <c r="V177" s="52" t="s">
        <v>328</v>
      </c>
      <c r="W177" s="193">
        <v>12422.0</v>
      </c>
      <c r="X177" s="193">
        <v>33220.0</v>
      </c>
      <c r="Y177" s="193">
        <v>744.0</v>
      </c>
      <c r="Z177" s="193">
        <v>566.0</v>
      </c>
      <c r="AA177" s="193">
        <v>338.0</v>
      </c>
      <c r="AB177" s="193">
        <v>17452.0</v>
      </c>
      <c r="AC177" s="193">
        <v>45396.0</v>
      </c>
      <c r="AD177" s="193">
        <v>9.0</v>
      </c>
      <c r="AE177" s="193">
        <v>18049.0</v>
      </c>
      <c r="AF177" s="193">
        <v>30105.0</v>
      </c>
      <c r="AG177" s="193">
        <v>13104.0</v>
      </c>
      <c r="AH177" s="193">
        <v>13527.0</v>
      </c>
      <c r="AI177" s="187"/>
      <c r="AJ177" s="184"/>
      <c r="AK177" s="54"/>
      <c r="AL177" s="54"/>
      <c r="AM177" s="54"/>
      <c r="AN177" s="54"/>
    </row>
    <row r="178">
      <c r="B178" s="108"/>
      <c r="C178" s="194" t="s">
        <v>196</v>
      </c>
      <c r="D178" s="108"/>
      <c r="E178" s="108"/>
      <c r="F178" s="113">
        <v>0.0</v>
      </c>
      <c r="G178" s="131">
        <f>M179</f>
        <v>0</v>
      </c>
      <c r="H178" s="130" t="s">
        <v>331</v>
      </c>
      <c r="J178" s="71"/>
      <c r="K178" s="71"/>
      <c r="L178" s="71"/>
      <c r="M178" s="71"/>
      <c r="N178" s="68" t="str">
        <f t="shared" ref="N178:N179" si="26">if(ISNUMBER(M178)=false,"",if($J$8&lt;&gt;0,if(M178&lt;&gt;"",M178*$J$8,""),""))</f>
        <v/>
      </c>
      <c r="P178" s="56"/>
      <c r="U178" s="181"/>
      <c r="V178" s="52" t="s">
        <v>329</v>
      </c>
      <c r="W178" s="189">
        <f t="shared" ref="W178:AI178" si="25">W176*$J$8</f>
        <v>12422.27551</v>
      </c>
      <c r="X178" s="189">
        <f t="shared" si="25"/>
        <v>33219.54763</v>
      </c>
      <c r="Y178" s="189">
        <f t="shared" si="25"/>
        <v>744.2978686</v>
      </c>
      <c r="Z178" s="189">
        <f t="shared" si="25"/>
        <v>566.1504994</v>
      </c>
      <c r="AA178" s="189">
        <f t="shared" si="25"/>
        <v>337.6094364</v>
      </c>
      <c r="AB178" s="190">
        <f t="shared" si="25"/>
        <v>17451.87756</v>
      </c>
      <c r="AC178" s="190">
        <f t="shared" si="25"/>
        <v>45395.65844</v>
      </c>
      <c r="AD178" s="189">
        <f t="shared" si="25"/>
        <v>8.369458251</v>
      </c>
      <c r="AE178" s="189">
        <f t="shared" si="25"/>
        <v>18048.9579</v>
      </c>
      <c r="AF178" s="189">
        <f t="shared" si="25"/>
        <v>30104.67591</v>
      </c>
      <c r="AG178" s="189">
        <f t="shared" si="25"/>
        <v>13104.20057</v>
      </c>
      <c r="AH178" s="189">
        <f t="shared" si="25"/>
        <v>13526.86706</v>
      </c>
      <c r="AI178" s="189">
        <f t="shared" si="25"/>
        <v>0</v>
      </c>
      <c r="AJ178" s="184"/>
    </row>
    <row r="179">
      <c r="B179" s="108"/>
      <c r="C179" s="164" t="s">
        <v>334</v>
      </c>
      <c r="D179" s="108"/>
      <c r="E179" s="108"/>
      <c r="F179" s="70">
        <v>0.0</v>
      </c>
      <c r="G179" s="71"/>
      <c r="H179" s="71"/>
      <c r="J179" s="71"/>
      <c r="K179" s="71"/>
      <c r="L179" s="71"/>
      <c r="M179" s="120">
        <f t="shared" ref="M179:M180" si="27">if(Count(F179:L179)&gt;0,sum(F179:L179),"")</f>
        <v>0</v>
      </c>
      <c r="N179" s="68">
        <f t="shared" si="26"/>
        <v>0</v>
      </c>
      <c r="O179" s="54"/>
      <c r="P179" s="54"/>
      <c r="U179" s="181"/>
      <c r="V179" s="54"/>
      <c r="W179" s="54"/>
      <c r="X179" s="54"/>
      <c r="Y179" s="54"/>
      <c r="Z179" s="54"/>
      <c r="AA179" s="54"/>
      <c r="AB179" s="54"/>
      <c r="AC179" s="54"/>
      <c r="AD179" s="54"/>
      <c r="AE179" s="54"/>
      <c r="AF179" s="54"/>
      <c r="AG179" s="54"/>
      <c r="AH179" s="54"/>
      <c r="AI179" s="54"/>
      <c r="AJ179" s="184"/>
    </row>
    <row r="180">
      <c r="B180" s="108"/>
      <c r="C180" s="65"/>
      <c r="D180" s="108"/>
      <c r="E180" s="108"/>
      <c r="F180" s="119"/>
      <c r="G180" s="71"/>
      <c r="H180" s="71"/>
      <c r="J180" s="71"/>
      <c r="K180" s="71"/>
      <c r="L180" s="71"/>
      <c r="M180" s="71" t="str">
        <f t="shared" si="27"/>
        <v/>
      </c>
      <c r="N180" s="68" t="str">
        <f t="shared" ref="N180:N181" si="28">M180</f>
        <v/>
      </c>
      <c r="O180" s="54"/>
      <c r="P180" s="54"/>
      <c r="U180" s="241" t="s">
        <v>610</v>
      </c>
      <c r="V180" s="54"/>
      <c r="W180" s="54"/>
      <c r="X180" s="54"/>
      <c r="Y180" s="54"/>
      <c r="Z180" s="54"/>
      <c r="AA180" s="54"/>
      <c r="AB180" s="54"/>
      <c r="AC180" s="54"/>
      <c r="AD180" s="54"/>
      <c r="AE180" s="54"/>
      <c r="AF180" s="54"/>
      <c r="AG180" s="54"/>
      <c r="AH180" s="54"/>
      <c r="AI180" s="54"/>
      <c r="AJ180" s="184"/>
    </row>
    <row r="181">
      <c r="B181" s="108"/>
      <c r="C181" s="194" t="s">
        <v>198</v>
      </c>
      <c r="D181" s="108"/>
      <c r="E181" s="108"/>
      <c r="F181" s="113">
        <v>-11923.0</v>
      </c>
      <c r="G181" s="195">
        <f>G187-G175-G178+G183</f>
        <v>-11921.30761</v>
      </c>
      <c r="H181" s="130" t="s">
        <v>331</v>
      </c>
      <c r="I181" s="196" t="s">
        <v>335</v>
      </c>
      <c r="N181" s="68" t="str">
        <f t="shared" si="28"/>
        <v/>
      </c>
      <c r="O181" s="235" t="s">
        <v>484</v>
      </c>
      <c r="P181" s="242"/>
      <c r="U181" s="241" t="s">
        <v>151</v>
      </c>
      <c r="V181" s="52" t="s">
        <v>327</v>
      </c>
      <c r="W181" s="142"/>
      <c r="X181" s="142"/>
      <c r="Y181" s="142"/>
      <c r="Z181" s="142"/>
      <c r="AA181" s="142"/>
      <c r="AB181" s="142"/>
      <c r="AC181" s="142"/>
      <c r="AD181" s="142"/>
      <c r="AE181" s="142"/>
      <c r="AF181" s="142"/>
      <c r="AG181" s="140">
        <v>19871.0</v>
      </c>
      <c r="AH181" s="142"/>
      <c r="AI181" s="142"/>
      <c r="AJ181" s="184"/>
    </row>
    <row r="182">
      <c r="B182" s="108"/>
      <c r="C182" s="108"/>
      <c r="D182" s="108"/>
      <c r="E182" s="108"/>
      <c r="F182" s="54"/>
      <c r="G182" s="71"/>
      <c r="H182" s="71"/>
      <c r="I182" s="206" t="s">
        <v>386</v>
      </c>
      <c r="J182" s="71"/>
      <c r="K182" s="71"/>
      <c r="L182" s="71"/>
      <c r="M182" s="67"/>
      <c r="N182" s="68"/>
      <c r="O182" s="235" t="s">
        <v>484</v>
      </c>
      <c r="P182" s="236"/>
      <c r="U182" s="241" t="s">
        <v>151</v>
      </c>
      <c r="V182" s="52" t="s">
        <v>328</v>
      </c>
      <c r="W182" s="187"/>
      <c r="X182" s="187"/>
      <c r="Y182" s="187"/>
      <c r="Z182" s="187"/>
      <c r="AA182" s="187"/>
      <c r="AB182" s="187"/>
      <c r="AC182" s="187"/>
      <c r="AD182" s="187"/>
      <c r="AE182" s="187"/>
      <c r="AF182" s="187"/>
      <c r="AG182" s="193">
        <v>351.0</v>
      </c>
      <c r="AH182" s="187"/>
      <c r="AI182" s="187"/>
      <c r="AJ182" s="184"/>
    </row>
    <row r="183">
      <c r="B183" s="108"/>
      <c r="C183" s="194" t="s">
        <v>199</v>
      </c>
      <c r="D183" s="108"/>
      <c r="E183" s="108"/>
      <c r="F183" s="197">
        <v>3543.0</v>
      </c>
      <c r="G183" s="195">
        <f>N185</f>
        <v>3543</v>
      </c>
      <c r="H183" s="130" t="s">
        <v>331</v>
      </c>
      <c r="I183" s="71"/>
      <c r="J183" s="71"/>
      <c r="K183" s="71"/>
      <c r="L183" s="71"/>
      <c r="M183" s="71"/>
      <c r="N183" s="68"/>
      <c r="P183" s="56"/>
      <c r="U183" s="181"/>
      <c r="V183" s="52" t="s">
        <v>329</v>
      </c>
      <c r="W183" s="189">
        <f t="shared" ref="W183:AI183" si="29">W181*$J$8</f>
        <v>0</v>
      </c>
      <c r="X183" s="189">
        <f t="shared" si="29"/>
        <v>0</v>
      </c>
      <c r="Y183" s="189">
        <f t="shared" si="29"/>
        <v>0</v>
      </c>
      <c r="Z183" s="189">
        <f t="shared" si="29"/>
        <v>0</v>
      </c>
      <c r="AA183" s="189">
        <f t="shared" si="29"/>
        <v>0</v>
      </c>
      <c r="AB183" s="190">
        <f t="shared" si="29"/>
        <v>0</v>
      </c>
      <c r="AC183" s="190">
        <f t="shared" si="29"/>
        <v>0</v>
      </c>
      <c r="AD183" s="189">
        <f t="shared" si="29"/>
        <v>0</v>
      </c>
      <c r="AE183" s="189">
        <f t="shared" si="29"/>
        <v>0</v>
      </c>
      <c r="AF183" s="189">
        <f t="shared" si="29"/>
        <v>0</v>
      </c>
      <c r="AG183" s="189">
        <f t="shared" si="29"/>
        <v>351.6057186</v>
      </c>
      <c r="AH183" s="189">
        <f t="shared" si="29"/>
        <v>0</v>
      </c>
      <c r="AI183" s="189">
        <f t="shared" si="29"/>
        <v>0</v>
      </c>
      <c r="AJ183" s="184"/>
    </row>
    <row r="184">
      <c r="B184" s="198" t="s">
        <v>205</v>
      </c>
      <c r="C184" s="112" t="s">
        <v>336</v>
      </c>
      <c r="D184" s="108"/>
      <c r="E184" s="108"/>
      <c r="F184" s="71"/>
      <c r="G184" s="71"/>
      <c r="H184" s="71"/>
      <c r="I184" s="71"/>
      <c r="J184" s="71"/>
      <c r="K184" s="71"/>
      <c r="L184" s="71"/>
      <c r="M184" s="71"/>
      <c r="N184" s="68" t="str">
        <f t="shared" ref="N184:N185" si="30">F184</f>
        <v/>
      </c>
      <c r="O184" s="54"/>
      <c r="P184" s="54"/>
      <c r="U184" s="199"/>
      <c r="V184" s="200"/>
      <c r="W184" s="200"/>
      <c r="X184" s="200"/>
      <c r="Y184" s="200"/>
      <c r="Z184" s="200"/>
      <c r="AA184" s="200"/>
      <c r="AB184" s="200"/>
      <c r="AC184" s="200"/>
      <c r="AD184" s="200"/>
      <c r="AE184" s="200"/>
      <c r="AF184" s="200"/>
      <c r="AG184" s="200"/>
      <c r="AH184" s="200"/>
      <c r="AI184" s="200"/>
      <c r="AJ184" s="201"/>
    </row>
    <row r="185">
      <c r="B185" s="194" t="s">
        <v>128</v>
      </c>
      <c r="C185" s="167" t="s">
        <v>337</v>
      </c>
      <c r="D185" s="108"/>
      <c r="E185" s="108"/>
      <c r="F185" s="132">
        <f>O69</f>
        <v>3543</v>
      </c>
      <c r="G185" s="71"/>
      <c r="H185" s="202" t="s">
        <v>338</v>
      </c>
      <c r="I185" s="71"/>
      <c r="J185" s="71"/>
      <c r="K185" s="120">
        <f>G187+F183</f>
        <v>62526.69239</v>
      </c>
      <c r="L185" s="71"/>
      <c r="M185" s="71"/>
      <c r="N185" s="68">
        <f t="shared" si="30"/>
        <v>3543</v>
      </c>
      <c r="O185" s="54"/>
      <c r="P185" s="54"/>
    </row>
    <row r="186">
      <c r="B186" s="108"/>
      <c r="C186" s="108"/>
      <c r="D186" s="108"/>
      <c r="E186" s="108"/>
      <c r="F186" s="119"/>
      <c r="G186" s="206" t="s">
        <v>386</v>
      </c>
      <c r="H186" s="243" t="s">
        <v>399</v>
      </c>
      <c r="I186" s="244">
        <f>F187-G187</f>
        <v>-1.692393497</v>
      </c>
      <c r="J186" s="71"/>
      <c r="K186" s="71"/>
      <c r="L186" s="71"/>
      <c r="M186" s="71"/>
      <c r="N186" s="71"/>
    </row>
    <row r="187">
      <c r="B187" s="108"/>
      <c r="C187" s="194" t="s">
        <v>201</v>
      </c>
      <c r="D187" s="108"/>
      <c r="E187" s="108"/>
      <c r="F187" s="113">
        <v>58982.0</v>
      </c>
      <c r="G187" s="131">
        <f>sum(O188:O208)</f>
        <v>58983.69239</v>
      </c>
      <c r="H187" s="130" t="s">
        <v>331</v>
      </c>
      <c r="I187" s="135"/>
      <c r="K187" s="71"/>
      <c r="L187" s="71"/>
      <c r="M187" s="71"/>
      <c r="N187" s="71"/>
      <c r="P187" s="2" t="s">
        <v>203</v>
      </c>
      <c r="Q187" s="59">
        <f>M188+N189+N190+N191+N192+N193+N194+N196+N197-M198-N199-N200+N202+M203-M204-M205-M206+M207+M208</f>
        <v>59104.43908</v>
      </c>
    </row>
    <row r="188">
      <c r="B188" s="108"/>
      <c r="C188" s="164" t="s">
        <v>204</v>
      </c>
      <c r="D188" s="108"/>
      <c r="E188" s="108"/>
      <c r="F188" s="132">
        <f>F179+F176</f>
        <v>74448</v>
      </c>
      <c r="G188" s="119"/>
      <c r="H188" s="71"/>
      <c r="I188" s="71"/>
      <c r="J188" s="71"/>
      <c r="K188" s="71"/>
      <c r="L188" s="71"/>
      <c r="M188" s="120">
        <f t="shared" ref="M188:M202" si="32">if(Count(F188:L188)&gt;0,sum(F188:L188),"")</f>
        <v>74448</v>
      </c>
      <c r="N188" s="54"/>
      <c r="O188" s="136">
        <f>M188</f>
        <v>74448</v>
      </c>
      <c r="P188" s="54"/>
    </row>
    <row r="189">
      <c r="B189" s="137" t="s">
        <v>205</v>
      </c>
      <c r="C189" s="164" t="s">
        <v>206</v>
      </c>
      <c r="D189" s="65"/>
      <c r="E189" s="65"/>
      <c r="F189" s="132">
        <f t="shared" ref="F189:L189" si="31">F27</f>
        <v>0</v>
      </c>
      <c r="G189" s="132">
        <f t="shared" si="31"/>
        <v>0</v>
      </c>
      <c r="H189" s="132">
        <f t="shared" si="31"/>
        <v>0</v>
      </c>
      <c r="I189" s="132">
        <f t="shared" si="31"/>
        <v>0</v>
      </c>
      <c r="J189" s="132">
        <f t="shared" si="31"/>
        <v>-28669</v>
      </c>
      <c r="K189" s="132" t="str">
        <f t="shared" si="31"/>
        <v/>
      </c>
      <c r="L189" s="132" t="str">
        <f t="shared" si="31"/>
        <v/>
      </c>
      <c r="M189" s="120">
        <f t="shared" si="32"/>
        <v>-28669</v>
      </c>
      <c r="N189" s="134">
        <f t="shared" ref="N189:N197" si="34">if(ISNUMBER(M189)=false,"",if($J$8&lt;&gt;0,if(M189&lt;&gt;"",M189*$J$8,""),""))</f>
        <v>-507.281181</v>
      </c>
      <c r="O189" s="138">
        <f t="shared" ref="O189:O197" si="35">N189</f>
        <v>-507.281181</v>
      </c>
      <c r="P189" s="54"/>
    </row>
    <row r="190">
      <c r="B190" s="137" t="s">
        <v>205</v>
      </c>
      <c r="C190" s="203" t="s">
        <v>207</v>
      </c>
      <c r="D190" s="65"/>
      <c r="E190" s="65"/>
      <c r="F190" s="132">
        <f t="shared" ref="F190:L190" si="33">F28</f>
        <v>8431</v>
      </c>
      <c r="G190" s="132">
        <f t="shared" si="33"/>
        <v>-629048</v>
      </c>
      <c r="H190" s="132">
        <f t="shared" si="33"/>
        <v>-6505</v>
      </c>
      <c r="I190" s="132">
        <f t="shared" si="33"/>
        <v>-12768</v>
      </c>
      <c r="J190" s="132">
        <f t="shared" si="33"/>
        <v>67130</v>
      </c>
      <c r="K190" s="132" t="str">
        <f t="shared" si="33"/>
        <v/>
      </c>
      <c r="L190" s="132" t="str">
        <f t="shared" si="33"/>
        <v/>
      </c>
      <c r="M190" s="120">
        <f t="shared" si="32"/>
        <v>-572760</v>
      </c>
      <c r="N190" s="134">
        <f t="shared" si="34"/>
        <v>-10134.65308</v>
      </c>
      <c r="O190" s="138">
        <f t="shared" si="35"/>
        <v>-10134.65308</v>
      </c>
      <c r="P190" s="54"/>
    </row>
    <row r="191">
      <c r="B191" s="137" t="s">
        <v>205</v>
      </c>
      <c r="C191" s="164" t="s">
        <v>208</v>
      </c>
      <c r="D191" s="65"/>
      <c r="E191" s="65"/>
      <c r="F191" s="132" t="str">
        <f t="shared" ref="F191:L191" si="36">F34</f>
        <v/>
      </c>
      <c r="G191" s="132" t="str">
        <f t="shared" si="36"/>
        <v/>
      </c>
      <c r="H191" s="132" t="str">
        <f t="shared" si="36"/>
        <v/>
      </c>
      <c r="I191" s="132" t="str">
        <f t="shared" si="36"/>
        <v/>
      </c>
      <c r="J191" s="132" t="str">
        <f t="shared" si="36"/>
        <v/>
      </c>
      <c r="K191" s="132" t="str">
        <f t="shared" si="36"/>
        <v/>
      </c>
      <c r="L191" s="132" t="str">
        <f t="shared" si="36"/>
        <v/>
      </c>
      <c r="M191" s="120" t="str">
        <f t="shared" si="32"/>
        <v/>
      </c>
      <c r="N191" s="134" t="str">
        <f t="shared" si="34"/>
        <v/>
      </c>
      <c r="O191" s="138" t="str">
        <f t="shared" si="35"/>
        <v/>
      </c>
      <c r="P191" s="54"/>
    </row>
    <row r="192">
      <c r="B192" s="137" t="s">
        <v>205</v>
      </c>
      <c r="C192" s="203" t="s">
        <v>209</v>
      </c>
      <c r="D192" s="65"/>
      <c r="E192" s="65"/>
      <c r="F192" s="132" t="str">
        <f t="shared" ref="F192:L192" si="37">F37</f>
        <v/>
      </c>
      <c r="G192" s="132" t="str">
        <f t="shared" si="37"/>
        <v/>
      </c>
      <c r="H192" s="132" t="str">
        <f t="shared" si="37"/>
        <v/>
      </c>
      <c r="I192" s="132" t="str">
        <f t="shared" si="37"/>
        <v/>
      </c>
      <c r="J192" s="132" t="str">
        <f t="shared" si="37"/>
        <v/>
      </c>
      <c r="K192" s="132" t="str">
        <f t="shared" si="37"/>
        <v/>
      </c>
      <c r="L192" s="132" t="str">
        <f t="shared" si="37"/>
        <v/>
      </c>
      <c r="M192" s="120" t="str">
        <f t="shared" si="32"/>
        <v/>
      </c>
      <c r="N192" s="68" t="str">
        <f t="shared" si="34"/>
        <v/>
      </c>
      <c r="O192" s="138" t="str">
        <f t="shared" si="35"/>
        <v/>
      </c>
      <c r="P192" s="54"/>
    </row>
    <row r="193">
      <c r="B193" s="137" t="s">
        <v>205</v>
      </c>
      <c r="C193" s="164" t="s">
        <v>210</v>
      </c>
      <c r="D193" s="65"/>
      <c r="E193" s="65"/>
      <c r="F193" s="132" t="str">
        <f t="shared" ref="F193:L193" si="38">F38</f>
        <v/>
      </c>
      <c r="G193" s="132" t="str">
        <f t="shared" si="38"/>
        <v/>
      </c>
      <c r="H193" s="132" t="str">
        <f t="shared" si="38"/>
        <v/>
      </c>
      <c r="I193" s="132" t="str">
        <f t="shared" si="38"/>
        <v/>
      </c>
      <c r="J193" s="132" t="str">
        <f t="shared" si="38"/>
        <v/>
      </c>
      <c r="K193" s="132" t="str">
        <f t="shared" si="38"/>
        <v/>
      </c>
      <c r="L193" s="132" t="str">
        <f t="shared" si="38"/>
        <v/>
      </c>
      <c r="M193" s="120" t="str">
        <f t="shared" si="32"/>
        <v/>
      </c>
      <c r="N193" s="134" t="str">
        <f t="shared" si="34"/>
        <v/>
      </c>
      <c r="O193" s="138" t="str">
        <f t="shared" si="35"/>
        <v/>
      </c>
      <c r="P193" s="54"/>
    </row>
    <row r="194">
      <c r="B194" s="137" t="s">
        <v>205</v>
      </c>
      <c r="C194" s="164" t="s">
        <v>211</v>
      </c>
      <c r="D194" s="65"/>
      <c r="E194" s="65"/>
      <c r="F194" s="132" t="str">
        <f>F39</f>
        <v/>
      </c>
      <c r="G194" s="132"/>
      <c r="H194" s="132"/>
      <c r="I194" s="132"/>
      <c r="J194" s="132"/>
      <c r="K194" s="132"/>
      <c r="L194" s="132"/>
      <c r="M194" s="120" t="str">
        <f t="shared" si="32"/>
        <v/>
      </c>
      <c r="N194" s="134" t="str">
        <f t="shared" si="34"/>
        <v/>
      </c>
      <c r="O194" s="138" t="str">
        <f t="shared" si="35"/>
        <v/>
      </c>
      <c r="P194" s="54"/>
    </row>
    <row r="195">
      <c r="B195" s="137" t="s">
        <v>205</v>
      </c>
      <c r="C195" s="164" t="s">
        <v>485</v>
      </c>
      <c r="D195" s="65"/>
      <c r="E195" s="65"/>
      <c r="F195" s="132" t="str">
        <f t="shared" ref="F195:L195" si="39">F42</f>
        <v/>
      </c>
      <c r="G195" s="132" t="str">
        <f t="shared" si="39"/>
        <v/>
      </c>
      <c r="H195" s="132" t="str">
        <f t="shared" si="39"/>
        <v/>
      </c>
      <c r="I195" s="132" t="str">
        <f t="shared" si="39"/>
        <v/>
      </c>
      <c r="J195" s="132" t="str">
        <f t="shared" si="39"/>
        <v/>
      </c>
      <c r="K195" s="132" t="str">
        <f t="shared" si="39"/>
        <v/>
      </c>
      <c r="L195" s="132" t="str">
        <f t="shared" si="39"/>
        <v/>
      </c>
      <c r="M195" s="120" t="str">
        <f t="shared" si="32"/>
        <v/>
      </c>
      <c r="N195" s="134" t="str">
        <f t="shared" si="34"/>
        <v/>
      </c>
      <c r="O195" s="138" t="str">
        <f t="shared" si="35"/>
        <v/>
      </c>
      <c r="P195" s="239" t="s">
        <v>486</v>
      </c>
      <c r="Q195" s="245"/>
    </row>
    <row r="196">
      <c r="B196" s="137" t="s">
        <v>205</v>
      </c>
      <c r="C196" s="203" t="s">
        <v>212</v>
      </c>
      <c r="D196" s="65"/>
      <c r="E196" s="65"/>
      <c r="F196" s="132" t="str">
        <f t="shared" ref="F196:L196" si="40">F44</f>
        <v/>
      </c>
      <c r="G196" s="132" t="str">
        <f t="shared" si="40"/>
        <v/>
      </c>
      <c r="H196" s="132" t="str">
        <f t="shared" si="40"/>
        <v/>
      </c>
      <c r="I196" s="132" t="str">
        <f t="shared" si="40"/>
        <v/>
      </c>
      <c r="J196" s="132" t="str">
        <f t="shared" si="40"/>
        <v/>
      </c>
      <c r="K196" s="132" t="str">
        <f t="shared" si="40"/>
        <v/>
      </c>
      <c r="L196" s="132" t="str">
        <f t="shared" si="40"/>
        <v/>
      </c>
      <c r="M196" s="120" t="str">
        <f t="shared" si="32"/>
        <v/>
      </c>
      <c r="N196" s="68" t="str">
        <f t="shared" si="34"/>
        <v/>
      </c>
      <c r="O196" s="138" t="str">
        <f t="shared" si="35"/>
        <v/>
      </c>
      <c r="P196" s="54"/>
    </row>
    <row r="197">
      <c r="B197" s="137" t="s">
        <v>205</v>
      </c>
      <c r="C197" s="203" t="s">
        <v>213</v>
      </c>
      <c r="D197" s="65"/>
      <c r="E197" s="65"/>
      <c r="F197" s="132" t="str">
        <f t="shared" ref="F197:L197" si="41">F45</f>
        <v/>
      </c>
      <c r="G197" s="132" t="str">
        <f t="shared" si="41"/>
        <v/>
      </c>
      <c r="H197" s="132" t="str">
        <f t="shared" si="41"/>
        <v/>
      </c>
      <c r="I197" s="132" t="str">
        <f t="shared" si="41"/>
        <v/>
      </c>
      <c r="J197" s="132" t="str">
        <f t="shared" si="41"/>
        <v/>
      </c>
      <c r="K197" s="132" t="str">
        <f t="shared" si="41"/>
        <v/>
      </c>
      <c r="L197" s="132" t="str">
        <f t="shared" si="41"/>
        <v/>
      </c>
      <c r="M197" s="120" t="str">
        <f t="shared" si="32"/>
        <v/>
      </c>
      <c r="N197" s="68" t="str">
        <f t="shared" si="34"/>
        <v/>
      </c>
      <c r="O197" s="138" t="str">
        <f t="shared" si="35"/>
        <v/>
      </c>
      <c r="P197" s="54"/>
    </row>
    <row r="198">
      <c r="B198" s="65" t="s">
        <v>128</v>
      </c>
      <c r="C198" s="203" t="s">
        <v>214</v>
      </c>
      <c r="D198" s="65"/>
      <c r="E198" s="65"/>
      <c r="F198" s="140"/>
      <c r="G198" s="71"/>
      <c r="H198" s="71"/>
      <c r="I198" s="71"/>
      <c r="J198" s="71"/>
      <c r="K198" s="71"/>
      <c r="L198" s="71"/>
      <c r="M198" s="68" t="str">
        <f t="shared" si="32"/>
        <v/>
      </c>
      <c r="N198" s="141"/>
      <c r="O198" s="138">
        <f>-M198</f>
        <v>0</v>
      </c>
      <c r="P198" s="54"/>
    </row>
    <row r="199">
      <c r="B199" s="65" t="s">
        <v>128</v>
      </c>
      <c r="C199" s="203" t="s">
        <v>215</v>
      </c>
      <c r="D199" s="65"/>
      <c r="E199" s="65"/>
      <c r="F199" s="132" t="str">
        <f t="shared" ref="F199:L199" si="42">F49</f>
        <v/>
      </c>
      <c r="G199" s="132" t="str">
        <f t="shared" si="42"/>
        <v/>
      </c>
      <c r="H199" s="132" t="str">
        <f t="shared" si="42"/>
        <v/>
      </c>
      <c r="I199" s="132" t="str">
        <f t="shared" si="42"/>
        <v/>
      </c>
      <c r="J199" s="132" t="str">
        <f t="shared" si="42"/>
        <v/>
      </c>
      <c r="K199" s="132" t="str">
        <f t="shared" si="42"/>
        <v/>
      </c>
      <c r="L199" s="132" t="str">
        <f t="shared" si="42"/>
        <v/>
      </c>
      <c r="M199" s="120" t="str">
        <f t="shared" si="32"/>
        <v/>
      </c>
      <c r="N199" s="68" t="str">
        <f t="shared" ref="N199:N202" si="44">if(ISNUMBER(M199)=false,"",if($J$8&lt;&gt;0,if(M199&lt;&gt;"",M199*$J$8,""),""))</f>
        <v/>
      </c>
      <c r="O199" s="138">
        <f t="shared" ref="O199:O200" si="45">-N199</f>
        <v>0</v>
      </c>
    </row>
    <row r="200">
      <c r="B200" s="65" t="s">
        <v>128</v>
      </c>
      <c r="C200" s="164" t="s">
        <v>216</v>
      </c>
      <c r="D200" s="65"/>
      <c r="E200" s="65"/>
      <c r="F200" s="132" t="str">
        <f t="shared" ref="F200:L200" si="43">F50</f>
        <v/>
      </c>
      <c r="G200" s="132" t="str">
        <f t="shared" si="43"/>
        <v/>
      </c>
      <c r="H200" s="132" t="str">
        <f t="shared" si="43"/>
        <v/>
      </c>
      <c r="I200" s="132" t="str">
        <f t="shared" si="43"/>
        <v/>
      </c>
      <c r="J200" s="132" t="str">
        <f t="shared" si="43"/>
        <v/>
      </c>
      <c r="K200" s="132" t="str">
        <f t="shared" si="43"/>
        <v/>
      </c>
      <c r="L200" s="132" t="str">
        <f t="shared" si="43"/>
        <v/>
      </c>
      <c r="M200" s="120" t="str">
        <f t="shared" si="32"/>
        <v/>
      </c>
      <c r="N200" s="68" t="str">
        <f t="shared" si="44"/>
        <v/>
      </c>
      <c r="O200" s="138">
        <f t="shared" si="45"/>
        <v>0</v>
      </c>
      <c r="P200" s="239" t="s">
        <v>487</v>
      </c>
      <c r="Q200" s="245"/>
    </row>
    <row r="201">
      <c r="B201" s="144" t="s">
        <v>205</v>
      </c>
      <c r="C201" s="164" t="s">
        <v>488</v>
      </c>
      <c r="D201" s="65"/>
      <c r="E201" s="65"/>
      <c r="F201" s="246" t="s">
        <v>128</v>
      </c>
      <c r="G201" s="246" t="s">
        <v>128</v>
      </c>
      <c r="H201" s="246" t="s">
        <v>128</v>
      </c>
      <c r="I201" s="246" t="s">
        <v>128</v>
      </c>
      <c r="J201" s="246" t="s">
        <v>128</v>
      </c>
      <c r="K201" s="132" t="str">
        <f t="shared" ref="K201:L201" si="46">K66</f>
        <v/>
      </c>
      <c r="L201" s="132" t="str">
        <f t="shared" si="46"/>
        <v/>
      </c>
      <c r="M201" s="120" t="str">
        <f t="shared" si="32"/>
        <v/>
      </c>
      <c r="N201" s="68" t="str">
        <f t="shared" si="44"/>
        <v/>
      </c>
      <c r="O201" s="138" t="str">
        <f>+N201</f>
        <v/>
      </c>
      <c r="P201" s="239" t="s">
        <v>486</v>
      </c>
      <c r="Q201" s="245"/>
    </row>
    <row r="202">
      <c r="B202" s="204" t="s">
        <v>128</v>
      </c>
      <c r="C202" s="164" t="s">
        <v>217</v>
      </c>
      <c r="D202" s="65"/>
      <c r="E202" s="65"/>
      <c r="F202" s="246">
        <f t="shared" ref="F202:L202" si="47">+F66</f>
        <v>18</v>
      </c>
      <c r="G202" s="246">
        <f t="shared" si="47"/>
        <v>29</v>
      </c>
      <c r="H202" s="246">
        <f t="shared" si="47"/>
        <v>18</v>
      </c>
      <c r="I202" s="246">
        <f t="shared" si="47"/>
        <v>3347</v>
      </c>
      <c r="J202" s="246" t="str">
        <f t="shared" si="47"/>
        <v/>
      </c>
      <c r="K202" s="246" t="str">
        <f t="shared" si="47"/>
        <v/>
      </c>
      <c r="L202" s="246" t="str">
        <f t="shared" si="47"/>
        <v/>
      </c>
      <c r="M202" s="120">
        <f t="shared" si="32"/>
        <v>3412</v>
      </c>
      <c r="N202" s="134">
        <f t="shared" si="44"/>
        <v>60.37334366</v>
      </c>
      <c r="O202" s="138">
        <f>-N202</f>
        <v>-60.37334366</v>
      </c>
      <c r="P202" s="235" t="s">
        <v>489</v>
      </c>
      <c r="Q202" s="245"/>
    </row>
    <row r="203">
      <c r="B203" s="144" t="s">
        <v>205</v>
      </c>
      <c r="C203" s="164" t="s">
        <v>490</v>
      </c>
      <c r="D203" s="108"/>
      <c r="E203" s="108"/>
      <c r="F203" s="145">
        <v>31.0</v>
      </c>
      <c r="G203" s="2" t="s">
        <v>342</v>
      </c>
      <c r="H203" s="168">
        <f>O33</f>
        <v>31</v>
      </c>
      <c r="I203" s="196" t="s">
        <v>309</v>
      </c>
      <c r="M203" s="134">
        <f t="shared" ref="M203:M204" si="48">F203</f>
        <v>31</v>
      </c>
      <c r="N203" s="141"/>
      <c r="O203" s="138">
        <f>M203</f>
        <v>31</v>
      </c>
      <c r="P203" s="235" t="s">
        <v>491</v>
      </c>
      <c r="Q203" s="245"/>
    </row>
    <row r="204">
      <c r="B204" s="108" t="s">
        <v>128</v>
      </c>
      <c r="C204" s="164" t="s">
        <v>343</v>
      </c>
      <c r="D204" s="108"/>
      <c r="E204" s="108"/>
      <c r="F204" s="145">
        <v>1250.0</v>
      </c>
      <c r="G204" s="2" t="s">
        <v>342</v>
      </c>
      <c r="H204" s="168">
        <f>O50</f>
        <v>1250</v>
      </c>
      <c r="I204" s="196" t="s">
        <v>307</v>
      </c>
      <c r="M204" s="134">
        <f t="shared" si="48"/>
        <v>1250</v>
      </c>
      <c r="N204" s="141"/>
      <c r="O204" s="138">
        <f t="shared" ref="O204:O206" si="49">-M204</f>
        <v>-1250</v>
      </c>
    </row>
    <row r="205">
      <c r="B205" s="108" t="s">
        <v>128</v>
      </c>
      <c r="C205" s="164" t="s">
        <v>221</v>
      </c>
      <c r="D205" s="108"/>
      <c r="E205" s="108"/>
      <c r="F205" s="145"/>
      <c r="G205" s="71"/>
      <c r="H205" s="71"/>
      <c r="I205" s="71"/>
      <c r="J205" s="71"/>
      <c r="K205" s="71"/>
      <c r="L205" s="71"/>
      <c r="M205" s="134" t="str">
        <f t="shared" ref="M205:M224" si="50">if(Count(F205:L205)&gt;0,sum(F205:L205),"")</f>
        <v/>
      </c>
      <c r="N205" s="141"/>
      <c r="O205" s="138">
        <f t="shared" si="49"/>
        <v>0</v>
      </c>
      <c r="Q205" s="2" t="s">
        <v>222</v>
      </c>
    </row>
    <row r="206">
      <c r="B206" s="108" t="s">
        <v>128</v>
      </c>
      <c r="C206" s="164" t="s">
        <v>344</v>
      </c>
      <c r="D206" s="108"/>
      <c r="E206" s="108"/>
      <c r="F206" s="132">
        <f>F185</f>
        <v>3543</v>
      </c>
      <c r="G206" s="71"/>
      <c r="H206" s="71"/>
      <c r="I206" s="71"/>
      <c r="J206" s="71"/>
      <c r="K206" s="71"/>
      <c r="L206" s="71"/>
      <c r="M206" s="134">
        <f t="shared" si="50"/>
        <v>3543</v>
      </c>
      <c r="N206" s="141"/>
      <c r="O206" s="138">
        <f t="shared" si="49"/>
        <v>-3543</v>
      </c>
    </row>
    <row r="207">
      <c r="B207" s="144" t="s">
        <v>205</v>
      </c>
      <c r="C207" s="167" t="s">
        <v>224</v>
      </c>
      <c r="D207" s="108"/>
      <c r="E207" s="108"/>
      <c r="F207" s="145" t="s">
        <v>151</v>
      </c>
      <c r="G207" s="71"/>
      <c r="H207" s="71"/>
      <c r="I207" s="71"/>
      <c r="J207" s="71"/>
      <c r="K207" s="71"/>
      <c r="L207" s="71"/>
      <c r="M207" s="134" t="str">
        <f t="shared" si="50"/>
        <v/>
      </c>
      <c r="N207" s="141"/>
      <c r="O207" s="138" t="str">
        <f t="shared" ref="O207:O208" si="51">M207</f>
        <v/>
      </c>
      <c r="P207" s="239" t="s">
        <v>492</v>
      </c>
      <c r="Q207" s="245"/>
      <c r="R207" s="245"/>
      <c r="S207" s="245"/>
    </row>
    <row r="208">
      <c r="B208" s="144" t="s">
        <v>205</v>
      </c>
      <c r="C208" s="167" t="s">
        <v>225</v>
      </c>
      <c r="D208" s="108"/>
      <c r="E208" s="108"/>
      <c r="F208" s="145" t="s">
        <v>151</v>
      </c>
      <c r="G208" s="71"/>
      <c r="H208" s="71"/>
      <c r="I208" s="71"/>
      <c r="J208" s="71"/>
      <c r="K208" s="71"/>
      <c r="L208" s="71"/>
      <c r="M208" s="134" t="str">
        <f t="shared" si="50"/>
        <v/>
      </c>
      <c r="N208" s="141"/>
      <c r="O208" s="138" t="str">
        <f t="shared" si="51"/>
        <v/>
      </c>
      <c r="P208" s="239" t="s">
        <v>493</v>
      </c>
      <c r="Q208" s="245"/>
      <c r="R208" s="245"/>
      <c r="S208" s="245"/>
    </row>
    <row r="209">
      <c r="B209" s="40"/>
      <c r="C209" s="146"/>
      <c r="D209" s="41"/>
      <c r="E209" s="41"/>
      <c r="F209" s="147"/>
      <c r="G209" s="43"/>
      <c r="H209" s="43"/>
      <c r="I209" s="43"/>
      <c r="J209" s="43"/>
      <c r="K209" s="43"/>
      <c r="L209" s="43"/>
      <c r="M209" s="85" t="str">
        <f t="shared" si="50"/>
        <v/>
      </c>
      <c r="N209" s="48" t="str">
        <f t="shared" ref="N209:N224" si="52">if(ISNUMBER(M209)=false,"",if($J$8&lt;&gt;0,if(M209&lt;&gt;"",M209*$J$8,""),""))</f>
        <v/>
      </c>
      <c r="O209" s="148"/>
    </row>
    <row r="210">
      <c r="B210" s="40"/>
      <c r="C210" s="146"/>
      <c r="D210" s="41"/>
      <c r="E210" s="41"/>
      <c r="F210" s="147"/>
      <c r="G210" s="43"/>
      <c r="H210" s="43"/>
      <c r="I210" s="43"/>
      <c r="J210" s="43"/>
      <c r="K210" s="43"/>
      <c r="L210" s="43"/>
      <c r="M210" s="85" t="str">
        <f t="shared" si="50"/>
        <v/>
      </c>
      <c r="N210" s="48" t="str">
        <f t="shared" si="52"/>
        <v/>
      </c>
      <c r="O210" s="148"/>
    </row>
    <row r="211">
      <c r="B211" s="40"/>
      <c r="C211" s="146"/>
      <c r="D211" s="41"/>
      <c r="E211" s="41"/>
      <c r="F211" s="147"/>
      <c r="G211" s="43"/>
      <c r="H211" s="43"/>
      <c r="I211" s="43"/>
      <c r="J211" s="43"/>
      <c r="K211" s="43"/>
      <c r="L211" s="43"/>
      <c r="M211" s="85" t="str">
        <f t="shared" si="50"/>
        <v/>
      </c>
      <c r="N211" s="48" t="str">
        <f t="shared" si="52"/>
        <v/>
      </c>
      <c r="O211" s="148"/>
    </row>
    <row r="212">
      <c r="B212" s="40"/>
      <c r="C212" s="146"/>
      <c r="D212" s="41"/>
      <c r="E212" s="41"/>
      <c r="F212" s="147"/>
      <c r="G212" s="43"/>
      <c r="H212" s="43"/>
      <c r="I212" s="43"/>
      <c r="J212" s="43"/>
      <c r="K212" s="43"/>
      <c r="L212" s="43"/>
      <c r="M212" s="85" t="str">
        <f t="shared" si="50"/>
        <v/>
      </c>
      <c r="N212" s="48" t="str">
        <f t="shared" si="52"/>
        <v/>
      </c>
      <c r="O212" s="148"/>
    </row>
    <row r="213">
      <c r="B213" s="40"/>
      <c r="C213" s="146"/>
      <c r="D213" s="41"/>
      <c r="E213" s="41"/>
      <c r="F213" s="147"/>
      <c r="G213" s="43"/>
      <c r="H213" s="43"/>
      <c r="I213" s="43"/>
      <c r="J213" s="43"/>
      <c r="K213" s="43"/>
      <c r="L213" s="43"/>
      <c r="M213" s="85" t="str">
        <f t="shared" si="50"/>
        <v/>
      </c>
      <c r="N213" s="48" t="str">
        <f t="shared" si="52"/>
        <v/>
      </c>
      <c r="O213" s="148"/>
    </row>
    <row r="214">
      <c r="B214" s="40"/>
      <c r="C214" s="146"/>
      <c r="D214" s="41"/>
      <c r="E214" s="41"/>
      <c r="F214" s="147"/>
      <c r="G214" s="43"/>
      <c r="H214" s="43"/>
      <c r="I214" s="43"/>
      <c r="J214" s="43"/>
      <c r="K214" s="43"/>
      <c r="L214" s="43"/>
      <c r="M214" s="85" t="str">
        <f t="shared" si="50"/>
        <v/>
      </c>
      <c r="N214" s="48" t="str">
        <f t="shared" si="52"/>
        <v/>
      </c>
      <c r="O214" s="148"/>
    </row>
    <row r="215">
      <c r="B215" s="40"/>
      <c r="C215" s="146"/>
      <c r="D215" s="41"/>
      <c r="E215" s="41"/>
      <c r="F215" s="147"/>
      <c r="G215" s="43"/>
      <c r="H215" s="43"/>
      <c r="I215" s="43"/>
      <c r="J215" s="43"/>
      <c r="K215" s="43"/>
      <c r="L215" s="43"/>
      <c r="M215" s="85" t="str">
        <f t="shared" si="50"/>
        <v/>
      </c>
      <c r="N215" s="48" t="str">
        <f t="shared" si="52"/>
        <v/>
      </c>
      <c r="O215" s="148"/>
    </row>
    <row r="216">
      <c r="B216" s="40"/>
      <c r="C216" s="146"/>
      <c r="D216" s="41"/>
      <c r="E216" s="41"/>
      <c r="F216" s="147"/>
      <c r="G216" s="43"/>
      <c r="H216" s="43"/>
      <c r="I216" s="43"/>
      <c r="J216" s="43"/>
      <c r="K216" s="43"/>
      <c r="L216" s="43"/>
      <c r="M216" s="85" t="str">
        <f t="shared" si="50"/>
        <v/>
      </c>
      <c r="N216" s="48" t="str">
        <f t="shared" si="52"/>
        <v/>
      </c>
      <c r="O216" s="148"/>
    </row>
    <row r="217">
      <c r="B217" s="40"/>
      <c r="C217" s="146"/>
      <c r="D217" s="41"/>
      <c r="E217" s="41"/>
      <c r="F217" s="147"/>
      <c r="G217" s="43"/>
      <c r="H217" s="43"/>
      <c r="I217" s="43"/>
      <c r="J217" s="43"/>
      <c r="K217" s="43"/>
      <c r="L217" s="43"/>
      <c r="M217" s="85" t="str">
        <f t="shared" si="50"/>
        <v/>
      </c>
      <c r="N217" s="48" t="str">
        <f t="shared" si="52"/>
        <v/>
      </c>
      <c r="O217" s="149" t="str">
        <f>M218</f>
        <v/>
      </c>
      <c r="P217" s="56" t="s">
        <v>226</v>
      </c>
    </row>
    <row r="218">
      <c r="B218" s="40"/>
      <c r="C218" s="146"/>
      <c r="D218" s="41"/>
      <c r="E218" s="41"/>
      <c r="F218" s="147"/>
      <c r="G218" s="43"/>
      <c r="H218" s="43"/>
      <c r="I218" s="43"/>
      <c r="J218" s="43"/>
      <c r="K218" s="43"/>
      <c r="L218" s="43"/>
      <c r="M218" s="85" t="str">
        <f t="shared" si="50"/>
        <v/>
      </c>
      <c r="N218" s="48" t="str">
        <f t="shared" si="52"/>
        <v/>
      </c>
      <c r="O218" s="136"/>
      <c r="P218" s="54"/>
    </row>
    <row r="219">
      <c r="B219" s="40"/>
      <c r="C219" s="146"/>
      <c r="D219" s="41"/>
      <c r="E219" s="41"/>
      <c r="F219" s="147"/>
      <c r="G219" s="43"/>
      <c r="H219" s="43"/>
      <c r="I219" s="43"/>
      <c r="J219" s="43"/>
      <c r="K219" s="43"/>
      <c r="L219" s="43"/>
      <c r="M219" s="85" t="str">
        <f t="shared" si="50"/>
        <v/>
      </c>
      <c r="N219" s="48" t="str">
        <f t="shared" si="52"/>
        <v/>
      </c>
      <c r="O219" s="136"/>
      <c r="P219" s="54"/>
    </row>
    <row r="220">
      <c r="B220" s="40"/>
      <c r="C220" s="146"/>
      <c r="D220" s="41"/>
      <c r="E220" s="41"/>
      <c r="F220" s="147"/>
      <c r="G220" s="43"/>
      <c r="H220" s="43"/>
      <c r="I220" s="43"/>
      <c r="J220" s="43"/>
      <c r="K220" s="43"/>
      <c r="L220" s="43"/>
      <c r="M220" s="85" t="str">
        <f t="shared" si="50"/>
        <v/>
      </c>
      <c r="N220" s="48" t="str">
        <f t="shared" si="52"/>
        <v/>
      </c>
      <c r="O220" s="149" t="str">
        <f>M221</f>
        <v/>
      </c>
      <c r="P220" s="56" t="s">
        <v>226</v>
      </c>
    </row>
    <row r="221">
      <c r="B221" s="40"/>
      <c r="C221" s="146"/>
      <c r="D221" s="41"/>
      <c r="E221" s="41"/>
      <c r="F221" s="147"/>
      <c r="G221" s="43"/>
      <c r="H221" s="43"/>
      <c r="I221" s="43"/>
      <c r="J221" s="43"/>
      <c r="K221" s="43"/>
      <c r="L221" s="43"/>
      <c r="M221" s="85" t="str">
        <f t="shared" si="50"/>
        <v/>
      </c>
      <c r="N221" s="48" t="str">
        <f t="shared" si="52"/>
        <v/>
      </c>
      <c r="O221" s="150"/>
      <c r="P221" s="54"/>
    </row>
    <row r="222">
      <c r="B222" s="40"/>
      <c r="C222" s="146"/>
      <c r="D222" s="41"/>
      <c r="E222" s="41"/>
      <c r="F222" s="147"/>
      <c r="G222" s="43"/>
      <c r="H222" s="43"/>
      <c r="I222" s="43"/>
      <c r="J222" s="43"/>
      <c r="K222" s="43"/>
      <c r="L222" s="43"/>
      <c r="M222" s="85" t="str">
        <f t="shared" si="50"/>
        <v/>
      </c>
      <c r="N222" s="48" t="str">
        <f t="shared" si="52"/>
        <v/>
      </c>
      <c r="O222" s="150"/>
      <c r="P222" s="54"/>
    </row>
    <row r="223">
      <c r="B223" s="40"/>
      <c r="C223" s="146"/>
      <c r="D223" s="41"/>
      <c r="E223" s="41"/>
      <c r="F223" s="147"/>
      <c r="G223" s="43"/>
      <c r="H223" s="43"/>
      <c r="I223" s="43"/>
      <c r="J223" s="43"/>
      <c r="K223" s="43"/>
      <c r="L223" s="43"/>
      <c r="M223" s="85" t="str">
        <f t="shared" si="50"/>
        <v/>
      </c>
      <c r="N223" s="48" t="str">
        <f t="shared" si="52"/>
        <v/>
      </c>
      <c r="O223" s="149">
        <f>O228-O220</f>
        <v>0</v>
      </c>
      <c r="P223" s="56" t="s">
        <v>226</v>
      </c>
    </row>
    <row r="224">
      <c r="B224" s="40"/>
      <c r="C224" s="146"/>
      <c r="D224" s="41"/>
      <c r="E224" s="41"/>
      <c r="F224" s="147"/>
      <c r="G224" s="43"/>
      <c r="H224" s="43"/>
      <c r="I224" s="43"/>
      <c r="J224" s="43"/>
      <c r="K224" s="43"/>
      <c r="L224" s="43"/>
      <c r="M224" s="85" t="str">
        <f t="shared" si="50"/>
        <v/>
      </c>
      <c r="N224" s="48" t="str">
        <f t="shared" si="52"/>
        <v/>
      </c>
      <c r="O224" s="150"/>
      <c r="P224" s="54"/>
    </row>
    <row r="225">
      <c r="N225" s="4"/>
      <c r="O225" s="149" t="str">
        <f>N226</f>
        <v/>
      </c>
      <c r="P225" s="56" t="s">
        <v>226</v>
      </c>
    </row>
    <row r="226">
      <c r="N226" s="4"/>
      <c r="O226" s="150"/>
      <c r="P226" s="54"/>
    </row>
    <row r="227">
      <c r="N227" s="4"/>
      <c r="O227" s="150"/>
      <c r="P227" s="54"/>
    </row>
    <row r="228">
      <c r="N228" s="4"/>
      <c r="O228" s="149">
        <f>M229+N230+N231+N232+N233+N234+N235-M236-N237-N238+M239-M240-M241</f>
        <v>0</v>
      </c>
      <c r="P228" s="56" t="s">
        <v>226</v>
      </c>
    </row>
    <row r="232">
      <c r="N232" s="4"/>
    </row>
    <row r="233">
      <c r="N233" s="4"/>
    </row>
    <row r="234">
      <c r="N234" s="4"/>
    </row>
    <row r="235">
      <c r="N235" s="4"/>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row r="1081">
      <c r="N1081" s="4"/>
    </row>
    <row r="1082">
      <c r="N1082" s="4"/>
    </row>
    <row r="1083">
      <c r="N1083" s="4"/>
    </row>
  </sheetData>
  <mergeCells count="29">
    <mergeCell ref="B8:D8"/>
    <mergeCell ref="AB8:AC8"/>
    <mergeCell ref="R36:V36"/>
    <mergeCell ref="F139:L139"/>
    <mergeCell ref="D147:E147"/>
    <mergeCell ref="D148:E148"/>
    <mergeCell ref="D149:E149"/>
    <mergeCell ref="D150:E150"/>
    <mergeCell ref="D151:E151"/>
    <mergeCell ref="V151:Z151"/>
    <mergeCell ref="D152:E152"/>
    <mergeCell ref="L152:Q152"/>
    <mergeCell ref="D153:E153"/>
    <mergeCell ref="L153:Q153"/>
    <mergeCell ref="D163:E163"/>
    <mergeCell ref="D166:E166"/>
    <mergeCell ref="D167:E167"/>
    <mergeCell ref="D168:E168"/>
    <mergeCell ref="D169:E169"/>
    <mergeCell ref="I181:M181"/>
    <mergeCell ref="I203:L203"/>
    <mergeCell ref="I204:L204"/>
    <mergeCell ref="D154:E154"/>
    <mergeCell ref="D155:E155"/>
    <mergeCell ref="L155:Q155"/>
    <mergeCell ref="D156:E156"/>
    <mergeCell ref="D157:E157"/>
    <mergeCell ref="D161:E161"/>
    <mergeCell ref="D162:E16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hidden="1" min="6" max="6" width="15.63"/>
    <col hidden="1" min="7" max="13" width="12.63"/>
    <col customWidth="1" min="17" max="17" width="24.88"/>
    <col customWidth="1" min="18" max="18" width="24.0"/>
    <col customWidth="1" min="20" max="20" width="24.88"/>
  </cols>
  <sheetData>
    <row r="1">
      <c r="A1" s="3" t="s">
        <v>611</v>
      </c>
      <c r="N1" s="4"/>
    </row>
    <row r="2">
      <c r="A2" s="5" t="s">
        <v>612</v>
      </c>
      <c r="B2" s="6"/>
      <c r="C2" s="6"/>
      <c r="D2" s="6"/>
      <c r="E2" s="6"/>
      <c r="F2" s="6"/>
      <c r="G2" s="6"/>
      <c r="H2" s="6"/>
      <c r="I2" s="6"/>
      <c r="J2" s="6"/>
      <c r="K2" s="6"/>
      <c r="N2" s="4"/>
    </row>
    <row r="3">
      <c r="A3" s="5" t="s">
        <v>613</v>
      </c>
      <c r="B3" s="6"/>
      <c r="C3" s="6"/>
      <c r="D3" s="6"/>
      <c r="E3" s="6"/>
      <c r="F3" s="6"/>
      <c r="G3" s="6"/>
      <c r="H3" s="6"/>
      <c r="I3" s="6"/>
      <c r="J3" s="6"/>
      <c r="K3" s="6"/>
      <c r="N3" s="4"/>
    </row>
    <row r="4">
      <c r="A4" s="7" t="s">
        <v>614</v>
      </c>
      <c r="N4" s="4"/>
      <c r="Y4" s="8" t="s">
        <v>7</v>
      </c>
    </row>
    <row r="5">
      <c r="A5" s="9" t="s">
        <v>615</v>
      </c>
      <c r="N5" s="4"/>
      <c r="Y5" s="2" t="s">
        <v>9</v>
      </c>
      <c r="AA5" s="10">
        <v>2021.0</v>
      </c>
    </row>
    <row r="6">
      <c r="A6" s="9" t="s">
        <v>10</v>
      </c>
      <c r="E6" s="11"/>
      <c r="F6" s="11"/>
      <c r="N6" s="4"/>
      <c r="Y6" s="2" t="s">
        <v>11</v>
      </c>
      <c r="AA6" s="12">
        <f>DATEVALUE("12/31/" &amp; AA5)</f>
        <v>44561</v>
      </c>
    </row>
    <row r="7">
      <c r="A7" s="9"/>
      <c r="E7" s="11"/>
      <c r="F7" s="11"/>
      <c r="N7" s="4"/>
      <c r="Y7" s="2" t="s">
        <v>12</v>
      </c>
      <c r="AA7" s="13">
        <v>0.01</v>
      </c>
    </row>
    <row r="8">
      <c r="B8" s="14" t="str">
        <f>"Enter your management fees (for the entire year of " &amp; AA5 &amp; ") using one of the three methods below:"</f>
        <v>Enter your management fees (for the entire year of 2021) using one of the three methods below:</v>
      </c>
      <c r="E8" s="15">
        <v>0.0</v>
      </c>
      <c r="F8" s="8"/>
      <c r="G8" s="2" t="s">
        <v>13</v>
      </c>
      <c r="J8" s="151">
        <f>E8/AA8</f>
        <v>0</v>
      </c>
      <c r="Y8" s="2" t="s">
        <v>14</v>
      </c>
      <c r="AA8" s="17">
        <v>38792.07</v>
      </c>
      <c r="AB8" s="7" t="s">
        <v>15</v>
      </c>
      <c r="AD8" s="7"/>
      <c r="AE8" s="7"/>
      <c r="AF8" s="7"/>
      <c r="AG8" s="7"/>
      <c r="AH8" s="7"/>
      <c r="AI8" s="7"/>
      <c r="AJ8" s="7"/>
      <c r="AK8" s="7"/>
      <c r="AL8" s="7"/>
      <c r="AM8" s="7"/>
      <c r="AN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408</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t="s">
        <v>616</v>
      </c>
      <c r="G20" s="36"/>
      <c r="H20" s="36"/>
      <c r="I20" s="36"/>
      <c r="J20" s="36"/>
      <c r="K20" s="37"/>
      <c r="L20" s="37"/>
      <c r="M20" s="38"/>
      <c r="N20" s="39"/>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row>
    <row r="21">
      <c r="B21" s="40" t="s">
        <v>37</v>
      </c>
      <c r="C21" s="41"/>
      <c r="D21" s="42"/>
      <c r="E21" s="42"/>
      <c r="F21" s="43"/>
      <c r="G21" s="43"/>
      <c r="H21" s="43"/>
      <c r="I21" s="43"/>
      <c r="J21" s="43"/>
      <c r="K21" s="44"/>
      <c r="L21" s="44"/>
      <c r="M21" s="45"/>
    </row>
    <row r="22">
      <c r="B22" s="40" t="s">
        <v>38</v>
      </c>
      <c r="C22" s="41" t="s">
        <v>39</v>
      </c>
      <c r="D22" s="42"/>
      <c r="E22" s="42"/>
      <c r="F22" s="43" t="s">
        <v>617</v>
      </c>
      <c r="G22" s="43"/>
      <c r="H22" s="43"/>
      <c r="I22" s="43"/>
      <c r="J22" s="43"/>
      <c r="K22" s="44"/>
      <c r="L22" s="44"/>
      <c r="M22" s="45"/>
      <c r="N22" s="46" t="s">
        <v>618</v>
      </c>
      <c r="O22" s="46"/>
      <c r="P22" s="46"/>
      <c r="Q22" s="46"/>
    </row>
    <row r="23">
      <c r="B23" s="40" t="s">
        <v>42</v>
      </c>
      <c r="C23" s="41" t="s">
        <v>43</v>
      </c>
      <c r="D23" s="41" t="s">
        <v>44</v>
      </c>
      <c r="E23" s="42"/>
      <c r="F23" s="219" t="s">
        <v>619</v>
      </c>
      <c r="G23" s="43"/>
      <c r="H23" s="43"/>
      <c r="I23" s="43"/>
      <c r="J23" s="43"/>
      <c r="K23" s="44"/>
      <c r="L23" s="44"/>
      <c r="M23" s="45"/>
      <c r="N23" s="46" t="s">
        <v>620</v>
      </c>
      <c r="O23" s="46"/>
      <c r="P23" s="46"/>
      <c r="Q23" s="46"/>
    </row>
    <row r="24">
      <c r="B24" s="40" t="s">
        <v>42</v>
      </c>
      <c r="C24" s="41" t="s">
        <v>47</v>
      </c>
      <c r="D24" s="41" t="s">
        <v>48</v>
      </c>
      <c r="E24" s="42"/>
      <c r="F24" s="219" t="s">
        <v>621</v>
      </c>
      <c r="G24" s="43"/>
      <c r="H24" s="43"/>
      <c r="I24" s="43"/>
      <c r="J24" s="43"/>
      <c r="K24" s="44"/>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67" si="4">if(Count(F26:L26)&gt;0,sum(F26:L26),"")</f>
        <v/>
      </c>
      <c r="N26" s="48" t="str">
        <f t="shared" ref="N26:N67" si="5">if(ISNUMBER(M26)=false,"",if($J$8&lt;&gt;0,if(M26&lt;&gt;"",M26*$J$8,""),""))</f>
        <v/>
      </c>
    </row>
    <row r="27">
      <c r="B27" s="40">
        <v>1.0</v>
      </c>
      <c r="C27" s="41" t="s">
        <v>51</v>
      </c>
      <c r="D27" s="42"/>
      <c r="E27" s="42"/>
      <c r="F27" s="49"/>
      <c r="G27" s="49"/>
      <c r="H27" s="49"/>
      <c r="I27" s="49"/>
      <c r="J27" s="49"/>
      <c r="K27" s="50"/>
      <c r="L27" s="50"/>
      <c r="M27" s="45" t="str">
        <f t="shared" si="4"/>
        <v/>
      </c>
      <c r="N27" s="48" t="str">
        <f t="shared" si="5"/>
        <v/>
      </c>
      <c r="O27" s="153"/>
    </row>
    <row r="28">
      <c r="B28" s="40">
        <v>2.0</v>
      </c>
      <c r="C28" s="41" t="s">
        <v>52</v>
      </c>
      <c r="D28" s="42"/>
      <c r="E28" s="42"/>
      <c r="F28" s="49"/>
      <c r="G28" s="49"/>
      <c r="H28" s="49"/>
      <c r="I28" s="49"/>
      <c r="J28" s="49"/>
      <c r="K28" s="50"/>
      <c r="L28" s="50"/>
      <c r="M28" s="45" t="str">
        <f t="shared" si="4"/>
        <v/>
      </c>
      <c r="N28" s="48" t="str">
        <f t="shared" si="5"/>
        <v/>
      </c>
      <c r="O28" s="153"/>
    </row>
    <row r="29">
      <c r="B29" s="40">
        <v>3.0</v>
      </c>
      <c r="C29" s="41" t="s">
        <v>53</v>
      </c>
      <c r="D29" s="42"/>
      <c r="E29" s="42"/>
      <c r="F29" s="50"/>
      <c r="G29" s="50"/>
      <c r="H29" s="50"/>
      <c r="I29" s="50"/>
      <c r="J29" s="50"/>
      <c r="K29" s="50"/>
      <c r="L29" s="50"/>
      <c r="M29" s="45" t="str">
        <f t="shared" si="4"/>
        <v/>
      </c>
      <c r="N29" s="48" t="str">
        <f t="shared" si="5"/>
        <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row>
    <row r="33">
      <c r="B33" s="40">
        <v>5.0</v>
      </c>
      <c r="C33" s="41" t="s">
        <v>60</v>
      </c>
      <c r="D33" s="42"/>
      <c r="E33" s="42"/>
      <c r="F33" s="49"/>
      <c r="G33" s="50"/>
      <c r="H33" s="49"/>
      <c r="I33" s="50"/>
      <c r="J33" s="50"/>
      <c r="K33" s="50"/>
      <c r="L33" s="50"/>
      <c r="M33" s="45" t="str">
        <f t="shared" si="4"/>
        <v/>
      </c>
      <c r="N33" s="48" t="str">
        <f t="shared" si="5"/>
        <v/>
      </c>
      <c r="O33" s="154"/>
      <c r="P33" s="2" t="s">
        <v>61</v>
      </c>
    </row>
    <row r="34">
      <c r="B34" s="40" t="s">
        <v>62</v>
      </c>
      <c r="C34" s="41" t="s">
        <v>63</v>
      </c>
      <c r="D34" s="42"/>
      <c r="E34" s="42"/>
      <c r="F34" s="50"/>
      <c r="G34" s="50"/>
      <c r="H34" s="50"/>
      <c r="I34" s="50"/>
      <c r="J34" s="50"/>
      <c r="K34" s="50"/>
      <c r="L34" s="50"/>
      <c r="M34" s="45" t="str">
        <f t="shared" si="4"/>
        <v/>
      </c>
      <c r="N34" s="48" t="str">
        <f t="shared" si="5"/>
        <v/>
      </c>
      <c r="O34" s="154"/>
    </row>
    <row r="35">
      <c r="B35" s="40" t="s">
        <v>65</v>
      </c>
      <c r="C35" s="41" t="s">
        <v>66</v>
      </c>
      <c r="D35" s="42"/>
      <c r="E35" s="42"/>
      <c r="F35" s="50"/>
      <c r="G35" s="50"/>
      <c r="H35" s="50"/>
      <c r="I35" s="50"/>
      <c r="J35" s="50"/>
      <c r="K35" s="50"/>
      <c r="L35" s="50"/>
      <c r="M35" s="45" t="str">
        <f t="shared" si="4"/>
        <v/>
      </c>
      <c r="N35" s="48" t="str">
        <f t="shared" si="5"/>
        <v/>
      </c>
      <c r="O35" s="154"/>
    </row>
    <row r="36">
      <c r="B36" s="40" t="s">
        <v>67</v>
      </c>
      <c r="C36" s="41" t="s">
        <v>68</v>
      </c>
      <c r="D36" s="42"/>
      <c r="E36" s="42"/>
      <c r="F36" s="50"/>
      <c r="G36" s="50"/>
      <c r="H36" s="50"/>
      <c r="I36" s="50"/>
      <c r="J36" s="50"/>
      <c r="K36" s="50"/>
      <c r="L36" s="50"/>
      <c r="M36" s="45" t="str">
        <f t="shared" si="4"/>
        <v/>
      </c>
      <c r="N36" s="48" t="str">
        <f t="shared" si="5"/>
        <v/>
      </c>
      <c r="O36" s="153"/>
      <c r="Q36" s="52" t="s">
        <v>69</v>
      </c>
      <c r="R36" s="53" t="s">
        <v>70</v>
      </c>
    </row>
    <row r="37">
      <c r="B37" s="40">
        <v>7.0</v>
      </c>
      <c r="C37" s="41" t="s">
        <v>71</v>
      </c>
      <c r="D37" s="42"/>
      <c r="E37" s="42"/>
      <c r="F37" s="50"/>
      <c r="G37" s="50"/>
      <c r="H37" s="50"/>
      <c r="I37" s="50"/>
      <c r="J37" s="50"/>
      <c r="K37" s="50"/>
      <c r="L37" s="50"/>
      <c r="M37" s="45" t="str">
        <f t="shared" si="4"/>
        <v/>
      </c>
      <c r="N37" s="48" t="str">
        <f t="shared" si="5"/>
        <v/>
      </c>
      <c r="O37" s="153"/>
      <c r="Q37" s="54"/>
      <c r="R37" s="55" t="s">
        <v>72</v>
      </c>
      <c r="S37" s="56" t="s">
        <v>73</v>
      </c>
      <c r="T37" s="52" t="s">
        <v>74</v>
      </c>
      <c r="U37" s="56" t="s">
        <v>75</v>
      </c>
      <c r="V37" s="56" t="s">
        <v>76</v>
      </c>
    </row>
    <row r="38">
      <c r="B38" s="40">
        <v>8.0</v>
      </c>
      <c r="C38" s="41" t="s">
        <v>77</v>
      </c>
      <c r="D38" s="42"/>
      <c r="E38" s="42"/>
      <c r="F38" s="49">
        <v>23024.0</v>
      </c>
      <c r="G38" s="50"/>
      <c r="H38" s="50"/>
      <c r="I38" s="50"/>
      <c r="J38" s="50"/>
      <c r="K38" s="50"/>
      <c r="L38" s="50"/>
      <c r="M38" s="51">
        <f t="shared" si="4"/>
        <v>23024</v>
      </c>
      <c r="N38" s="48" t="str">
        <f t="shared" si="5"/>
        <v/>
      </c>
      <c r="O38" s="153"/>
      <c r="Q38" s="56" t="s">
        <v>78</v>
      </c>
      <c r="R38" s="57"/>
      <c r="S38" s="58" t="str">
        <f t="shared" ref="S38:S41" si="6">R38/$Q$38</f>
        <v>#VALUE!</v>
      </c>
      <c r="T38" s="57"/>
      <c r="U38" s="59" t="str">
        <f t="shared" ref="U38:U40" si="7">$S$35*S38</f>
        <v>#VALUE!</v>
      </c>
      <c r="V38" s="56" t="s">
        <v>79</v>
      </c>
    </row>
    <row r="39">
      <c r="B39" s="40" t="s">
        <v>80</v>
      </c>
      <c r="C39" s="41" t="s">
        <v>81</v>
      </c>
      <c r="D39" s="42"/>
      <c r="E39" s="42"/>
      <c r="F39" s="49">
        <v>11739.0</v>
      </c>
      <c r="G39" s="50"/>
      <c r="H39" s="50"/>
      <c r="I39" s="50"/>
      <c r="J39" s="50"/>
      <c r="K39" s="50"/>
      <c r="L39" s="50"/>
      <c r="M39" s="51">
        <f t="shared" si="4"/>
        <v>11739</v>
      </c>
      <c r="N39" s="48" t="str">
        <f t="shared" si="5"/>
        <v/>
      </c>
      <c r="O39" s="153"/>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O40" s="153"/>
      <c r="Q40" s="56" t="s">
        <v>85</v>
      </c>
      <c r="R40" s="57"/>
      <c r="S40" s="58" t="str">
        <f t="shared" si="6"/>
        <v>#VALUE!</v>
      </c>
      <c r="T40" s="54"/>
      <c r="U40" s="59" t="str">
        <f t="shared" si="7"/>
        <v>#VALUE!</v>
      </c>
      <c r="V40" s="8" t="s">
        <v>86</v>
      </c>
    </row>
    <row r="41">
      <c r="B41" s="40" t="s">
        <v>87</v>
      </c>
      <c r="C41" s="41" t="s">
        <v>88</v>
      </c>
      <c r="D41" s="42"/>
      <c r="E41" s="42"/>
      <c r="F41" s="50"/>
      <c r="G41" s="50"/>
      <c r="H41" s="50"/>
      <c r="I41" s="50"/>
      <c r="J41" s="50"/>
      <c r="K41" s="50"/>
      <c r="L41" s="50"/>
      <c r="M41" s="45" t="str">
        <f t="shared" si="4"/>
        <v/>
      </c>
      <c r="N41" s="48" t="str">
        <f t="shared" si="5"/>
        <v/>
      </c>
      <c r="O41" s="153"/>
      <c r="Q41" s="60" t="s">
        <v>89</v>
      </c>
      <c r="R41" s="57"/>
      <c r="S41" s="58" t="str">
        <f t="shared" si="6"/>
        <v>#VALUE!</v>
      </c>
      <c r="T41" s="54"/>
      <c r="U41" s="54"/>
      <c r="V41" s="54"/>
    </row>
    <row r="42">
      <c r="B42" s="40">
        <v>10.0</v>
      </c>
      <c r="C42" s="41" t="s">
        <v>90</v>
      </c>
      <c r="D42" s="42"/>
      <c r="E42" s="42"/>
      <c r="F42" s="50"/>
      <c r="G42" s="50"/>
      <c r="H42" s="50"/>
      <c r="I42" s="50"/>
      <c r="J42" s="50"/>
      <c r="K42" s="50"/>
      <c r="L42" s="50"/>
      <c r="M42" s="45" t="str">
        <f t="shared" si="4"/>
        <v/>
      </c>
      <c r="N42" s="48" t="str">
        <f t="shared" si="5"/>
        <v/>
      </c>
      <c r="O42" s="153"/>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50"/>
      <c r="G44" s="50"/>
      <c r="H44" s="50"/>
      <c r="I44" s="50"/>
      <c r="J44" s="50"/>
      <c r="K44" s="50"/>
      <c r="L44" s="50"/>
      <c r="M44" s="45" t="str">
        <f t="shared" si="4"/>
        <v/>
      </c>
      <c r="N44" s="48" t="str">
        <f t="shared" si="5"/>
        <v/>
      </c>
      <c r="O44" s="153"/>
    </row>
    <row r="45">
      <c r="B45" s="40"/>
      <c r="C45" s="41" t="s">
        <v>96</v>
      </c>
      <c r="D45" s="41" t="s">
        <v>97</v>
      </c>
      <c r="E45" s="42"/>
      <c r="F45" s="50"/>
      <c r="G45" s="50"/>
      <c r="H45" s="50"/>
      <c r="I45" s="50"/>
      <c r="J45" s="50"/>
      <c r="K45" s="50"/>
      <c r="L45" s="50"/>
      <c r="M45" s="45" t="str">
        <f t="shared" si="4"/>
        <v/>
      </c>
      <c r="N45" s="48" t="str">
        <f t="shared" si="5"/>
        <v/>
      </c>
      <c r="O45" s="153"/>
    </row>
    <row r="46">
      <c r="B46" s="40"/>
      <c r="C46" s="41" t="s">
        <v>98</v>
      </c>
      <c r="D46" s="42"/>
      <c r="E46" s="42"/>
      <c r="F46" s="50"/>
      <c r="G46" s="50"/>
      <c r="H46" s="50"/>
      <c r="I46" s="50"/>
      <c r="J46" s="50"/>
      <c r="K46" s="50"/>
      <c r="L46" s="50"/>
      <c r="M46" s="45" t="str">
        <f t="shared" si="4"/>
        <v/>
      </c>
      <c r="N46" s="48" t="str">
        <f t="shared" si="5"/>
        <v/>
      </c>
      <c r="O46" s="153"/>
    </row>
    <row r="47">
      <c r="B47" s="40">
        <v>12.0</v>
      </c>
      <c r="C47" s="41" t="s">
        <v>99</v>
      </c>
      <c r="D47" s="42"/>
      <c r="E47" s="42"/>
      <c r="F47" s="49"/>
      <c r="G47" s="50"/>
      <c r="H47" s="50"/>
      <c r="I47" s="50"/>
      <c r="J47" s="50"/>
      <c r="K47" s="50"/>
      <c r="L47" s="50"/>
      <c r="M47" s="45" t="str">
        <f t="shared" si="4"/>
        <v/>
      </c>
      <c r="N47" s="48" t="str">
        <f t="shared" si="5"/>
        <v/>
      </c>
      <c r="O47" s="153"/>
    </row>
    <row r="48">
      <c r="B48" s="63" t="s">
        <v>100</v>
      </c>
      <c r="C48" s="64" t="s">
        <v>101</v>
      </c>
      <c r="D48" s="64"/>
      <c r="E48" s="65"/>
      <c r="F48" s="220"/>
      <c r="G48" s="220"/>
      <c r="H48" s="220"/>
      <c r="I48" s="220"/>
      <c r="J48" s="220"/>
      <c r="K48" s="220"/>
      <c r="L48" s="220"/>
      <c r="M48" s="67" t="str">
        <f t="shared" si="4"/>
        <v/>
      </c>
      <c r="N48" s="68" t="str">
        <f t="shared" si="5"/>
        <v/>
      </c>
      <c r="O48" s="155"/>
      <c r="P48" s="2"/>
    </row>
    <row r="49">
      <c r="B49" s="63"/>
      <c r="C49" s="64" t="s">
        <v>102</v>
      </c>
      <c r="D49" s="64" t="s">
        <v>97</v>
      </c>
      <c r="E49" s="65"/>
      <c r="F49" s="220"/>
      <c r="G49" s="220"/>
      <c r="H49" s="220"/>
      <c r="I49" s="220"/>
      <c r="J49" s="220"/>
      <c r="K49" s="220"/>
      <c r="L49" s="220"/>
      <c r="M49" s="67" t="str">
        <f t="shared" si="4"/>
        <v/>
      </c>
      <c r="N49" s="68" t="str">
        <f t="shared" si="5"/>
        <v/>
      </c>
      <c r="O49" s="155"/>
      <c r="P49" s="2" t="s">
        <v>104</v>
      </c>
    </row>
    <row r="50">
      <c r="B50" s="40"/>
      <c r="C50" s="64" t="s">
        <v>105</v>
      </c>
      <c r="D50" s="64" t="s">
        <v>106</v>
      </c>
      <c r="E50" s="65"/>
      <c r="F50" s="125">
        <v>120377.0</v>
      </c>
      <c r="G50" s="220"/>
      <c r="H50" s="220"/>
      <c r="I50" s="220"/>
      <c r="J50" s="220"/>
      <c r="K50" s="220"/>
      <c r="L50" s="220"/>
      <c r="M50" s="71">
        <f t="shared" si="4"/>
        <v>120377</v>
      </c>
      <c r="N50" s="68" t="str">
        <f t="shared" si="5"/>
        <v/>
      </c>
      <c r="O50" s="156"/>
      <c r="P50" s="73" t="s">
        <v>107</v>
      </c>
    </row>
    <row r="51">
      <c r="B51" s="40"/>
      <c r="C51" s="64" t="s">
        <v>108</v>
      </c>
      <c r="D51" s="42"/>
      <c r="E51" s="42"/>
      <c r="F51" s="50"/>
      <c r="G51" s="50"/>
      <c r="H51" s="50"/>
      <c r="I51" s="50"/>
      <c r="J51" s="50"/>
      <c r="K51" s="50"/>
      <c r="L51" s="50"/>
      <c r="M51" s="67" t="str">
        <f t="shared" si="4"/>
        <v/>
      </c>
      <c r="N51" s="68" t="str">
        <f t="shared" si="5"/>
        <v/>
      </c>
      <c r="O51" s="156"/>
    </row>
    <row r="52">
      <c r="B52" s="40" t="s">
        <v>109</v>
      </c>
      <c r="C52" s="41" t="s">
        <v>110</v>
      </c>
      <c r="D52" s="42"/>
      <c r="E52" s="42"/>
      <c r="F52" s="50"/>
      <c r="G52" s="50"/>
      <c r="H52" s="50"/>
      <c r="I52" s="50"/>
      <c r="J52" s="50"/>
      <c r="K52" s="50"/>
      <c r="L52" s="50"/>
      <c r="M52" s="45" t="str">
        <f t="shared" si="4"/>
        <v/>
      </c>
      <c r="N52" s="48" t="str">
        <f t="shared" si="5"/>
        <v/>
      </c>
      <c r="O52" s="153"/>
    </row>
    <row r="53">
      <c r="B53" s="40"/>
      <c r="C53" s="41" t="s">
        <v>111</v>
      </c>
      <c r="D53" s="41"/>
      <c r="E53" s="42"/>
      <c r="F53" s="50"/>
      <c r="G53" s="50"/>
      <c r="H53" s="50"/>
      <c r="I53" s="50"/>
      <c r="J53" s="50"/>
      <c r="K53" s="50"/>
      <c r="L53" s="50"/>
      <c r="M53" s="45" t="str">
        <f t="shared" si="4"/>
        <v/>
      </c>
      <c r="N53" s="48" t="str">
        <f t="shared" si="5"/>
        <v/>
      </c>
      <c r="O53" s="153"/>
    </row>
    <row r="54">
      <c r="B54" s="40" t="s">
        <v>112</v>
      </c>
      <c r="C54" s="41" t="s">
        <v>113</v>
      </c>
      <c r="D54" s="42"/>
      <c r="E54" s="42"/>
      <c r="F54" s="50"/>
      <c r="G54" s="50"/>
      <c r="H54" s="50"/>
      <c r="I54" s="50"/>
      <c r="J54" s="50"/>
      <c r="K54" s="50"/>
      <c r="L54" s="50"/>
      <c r="M54" s="45" t="str">
        <f t="shared" si="4"/>
        <v/>
      </c>
      <c r="N54" s="48" t="str">
        <f t="shared" si="5"/>
        <v/>
      </c>
      <c r="O54" s="153"/>
    </row>
    <row r="55">
      <c r="B55" s="40"/>
      <c r="C55" s="41" t="s">
        <v>114</v>
      </c>
      <c r="D55" s="42"/>
      <c r="E55" s="42"/>
      <c r="F55" s="50"/>
      <c r="G55" s="50"/>
      <c r="H55" s="50"/>
      <c r="I55" s="50"/>
      <c r="J55" s="50"/>
      <c r="K55" s="50"/>
      <c r="L55" s="50"/>
      <c r="M55" s="45" t="str">
        <f t="shared" si="4"/>
        <v/>
      </c>
      <c r="N55" s="48" t="str">
        <f t="shared" si="5"/>
        <v/>
      </c>
      <c r="O55" s="153"/>
    </row>
    <row r="56">
      <c r="B56" s="40" t="s">
        <v>115</v>
      </c>
      <c r="C56" s="41" t="s">
        <v>116</v>
      </c>
      <c r="D56" s="42"/>
      <c r="E56" s="42"/>
      <c r="F56" s="50"/>
      <c r="G56" s="50"/>
      <c r="H56" s="50"/>
      <c r="I56" s="50"/>
      <c r="J56" s="50"/>
      <c r="K56" s="50"/>
      <c r="L56" s="50"/>
      <c r="M56" s="45" t="str">
        <f t="shared" si="4"/>
        <v/>
      </c>
      <c r="N56" s="48" t="str">
        <f t="shared" si="5"/>
        <v/>
      </c>
      <c r="O56" s="153"/>
    </row>
    <row r="57">
      <c r="B57" s="40"/>
      <c r="C57" s="41" t="s">
        <v>117</v>
      </c>
      <c r="D57" s="42"/>
      <c r="E57" s="42"/>
      <c r="F57" s="50"/>
      <c r="G57" s="50"/>
      <c r="H57" s="50"/>
      <c r="I57" s="50"/>
      <c r="J57" s="50"/>
      <c r="K57" s="50"/>
      <c r="L57" s="50"/>
      <c r="M57" s="45" t="str">
        <f t="shared" si="4"/>
        <v/>
      </c>
      <c r="N57" s="48" t="str">
        <f t="shared" si="5"/>
        <v/>
      </c>
      <c r="O57" s="153"/>
    </row>
    <row r="58">
      <c r="B58" s="40"/>
      <c r="C58" s="41" t="s">
        <v>117</v>
      </c>
      <c r="D58" s="42"/>
      <c r="E58" s="42"/>
      <c r="F58" s="50"/>
      <c r="G58" s="50"/>
      <c r="H58" s="50"/>
      <c r="I58" s="50"/>
      <c r="J58" s="50"/>
      <c r="K58" s="50"/>
      <c r="L58" s="50"/>
      <c r="M58" s="45" t="str">
        <f t="shared" si="4"/>
        <v/>
      </c>
      <c r="N58" s="48" t="str">
        <f t="shared" si="5"/>
        <v/>
      </c>
      <c r="O58" s="153"/>
    </row>
    <row r="59">
      <c r="B59" s="40"/>
      <c r="C59" s="41" t="s">
        <v>117</v>
      </c>
      <c r="D59" s="42"/>
      <c r="E59" s="42"/>
      <c r="F59" s="50"/>
      <c r="G59" s="50"/>
      <c r="H59" s="50"/>
      <c r="I59" s="50"/>
      <c r="J59" s="50"/>
      <c r="K59" s="50"/>
      <c r="L59" s="50"/>
      <c r="M59" s="45" t="str">
        <f t="shared" si="4"/>
        <v/>
      </c>
      <c r="N59" s="48" t="str">
        <f t="shared" si="5"/>
        <v/>
      </c>
      <c r="O59" s="153"/>
    </row>
    <row r="60">
      <c r="B60" s="40"/>
      <c r="C60" s="41" t="s">
        <v>117</v>
      </c>
      <c r="D60" s="42"/>
      <c r="E60" s="42"/>
      <c r="F60" s="50"/>
      <c r="G60" s="50"/>
      <c r="H60" s="50"/>
      <c r="I60" s="50"/>
      <c r="J60" s="50"/>
      <c r="K60" s="50"/>
      <c r="L60" s="50"/>
      <c r="M60" s="45" t="str">
        <f t="shared" si="4"/>
        <v/>
      </c>
      <c r="N60" s="48" t="str">
        <f t="shared" si="5"/>
        <v/>
      </c>
      <c r="O60" s="153"/>
    </row>
    <row r="61">
      <c r="B61" s="40"/>
      <c r="C61" s="41" t="s">
        <v>117</v>
      </c>
      <c r="D61" s="42"/>
      <c r="E61" s="42"/>
      <c r="F61" s="50"/>
      <c r="G61" s="50"/>
      <c r="H61" s="50"/>
      <c r="I61" s="50"/>
      <c r="J61" s="50"/>
      <c r="K61" s="50"/>
      <c r="L61" s="50"/>
      <c r="M61" s="45" t="str">
        <f t="shared" si="4"/>
        <v/>
      </c>
      <c r="N61" s="48" t="str">
        <f t="shared" si="5"/>
        <v/>
      </c>
      <c r="O61" s="153"/>
    </row>
    <row r="62">
      <c r="B62" s="40"/>
      <c r="C62" s="41" t="s">
        <v>117</v>
      </c>
      <c r="D62" s="42"/>
      <c r="E62" s="42"/>
      <c r="F62" s="50"/>
      <c r="G62" s="50"/>
      <c r="H62" s="50"/>
      <c r="I62" s="50"/>
      <c r="J62" s="50"/>
      <c r="K62" s="50"/>
      <c r="L62" s="50"/>
      <c r="M62" s="45" t="str">
        <f t="shared" si="4"/>
        <v/>
      </c>
      <c r="N62" s="48" t="str">
        <f t="shared" si="5"/>
        <v/>
      </c>
      <c r="O62" s="153"/>
    </row>
    <row r="63">
      <c r="B63" s="40" t="s">
        <v>118</v>
      </c>
      <c r="C63" s="41" t="s">
        <v>119</v>
      </c>
      <c r="D63" s="41"/>
      <c r="E63" s="42"/>
      <c r="F63" s="50"/>
      <c r="G63" s="50"/>
      <c r="H63" s="49"/>
      <c r="I63" s="50"/>
      <c r="J63" s="50"/>
      <c r="K63" s="50"/>
      <c r="L63" s="50"/>
      <c r="M63" s="45" t="str">
        <f t="shared" si="4"/>
        <v/>
      </c>
      <c r="N63" s="48" t="str">
        <f t="shared" si="5"/>
        <v/>
      </c>
      <c r="O63" s="153"/>
    </row>
    <row r="64">
      <c r="B64" s="40"/>
      <c r="C64" s="41" t="s">
        <v>120</v>
      </c>
      <c r="D64" s="42"/>
      <c r="E64" s="42"/>
      <c r="F64" s="50"/>
      <c r="G64" s="50"/>
      <c r="H64" s="50"/>
      <c r="I64" s="50"/>
      <c r="J64" s="50"/>
      <c r="K64" s="50"/>
      <c r="L64" s="50"/>
      <c r="M64" s="45" t="str">
        <f t="shared" si="4"/>
        <v/>
      </c>
      <c r="N64" s="48" t="str">
        <f t="shared" si="5"/>
        <v/>
      </c>
      <c r="O64" s="153"/>
    </row>
    <row r="65">
      <c r="B65" s="40" t="s">
        <v>121</v>
      </c>
      <c r="C65" s="41" t="s">
        <v>122</v>
      </c>
      <c r="D65" s="41"/>
      <c r="E65" s="42"/>
      <c r="F65" s="50"/>
      <c r="G65" s="49"/>
      <c r="H65" s="50"/>
      <c r="I65" s="50"/>
      <c r="J65" s="50"/>
      <c r="K65" s="50"/>
      <c r="L65" s="50"/>
      <c r="M65" s="45" t="str">
        <f t="shared" si="4"/>
        <v/>
      </c>
      <c r="N65" s="48" t="str">
        <f t="shared" si="5"/>
        <v/>
      </c>
      <c r="O65" s="153"/>
    </row>
    <row r="66">
      <c r="B66" s="40"/>
      <c r="C66" s="41" t="s">
        <v>123</v>
      </c>
      <c r="D66" s="41" t="s">
        <v>124</v>
      </c>
      <c r="E66" s="42"/>
      <c r="F66" s="50"/>
      <c r="G66" s="49"/>
      <c r="H66" s="50"/>
      <c r="I66" s="50"/>
      <c r="J66" s="50"/>
      <c r="K66" s="50"/>
      <c r="L66" s="50"/>
      <c r="M66" s="45" t="str">
        <f t="shared" si="4"/>
        <v/>
      </c>
      <c r="N66" s="48" t="str">
        <f t="shared" si="5"/>
        <v/>
      </c>
      <c r="O66" s="153"/>
    </row>
    <row r="67">
      <c r="B67" s="40"/>
      <c r="C67" s="64" t="s">
        <v>125</v>
      </c>
      <c r="D67" s="41"/>
      <c r="E67" s="41"/>
      <c r="F67" s="50"/>
      <c r="G67" s="50"/>
      <c r="H67" s="49"/>
      <c r="I67" s="50"/>
      <c r="J67" s="50"/>
      <c r="K67" s="50"/>
      <c r="L67" s="50"/>
      <c r="M67" s="45" t="str">
        <f t="shared" si="4"/>
        <v/>
      </c>
      <c r="N67" s="48" t="str">
        <f t="shared" si="5"/>
        <v/>
      </c>
      <c r="O67" s="153"/>
    </row>
    <row r="68">
      <c r="B68" s="40" t="s">
        <v>126</v>
      </c>
      <c r="C68" s="41" t="s">
        <v>127</v>
      </c>
      <c r="D68" s="41"/>
      <c r="E68" s="42"/>
      <c r="F68" s="74" t="s">
        <v>128</v>
      </c>
      <c r="G68" s="74" t="s">
        <v>128</v>
      </c>
      <c r="H68" s="74" t="s">
        <v>128</v>
      </c>
      <c r="I68" s="74" t="s">
        <v>128</v>
      </c>
      <c r="J68" s="74" t="s">
        <v>128</v>
      </c>
      <c r="K68" s="74" t="s">
        <v>128</v>
      </c>
      <c r="L68" s="74" t="s">
        <v>128</v>
      </c>
      <c r="M68" s="74" t="s">
        <v>128</v>
      </c>
      <c r="N68" s="75"/>
      <c r="O68" s="153"/>
      <c r="P68" s="2" t="s">
        <v>129</v>
      </c>
    </row>
    <row r="69">
      <c r="B69" s="40"/>
      <c r="C69" s="41" t="s">
        <v>130</v>
      </c>
      <c r="D69" s="41" t="s">
        <v>95</v>
      </c>
      <c r="E69" s="42"/>
      <c r="F69" s="74" t="s">
        <v>128</v>
      </c>
      <c r="G69" s="74" t="s">
        <v>128</v>
      </c>
      <c r="H69" s="74" t="s">
        <v>128</v>
      </c>
      <c r="I69" s="74" t="s">
        <v>128</v>
      </c>
      <c r="J69" s="74" t="s">
        <v>128</v>
      </c>
      <c r="K69" s="74" t="s">
        <v>128</v>
      </c>
      <c r="L69" s="74" t="s">
        <v>128</v>
      </c>
      <c r="M69" s="74" t="s">
        <v>128</v>
      </c>
      <c r="N69" s="75" t="s">
        <v>128</v>
      </c>
      <c r="O69" s="153"/>
      <c r="P69" s="2" t="s">
        <v>129</v>
      </c>
    </row>
    <row r="70">
      <c r="B70" s="40"/>
      <c r="C70" s="76" t="s">
        <v>131</v>
      </c>
      <c r="D70" s="40"/>
      <c r="E70" s="40"/>
      <c r="F70" s="50"/>
      <c r="G70" s="50"/>
      <c r="H70" s="50"/>
      <c r="I70" s="50"/>
      <c r="J70" s="50"/>
      <c r="K70" s="50"/>
      <c r="L70" s="50"/>
      <c r="M70" s="45" t="str">
        <f>if(Count(F70:L70)&gt;0,sum(F70:L70),"")</f>
        <v/>
      </c>
      <c r="N70" s="48" t="str">
        <f>if(ISNUMBER(M70)=false,"",if($J$8&lt;&gt;0,if(M70&lt;&gt;"",M70*$J$8,""),""))</f>
        <v/>
      </c>
      <c r="O70" s="153"/>
    </row>
    <row r="71">
      <c r="B71" s="40" t="s">
        <v>132</v>
      </c>
      <c r="C71" s="41" t="s">
        <v>133</v>
      </c>
      <c r="D71" s="41"/>
      <c r="E71" s="42"/>
      <c r="F71" s="74"/>
      <c r="G71" s="74"/>
      <c r="H71" s="74"/>
      <c r="I71" s="74"/>
      <c r="J71" s="74"/>
      <c r="K71" s="74"/>
      <c r="L71" s="74"/>
      <c r="M71" s="74"/>
      <c r="N71" s="75"/>
      <c r="O71" s="153"/>
      <c r="P71" s="77"/>
    </row>
    <row r="72">
      <c r="B72" s="40"/>
      <c r="C72" s="41" t="s">
        <v>134</v>
      </c>
      <c r="D72" s="41" t="s">
        <v>95</v>
      </c>
      <c r="E72" s="42"/>
      <c r="F72" s="74" t="s">
        <v>128</v>
      </c>
      <c r="G72" s="74" t="s">
        <v>128</v>
      </c>
      <c r="H72" s="74" t="s">
        <v>128</v>
      </c>
      <c r="I72" s="74" t="s">
        <v>128</v>
      </c>
      <c r="J72" s="74" t="s">
        <v>128</v>
      </c>
      <c r="K72" s="74" t="s">
        <v>128</v>
      </c>
      <c r="L72" s="74" t="s">
        <v>128</v>
      </c>
      <c r="M72" s="74" t="s">
        <v>128</v>
      </c>
      <c r="N72" s="75" t="s">
        <v>128</v>
      </c>
      <c r="O72" s="153"/>
      <c r="P72" s="77" t="s">
        <v>136</v>
      </c>
    </row>
    <row r="73">
      <c r="B73" s="40"/>
      <c r="C73" s="76" t="s">
        <v>622</v>
      </c>
      <c r="D73" s="41" t="s">
        <v>415</v>
      </c>
      <c r="E73" s="41"/>
      <c r="F73" s="49">
        <v>491.0</v>
      </c>
      <c r="G73" s="49"/>
      <c r="H73" s="49"/>
      <c r="I73" s="50"/>
      <c r="J73" s="50"/>
      <c r="K73" s="50"/>
      <c r="L73" s="50"/>
      <c r="M73" s="45"/>
      <c r="N73" s="48"/>
      <c r="O73" s="157"/>
    </row>
    <row r="74">
      <c r="B74" s="40"/>
      <c r="C74" s="76" t="s">
        <v>261</v>
      </c>
      <c r="D74" s="41" t="s">
        <v>262</v>
      </c>
      <c r="E74" s="41"/>
      <c r="F74" s="49"/>
      <c r="G74" s="49"/>
      <c r="H74" s="49"/>
      <c r="I74" s="50"/>
      <c r="J74" s="50"/>
      <c r="K74" s="50"/>
      <c r="L74" s="50"/>
      <c r="M74" s="45" t="str">
        <f t="shared" ref="M74:M82" si="8">if(Count(F74:L74)&gt;0,sum(F74:L74),"")</f>
        <v/>
      </c>
      <c r="N74" s="48" t="str">
        <f t="shared" ref="N74:N82" si="9">if(ISNUMBER(M74)=false,"",if($J$8&lt;&gt;0,if(M74&lt;&gt;"",M74*$J$8,""),""))</f>
        <v/>
      </c>
      <c r="O74" s="157" t="s">
        <v>268</v>
      </c>
    </row>
    <row r="75">
      <c r="B75" s="40"/>
      <c r="C75" s="76" t="s">
        <v>274</v>
      </c>
      <c r="D75" s="41" t="s">
        <v>275</v>
      </c>
      <c r="E75" s="41"/>
      <c r="F75" s="221"/>
      <c r="G75" s="221"/>
      <c r="H75" s="49"/>
      <c r="I75" s="50"/>
      <c r="J75" s="50"/>
      <c r="K75" s="50"/>
      <c r="L75" s="50"/>
      <c r="M75" s="45" t="str">
        <f t="shared" si="8"/>
        <v/>
      </c>
      <c r="N75" s="48" t="str">
        <f t="shared" si="9"/>
        <v/>
      </c>
      <c r="O75" s="157" t="s">
        <v>282</v>
      </c>
    </row>
    <row r="76">
      <c r="B76" s="40" t="s">
        <v>139</v>
      </c>
      <c r="C76" s="76" t="s">
        <v>137</v>
      </c>
      <c r="D76" s="41"/>
      <c r="E76" s="41"/>
      <c r="F76" s="49"/>
      <c r="G76" s="50"/>
      <c r="H76" s="50"/>
      <c r="I76" s="50"/>
      <c r="J76" s="50"/>
      <c r="K76" s="50"/>
      <c r="L76" s="50"/>
      <c r="M76" s="45" t="str">
        <f t="shared" si="8"/>
        <v/>
      </c>
      <c r="N76" s="48" t="str">
        <f t="shared" si="9"/>
        <v/>
      </c>
      <c r="O76" s="153"/>
    </row>
    <row r="77">
      <c r="B77" s="40" t="s">
        <v>140</v>
      </c>
      <c r="C77" s="42"/>
      <c r="D77" s="41"/>
      <c r="E77" s="41"/>
      <c r="F77" s="50"/>
      <c r="G77" s="50"/>
      <c r="H77" s="49"/>
      <c r="I77" s="50"/>
      <c r="J77" s="50"/>
      <c r="K77" s="50"/>
      <c r="L77" s="50"/>
      <c r="M77" s="45" t="str">
        <f t="shared" si="8"/>
        <v/>
      </c>
      <c r="N77" s="48" t="str">
        <f t="shared" si="9"/>
        <v/>
      </c>
      <c r="O77" s="153"/>
    </row>
    <row r="78">
      <c r="B78" s="40" t="s">
        <v>141</v>
      </c>
      <c r="C78" s="42"/>
      <c r="D78" s="41"/>
      <c r="E78" s="41"/>
      <c r="F78" s="50"/>
      <c r="G78" s="50"/>
      <c r="H78" s="49"/>
      <c r="I78" s="50"/>
      <c r="J78" s="50"/>
      <c r="K78" s="50"/>
      <c r="L78" s="50"/>
      <c r="M78" s="45" t="str">
        <f t="shared" si="8"/>
        <v/>
      </c>
      <c r="N78" s="48" t="str">
        <f t="shared" si="9"/>
        <v/>
      </c>
      <c r="O78" s="153"/>
    </row>
    <row r="79">
      <c r="B79" s="40" t="s">
        <v>142</v>
      </c>
      <c r="C79" s="42"/>
      <c r="D79" s="42"/>
      <c r="E79" s="42"/>
      <c r="F79" s="50"/>
      <c r="G79" s="50"/>
      <c r="H79" s="50"/>
      <c r="I79" s="50"/>
      <c r="J79" s="50"/>
      <c r="K79" s="50"/>
      <c r="L79" s="50"/>
      <c r="M79" s="45" t="str">
        <f t="shared" si="8"/>
        <v/>
      </c>
      <c r="N79" s="48" t="str">
        <f t="shared" si="9"/>
        <v/>
      </c>
      <c r="O79" s="153"/>
    </row>
    <row r="80">
      <c r="B80" s="40" t="s">
        <v>143</v>
      </c>
      <c r="C80" s="42"/>
      <c r="D80" s="42"/>
      <c r="E80" s="42"/>
      <c r="F80" s="50"/>
      <c r="G80" s="50"/>
      <c r="H80" s="50"/>
      <c r="I80" s="50"/>
      <c r="J80" s="50"/>
      <c r="K80" s="50"/>
      <c r="L80" s="50"/>
      <c r="M80" s="45" t="str">
        <f t="shared" si="8"/>
        <v/>
      </c>
      <c r="N80" s="48" t="str">
        <f t="shared" si="9"/>
        <v/>
      </c>
      <c r="O80" s="153"/>
    </row>
    <row r="81">
      <c r="B81" s="40" t="s">
        <v>144</v>
      </c>
      <c r="C81" s="42"/>
      <c r="D81" s="42"/>
      <c r="E81" s="42"/>
      <c r="F81" s="50"/>
      <c r="G81" s="50"/>
      <c r="H81" s="50"/>
      <c r="I81" s="50"/>
      <c r="J81" s="50"/>
      <c r="K81" s="50"/>
      <c r="L81" s="50"/>
      <c r="M81" s="45" t="str">
        <f t="shared" si="8"/>
        <v/>
      </c>
      <c r="N81" s="48" t="str">
        <f t="shared" si="9"/>
        <v/>
      </c>
      <c r="O81" s="153"/>
    </row>
    <row r="82">
      <c r="B82" s="40" t="s">
        <v>145</v>
      </c>
      <c r="C82" s="42"/>
      <c r="D82" s="42"/>
      <c r="E82" s="42"/>
      <c r="F82" s="50"/>
      <c r="G82" s="50"/>
      <c r="H82" s="50"/>
      <c r="I82" s="50"/>
      <c r="J82" s="50"/>
      <c r="K82" s="50"/>
      <c r="L82" s="50"/>
      <c r="M82" s="45" t="str">
        <f t="shared" si="8"/>
        <v/>
      </c>
      <c r="N82" s="48" t="str">
        <f t="shared" si="9"/>
        <v/>
      </c>
      <c r="O82" s="154"/>
    </row>
    <row r="83">
      <c r="B83" s="33"/>
      <c r="C83" s="33"/>
      <c r="D83" s="33"/>
      <c r="E83" s="33"/>
      <c r="F83" s="147"/>
      <c r="G83" s="147"/>
      <c r="H83" s="147"/>
      <c r="I83" s="147"/>
      <c r="J83" s="147"/>
      <c r="K83" s="147"/>
      <c r="L83" s="147"/>
      <c r="N83" s="4"/>
      <c r="O83" s="45"/>
    </row>
    <row r="84">
      <c r="A84" s="8" t="s">
        <v>146</v>
      </c>
      <c r="B84" s="33"/>
      <c r="C84" s="33"/>
      <c r="D84" s="33"/>
      <c r="E84" s="33"/>
      <c r="F84" s="147"/>
      <c r="G84" s="147"/>
      <c r="H84" s="147"/>
      <c r="I84" s="147"/>
      <c r="J84" s="147"/>
      <c r="K84" s="147"/>
      <c r="L84" s="147"/>
      <c r="N84" s="4"/>
      <c r="O84" s="45"/>
    </row>
    <row r="85">
      <c r="B85" s="81" t="s">
        <v>623</v>
      </c>
      <c r="C85" s="82"/>
      <c r="D85" s="82"/>
      <c r="E85" s="82"/>
      <c r="F85" s="147"/>
      <c r="G85" s="147"/>
      <c r="H85" s="147"/>
      <c r="I85" s="147"/>
      <c r="J85" s="147"/>
      <c r="K85" s="147"/>
      <c r="L85" s="147"/>
      <c r="N85" s="4"/>
      <c r="O85" s="45"/>
    </row>
    <row r="86">
      <c r="B86" s="33"/>
      <c r="C86" s="33"/>
      <c r="D86" s="33"/>
      <c r="E86" s="33"/>
      <c r="F86" s="147"/>
      <c r="G86" s="147"/>
      <c r="H86" s="147"/>
      <c r="I86" s="147"/>
      <c r="J86" s="147"/>
      <c r="K86" s="147"/>
      <c r="L86" s="147"/>
      <c r="N86" s="4"/>
      <c r="O86" s="158"/>
      <c r="R86" s="83"/>
    </row>
    <row r="87">
      <c r="B87" s="40"/>
      <c r="C87" s="84"/>
      <c r="D87" s="42"/>
      <c r="E87" s="42"/>
      <c r="F87" s="50"/>
      <c r="G87" s="50"/>
      <c r="H87" s="50"/>
      <c r="I87" s="50"/>
      <c r="J87" s="50"/>
      <c r="K87" s="50"/>
      <c r="L87" s="50"/>
      <c r="M87" s="85" t="str">
        <f t="shared" ref="M87:M137" si="10">if(Count(F87:L87)&gt;0,sum(F87:L87),"")</f>
        <v/>
      </c>
      <c r="N87" s="48" t="str">
        <f t="shared" ref="N87:N137" si="11">if(ISNUMBER(M87)=false,"",if($J$8&lt;&gt;0,if(M87&lt;&gt;"",M87*$J$8,""),""))</f>
        <v/>
      </c>
      <c r="O87" s="154"/>
    </row>
    <row r="88">
      <c r="B88" s="40"/>
      <c r="C88" s="84"/>
      <c r="D88" s="42"/>
      <c r="E88" s="42"/>
      <c r="F88" s="50"/>
      <c r="G88" s="50"/>
      <c r="H88" s="50"/>
      <c r="I88" s="50"/>
      <c r="J88" s="50"/>
      <c r="K88" s="50"/>
      <c r="L88" s="50"/>
      <c r="M88" s="85" t="str">
        <f t="shared" si="10"/>
        <v/>
      </c>
      <c r="N88" s="48" t="str">
        <f t="shared" si="11"/>
        <v/>
      </c>
      <c r="O88" s="154"/>
    </row>
    <row r="89">
      <c r="B89" s="40"/>
      <c r="C89" s="84"/>
      <c r="D89" s="42"/>
      <c r="E89" s="42"/>
      <c r="F89" s="50"/>
      <c r="G89" s="50"/>
      <c r="H89" s="50"/>
      <c r="I89" s="50"/>
      <c r="J89" s="50"/>
      <c r="K89" s="50"/>
      <c r="L89" s="50"/>
      <c r="M89" s="85" t="str">
        <f t="shared" si="10"/>
        <v/>
      </c>
      <c r="N89" s="48" t="str">
        <f t="shared" si="11"/>
        <v/>
      </c>
      <c r="O89" s="154"/>
    </row>
    <row r="90">
      <c r="B90" s="40"/>
      <c r="C90" s="84"/>
      <c r="D90" s="42"/>
      <c r="E90" s="42"/>
      <c r="F90" s="50"/>
      <c r="G90" s="50"/>
      <c r="H90" s="50"/>
      <c r="I90" s="50"/>
      <c r="J90" s="50"/>
      <c r="K90" s="50"/>
      <c r="L90" s="50"/>
      <c r="M90" s="85" t="str">
        <f t="shared" si="10"/>
        <v/>
      </c>
      <c r="N90" s="48" t="str">
        <f t="shared" si="11"/>
        <v/>
      </c>
      <c r="O90" s="154"/>
    </row>
    <row r="91">
      <c r="B91" s="40"/>
      <c r="C91" s="84"/>
      <c r="D91" s="42"/>
      <c r="E91" s="42"/>
      <c r="F91" s="50"/>
      <c r="G91" s="50"/>
      <c r="H91" s="50"/>
      <c r="I91" s="50"/>
      <c r="J91" s="50"/>
      <c r="K91" s="50"/>
      <c r="L91" s="50"/>
      <c r="M91" s="85" t="str">
        <f t="shared" si="10"/>
        <v/>
      </c>
      <c r="N91" s="48" t="str">
        <f t="shared" si="11"/>
        <v/>
      </c>
      <c r="O91" s="154"/>
    </row>
    <row r="92">
      <c r="B92" s="40"/>
      <c r="C92" s="84"/>
      <c r="D92" s="42"/>
      <c r="E92" s="42"/>
      <c r="F92" s="50"/>
      <c r="G92" s="50"/>
      <c r="H92" s="50"/>
      <c r="I92" s="50"/>
      <c r="J92" s="50"/>
      <c r="K92" s="50"/>
      <c r="L92" s="50"/>
      <c r="M92" s="85" t="str">
        <f t="shared" si="10"/>
        <v/>
      </c>
      <c r="N92" s="48" t="str">
        <f t="shared" si="11"/>
        <v/>
      </c>
      <c r="O92" s="154"/>
    </row>
    <row r="93">
      <c r="B93" s="40"/>
      <c r="C93" s="84"/>
      <c r="D93" s="42"/>
      <c r="E93" s="42"/>
      <c r="F93" s="50"/>
      <c r="G93" s="50"/>
      <c r="H93" s="50"/>
      <c r="I93" s="50"/>
      <c r="J93" s="50"/>
      <c r="K93" s="50"/>
      <c r="L93" s="50"/>
      <c r="M93" s="85" t="str">
        <f t="shared" si="10"/>
        <v/>
      </c>
      <c r="N93" s="48" t="str">
        <f t="shared" si="11"/>
        <v/>
      </c>
      <c r="O93" s="154"/>
    </row>
    <row r="94">
      <c r="B94" s="40"/>
      <c r="C94" s="84"/>
      <c r="D94" s="42"/>
      <c r="E94" s="42"/>
      <c r="F94" s="50"/>
      <c r="G94" s="50"/>
      <c r="H94" s="50"/>
      <c r="I94" s="50"/>
      <c r="J94" s="50"/>
      <c r="K94" s="50"/>
      <c r="L94" s="50"/>
      <c r="M94" s="85" t="str">
        <f t="shared" si="10"/>
        <v/>
      </c>
      <c r="N94" s="48" t="str">
        <f t="shared" si="11"/>
        <v/>
      </c>
      <c r="O94" s="154"/>
    </row>
    <row r="95">
      <c r="B95" s="40"/>
      <c r="C95" s="84"/>
      <c r="D95" s="42"/>
      <c r="E95" s="42"/>
      <c r="F95" s="50"/>
      <c r="G95" s="50"/>
      <c r="H95" s="50"/>
      <c r="I95" s="50"/>
      <c r="J95" s="50"/>
      <c r="K95" s="50"/>
      <c r="L95" s="50"/>
      <c r="M95" s="85" t="str">
        <f t="shared" si="10"/>
        <v/>
      </c>
      <c r="N95" s="48" t="str">
        <f t="shared" si="11"/>
        <v/>
      </c>
      <c r="O95" s="154"/>
    </row>
    <row r="96">
      <c r="B96" s="40"/>
      <c r="C96" s="84"/>
      <c r="D96" s="42"/>
      <c r="E96" s="42"/>
      <c r="F96" s="50"/>
      <c r="G96" s="50"/>
      <c r="H96" s="50"/>
      <c r="I96" s="50"/>
      <c r="J96" s="50"/>
      <c r="K96" s="50"/>
      <c r="L96" s="50"/>
      <c r="M96" s="85" t="str">
        <f t="shared" si="10"/>
        <v/>
      </c>
      <c r="N96" s="48" t="str">
        <f t="shared" si="11"/>
        <v/>
      </c>
      <c r="O96" s="154"/>
    </row>
    <row r="97">
      <c r="B97" s="40"/>
      <c r="C97" s="84"/>
      <c r="D97" s="42"/>
      <c r="E97" s="42"/>
      <c r="F97" s="50"/>
      <c r="G97" s="50"/>
      <c r="H97" s="50"/>
      <c r="I97" s="50"/>
      <c r="J97" s="50"/>
      <c r="K97" s="50"/>
      <c r="L97" s="50"/>
      <c r="M97" s="85" t="str">
        <f t="shared" si="10"/>
        <v/>
      </c>
      <c r="N97" s="48" t="str">
        <f t="shared" si="11"/>
        <v/>
      </c>
      <c r="O97" s="154"/>
    </row>
    <row r="98">
      <c r="B98" s="40"/>
      <c r="C98" s="84"/>
      <c r="D98" s="42"/>
      <c r="E98" s="42"/>
      <c r="F98" s="50"/>
      <c r="G98" s="50"/>
      <c r="H98" s="50"/>
      <c r="I98" s="50"/>
      <c r="J98" s="50"/>
      <c r="K98" s="50"/>
      <c r="L98" s="50"/>
      <c r="M98" s="85" t="str">
        <f t="shared" si="10"/>
        <v/>
      </c>
      <c r="N98" s="48" t="str">
        <f t="shared" si="11"/>
        <v/>
      </c>
      <c r="O98" s="154"/>
    </row>
    <row r="99">
      <c r="B99" s="40"/>
      <c r="C99" s="84"/>
      <c r="D99" s="42"/>
      <c r="E99" s="42"/>
      <c r="F99" s="50"/>
      <c r="G99" s="50"/>
      <c r="H99" s="50"/>
      <c r="I99" s="50"/>
      <c r="J99" s="50"/>
      <c r="K99" s="50"/>
      <c r="L99" s="50"/>
      <c r="M99" s="85" t="str">
        <f t="shared" si="10"/>
        <v/>
      </c>
      <c r="N99" s="48" t="str">
        <f t="shared" si="11"/>
        <v/>
      </c>
      <c r="O99" s="154"/>
    </row>
    <row r="100">
      <c r="B100" s="40"/>
      <c r="C100" s="84"/>
      <c r="D100" s="42"/>
      <c r="E100" s="42"/>
      <c r="F100" s="50"/>
      <c r="G100" s="50"/>
      <c r="H100" s="50"/>
      <c r="I100" s="50"/>
      <c r="J100" s="50"/>
      <c r="K100" s="50"/>
      <c r="L100" s="50"/>
      <c r="M100" s="85" t="str">
        <f t="shared" si="10"/>
        <v/>
      </c>
      <c r="N100" s="48" t="str">
        <f t="shared" si="11"/>
        <v/>
      </c>
      <c r="O100" s="154"/>
    </row>
    <row r="101">
      <c r="B101" s="40"/>
      <c r="C101" s="84"/>
      <c r="D101" s="42"/>
      <c r="E101" s="42"/>
      <c r="F101" s="50"/>
      <c r="G101" s="50"/>
      <c r="H101" s="50"/>
      <c r="I101" s="50"/>
      <c r="J101" s="50"/>
      <c r="K101" s="50"/>
      <c r="L101" s="50"/>
      <c r="M101" s="85" t="str">
        <f t="shared" si="10"/>
        <v/>
      </c>
      <c r="N101" s="48" t="str">
        <f t="shared" si="11"/>
        <v/>
      </c>
      <c r="O101" s="154"/>
    </row>
    <row r="102">
      <c r="B102" s="40"/>
      <c r="C102" s="84"/>
      <c r="D102" s="42"/>
      <c r="E102" s="42"/>
      <c r="F102" s="50"/>
      <c r="G102" s="50"/>
      <c r="H102" s="50"/>
      <c r="I102" s="50"/>
      <c r="J102" s="50"/>
      <c r="K102" s="50"/>
      <c r="L102" s="50"/>
      <c r="M102" s="85" t="str">
        <f t="shared" si="10"/>
        <v/>
      </c>
      <c r="N102" s="48" t="str">
        <f t="shared" si="11"/>
        <v/>
      </c>
      <c r="O102" s="154"/>
    </row>
    <row r="103">
      <c r="B103" s="40"/>
      <c r="C103" s="84"/>
      <c r="D103" s="42"/>
      <c r="E103" s="42"/>
      <c r="F103" s="50"/>
      <c r="G103" s="50"/>
      <c r="H103" s="50"/>
      <c r="I103" s="50"/>
      <c r="J103" s="50"/>
      <c r="K103" s="50"/>
      <c r="L103" s="50"/>
      <c r="M103" s="85" t="str">
        <f t="shared" si="10"/>
        <v/>
      </c>
      <c r="N103" s="48" t="str">
        <f t="shared" si="11"/>
        <v/>
      </c>
      <c r="O103" s="154"/>
    </row>
    <row r="104">
      <c r="B104" s="40"/>
      <c r="C104" s="84"/>
      <c r="D104" s="42"/>
      <c r="E104" s="42"/>
      <c r="F104" s="50"/>
      <c r="G104" s="50"/>
      <c r="H104" s="50"/>
      <c r="I104" s="50"/>
      <c r="J104" s="50"/>
      <c r="K104" s="50"/>
      <c r="L104" s="50"/>
      <c r="M104" s="85" t="str">
        <f t="shared" si="10"/>
        <v/>
      </c>
      <c r="N104" s="48" t="str">
        <f t="shared" si="11"/>
        <v/>
      </c>
      <c r="O104" s="154"/>
    </row>
    <row r="105">
      <c r="B105" s="40"/>
      <c r="C105" s="84"/>
      <c r="D105" s="42"/>
      <c r="E105" s="42"/>
      <c r="F105" s="50"/>
      <c r="G105" s="50"/>
      <c r="H105" s="50"/>
      <c r="I105" s="50"/>
      <c r="J105" s="50"/>
      <c r="K105" s="50"/>
      <c r="L105" s="50"/>
      <c r="M105" s="85" t="str">
        <f t="shared" si="10"/>
        <v/>
      </c>
      <c r="N105" s="48" t="str">
        <f t="shared" si="11"/>
        <v/>
      </c>
      <c r="O105" s="154"/>
    </row>
    <row r="106">
      <c r="B106" s="40"/>
      <c r="C106" s="84"/>
      <c r="D106" s="42"/>
      <c r="E106" s="42"/>
      <c r="F106" s="50"/>
      <c r="G106" s="50"/>
      <c r="H106" s="50"/>
      <c r="I106" s="50"/>
      <c r="J106" s="50"/>
      <c r="K106" s="50"/>
      <c r="L106" s="50"/>
      <c r="M106" s="85" t="str">
        <f t="shared" si="10"/>
        <v/>
      </c>
      <c r="N106" s="48" t="str">
        <f t="shared" si="11"/>
        <v/>
      </c>
      <c r="O106" s="154"/>
    </row>
    <row r="107">
      <c r="B107" s="40"/>
      <c r="C107" s="84"/>
      <c r="D107" s="42"/>
      <c r="E107" s="42"/>
      <c r="F107" s="50"/>
      <c r="G107" s="50"/>
      <c r="H107" s="50"/>
      <c r="I107" s="50"/>
      <c r="J107" s="50"/>
      <c r="K107" s="50"/>
      <c r="L107" s="50"/>
      <c r="M107" s="85" t="str">
        <f t="shared" si="10"/>
        <v/>
      </c>
      <c r="N107" s="48" t="str">
        <f t="shared" si="11"/>
        <v/>
      </c>
      <c r="O107" s="154"/>
    </row>
    <row r="108">
      <c r="B108" s="40"/>
      <c r="C108" s="84"/>
      <c r="D108" s="42"/>
      <c r="E108" s="42"/>
      <c r="F108" s="50"/>
      <c r="G108" s="50"/>
      <c r="H108" s="50"/>
      <c r="I108" s="50"/>
      <c r="J108" s="50"/>
      <c r="K108" s="50"/>
      <c r="L108" s="50"/>
      <c r="M108" s="85" t="str">
        <f t="shared" si="10"/>
        <v/>
      </c>
      <c r="N108" s="48" t="str">
        <f t="shared" si="11"/>
        <v/>
      </c>
      <c r="O108" s="154"/>
    </row>
    <row r="109">
      <c r="B109" s="40"/>
      <c r="C109" s="84"/>
      <c r="D109" s="42"/>
      <c r="E109" s="42"/>
      <c r="F109" s="50"/>
      <c r="G109" s="50"/>
      <c r="H109" s="50"/>
      <c r="I109" s="50"/>
      <c r="J109" s="50"/>
      <c r="K109" s="50"/>
      <c r="L109" s="50"/>
      <c r="M109" s="85" t="str">
        <f t="shared" si="10"/>
        <v/>
      </c>
      <c r="N109" s="48" t="str">
        <f t="shared" si="11"/>
        <v/>
      </c>
      <c r="O109" s="154"/>
    </row>
    <row r="110">
      <c r="B110" s="40"/>
      <c r="C110" s="84"/>
      <c r="D110" s="42"/>
      <c r="E110" s="42"/>
      <c r="F110" s="50"/>
      <c r="G110" s="50"/>
      <c r="H110" s="50"/>
      <c r="I110" s="50"/>
      <c r="J110" s="50"/>
      <c r="K110" s="50"/>
      <c r="L110" s="50"/>
      <c r="M110" s="85" t="str">
        <f t="shared" si="10"/>
        <v/>
      </c>
      <c r="N110" s="48" t="str">
        <f t="shared" si="11"/>
        <v/>
      </c>
      <c r="O110" s="154"/>
    </row>
    <row r="111">
      <c r="B111" s="40"/>
      <c r="C111" s="84"/>
      <c r="D111" s="42"/>
      <c r="E111" s="42"/>
      <c r="F111" s="50"/>
      <c r="G111" s="50"/>
      <c r="H111" s="50"/>
      <c r="I111" s="50"/>
      <c r="J111" s="50"/>
      <c r="K111" s="50"/>
      <c r="L111" s="50"/>
      <c r="M111" s="85" t="str">
        <f t="shared" si="10"/>
        <v/>
      </c>
      <c r="N111" s="48" t="str">
        <f t="shared" si="11"/>
        <v/>
      </c>
      <c r="O111" s="154"/>
    </row>
    <row r="112">
      <c r="B112" s="40"/>
      <c r="C112" s="84"/>
      <c r="D112" s="42"/>
      <c r="E112" s="42"/>
      <c r="F112" s="50"/>
      <c r="G112" s="50"/>
      <c r="H112" s="50"/>
      <c r="I112" s="50"/>
      <c r="J112" s="50"/>
      <c r="K112" s="50"/>
      <c r="L112" s="50"/>
      <c r="M112" s="85" t="str">
        <f t="shared" si="10"/>
        <v/>
      </c>
      <c r="N112" s="48" t="str">
        <f t="shared" si="11"/>
        <v/>
      </c>
      <c r="O112" s="154"/>
    </row>
    <row r="113">
      <c r="B113" s="40"/>
      <c r="C113" s="84"/>
      <c r="D113" s="42"/>
      <c r="E113" s="42"/>
      <c r="F113" s="50"/>
      <c r="G113" s="50"/>
      <c r="H113" s="50"/>
      <c r="I113" s="50"/>
      <c r="J113" s="50"/>
      <c r="K113" s="50"/>
      <c r="L113" s="50"/>
      <c r="M113" s="85" t="str">
        <f t="shared" si="10"/>
        <v/>
      </c>
      <c r="N113" s="48" t="str">
        <f t="shared" si="11"/>
        <v/>
      </c>
      <c r="O113" s="154"/>
    </row>
    <row r="114">
      <c r="B114" s="40"/>
      <c r="C114" s="84"/>
      <c r="D114" s="42"/>
      <c r="E114" s="42"/>
      <c r="F114" s="50"/>
      <c r="G114" s="50"/>
      <c r="H114" s="50"/>
      <c r="I114" s="50"/>
      <c r="J114" s="50"/>
      <c r="K114" s="50"/>
      <c r="L114" s="50"/>
      <c r="M114" s="85" t="str">
        <f t="shared" si="10"/>
        <v/>
      </c>
      <c r="N114" s="48" t="str">
        <f t="shared" si="11"/>
        <v/>
      </c>
      <c r="O114" s="154"/>
    </row>
    <row r="115">
      <c r="B115" s="40"/>
      <c r="C115" s="84"/>
      <c r="D115" s="42"/>
      <c r="E115" s="42"/>
      <c r="F115" s="50"/>
      <c r="G115" s="50"/>
      <c r="H115" s="50"/>
      <c r="I115" s="50"/>
      <c r="J115" s="50"/>
      <c r="K115" s="50"/>
      <c r="L115" s="50"/>
      <c r="M115" s="85" t="str">
        <f t="shared" si="10"/>
        <v/>
      </c>
      <c r="N115" s="48" t="str">
        <f t="shared" si="11"/>
        <v/>
      </c>
      <c r="O115" s="154"/>
    </row>
    <row r="116">
      <c r="B116" s="40"/>
      <c r="C116" s="84"/>
      <c r="D116" s="42"/>
      <c r="E116" s="42"/>
      <c r="F116" s="50"/>
      <c r="G116" s="50"/>
      <c r="H116" s="50"/>
      <c r="I116" s="50"/>
      <c r="J116" s="50"/>
      <c r="K116" s="50"/>
      <c r="L116" s="50"/>
      <c r="M116" s="85" t="str">
        <f t="shared" si="10"/>
        <v/>
      </c>
      <c r="N116" s="48" t="str">
        <f t="shared" si="11"/>
        <v/>
      </c>
      <c r="O116" s="154"/>
    </row>
    <row r="117">
      <c r="B117" s="40"/>
      <c r="C117" s="84"/>
      <c r="D117" s="42"/>
      <c r="E117" s="42"/>
      <c r="F117" s="50"/>
      <c r="G117" s="50"/>
      <c r="H117" s="50"/>
      <c r="I117" s="50"/>
      <c r="J117" s="50"/>
      <c r="K117" s="50"/>
      <c r="L117" s="50"/>
      <c r="M117" s="85" t="str">
        <f t="shared" si="10"/>
        <v/>
      </c>
      <c r="N117" s="48" t="str">
        <f t="shared" si="11"/>
        <v/>
      </c>
      <c r="O117" s="154"/>
    </row>
    <row r="118">
      <c r="B118" s="40"/>
      <c r="C118" s="84"/>
      <c r="D118" s="42"/>
      <c r="E118" s="42"/>
      <c r="F118" s="50"/>
      <c r="G118" s="50"/>
      <c r="H118" s="50"/>
      <c r="I118" s="50"/>
      <c r="J118" s="50"/>
      <c r="K118" s="50"/>
      <c r="L118" s="50"/>
      <c r="M118" s="85" t="str">
        <f t="shared" si="10"/>
        <v/>
      </c>
      <c r="N118" s="48" t="str">
        <f t="shared" si="11"/>
        <v/>
      </c>
      <c r="O118" s="154"/>
    </row>
    <row r="119">
      <c r="B119" s="40"/>
      <c r="C119" s="84"/>
      <c r="D119" s="42"/>
      <c r="E119" s="42"/>
      <c r="F119" s="50"/>
      <c r="G119" s="50"/>
      <c r="H119" s="50"/>
      <c r="I119" s="50"/>
      <c r="J119" s="50"/>
      <c r="K119" s="50"/>
      <c r="L119" s="50"/>
      <c r="M119" s="85" t="str">
        <f t="shared" si="10"/>
        <v/>
      </c>
      <c r="N119" s="48" t="str">
        <f t="shared" si="11"/>
        <v/>
      </c>
      <c r="O119" s="154"/>
    </row>
    <row r="120">
      <c r="B120" s="40"/>
      <c r="C120" s="84"/>
      <c r="D120" s="42"/>
      <c r="E120" s="42"/>
      <c r="F120" s="50"/>
      <c r="G120" s="50"/>
      <c r="H120" s="50"/>
      <c r="I120" s="50"/>
      <c r="J120" s="50"/>
      <c r="K120" s="50"/>
      <c r="L120" s="50"/>
      <c r="M120" s="85" t="str">
        <f t="shared" si="10"/>
        <v/>
      </c>
      <c r="N120" s="48" t="str">
        <f t="shared" si="11"/>
        <v/>
      </c>
      <c r="O120" s="154"/>
    </row>
    <row r="121">
      <c r="B121" s="40"/>
      <c r="C121" s="84"/>
      <c r="D121" s="42"/>
      <c r="E121" s="42"/>
      <c r="F121" s="50"/>
      <c r="G121" s="50"/>
      <c r="H121" s="50"/>
      <c r="I121" s="50"/>
      <c r="J121" s="50"/>
      <c r="K121" s="50"/>
      <c r="L121" s="50"/>
      <c r="M121" s="85" t="str">
        <f t="shared" si="10"/>
        <v/>
      </c>
      <c r="N121" s="48" t="str">
        <f t="shared" si="11"/>
        <v/>
      </c>
      <c r="O121" s="154"/>
    </row>
    <row r="122">
      <c r="B122" s="40"/>
      <c r="C122" s="84"/>
      <c r="D122" s="42"/>
      <c r="E122" s="42"/>
      <c r="F122" s="50"/>
      <c r="G122" s="50"/>
      <c r="H122" s="50"/>
      <c r="I122" s="50"/>
      <c r="J122" s="50"/>
      <c r="K122" s="50"/>
      <c r="L122" s="50"/>
      <c r="M122" s="85" t="str">
        <f t="shared" si="10"/>
        <v/>
      </c>
      <c r="N122" s="48" t="str">
        <f t="shared" si="11"/>
        <v/>
      </c>
      <c r="O122" s="154"/>
    </row>
    <row r="123">
      <c r="B123" s="40"/>
      <c r="C123" s="84"/>
      <c r="D123" s="42"/>
      <c r="E123" s="42"/>
      <c r="F123" s="50"/>
      <c r="G123" s="50"/>
      <c r="H123" s="50"/>
      <c r="I123" s="50"/>
      <c r="J123" s="50"/>
      <c r="K123" s="50"/>
      <c r="L123" s="50"/>
      <c r="M123" s="85" t="str">
        <f t="shared" si="10"/>
        <v/>
      </c>
      <c r="N123" s="48" t="str">
        <f t="shared" si="11"/>
        <v/>
      </c>
      <c r="O123" s="154"/>
    </row>
    <row r="124">
      <c r="B124" s="40"/>
      <c r="C124" s="84"/>
      <c r="D124" s="42"/>
      <c r="E124" s="42"/>
      <c r="F124" s="50"/>
      <c r="G124" s="50"/>
      <c r="H124" s="50"/>
      <c r="I124" s="50"/>
      <c r="J124" s="50"/>
      <c r="K124" s="50"/>
      <c r="L124" s="50"/>
      <c r="M124" s="85" t="str">
        <f t="shared" si="10"/>
        <v/>
      </c>
      <c r="N124" s="48" t="str">
        <f t="shared" si="11"/>
        <v/>
      </c>
      <c r="O124" s="154"/>
    </row>
    <row r="125">
      <c r="B125" s="40"/>
      <c r="C125" s="84"/>
      <c r="D125" s="42"/>
      <c r="E125" s="42"/>
      <c r="F125" s="50"/>
      <c r="G125" s="50"/>
      <c r="H125" s="50"/>
      <c r="I125" s="50"/>
      <c r="J125" s="50"/>
      <c r="K125" s="50"/>
      <c r="L125" s="50"/>
      <c r="M125" s="85" t="str">
        <f t="shared" si="10"/>
        <v/>
      </c>
      <c r="N125" s="48" t="str">
        <f t="shared" si="11"/>
        <v/>
      </c>
      <c r="O125" s="154"/>
    </row>
    <row r="126">
      <c r="B126" s="40"/>
      <c r="C126" s="84"/>
      <c r="D126" s="42"/>
      <c r="E126" s="42"/>
      <c r="F126" s="50"/>
      <c r="G126" s="50"/>
      <c r="H126" s="50"/>
      <c r="I126" s="50"/>
      <c r="J126" s="50"/>
      <c r="K126" s="50"/>
      <c r="L126" s="50"/>
      <c r="M126" s="85" t="str">
        <f t="shared" si="10"/>
        <v/>
      </c>
      <c r="N126" s="48" t="str">
        <f t="shared" si="11"/>
        <v/>
      </c>
      <c r="O126" s="154"/>
    </row>
    <row r="127">
      <c r="B127" s="40"/>
      <c r="C127" s="84"/>
      <c r="D127" s="42"/>
      <c r="E127" s="42"/>
      <c r="F127" s="50"/>
      <c r="G127" s="50"/>
      <c r="H127" s="50"/>
      <c r="I127" s="50"/>
      <c r="J127" s="50"/>
      <c r="K127" s="50"/>
      <c r="L127" s="50"/>
      <c r="M127" s="85" t="str">
        <f t="shared" si="10"/>
        <v/>
      </c>
      <c r="N127" s="48" t="str">
        <f t="shared" si="11"/>
        <v/>
      </c>
      <c r="O127" s="154"/>
    </row>
    <row r="128">
      <c r="B128" s="40"/>
      <c r="C128" s="84"/>
      <c r="D128" s="42"/>
      <c r="E128" s="42"/>
      <c r="F128" s="50"/>
      <c r="G128" s="50"/>
      <c r="H128" s="50"/>
      <c r="I128" s="50"/>
      <c r="J128" s="50"/>
      <c r="K128" s="50"/>
      <c r="L128" s="50"/>
      <c r="M128" s="85" t="str">
        <f t="shared" si="10"/>
        <v/>
      </c>
      <c r="N128" s="48" t="str">
        <f t="shared" si="11"/>
        <v/>
      </c>
      <c r="O128" s="154"/>
    </row>
    <row r="129">
      <c r="B129" s="40"/>
      <c r="C129" s="84"/>
      <c r="D129" s="42"/>
      <c r="E129" s="42"/>
      <c r="F129" s="50"/>
      <c r="G129" s="50"/>
      <c r="H129" s="50"/>
      <c r="I129" s="50"/>
      <c r="J129" s="50"/>
      <c r="K129" s="50"/>
      <c r="L129" s="50"/>
      <c r="M129" s="85" t="str">
        <f t="shared" si="10"/>
        <v/>
      </c>
      <c r="N129" s="48" t="str">
        <f t="shared" si="11"/>
        <v/>
      </c>
      <c r="O129" s="154"/>
    </row>
    <row r="130">
      <c r="B130" s="40"/>
      <c r="C130" s="84"/>
      <c r="D130" s="42"/>
      <c r="E130" s="42"/>
      <c r="F130" s="50"/>
      <c r="G130" s="50"/>
      <c r="H130" s="50"/>
      <c r="I130" s="50"/>
      <c r="J130" s="50"/>
      <c r="K130" s="50"/>
      <c r="L130" s="50"/>
      <c r="M130" s="85" t="str">
        <f t="shared" si="10"/>
        <v/>
      </c>
      <c r="N130" s="48" t="str">
        <f t="shared" si="11"/>
        <v/>
      </c>
      <c r="O130" s="154"/>
    </row>
    <row r="131">
      <c r="B131" s="40"/>
      <c r="C131" s="84"/>
      <c r="D131" s="42"/>
      <c r="E131" s="42"/>
      <c r="F131" s="50"/>
      <c r="G131" s="50"/>
      <c r="H131" s="50"/>
      <c r="I131" s="50"/>
      <c r="J131" s="50"/>
      <c r="K131" s="50"/>
      <c r="L131" s="50"/>
      <c r="M131" s="85" t="str">
        <f t="shared" si="10"/>
        <v/>
      </c>
      <c r="N131" s="48" t="str">
        <f t="shared" si="11"/>
        <v/>
      </c>
      <c r="O131" s="154"/>
    </row>
    <row r="132">
      <c r="B132" s="40"/>
      <c r="C132" s="84"/>
      <c r="D132" s="42"/>
      <c r="E132" s="42"/>
      <c r="F132" s="50"/>
      <c r="G132" s="50"/>
      <c r="H132" s="50"/>
      <c r="I132" s="50"/>
      <c r="J132" s="50"/>
      <c r="K132" s="50"/>
      <c r="L132" s="50"/>
      <c r="M132" s="85" t="str">
        <f t="shared" si="10"/>
        <v/>
      </c>
      <c r="N132" s="48" t="str">
        <f t="shared" si="11"/>
        <v/>
      </c>
      <c r="O132" s="154"/>
    </row>
    <row r="133">
      <c r="B133" s="40"/>
      <c r="C133" s="84"/>
      <c r="D133" s="42"/>
      <c r="E133" s="42"/>
      <c r="F133" s="50"/>
      <c r="G133" s="50"/>
      <c r="H133" s="50"/>
      <c r="I133" s="50"/>
      <c r="J133" s="50"/>
      <c r="K133" s="50"/>
      <c r="L133" s="50"/>
      <c r="M133" s="85" t="str">
        <f t="shared" si="10"/>
        <v/>
      </c>
      <c r="N133" s="48" t="str">
        <f t="shared" si="11"/>
        <v/>
      </c>
      <c r="O133" s="154"/>
    </row>
    <row r="134">
      <c r="B134" s="40"/>
      <c r="C134" s="84"/>
      <c r="D134" s="42"/>
      <c r="E134" s="42"/>
      <c r="F134" s="50"/>
      <c r="G134" s="50"/>
      <c r="H134" s="50"/>
      <c r="I134" s="50"/>
      <c r="J134" s="50"/>
      <c r="K134" s="50"/>
      <c r="L134" s="50"/>
      <c r="M134" s="85" t="str">
        <f t="shared" si="10"/>
        <v/>
      </c>
      <c r="N134" s="48" t="str">
        <f t="shared" si="11"/>
        <v/>
      </c>
      <c r="O134" s="154"/>
    </row>
    <row r="135">
      <c r="B135" s="40"/>
      <c r="C135" s="84"/>
      <c r="D135" s="42"/>
      <c r="E135" s="42"/>
      <c r="F135" s="50"/>
      <c r="G135" s="50"/>
      <c r="H135" s="50"/>
      <c r="I135" s="50"/>
      <c r="J135" s="50"/>
      <c r="K135" s="50"/>
      <c r="L135" s="50"/>
      <c r="M135" s="85" t="str">
        <f t="shared" si="10"/>
        <v/>
      </c>
      <c r="N135" s="48" t="str">
        <f t="shared" si="11"/>
        <v/>
      </c>
      <c r="O135" s="154"/>
    </row>
    <row r="136">
      <c r="B136" s="40"/>
      <c r="C136" s="84"/>
      <c r="D136" s="42"/>
      <c r="E136" s="42"/>
      <c r="F136" s="50"/>
      <c r="G136" s="50"/>
      <c r="H136" s="50"/>
      <c r="I136" s="50"/>
      <c r="J136" s="50"/>
      <c r="K136" s="50"/>
      <c r="L136" s="50"/>
      <c r="M136" s="85" t="str">
        <f t="shared" si="10"/>
        <v/>
      </c>
      <c r="N136" s="48" t="str">
        <f t="shared" si="11"/>
        <v/>
      </c>
      <c r="O136" s="154"/>
    </row>
    <row r="137">
      <c r="B137" s="40"/>
      <c r="C137" s="84"/>
      <c r="D137" s="42"/>
      <c r="E137" s="42"/>
      <c r="F137" s="50"/>
      <c r="G137" s="50"/>
      <c r="H137" s="50"/>
      <c r="I137" s="50"/>
      <c r="J137" s="50"/>
      <c r="K137" s="50"/>
      <c r="L137" s="50"/>
      <c r="M137" s="85" t="str">
        <f t="shared" si="10"/>
        <v/>
      </c>
      <c r="N137" s="48" t="str">
        <f t="shared" si="11"/>
        <v/>
      </c>
      <c r="O137" s="154"/>
    </row>
    <row r="138">
      <c r="A138" s="7"/>
      <c r="B138" s="86"/>
      <c r="C138" s="87"/>
      <c r="D138" s="88"/>
      <c r="E138" s="88"/>
      <c r="F138" s="44"/>
      <c r="G138" s="44"/>
      <c r="H138" s="43"/>
      <c r="I138" s="44"/>
      <c r="J138" s="44"/>
      <c r="K138" s="44"/>
      <c r="L138" s="44"/>
      <c r="M138" s="44"/>
      <c r="N138" s="44"/>
    </row>
    <row r="139">
      <c r="A139" s="89" t="s">
        <v>148</v>
      </c>
      <c r="B139" s="86"/>
      <c r="C139" s="87"/>
      <c r="D139" s="88"/>
      <c r="E139" s="88"/>
      <c r="F139" s="44"/>
      <c r="G139" s="44"/>
      <c r="H139" s="43"/>
      <c r="I139" s="44"/>
      <c r="J139" s="44"/>
      <c r="K139" s="44"/>
      <c r="L139" s="44"/>
      <c r="M139" s="44"/>
      <c r="N139" s="44"/>
    </row>
    <row r="140">
      <c r="A140" s="7"/>
      <c r="B140" s="86"/>
      <c r="C140" s="87"/>
      <c r="D140" s="88"/>
      <c r="E140" s="88"/>
      <c r="F140" s="44"/>
      <c r="G140" s="44"/>
      <c r="H140" s="43"/>
      <c r="I140" s="44"/>
      <c r="J140" s="44"/>
      <c r="K140" s="44"/>
      <c r="L140" s="44"/>
      <c r="M140" s="44"/>
      <c r="N140" s="44"/>
    </row>
    <row r="141">
      <c r="A141" s="7"/>
      <c r="B141" s="90" t="s">
        <v>149</v>
      </c>
      <c r="C141" s="91"/>
      <c r="D141" s="92"/>
      <c r="E141" s="88"/>
      <c r="F141" s="44"/>
      <c r="G141" s="44"/>
      <c r="H141" s="43"/>
      <c r="I141" s="44"/>
      <c r="J141" s="44"/>
      <c r="K141" s="44"/>
      <c r="L141" s="44"/>
      <c r="M141" s="44"/>
      <c r="N141" s="44"/>
    </row>
    <row r="142">
      <c r="A142" s="7"/>
      <c r="B142" s="93"/>
      <c r="C142" s="94" t="s">
        <v>150</v>
      </c>
      <c r="D142" s="92"/>
      <c r="E142" s="88"/>
      <c r="F142" s="44"/>
      <c r="G142" s="44"/>
      <c r="H142" s="43"/>
      <c r="I142" s="44"/>
      <c r="J142" s="44"/>
      <c r="K142" s="44"/>
      <c r="L142" s="44"/>
      <c r="M142" s="44"/>
      <c r="N142" s="44"/>
    </row>
    <row r="143">
      <c r="A143" s="7"/>
      <c r="B143" s="95" t="s">
        <v>151</v>
      </c>
      <c r="C143" s="96" t="s">
        <v>152</v>
      </c>
      <c r="D143" s="92"/>
      <c r="E143" s="88"/>
      <c r="F143" s="44"/>
      <c r="G143" s="44"/>
      <c r="H143" s="43"/>
      <c r="I143" s="44"/>
      <c r="J143" s="44"/>
      <c r="K143" s="44"/>
      <c r="L143" s="44"/>
      <c r="M143" s="44"/>
      <c r="N143" s="44"/>
    </row>
    <row r="144">
      <c r="A144" s="7"/>
      <c r="B144" s="97"/>
      <c r="C144" s="98" t="s">
        <v>153</v>
      </c>
      <c r="D144" s="92"/>
      <c r="E144" s="88"/>
      <c r="F144" s="44"/>
      <c r="G144" s="44"/>
      <c r="H144" s="43"/>
      <c r="I144" s="44"/>
      <c r="J144" s="44"/>
      <c r="K144" s="44"/>
      <c r="L144" s="44"/>
      <c r="M144" s="44"/>
      <c r="N144" s="44"/>
    </row>
    <row r="145">
      <c r="A145" s="7"/>
      <c r="B145" s="99"/>
      <c r="C145" s="100" t="s">
        <v>154</v>
      </c>
      <c r="D145" s="92"/>
      <c r="E145" s="88"/>
      <c r="F145" s="44"/>
      <c r="G145" s="44"/>
      <c r="H145" s="43"/>
      <c r="I145" s="44"/>
      <c r="J145" s="44"/>
      <c r="K145" s="44"/>
      <c r="L145" s="44"/>
      <c r="M145" s="44"/>
      <c r="N145" s="44"/>
    </row>
    <row r="146">
      <c r="A146" s="7"/>
      <c r="B146" s="160"/>
      <c r="C146" s="43"/>
      <c r="D146" s="161"/>
      <c r="E146" s="88"/>
      <c r="F146" s="101"/>
      <c r="H146" s="43"/>
      <c r="I146" s="44"/>
      <c r="J146" s="44"/>
      <c r="K146" s="44"/>
      <c r="L146" s="44"/>
      <c r="M146" s="44"/>
      <c r="N146" s="44"/>
    </row>
    <row r="147">
      <c r="A147" s="7"/>
      <c r="B147" s="43"/>
      <c r="C147" s="101" t="s">
        <v>156</v>
      </c>
      <c r="D147" s="162" t="s">
        <v>178</v>
      </c>
      <c r="F147" s="101"/>
      <c r="H147" s="43"/>
      <c r="I147" s="44"/>
      <c r="J147" s="44"/>
      <c r="K147" s="44"/>
      <c r="L147" s="44"/>
      <c r="M147" s="44"/>
      <c r="N147" s="44"/>
    </row>
    <row r="148">
      <c r="B148" s="163" t="s">
        <v>301</v>
      </c>
      <c r="C148" s="104"/>
      <c r="D148" s="105"/>
      <c r="F148" s="107"/>
      <c r="G148" s="107"/>
      <c r="H148" s="43"/>
      <c r="I148" s="44"/>
      <c r="J148" s="44"/>
      <c r="K148" s="44"/>
      <c r="L148" s="44"/>
      <c r="M148" s="44"/>
      <c r="N148" s="44"/>
    </row>
    <row r="149">
      <c r="B149" s="108"/>
      <c r="C149" s="108"/>
      <c r="D149" s="164" t="s">
        <v>159</v>
      </c>
      <c r="F149" s="165"/>
      <c r="H149" s="109"/>
      <c r="I149" s="109"/>
      <c r="J149" s="71"/>
      <c r="K149" s="71"/>
      <c r="L149" s="71"/>
      <c r="M149" s="71"/>
      <c r="N149" s="71"/>
      <c r="P149" s="110"/>
      <c r="R149" s="111"/>
      <c r="S149" s="54"/>
      <c r="T149" s="54"/>
      <c r="U149" s="54"/>
      <c r="V149" s="54"/>
      <c r="W149" s="54"/>
      <c r="X149" s="54"/>
      <c r="Y149" s="54"/>
      <c r="Z149" s="54"/>
      <c r="AA149" s="54"/>
      <c r="AB149" s="54"/>
    </row>
    <row r="150">
      <c r="B150" s="108"/>
      <c r="C150" s="164"/>
      <c r="D150" s="164" t="s">
        <v>303</v>
      </c>
      <c r="F150" s="166"/>
      <c r="H150" s="109"/>
      <c r="I150" s="109"/>
      <c r="J150" s="71"/>
      <c r="K150" s="71"/>
      <c r="L150" s="71"/>
      <c r="M150" s="71"/>
      <c r="N150" s="71"/>
      <c r="P150" s="110"/>
      <c r="R150" s="111"/>
      <c r="S150" s="54"/>
      <c r="T150" s="54"/>
      <c r="U150" s="54"/>
      <c r="V150" s="54"/>
      <c r="W150" s="54"/>
      <c r="X150" s="54"/>
      <c r="Y150" s="54"/>
      <c r="Z150" s="54"/>
      <c r="AA150" s="54"/>
      <c r="AB150" s="54"/>
    </row>
    <row r="151">
      <c r="B151" s="108"/>
      <c r="C151" s="164" t="s">
        <v>624</v>
      </c>
      <c r="D151" s="167" t="s">
        <v>161</v>
      </c>
      <c r="F151" s="166"/>
      <c r="H151" s="109"/>
      <c r="I151" s="109"/>
      <c r="J151" s="71"/>
      <c r="K151" s="71"/>
      <c r="L151" s="71"/>
      <c r="M151" s="71"/>
      <c r="N151" s="71"/>
      <c r="P151" s="110"/>
      <c r="R151" s="111"/>
      <c r="S151" s="54"/>
      <c r="T151" s="54"/>
      <c r="U151" s="54"/>
      <c r="V151" s="54"/>
      <c r="W151" s="54"/>
      <c r="X151" s="54"/>
      <c r="Y151" s="54"/>
      <c r="Z151" s="54"/>
      <c r="AA151" s="54"/>
      <c r="AB151" s="54"/>
    </row>
    <row r="152">
      <c r="B152" s="108"/>
      <c r="C152" s="129" t="s">
        <v>384</v>
      </c>
      <c r="D152" s="167" t="s">
        <v>163</v>
      </c>
      <c r="F152" s="166"/>
      <c r="G152" s="168" t="str">
        <f>O50</f>
        <v/>
      </c>
      <c r="H152" s="169" t="s">
        <v>307</v>
      </c>
      <c r="I152" s="109"/>
      <c r="J152" s="71"/>
      <c r="K152" s="71"/>
      <c r="L152" s="71"/>
      <c r="M152" s="71"/>
      <c r="N152" s="71"/>
      <c r="P152" s="110"/>
      <c r="R152" s="111"/>
      <c r="S152" s="54"/>
      <c r="T152" s="54"/>
      <c r="U152" s="54"/>
      <c r="V152" s="54"/>
      <c r="W152" s="54"/>
      <c r="X152" s="54"/>
      <c r="Y152" s="54"/>
      <c r="Z152" s="54"/>
      <c r="AA152" s="54"/>
      <c r="AB152" s="54"/>
    </row>
    <row r="153">
      <c r="B153" s="108"/>
      <c r="C153" s="129" t="s">
        <v>308</v>
      </c>
      <c r="D153" s="167" t="s">
        <v>164</v>
      </c>
      <c r="F153" s="166"/>
      <c r="G153" s="168" t="str">
        <f>O33</f>
        <v/>
      </c>
      <c r="H153" s="169" t="s">
        <v>309</v>
      </c>
      <c r="I153" s="109"/>
      <c r="J153" s="71"/>
      <c r="K153" s="71"/>
      <c r="L153" s="71"/>
      <c r="M153" s="71"/>
      <c r="N153" s="71"/>
      <c r="P153" s="110"/>
      <c r="R153" s="111"/>
      <c r="S153" s="54"/>
      <c r="T153" s="54"/>
      <c r="U153" s="54"/>
      <c r="V153" s="54"/>
      <c r="W153" s="54"/>
      <c r="X153" s="54"/>
      <c r="Y153" s="54"/>
      <c r="Z153" s="54"/>
      <c r="AA153" s="54"/>
      <c r="AB153" s="54"/>
    </row>
    <row r="154">
      <c r="B154" s="108"/>
      <c r="C154" s="170" t="s">
        <v>310</v>
      </c>
      <c r="D154" s="171" t="s">
        <v>165</v>
      </c>
      <c r="F154" s="172"/>
      <c r="H154" s="173" t="s">
        <v>311</v>
      </c>
      <c r="I154" s="109"/>
      <c r="J154" s="71"/>
      <c r="K154" s="71"/>
      <c r="L154" s="71"/>
      <c r="M154" s="71"/>
      <c r="N154" s="71"/>
      <c r="P154" s="110"/>
      <c r="R154" s="111"/>
      <c r="S154" s="54"/>
      <c r="T154" s="54"/>
      <c r="U154" s="54"/>
      <c r="V154" s="54"/>
      <c r="W154" s="54"/>
      <c r="X154" s="54"/>
      <c r="Y154" s="54"/>
      <c r="Z154" s="54"/>
      <c r="AA154" s="54"/>
      <c r="AB154" s="54"/>
    </row>
    <row r="155">
      <c r="B155" s="114"/>
      <c r="C155" s="164" t="s">
        <v>167</v>
      </c>
      <c r="D155" s="164" t="s">
        <v>312</v>
      </c>
      <c r="F155" s="174"/>
      <c r="G155" s="175">
        <f>J8</f>
        <v>0</v>
      </c>
      <c r="H155" s="169" t="s">
        <v>313</v>
      </c>
      <c r="I155" s="71"/>
      <c r="J155" s="71"/>
      <c r="K155" s="71"/>
      <c r="L155" s="71"/>
      <c r="M155" s="71"/>
      <c r="N155" s="71"/>
      <c r="P155" s="110"/>
      <c r="R155" s="111"/>
      <c r="S155" s="54"/>
      <c r="T155" s="54"/>
      <c r="U155" s="54"/>
      <c r="V155" s="54"/>
      <c r="W155" s="54"/>
      <c r="X155" s="54"/>
      <c r="Y155" s="54"/>
      <c r="Z155" s="54"/>
      <c r="AA155" s="54"/>
      <c r="AB155" s="54"/>
    </row>
    <row r="156">
      <c r="B156" s="114"/>
      <c r="C156" s="164" t="s">
        <v>625</v>
      </c>
      <c r="D156" s="164" t="s">
        <v>168</v>
      </c>
      <c r="F156" s="166"/>
      <c r="H156" s="109"/>
      <c r="I156" s="71"/>
      <c r="J156" s="71"/>
      <c r="K156" s="71"/>
      <c r="L156" s="71"/>
      <c r="M156" s="71"/>
      <c r="N156" s="71"/>
      <c r="P156" s="110"/>
      <c r="R156" s="111"/>
      <c r="S156" s="54"/>
      <c r="T156" s="54"/>
      <c r="U156" s="54"/>
      <c r="V156" s="54"/>
      <c r="W156" s="54"/>
      <c r="X156" s="54"/>
      <c r="Y156" s="54"/>
      <c r="Z156" s="54"/>
      <c r="AA156" s="54"/>
      <c r="AB156" s="54"/>
    </row>
    <row r="157">
      <c r="B157" s="114"/>
      <c r="C157" s="176" t="s">
        <v>171</v>
      </c>
      <c r="D157" s="176" t="s">
        <v>170</v>
      </c>
      <c r="F157" s="172"/>
      <c r="H157" s="173" t="s">
        <v>311</v>
      </c>
      <c r="J157" s="71"/>
      <c r="K157" s="71"/>
      <c r="L157" s="71"/>
      <c r="M157" s="67"/>
      <c r="P157" s="110"/>
      <c r="R157" s="111"/>
      <c r="S157" s="54"/>
      <c r="T157" s="54"/>
      <c r="U157" s="54"/>
      <c r="V157" s="54"/>
      <c r="W157" s="54"/>
      <c r="X157" s="54"/>
      <c r="Y157" s="54"/>
      <c r="Z157" s="54"/>
      <c r="AA157" s="54"/>
      <c r="AB157" s="54"/>
    </row>
    <row r="158">
      <c r="B158" s="114"/>
      <c r="C158" s="108"/>
      <c r="D158" s="108"/>
      <c r="E158" s="108"/>
      <c r="H158" s="109"/>
      <c r="I158" s="109"/>
      <c r="J158" s="71"/>
      <c r="K158" s="71"/>
      <c r="L158" s="71"/>
      <c r="M158" s="71"/>
      <c r="N158" s="71"/>
      <c r="P158" s="110"/>
      <c r="R158" s="111"/>
      <c r="S158" s="54"/>
      <c r="T158" s="54"/>
      <c r="U158" s="54"/>
      <c r="V158" s="54"/>
      <c r="W158" s="54"/>
      <c r="X158" s="54"/>
      <c r="Y158" s="54"/>
      <c r="Z158" s="54"/>
      <c r="AA158" s="54"/>
      <c r="AB158" s="54"/>
    </row>
    <row r="159">
      <c r="B159" s="163" t="s">
        <v>172</v>
      </c>
      <c r="C159" s="108"/>
      <c r="D159" s="108"/>
      <c r="E159" s="108"/>
      <c r="H159" s="109"/>
      <c r="I159" s="109"/>
      <c r="J159" s="71"/>
      <c r="K159" s="71"/>
      <c r="L159" s="71"/>
      <c r="M159" s="71"/>
      <c r="N159" s="71"/>
      <c r="P159" s="110"/>
      <c r="R159" s="111"/>
      <c r="S159" s="54"/>
      <c r="T159" s="54"/>
      <c r="U159" s="54"/>
      <c r="V159" s="54"/>
      <c r="W159" s="54"/>
      <c r="X159" s="54"/>
      <c r="Y159" s="54"/>
      <c r="Z159" s="54"/>
      <c r="AA159" s="54"/>
      <c r="AB159" s="54"/>
    </row>
    <row r="160">
      <c r="B160" s="114"/>
      <c r="C160" s="164" t="s">
        <v>315</v>
      </c>
      <c r="D160" s="108"/>
      <c r="E160" s="108"/>
      <c r="F160" s="8" t="s">
        <v>316</v>
      </c>
      <c r="G160" s="8" t="s">
        <v>317</v>
      </c>
      <c r="H160" s="2" t="s">
        <v>318</v>
      </c>
      <c r="I160" s="109"/>
      <c r="J160" s="71"/>
      <c r="K160" s="71"/>
      <c r="L160" s="71"/>
      <c r="M160" s="71"/>
      <c r="N160" s="71"/>
      <c r="P160" s="110"/>
      <c r="Q160" s="116" t="s">
        <v>174</v>
      </c>
      <c r="R160" s="117"/>
      <c r="S160" s="117"/>
      <c r="T160" s="54"/>
      <c r="U160" s="54"/>
      <c r="V160" s="54"/>
      <c r="W160" s="54"/>
      <c r="X160" s="54"/>
      <c r="Y160" s="54"/>
      <c r="Z160" s="54"/>
      <c r="AA160" s="54"/>
    </row>
    <row r="161">
      <c r="B161" s="114"/>
      <c r="C161" s="129" t="s">
        <v>320</v>
      </c>
      <c r="D161" s="167" t="s">
        <v>321</v>
      </c>
      <c r="F161" s="166"/>
      <c r="G161" s="166"/>
      <c r="H161" s="115">
        <f t="shared" ref="H161:H163" si="12">F161+G161</f>
        <v>0</v>
      </c>
      <c r="I161" s="109"/>
      <c r="J161" s="71"/>
      <c r="K161" s="71"/>
      <c r="L161" s="71"/>
      <c r="M161" s="71"/>
      <c r="N161" s="71"/>
      <c r="P161" s="110"/>
      <c r="Q161" s="52"/>
      <c r="R161" s="123"/>
      <c r="S161" s="123"/>
      <c r="T161" s="124"/>
      <c r="U161" s="124"/>
      <c r="V161" s="124"/>
      <c r="W161" s="124"/>
      <c r="X161" s="124"/>
      <c r="Y161" s="124"/>
      <c r="Z161" s="124"/>
      <c r="AA161" s="124"/>
      <c r="AB161" s="124"/>
      <c r="AC161" s="124"/>
      <c r="AD161" s="124"/>
    </row>
    <row r="162">
      <c r="B162" s="114"/>
      <c r="C162" s="129" t="s">
        <v>320</v>
      </c>
      <c r="D162" s="167" t="s">
        <v>322</v>
      </c>
      <c r="F162" s="166"/>
      <c r="G162" s="166"/>
      <c r="H162" s="115">
        <f t="shared" si="12"/>
        <v>0</v>
      </c>
      <c r="I162" s="109"/>
      <c r="J162" s="71"/>
      <c r="K162" s="71"/>
      <c r="L162" s="71"/>
      <c r="M162" s="71"/>
      <c r="N162" s="71"/>
      <c r="P162" s="110"/>
      <c r="Q162" s="52" t="s">
        <v>178</v>
      </c>
      <c r="R162" s="123"/>
      <c r="S162" s="123"/>
      <c r="T162" s="124"/>
      <c r="U162" s="124"/>
      <c r="V162" s="124"/>
      <c r="W162" s="124"/>
      <c r="X162" s="124"/>
      <c r="Y162" s="124"/>
      <c r="Z162" s="124"/>
      <c r="AA162" s="124"/>
      <c r="AB162" s="124"/>
      <c r="AC162" s="124"/>
      <c r="AD162" s="124"/>
    </row>
    <row r="163">
      <c r="B163" s="114"/>
      <c r="C163" s="129" t="s">
        <v>320</v>
      </c>
      <c r="D163" s="167" t="s">
        <v>323</v>
      </c>
      <c r="F163" s="166"/>
      <c r="G163" s="166"/>
      <c r="H163" s="115">
        <f t="shared" si="12"/>
        <v>0</v>
      </c>
      <c r="I163" s="109"/>
      <c r="J163" s="71"/>
      <c r="K163" s="71"/>
      <c r="L163" s="71"/>
      <c r="M163" s="71"/>
      <c r="N163" s="71"/>
      <c r="P163" s="110"/>
      <c r="Q163" s="60"/>
      <c r="R163" s="54"/>
      <c r="S163" s="54"/>
      <c r="T163" s="54"/>
      <c r="U163" s="54"/>
      <c r="V163" s="54"/>
      <c r="W163" s="54"/>
      <c r="X163" s="54"/>
      <c r="Y163" s="54"/>
      <c r="Z163" s="54"/>
      <c r="AA163" s="54"/>
      <c r="AB163" s="54"/>
      <c r="AC163" s="54"/>
      <c r="AD163" s="54"/>
    </row>
    <row r="164">
      <c r="B164" s="108"/>
      <c r="C164" s="108"/>
      <c r="D164" s="108"/>
      <c r="E164" s="108"/>
      <c r="H164" s="109" t="s">
        <v>173</v>
      </c>
      <c r="I164" s="115">
        <f>sum(N165:N168)</f>
        <v>0</v>
      </c>
      <c r="J164" s="71"/>
      <c r="K164" s="71"/>
      <c r="L164" s="71"/>
      <c r="M164" s="71">
        <f>if(Count(F164:L164)&gt;0,sum(F164:L164),"")</f>
        <v>0</v>
      </c>
      <c r="N164" s="68" t="str">
        <f>if(ISNUMBER(M164)=false,"",if($J$8&lt;&gt;0,if(M164&lt;&gt;"",M164*$J$8,""),""))</f>
        <v/>
      </c>
      <c r="P164" s="110"/>
      <c r="Q164" s="52" t="s">
        <v>183</v>
      </c>
      <c r="R164" s="126"/>
      <c r="S164" s="126"/>
      <c r="T164" s="126"/>
      <c r="U164" s="126"/>
      <c r="V164" s="126"/>
      <c r="W164" s="127"/>
      <c r="X164" s="127"/>
      <c r="Y164" s="126"/>
      <c r="Z164" s="126"/>
      <c r="AA164" s="126"/>
      <c r="AB164" s="126"/>
      <c r="AC164" s="126"/>
      <c r="AD164" s="126"/>
    </row>
    <row r="165">
      <c r="B165" s="108"/>
      <c r="C165" s="105"/>
      <c r="D165" s="112"/>
      <c r="E165" s="112"/>
      <c r="G165" s="107" t="s">
        <v>175</v>
      </c>
      <c r="H165" s="43"/>
      <c r="I165" s="118">
        <f>N166+N167</f>
        <v>0</v>
      </c>
      <c r="J165" s="71"/>
      <c r="K165" s="71"/>
      <c r="L165" s="119"/>
      <c r="M165" s="120"/>
      <c r="N165" s="115"/>
      <c r="O165" s="121"/>
      <c r="P165" s="122"/>
      <c r="Q165" s="60" t="s">
        <v>185</v>
      </c>
      <c r="R165" s="69">
        <f t="shared" ref="R165:AD165" si="13">R164*$J$8</f>
        <v>0</v>
      </c>
      <c r="S165" s="69">
        <f t="shared" si="13"/>
        <v>0</v>
      </c>
      <c r="T165" s="69">
        <f t="shared" si="13"/>
        <v>0</v>
      </c>
      <c r="U165" s="69">
        <f t="shared" si="13"/>
        <v>0</v>
      </c>
      <c r="V165" s="69">
        <f t="shared" si="13"/>
        <v>0</v>
      </c>
      <c r="W165" s="128">
        <f t="shared" si="13"/>
        <v>0</v>
      </c>
      <c r="X165" s="128">
        <f t="shared" si="13"/>
        <v>0</v>
      </c>
      <c r="Y165" s="69">
        <f t="shared" si="13"/>
        <v>0</v>
      </c>
      <c r="Z165" s="69">
        <f t="shared" si="13"/>
        <v>0</v>
      </c>
      <c r="AA165" s="69">
        <f t="shared" si="13"/>
        <v>0</v>
      </c>
      <c r="AB165" s="69">
        <f t="shared" si="13"/>
        <v>0</v>
      </c>
      <c r="AC165" s="69">
        <f t="shared" si="13"/>
        <v>0</v>
      </c>
      <c r="AD165" s="69">
        <f t="shared" si="13"/>
        <v>0</v>
      </c>
    </row>
    <row r="166">
      <c r="B166" s="108"/>
      <c r="C166" s="164" t="s">
        <v>626</v>
      </c>
      <c r="D166" s="167" t="s">
        <v>177</v>
      </c>
      <c r="F166" s="125"/>
      <c r="G166" s="119"/>
      <c r="H166" s="71"/>
      <c r="I166" s="71"/>
      <c r="J166" s="71"/>
      <c r="K166" s="71"/>
      <c r="L166" s="119"/>
      <c r="M166" s="120" t="str">
        <f>if(Count(F166:K166)&gt;0,sum(F166:K166),"")</f>
        <v/>
      </c>
      <c r="N166" s="115" t="str">
        <f t="shared" ref="N166:N170" si="14">if(ISNUMBER(M166)=false,"",if($J$8&lt;&gt;0,if(M166&lt;&gt;"",M166*$J$8,""),""))</f>
        <v/>
      </c>
      <c r="Q166" s="60"/>
      <c r="R166" s="54"/>
      <c r="S166" s="54"/>
      <c r="T166" s="54"/>
      <c r="U166" s="54"/>
      <c r="V166" s="54"/>
      <c r="W166" s="54"/>
      <c r="X166" s="54"/>
      <c r="Y166" s="54"/>
      <c r="Z166" s="54"/>
      <c r="AA166" s="54"/>
      <c r="AB166" s="54"/>
      <c r="AC166" s="54"/>
      <c r="AD166" s="54"/>
    </row>
    <row r="167">
      <c r="B167" s="108"/>
      <c r="C167" s="167" t="s">
        <v>179</v>
      </c>
      <c r="D167" s="167" t="s">
        <v>180</v>
      </c>
      <c r="F167" s="125"/>
      <c r="G167" s="70"/>
      <c r="H167" s="66"/>
      <c r="I167" s="66"/>
      <c r="J167" s="66"/>
      <c r="K167" s="66"/>
      <c r="L167" s="66"/>
      <c r="M167" s="120" t="str">
        <f t="shared" ref="M167:M170" si="15">if(Count(F167:L167)&gt;0,sum(F167:L167),"")</f>
        <v/>
      </c>
      <c r="N167" s="115" t="str">
        <f t="shared" si="14"/>
        <v/>
      </c>
      <c r="P167" s="54"/>
      <c r="Q167" s="52" t="s">
        <v>188</v>
      </c>
      <c r="R167" s="127"/>
      <c r="S167" s="127"/>
      <c r="T167" s="127"/>
      <c r="U167" s="127"/>
      <c r="V167" s="127"/>
      <c r="W167" s="126"/>
      <c r="X167" s="126"/>
      <c r="Y167" s="127"/>
      <c r="Z167" s="127"/>
      <c r="AA167" s="127"/>
      <c r="AB167" s="127"/>
      <c r="AC167" s="127"/>
      <c r="AD167" s="127"/>
    </row>
    <row r="168">
      <c r="B168" s="108"/>
      <c r="C168" s="167" t="s">
        <v>181</v>
      </c>
      <c r="D168" s="167" t="s">
        <v>182</v>
      </c>
      <c r="F168" s="70"/>
      <c r="G168" s="70"/>
      <c r="H168" s="66"/>
      <c r="I168" s="66"/>
      <c r="J168" s="66"/>
      <c r="K168" s="66"/>
      <c r="L168" s="66"/>
      <c r="M168" s="120" t="str">
        <f t="shared" si="15"/>
        <v/>
      </c>
      <c r="N168" s="115" t="str">
        <f t="shared" si="14"/>
        <v/>
      </c>
      <c r="P168" s="54"/>
      <c r="Q168" s="60" t="s">
        <v>185</v>
      </c>
      <c r="R168" s="69">
        <f t="shared" ref="R168:AD168" si="16">R167*$J$8</f>
        <v>0</v>
      </c>
      <c r="S168" s="69">
        <f t="shared" si="16"/>
        <v>0</v>
      </c>
      <c r="T168" s="69">
        <f t="shared" si="16"/>
        <v>0</v>
      </c>
      <c r="U168" s="69">
        <f t="shared" si="16"/>
        <v>0</v>
      </c>
      <c r="V168" s="69">
        <f t="shared" si="16"/>
        <v>0</v>
      </c>
      <c r="W168" s="128">
        <f t="shared" si="16"/>
        <v>0</v>
      </c>
      <c r="X168" s="128">
        <f t="shared" si="16"/>
        <v>0</v>
      </c>
      <c r="Y168" s="69">
        <f t="shared" si="16"/>
        <v>0</v>
      </c>
      <c r="Z168" s="69">
        <f t="shared" si="16"/>
        <v>0</v>
      </c>
      <c r="AA168" s="69">
        <f t="shared" si="16"/>
        <v>0</v>
      </c>
      <c r="AB168" s="69">
        <f t="shared" si="16"/>
        <v>0</v>
      </c>
      <c r="AC168" s="69">
        <f t="shared" si="16"/>
        <v>0</v>
      </c>
      <c r="AD168" s="69">
        <f t="shared" si="16"/>
        <v>0</v>
      </c>
    </row>
    <row r="169">
      <c r="B169" s="108"/>
      <c r="C169" s="167" t="s">
        <v>184</v>
      </c>
      <c r="D169" s="167" t="s">
        <v>180</v>
      </c>
      <c r="F169" s="70"/>
      <c r="G169" s="66"/>
      <c r="H169" s="66"/>
      <c r="I169" s="66"/>
      <c r="J169" s="66"/>
      <c r="K169" s="66"/>
      <c r="L169" s="66"/>
      <c r="M169" s="120" t="str">
        <f t="shared" si="15"/>
        <v/>
      </c>
      <c r="N169" s="115" t="str">
        <f t="shared" si="14"/>
        <v/>
      </c>
      <c r="P169" s="54"/>
      <c r="Q169" s="60"/>
      <c r="R169" s="54"/>
      <c r="S169" s="54"/>
      <c r="T169" s="54"/>
      <c r="U169" s="54"/>
      <c r="V169" s="54"/>
      <c r="W169" s="54"/>
      <c r="X169" s="54"/>
      <c r="Y169" s="54"/>
      <c r="Z169" s="54"/>
      <c r="AA169" s="54"/>
      <c r="AB169" s="54"/>
      <c r="AC169" s="54"/>
      <c r="AD169" s="54"/>
    </row>
    <row r="170">
      <c r="B170" s="163" t="s">
        <v>186</v>
      </c>
      <c r="C170" s="65"/>
      <c r="D170" s="108"/>
      <c r="E170" s="108"/>
      <c r="F170" s="71"/>
      <c r="G170" s="71"/>
      <c r="H170" s="71"/>
      <c r="I170" s="71"/>
      <c r="J170" s="71"/>
      <c r="K170" s="71"/>
      <c r="L170" s="71"/>
      <c r="M170" s="71" t="str">
        <f t="shared" si="15"/>
        <v/>
      </c>
      <c r="N170" s="68" t="str">
        <f t="shared" si="14"/>
        <v/>
      </c>
      <c r="P170" s="110"/>
      <c r="Q170" s="55" t="s">
        <v>192</v>
      </c>
      <c r="R170" s="127"/>
      <c r="S170" s="127"/>
      <c r="T170" s="127"/>
      <c r="U170" s="127"/>
      <c r="V170" s="127"/>
      <c r="W170" s="126"/>
      <c r="X170" s="126"/>
      <c r="Y170" s="127"/>
      <c r="Z170" s="127"/>
      <c r="AA170" s="127"/>
      <c r="AB170" s="127"/>
      <c r="AC170" s="127"/>
      <c r="AD170" s="127"/>
    </row>
    <row r="171">
      <c r="B171" s="108"/>
      <c r="C171" s="192" t="s">
        <v>187</v>
      </c>
      <c r="D171" s="108"/>
      <c r="E171" s="108"/>
      <c r="F171" s="113"/>
      <c r="G171" s="71"/>
      <c r="H171" s="130" t="s">
        <v>173</v>
      </c>
      <c r="I171" s="131">
        <f>sum(N172:N173)</f>
        <v>0</v>
      </c>
      <c r="J171" s="71"/>
      <c r="K171" s="71"/>
      <c r="L171" s="71"/>
      <c r="M171" s="71"/>
      <c r="N171" s="68"/>
      <c r="P171" s="54"/>
      <c r="Q171" s="60" t="s">
        <v>185</v>
      </c>
      <c r="R171" s="69">
        <f t="shared" ref="R171:AD171" si="17">R170*$J$8</f>
        <v>0</v>
      </c>
      <c r="S171" s="69">
        <f t="shared" si="17"/>
        <v>0</v>
      </c>
      <c r="T171" s="69">
        <f t="shared" si="17"/>
        <v>0</v>
      </c>
      <c r="U171" s="69">
        <f t="shared" si="17"/>
        <v>0</v>
      </c>
      <c r="V171" s="69">
        <f t="shared" si="17"/>
        <v>0</v>
      </c>
      <c r="W171" s="128">
        <f t="shared" si="17"/>
        <v>0</v>
      </c>
      <c r="X171" s="128">
        <f t="shared" si="17"/>
        <v>0</v>
      </c>
      <c r="Y171" s="69">
        <f t="shared" si="17"/>
        <v>0</v>
      </c>
      <c r="Z171" s="69">
        <f t="shared" si="17"/>
        <v>0</v>
      </c>
      <c r="AA171" s="69">
        <f t="shared" si="17"/>
        <v>0</v>
      </c>
      <c r="AB171" s="69">
        <f t="shared" si="17"/>
        <v>0</v>
      </c>
      <c r="AC171" s="69">
        <f t="shared" si="17"/>
        <v>0</v>
      </c>
      <c r="AD171" s="69">
        <f t="shared" si="17"/>
        <v>0</v>
      </c>
    </row>
    <row r="172">
      <c r="B172" s="108"/>
      <c r="C172" s="164" t="s">
        <v>332</v>
      </c>
      <c r="D172" s="108"/>
      <c r="E172" s="108"/>
      <c r="F172" s="118" t="str">
        <f>F166</f>
        <v/>
      </c>
      <c r="G172" s="119"/>
      <c r="H172" s="71"/>
      <c r="I172" s="71"/>
      <c r="J172" s="71"/>
      <c r="K172" s="71"/>
      <c r="L172" s="71"/>
      <c r="M172" s="120" t="str">
        <f t="shared" ref="M172:M173" si="18">if(Count(F172:L172)&gt;0,sum(F172:L172),"")</f>
        <v/>
      </c>
      <c r="N172" s="115" t="str">
        <f t="shared" ref="N172:N175" si="19">if(ISNUMBER(M172)=false,"",if($J$8&lt;&gt;0,if(M172&lt;&gt;"",M172*$J$8,""),""))</f>
        <v/>
      </c>
      <c r="O172" s="54"/>
      <c r="P172" s="54"/>
      <c r="Q172" s="54"/>
      <c r="R172" s="54"/>
      <c r="S172" s="54"/>
      <c r="T172" s="54"/>
      <c r="U172" s="54"/>
      <c r="V172" s="54"/>
      <c r="W172" s="54"/>
      <c r="X172" s="54"/>
      <c r="Y172" s="54"/>
      <c r="Z172" s="54"/>
      <c r="AA172" s="54"/>
      <c r="AB172" s="54"/>
      <c r="AC172" s="54"/>
      <c r="AD172" s="54"/>
    </row>
    <row r="173">
      <c r="B173" s="108"/>
      <c r="C173" s="167" t="s">
        <v>190</v>
      </c>
      <c r="D173" s="108"/>
      <c r="E173" s="108"/>
      <c r="F173" s="132" t="str">
        <f>M167</f>
        <v/>
      </c>
      <c r="G173" s="71"/>
      <c r="H173" s="71"/>
      <c r="I173" s="71"/>
      <c r="J173" s="71"/>
      <c r="K173" s="71"/>
      <c r="L173" s="71"/>
      <c r="M173" s="120" t="str">
        <f t="shared" si="18"/>
        <v/>
      </c>
      <c r="N173" s="115" t="str">
        <f t="shared" si="19"/>
        <v/>
      </c>
      <c r="O173" s="54"/>
      <c r="P173" s="54"/>
      <c r="Q173" s="52" t="s">
        <v>195</v>
      </c>
      <c r="R173" s="126"/>
      <c r="S173" s="126"/>
      <c r="T173" s="126"/>
      <c r="U173" s="127"/>
      <c r="V173" s="126"/>
      <c r="W173" s="126"/>
      <c r="X173" s="126"/>
      <c r="Y173" s="126"/>
      <c r="Z173" s="126"/>
      <c r="AA173" s="126"/>
      <c r="AB173" s="126"/>
      <c r="AC173" s="126"/>
      <c r="AD173" s="126"/>
    </row>
    <row r="174">
      <c r="B174" s="163" t="s">
        <v>191</v>
      </c>
      <c r="C174" s="65"/>
      <c r="D174" s="108"/>
      <c r="E174" s="108"/>
      <c r="F174" s="71"/>
      <c r="G174" s="71"/>
      <c r="H174" s="71"/>
      <c r="I174" s="71"/>
      <c r="J174" s="71"/>
      <c r="K174" s="71"/>
      <c r="L174" s="71"/>
      <c r="M174" s="71"/>
      <c r="N174" s="68" t="str">
        <f t="shared" si="19"/>
        <v/>
      </c>
      <c r="O174" s="54"/>
      <c r="P174" s="54"/>
      <c r="Q174" s="54" t="s">
        <v>185</v>
      </c>
      <c r="R174" s="69">
        <f t="shared" ref="R174:AD174" si="20">R173*$J$8</f>
        <v>0</v>
      </c>
      <c r="S174" s="69">
        <f t="shared" si="20"/>
        <v>0</v>
      </c>
      <c r="T174" s="69">
        <f t="shared" si="20"/>
        <v>0</v>
      </c>
      <c r="U174" s="69">
        <f t="shared" si="20"/>
        <v>0</v>
      </c>
      <c r="V174" s="69">
        <f t="shared" si="20"/>
        <v>0</v>
      </c>
      <c r="W174" s="128">
        <f t="shared" si="20"/>
        <v>0</v>
      </c>
      <c r="X174" s="128">
        <f t="shared" si="20"/>
        <v>0</v>
      </c>
      <c r="Y174" s="69">
        <f t="shared" si="20"/>
        <v>0</v>
      </c>
      <c r="Z174" s="69">
        <f t="shared" si="20"/>
        <v>0</v>
      </c>
      <c r="AA174" s="69">
        <f t="shared" si="20"/>
        <v>0</v>
      </c>
      <c r="AB174" s="69">
        <f t="shared" si="20"/>
        <v>0</v>
      </c>
      <c r="AC174" s="69">
        <f t="shared" si="20"/>
        <v>0</v>
      </c>
      <c r="AD174" s="69">
        <f t="shared" si="20"/>
        <v>0</v>
      </c>
    </row>
    <row r="175">
      <c r="A175" s="54"/>
      <c r="B175" s="108"/>
      <c r="C175" s="194" t="s">
        <v>193</v>
      </c>
      <c r="D175" s="194"/>
      <c r="E175" s="108"/>
      <c r="F175" s="113"/>
      <c r="G175" s="71"/>
      <c r="H175" s="130" t="s">
        <v>173</v>
      </c>
      <c r="I175" s="131" t="str">
        <f>M176</f>
        <v/>
      </c>
      <c r="J175" s="71"/>
      <c r="K175" s="71"/>
      <c r="L175" s="71"/>
      <c r="M175" s="71" t="str">
        <f t="shared" ref="M175:M176" si="21">if(Count(F175:L175)&gt;0,sum(F175:L175),"")</f>
        <v/>
      </c>
      <c r="N175" s="68" t="str">
        <f t="shared" si="19"/>
        <v/>
      </c>
      <c r="P175" s="56"/>
      <c r="AI175" s="54"/>
      <c r="AJ175" s="54"/>
      <c r="AK175" s="54"/>
      <c r="AL175" s="54"/>
      <c r="AM175" s="54"/>
      <c r="AN175" s="54"/>
    </row>
    <row r="176">
      <c r="A176" s="54"/>
      <c r="B176" s="108"/>
      <c r="C176" s="164" t="s">
        <v>333</v>
      </c>
      <c r="D176" s="108"/>
      <c r="E176" s="108"/>
      <c r="F176" s="118" t="str">
        <f>if(F150="Yes",0,F156)</f>
        <v/>
      </c>
      <c r="G176" s="119"/>
      <c r="H176" s="71"/>
      <c r="I176" s="71"/>
      <c r="J176" s="71"/>
      <c r="K176" s="71"/>
      <c r="L176" s="71"/>
      <c r="M176" s="120" t="str">
        <f t="shared" si="21"/>
        <v/>
      </c>
      <c r="N176" s="133" t="s">
        <v>151</v>
      </c>
      <c r="O176" s="119"/>
      <c r="P176" s="54"/>
      <c r="AI176" s="54"/>
      <c r="AJ176" s="54"/>
      <c r="AK176" s="54"/>
      <c r="AL176" s="54"/>
      <c r="AM176" s="54"/>
      <c r="AN176" s="54"/>
    </row>
    <row r="177">
      <c r="A177" s="54"/>
      <c r="B177" s="108"/>
      <c r="C177" s="108"/>
      <c r="D177" s="108"/>
      <c r="E177" s="108"/>
      <c r="F177" s="71"/>
      <c r="G177" s="71"/>
      <c r="H177" s="71"/>
      <c r="I177" s="71"/>
      <c r="J177" s="71"/>
      <c r="K177" s="71"/>
      <c r="L177" s="71"/>
      <c r="M177" s="71"/>
      <c r="N177" s="68"/>
      <c r="O177" s="119"/>
      <c r="P177" s="54"/>
      <c r="AI177" s="54"/>
      <c r="AJ177" s="54"/>
      <c r="AK177" s="54"/>
      <c r="AL177" s="54"/>
      <c r="AM177" s="54"/>
      <c r="AN177" s="54"/>
    </row>
    <row r="178">
      <c r="B178" s="108"/>
      <c r="C178" s="194" t="s">
        <v>196</v>
      </c>
      <c r="D178" s="108"/>
      <c r="E178" s="108"/>
      <c r="F178" s="113"/>
      <c r="G178" s="71"/>
      <c r="H178" s="130" t="s">
        <v>173</v>
      </c>
      <c r="I178" s="131" t="str">
        <f>M179</f>
        <v/>
      </c>
      <c r="J178" s="71"/>
      <c r="K178" s="71"/>
      <c r="L178" s="71"/>
      <c r="M178" s="71" t="str">
        <f t="shared" ref="M178:M180" si="22">if(Count(F178:L178)&gt;0,sum(F178:L178),"")</f>
        <v/>
      </c>
      <c r="N178" s="68" t="str">
        <f>if(ISNUMBER(M178)=false,"",if($J$8&lt;&gt;0,if(M178&lt;&gt;"",M178*$J$8,""),""))</f>
        <v/>
      </c>
      <c r="P178" s="56"/>
    </row>
    <row r="179">
      <c r="B179" s="108"/>
      <c r="C179" s="164" t="s">
        <v>334</v>
      </c>
      <c r="D179" s="108"/>
      <c r="E179" s="108"/>
      <c r="F179" s="70"/>
      <c r="G179" s="119"/>
      <c r="H179" s="71"/>
      <c r="I179" s="71"/>
      <c r="J179" s="71"/>
      <c r="K179" s="71"/>
      <c r="L179" s="71"/>
      <c r="M179" s="120" t="str">
        <f t="shared" si="22"/>
        <v/>
      </c>
      <c r="N179" s="133" t="s">
        <v>151</v>
      </c>
      <c r="O179" s="54"/>
      <c r="P179" s="54"/>
    </row>
    <row r="180">
      <c r="B180" s="108"/>
      <c r="C180" s="65"/>
      <c r="D180" s="108"/>
      <c r="E180" s="108"/>
      <c r="F180" s="119"/>
      <c r="G180" s="71"/>
      <c r="H180" s="71"/>
      <c r="I180" s="71"/>
      <c r="J180" s="71"/>
      <c r="K180" s="71"/>
      <c r="L180" s="71"/>
      <c r="M180" s="71" t="str">
        <f t="shared" si="22"/>
        <v/>
      </c>
      <c r="N180" s="68" t="str">
        <f t="shared" ref="N180:N181" si="23">M180</f>
        <v/>
      </c>
      <c r="O180" s="54"/>
      <c r="P180" s="54"/>
    </row>
    <row r="181">
      <c r="B181" s="108"/>
      <c r="C181" s="194" t="s">
        <v>198</v>
      </c>
      <c r="D181" s="108"/>
      <c r="E181" s="108"/>
      <c r="F181" s="113"/>
      <c r="G181" s="71"/>
      <c r="H181" s="130" t="s">
        <v>173</v>
      </c>
      <c r="I181" s="131">
        <f>Q187-I178</f>
        <v>0</v>
      </c>
      <c r="J181" s="119"/>
      <c r="K181" s="119"/>
      <c r="L181" s="119"/>
      <c r="M181" s="54"/>
      <c r="N181" s="68" t="str">
        <f t="shared" si="23"/>
        <v/>
      </c>
      <c r="P181" s="56"/>
    </row>
    <row r="182">
      <c r="B182" s="108"/>
      <c r="C182" s="108"/>
      <c r="D182" s="108"/>
      <c r="E182" s="108"/>
      <c r="F182" s="54"/>
      <c r="G182" s="71"/>
      <c r="H182" s="71"/>
      <c r="I182" s="71"/>
      <c r="J182" s="71"/>
      <c r="K182" s="71"/>
      <c r="L182" s="71"/>
      <c r="M182" s="67"/>
      <c r="N182" s="68"/>
      <c r="O182" s="54"/>
      <c r="P182" s="54"/>
    </row>
    <row r="183">
      <c r="B183" s="108"/>
      <c r="C183" s="194" t="s">
        <v>199</v>
      </c>
      <c r="D183" s="108"/>
      <c r="E183" s="108"/>
      <c r="F183" s="113"/>
      <c r="G183" s="71"/>
      <c r="H183" s="130" t="s">
        <v>173</v>
      </c>
      <c r="I183" s="131">
        <f>N184-N185</f>
        <v>0</v>
      </c>
      <c r="J183" s="71"/>
      <c r="K183" s="71"/>
      <c r="L183" s="71"/>
      <c r="M183" s="71"/>
      <c r="N183" s="68"/>
      <c r="P183" s="56"/>
    </row>
    <row r="184">
      <c r="B184" s="198" t="s">
        <v>205</v>
      </c>
      <c r="C184" s="105" t="s">
        <v>336</v>
      </c>
      <c r="D184" s="108"/>
      <c r="E184" s="108"/>
      <c r="F184" s="125"/>
      <c r="G184" s="71"/>
      <c r="H184" s="169"/>
      <c r="I184" s="71"/>
      <c r="J184" s="71"/>
      <c r="K184" s="71"/>
      <c r="L184" s="71"/>
      <c r="M184" s="71"/>
      <c r="N184" s="134" t="str">
        <f t="shared" ref="N184:N185" si="24">F184</f>
        <v/>
      </c>
      <c r="O184" s="54"/>
      <c r="P184" s="54"/>
    </row>
    <row r="185">
      <c r="B185" s="192" t="s">
        <v>128</v>
      </c>
      <c r="C185" s="164" t="s">
        <v>337</v>
      </c>
      <c r="D185" s="108"/>
      <c r="E185" s="108"/>
      <c r="F185" s="118" t="str">
        <f>O69</f>
        <v/>
      </c>
      <c r="G185" s="71"/>
      <c r="H185" s="169" t="s">
        <v>338</v>
      </c>
      <c r="I185" s="71"/>
      <c r="J185" s="71"/>
      <c r="K185" s="71">
        <f>I187+F183</f>
        <v>0</v>
      </c>
      <c r="L185" s="71"/>
      <c r="M185" s="71"/>
      <c r="N185" s="134" t="str">
        <f t="shared" si="24"/>
        <v/>
      </c>
      <c r="O185" s="54"/>
      <c r="P185" s="54"/>
    </row>
    <row r="186">
      <c r="B186" s="108"/>
      <c r="C186" s="108"/>
      <c r="D186" s="108"/>
      <c r="E186" s="108"/>
      <c r="F186" s="119"/>
      <c r="G186" s="71"/>
      <c r="H186" s="71"/>
      <c r="I186" s="71"/>
      <c r="J186" s="71">
        <f>I175+I178+I181-I183</f>
        <v>0</v>
      </c>
      <c r="K186" s="71"/>
      <c r="L186" s="71"/>
      <c r="M186" s="71"/>
      <c r="N186" s="71"/>
    </row>
    <row r="187">
      <c r="B187" s="108"/>
      <c r="C187" s="194" t="s">
        <v>201</v>
      </c>
      <c r="D187" s="108"/>
      <c r="E187" s="108"/>
      <c r="F187" s="113"/>
      <c r="G187" s="71"/>
      <c r="H187" s="130" t="s">
        <v>173</v>
      </c>
      <c r="I187" s="131">
        <f>sum(O188:O206)</f>
        <v>0</v>
      </c>
      <c r="J187" s="135" t="s">
        <v>538</v>
      </c>
      <c r="K187" s="71"/>
      <c r="L187" s="71"/>
      <c r="M187" s="71"/>
      <c r="N187" s="71"/>
      <c r="P187" s="2" t="s">
        <v>203</v>
      </c>
      <c r="Q187" s="59">
        <f>M188+N189+N190+N191+N192+N193+N194+N195+N196-M197-N198-N199+N200+M201-M202-M203-M204+M205+M206</f>
        <v>0</v>
      </c>
    </row>
    <row r="188">
      <c r="B188" s="108"/>
      <c r="C188" s="164" t="s">
        <v>204</v>
      </c>
      <c r="D188" s="108"/>
      <c r="E188" s="108"/>
      <c r="F188" s="132">
        <f>F179+F176</f>
        <v>0</v>
      </c>
      <c r="G188" s="119"/>
      <c r="H188" s="71"/>
      <c r="I188" s="71"/>
      <c r="J188" s="71"/>
      <c r="K188" s="71"/>
      <c r="L188" s="71"/>
      <c r="M188" s="120">
        <f t="shared" ref="M188:M200" si="26">if(Count(F188:L188)&gt;0,sum(F188:L188),"")</f>
        <v>0</v>
      </c>
      <c r="N188" s="54"/>
      <c r="O188" s="136">
        <f>M188</f>
        <v>0</v>
      </c>
      <c r="P188" s="54"/>
    </row>
    <row r="189">
      <c r="B189" s="137" t="s">
        <v>205</v>
      </c>
      <c r="C189" s="164" t="s">
        <v>206</v>
      </c>
      <c r="D189" s="65"/>
      <c r="E189" s="65"/>
      <c r="F189" s="132" t="str">
        <f t="shared" ref="F189:L189" si="25">F27</f>
        <v/>
      </c>
      <c r="G189" s="132" t="str">
        <f t="shared" si="25"/>
        <v/>
      </c>
      <c r="H189" s="132" t="str">
        <f t="shared" si="25"/>
        <v/>
      </c>
      <c r="I189" s="132" t="str">
        <f t="shared" si="25"/>
        <v/>
      </c>
      <c r="J189" s="132" t="str">
        <f t="shared" si="25"/>
        <v/>
      </c>
      <c r="K189" s="132" t="str">
        <f t="shared" si="25"/>
        <v/>
      </c>
      <c r="L189" s="132" t="str">
        <f t="shared" si="25"/>
        <v/>
      </c>
      <c r="M189" s="120" t="str">
        <f t="shared" si="26"/>
        <v/>
      </c>
      <c r="N189" s="134" t="str">
        <f t="shared" ref="N189:N196" si="28">if(ISNUMBER(M189)=false,"",if($J$8&lt;&gt;0,if(M189&lt;&gt;"",M189*$J$8,""),""))</f>
        <v/>
      </c>
      <c r="O189" s="138" t="str">
        <f t="shared" ref="O189:O196" si="29">N189</f>
        <v/>
      </c>
      <c r="P189" s="54"/>
    </row>
    <row r="190">
      <c r="B190" s="137" t="s">
        <v>205</v>
      </c>
      <c r="C190" s="203" t="s">
        <v>207</v>
      </c>
      <c r="D190" s="65"/>
      <c r="E190" s="65"/>
      <c r="F190" s="132" t="str">
        <f t="shared" ref="F190:L190" si="27">F28</f>
        <v/>
      </c>
      <c r="G190" s="132" t="str">
        <f t="shared" si="27"/>
        <v/>
      </c>
      <c r="H190" s="132" t="str">
        <f t="shared" si="27"/>
        <v/>
      </c>
      <c r="I190" s="132" t="str">
        <f t="shared" si="27"/>
        <v/>
      </c>
      <c r="J190" s="132" t="str">
        <f t="shared" si="27"/>
        <v/>
      </c>
      <c r="K190" s="132" t="str">
        <f t="shared" si="27"/>
        <v/>
      </c>
      <c r="L190" s="132" t="str">
        <f t="shared" si="27"/>
        <v/>
      </c>
      <c r="M190" s="120" t="str">
        <f t="shared" si="26"/>
        <v/>
      </c>
      <c r="N190" s="134" t="str">
        <f t="shared" si="28"/>
        <v/>
      </c>
      <c r="O190" s="138" t="str">
        <f t="shared" si="29"/>
        <v/>
      </c>
      <c r="P190" s="54"/>
    </row>
    <row r="191">
      <c r="B191" s="137" t="s">
        <v>205</v>
      </c>
      <c r="C191" s="164" t="s">
        <v>208</v>
      </c>
      <c r="D191" s="65"/>
      <c r="E191" s="65"/>
      <c r="F191" s="132" t="str">
        <f t="shared" ref="F191:L191" si="30">F34</f>
        <v/>
      </c>
      <c r="G191" s="132" t="str">
        <f t="shared" si="30"/>
        <v/>
      </c>
      <c r="H191" s="132" t="str">
        <f t="shared" si="30"/>
        <v/>
      </c>
      <c r="I191" s="132" t="str">
        <f t="shared" si="30"/>
        <v/>
      </c>
      <c r="J191" s="132" t="str">
        <f t="shared" si="30"/>
        <v/>
      </c>
      <c r="K191" s="132" t="str">
        <f t="shared" si="30"/>
        <v/>
      </c>
      <c r="L191" s="132" t="str">
        <f t="shared" si="30"/>
        <v/>
      </c>
      <c r="M191" s="120" t="str">
        <f t="shared" si="26"/>
        <v/>
      </c>
      <c r="N191" s="134" t="str">
        <f t="shared" si="28"/>
        <v/>
      </c>
      <c r="O191" s="138" t="str">
        <f t="shared" si="29"/>
        <v/>
      </c>
      <c r="P191" s="54"/>
    </row>
    <row r="192">
      <c r="B192" s="137" t="s">
        <v>205</v>
      </c>
      <c r="C192" s="203" t="s">
        <v>209</v>
      </c>
      <c r="D192" s="65"/>
      <c r="E192" s="65"/>
      <c r="F192" s="132" t="str">
        <f t="shared" ref="F192:L192" si="31">F37</f>
        <v/>
      </c>
      <c r="G192" s="132" t="str">
        <f t="shared" si="31"/>
        <v/>
      </c>
      <c r="H192" s="132" t="str">
        <f t="shared" si="31"/>
        <v/>
      </c>
      <c r="I192" s="132" t="str">
        <f t="shared" si="31"/>
        <v/>
      </c>
      <c r="J192" s="132" t="str">
        <f t="shared" si="31"/>
        <v/>
      </c>
      <c r="K192" s="132" t="str">
        <f t="shared" si="31"/>
        <v/>
      </c>
      <c r="L192" s="132" t="str">
        <f t="shared" si="31"/>
        <v/>
      </c>
      <c r="M192" s="120" t="str">
        <f t="shared" si="26"/>
        <v/>
      </c>
      <c r="N192" s="68" t="str">
        <f t="shared" si="28"/>
        <v/>
      </c>
      <c r="O192" s="138" t="str">
        <f t="shared" si="29"/>
        <v/>
      </c>
      <c r="P192" s="54"/>
    </row>
    <row r="193">
      <c r="B193" s="137" t="s">
        <v>205</v>
      </c>
      <c r="C193" s="164" t="s">
        <v>210</v>
      </c>
      <c r="D193" s="65"/>
      <c r="E193" s="65"/>
      <c r="F193" s="132">
        <f t="shared" ref="F193:L193" si="32">F38</f>
        <v>23024</v>
      </c>
      <c r="G193" s="132" t="str">
        <f t="shared" si="32"/>
        <v/>
      </c>
      <c r="H193" s="132" t="str">
        <f t="shared" si="32"/>
        <v/>
      </c>
      <c r="I193" s="132" t="str">
        <f t="shared" si="32"/>
        <v/>
      </c>
      <c r="J193" s="132" t="str">
        <f t="shared" si="32"/>
        <v/>
      </c>
      <c r="K193" s="132" t="str">
        <f t="shared" si="32"/>
        <v/>
      </c>
      <c r="L193" s="132" t="str">
        <f t="shared" si="32"/>
        <v/>
      </c>
      <c r="M193" s="120">
        <f t="shared" si="26"/>
        <v>23024</v>
      </c>
      <c r="N193" s="134" t="str">
        <f t="shared" si="28"/>
        <v/>
      </c>
      <c r="O193" s="138" t="str">
        <f t="shared" si="29"/>
        <v/>
      </c>
      <c r="P193" s="54"/>
    </row>
    <row r="194">
      <c r="B194" s="137" t="s">
        <v>205</v>
      </c>
      <c r="C194" s="164" t="s">
        <v>211</v>
      </c>
      <c r="D194" s="65"/>
      <c r="E194" s="65"/>
      <c r="F194" s="132">
        <f>F39</f>
        <v>11739</v>
      </c>
      <c r="G194" s="132"/>
      <c r="H194" s="132"/>
      <c r="I194" s="132"/>
      <c r="J194" s="132"/>
      <c r="K194" s="132"/>
      <c r="L194" s="132"/>
      <c r="M194" s="120">
        <f t="shared" si="26"/>
        <v>11739</v>
      </c>
      <c r="N194" s="134" t="str">
        <f t="shared" si="28"/>
        <v/>
      </c>
      <c r="O194" s="138" t="str">
        <f t="shared" si="29"/>
        <v/>
      </c>
      <c r="P194" s="54"/>
    </row>
    <row r="195">
      <c r="B195" s="137" t="s">
        <v>205</v>
      </c>
      <c r="C195" s="203" t="s">
        <v>212</v>
      </c>
      <c r="D195" s="65"/>
      <c r="E195" s="65"/>
      <c r="F195" s="132" t="str">
        <f t="shared" ref="F195:L195" si="33">F44</f>
        <v/>
      </c>
      <c r="G195" s="132" t="str">
        <f t="shared" si="33"/>
        <v/>
      </c>
      <c r="H195" s="132" t="str">
        <f t="shared" si="33"/>
        <v/>
      </c>
      <c r="I195" s="132" t="str">
        <f t="shared" si="33"/>
        <v/>
      </c>
      <c r="J195" s="132" t="str">
        <f t="shared" si="33"/>
        <v/>
      </c>
      <c r="K195" s="132" t="str">
        <f t="shared" si="33"/>
        <v/>
      </c>
      <c r="L195" s="132" t="str">
        <f t="shared" si="33"/>
        <v/>
      </c>
      <c r="M195" s="120" t="str">
        <f t="shared" si="26"/>
        <v/>
      </c>
      <c r="N195" s="68" t="str">
        <f t="shared" si="28"/>
        <v/>
      </c>
      <c r="O195" s="138" t="str">
        <f t="shared" si="29"/>
        <v/>
      </c>
      <c r="P195" s="54"/>
    </row>
    <row r="196">
      <c r="B196" s="137" t="s">
        <v>205</v>
      </c>
      <c r="C196" s="203" t="s">
        <v>213</v>
      </c>
      <c r="D196" s="65"/>
      <c r="E196" s="65"/>
      <c r="F196" s="132" t="str">
        <f t="shared" ref="F196:L196" si="34">F45</f>
        <v/>
      </c>
      <c r="G196" s="132" t="str">
        <f t="shared" si="34"/>
        <v/>
      </c>
      <c r="H196" s="132" t="str">
        <f t="shared" si="34"/>
        <v/>
      </c>
      <c r="I196" s="132" t="str">
        <f t="shared" si="34"/>
        <v/>
      </c>
      <c r="J196" s="132" t="str">
        <f t="shared" si="34"/>
        <v/>
      </c>
      <c r="K196" s="132" t="str">
        <f t="shared" si="34"/>
        <v/>
      </c>
      <c r="L196" s="132" t="str">
        <f t="shared" si="34"/>
        <v/>
      </c>
      <c r="M196" s="120" t="str">
        <f t="shared" si="26"/>
        <v/>
      </c>
      <c r="N196" s="68" t="str">
        <f t="shared" si="28"/>
        <v/>
      </c>
      <c r="O196" s="138" t="str">
        <f t="shared" si="29"/>
        <v/>
      </c>
      <c r="P196" s="54"/>
    </row>
    <row r="197">
      <c r="B197" s="65" t="s">
        <v>128</v>
      </c>
      <c r="C197" s="203" t="s">
        <v>214</v>
      </c>
      <c r="D197" s="65"/>
      <c r="E197" s="65"/>
      <c r="F197" s="140"/>
      <c r="G197" s="71"/>
      <c r="H197" s="71"/>
      <c r="I197" s="71"/>
      <c r="J197" s="71"/>
      <c r="K197" s="71"/>
      <c r="L197" s="71"/>
      <c r="M197" s="68" t="str">
        <f t="shared" si="26"/>
        <v/>
      </c>
      <c r="N197" s="141"/>
      <c r="O197" s="138">
        <f>-M197</f>
        <v>0</v>
      </c>
      <c r="P197" s="54"/>
    </row>
    <row r="198">
      <c r="B198" s="65" t="s">
        <v>128</v>
      </c>
      <c r="C198" s="203" t="s">
        <v>215</v>
      </c>
      <c r="D198" s="65"/>
      <c r="E198" s="65"/>
      <c r="F198" s="132" t="str">
        <f t="shared" ref="F198:L198" si="35">F49</f>
        <v/>
      </c>
      <c r="G198" s="132" t="str">
        <f t="shared" si="35"/>
        <v/>
      </c>
      <c r="H198" s="132" t="str">
        <f t="shared" si="35"/>
        <v/>
      </c>
      <c r="I198" s="132" t="str">
        <f t="shared" si="35"/>
        <v/>
      </c>
      <c r="J198" s="132" t="str">
        <f t="shared" si="35"/>
        <v/>
      </c>
      <c r="K198" s="132" t="str">
        <f t="shared" si="35"/>
        <v/>
      </c>
      <c r="L198" s="132" t="str">
        <f t="shared" si="35"/>
        <v/>
      </c>
      <c r="M198" s="120" t="str">
        <f t="shared" si="26"/>
        <v/>
      </c>
      <c r="N198" s="68" t="str">
        <f t="shared" ref="N198:N200" si="37">if(ISNUMBER(M198)=false,"",if($J$8&lt;&gt;0,if(M198&lt;&gt;"",M198*$J$8,""),""))</f>
        <v/>
      </c>
      <c r="O198" s="138">
        <f t="shared" ref="O198:O199" si="38">-N198</f>
        <v>0</v>
      </c>
    </row>
    <row r="199">
      <c r="B199" s="65" t="s">
        <v>128</v>
      </c>
      <c r="C199" s="164" t="s">
        <v>216</v>
      </c>
      <c r="D199" s="65"/>
      <c r="E199" s="65"/>
      <c r="F199" s="132" t="str">
        <f t="shared" ref="F199:L199" si="36">F49</f>
        <v/>
      </c>
      <c r="G199" s="132" t="str">
        <f t="shared" si="36"/>
        <v/>
      </c>
      <c r="H199" s="132" t="str">
        <f t="shared" si="36"/>
        <v/>
      </c>
      <c r="I199" s="132" t="str">
        <f t="shared" si="36"/>
        <v/>
      </c>
      <c r="J199" s="132" t="str">
        <f t="shared" si="36"/>
        <v/>
      </c>
      <c r="K199" s="132" t="str">
        <f t="shared" si="36"/>
        <v/>
      </c>
      <c r="L199" s="132" t="str">
        <f t="shared" si="36"/>
        <v/>
      </c>
      <c r="M199" s="120" t="str">
        <f t="shared" si="26"/>
        <v/>
      </c>
      <c r="N199" s="68" t="str">
        <f t="shared" si="37"/>
        <v/>
      </c>
      <c r="O199" s="138">
        <f t="shared" si="38"/>
        <v>0</v>
      </c>
    </row>
    <row r="200">
      <c r="B200" s="137" t="s">
        <v>205</v>
      </c>
      <c r="C200" s="164" t="s">
        <v>217</v>
      </c>
      <c r="D200" s="65"/>
      <c r="E200" s="65"/>
      <c r="F200" s="140"/>
      <c r="G200" s="142"/>
      <c r="H200" s="66"/>
      <c r="I200" s="66"/>
      <c r="J200" s="66"/>
      <c r="K200" s="66"/>
      <c r="L200" s="66"/>
      <c r="M200" s="120" t="str">
        <f t="shared" si="26"/>
        <v/>
      </c>
      <c r="N200" s="134" t="str">
        <f t="shared" si="37"/>
        <v/>
      </c>
      <c r="O200" s="138" t="str">
        <f>N200</f>
        <v/>
      </c>
      <c r="P200" s="143" t="s">
        <v>218</v>
      </c>
    </row>
    <row r="201">
      <c r="B201" s="144" t="s">
        <v>205</v>
      </c>
      <c r="C201" s="164" t="s">
        <v>341</v>
      </c>
      <c r="D201" s="108"/>
      <c r="E201" s="108"/>
      <c r="F201" s="145"/>
      <c r="G201" s="2" t="s">
        <v>342</v>
      </c>
      <c r="H201" s="168" t="str">
        <f>O33</f>
        <v/>
      </c>
      <c r="I201" s="196" t="s">
        <v>309</v>
      </c>
      <c r="M201" s="134" t="str">
        <f t="shared" ref="M201:M202" si="39">F201</f>
        <v/>
      </c>
      <c r="N201" s="141"/>
      <c r="O201" s="138" t="str">
        <f>M201</f>
        <v/>
      </c>
    </row>
    <row r="202">
      <c r="B202" s="108" t="s">
        <v>128</v>
      </c>
      <c r="C202" s="164" t="s">
        <v>343</v>
      </c>
      <c r="D202" s="108"/>
      <c r="E202" s="108"/>
      <c r="F202" s="145"/>
      <c r="G202" s="2" t="s">
        <v>342</v>
      </c>
      <c r="H202" s="168" t="str">
        <f>O50</f>
        <v/>
      </c>
      <c r="I202" s="196" t="s">
        <v>307</v>
      </c>
      <c r="M202" s="134" t="str">
        <f t="shared" si="39"/>
        <v/>
      </c>
      <c r="N202" s="141"/>
      <c r="O202" s="138">
        <f t="shared" ref="O202:O204" si="40">-M202</f>
        <v>0</v>
      </c>
    </row>
    <row r="203">
      <c r="B203" s="108" t="s">
        <v>128</v>
      </c>
      <c r="C203" s="164" t="s">
        <v>221</v>
      </c>
      <c r="D203" s="108"/>
      <c r="E203" s="108"/>
      <c r="F203" s="145"/>
      <c r="G203" s="71"/>
      <c r="H203" s="71"/>
      <c r="I203" s="71"/>
      <c r="J203" s="71"/>
      <c r="K203" s="71"/>
      <c r="L203" s="71"/>
      <c r="M203" s="134" t="str">
        <f t="shared" ref="M203:M222" si="41">if(Count(F203:L203)&gt;0,sum(F203:L203),"")</f>
        <v/>
      </c>
      <c r="N203" s="141"/>
      <c r="O203" s="138">
        <f t="shared" si="40"/>
        <v>0</v>
      </c>
      <c r="Q203" s="2" t="s">
        <v>222</v>
      </c>
    </row>
    <row r="204">
      <c r="B204" s="108" t="s">
        <v>128</v>
      </c>
      <c r="C204" s="164" t="s">
        <v>344</v>
      </c>
      <c r="D204" s="108"/>
      <c r="E204" s="108"/>
      <c r="F204" s="132" t="str">
        <f>F185</f>
        <v/>
      </c>
      <c r="G204" s="71"/>
      <c r="H204" s="71"/>
      <c r="I204" s="71"/>
      <c r="J204" s="71"/>
      <c r="K204" s="71"/>
      <c r="L204" s="71"/>
      <c r="M204" s="134" t="str">
        <f t="shared" si="41"/>
        <v/>
      </c>
      <c r="N204" s="141"/>
      <c r="O204" s="138">
        <f t="shared" si="40"/>
        <v>0</v>
      </c>
    </row>
    <row r="205">
      <c r="B205" s="144" t="s">
        <v>205</v>
      </c>
      <c r="C205" s="167" t="s">
        <v>224</v>
      </c>
      <c r="D205" s="108"/>
      <c r="E205" s="108"/>
      <c r="F205" s="145" t="s">
        <v>151</v>
      </c>
      <c r="G205" s="71"/>
      <c r="H205" s="71"/>
      <c r="I205" s="71"/>
      <c r="J205" s="71"/>
      <c r="K205" s="71"/>
      <c r="L205" s="71"/>
      <c r="M205" s="134" t="str">
        <f t="shared" si="41"/>
        <v/>
      </c>
      <c r="N205" s="141"/>
      <c r="O205" s="138" t="str">
        <f t="shared" ref="O205:O206" si="42">M205</f>
        <v/>
      </c>
    </row>
    <row r="206">
      <c r="B206" s="144" t="s">
        <v>205</v>
      </c>
      <c r="C206" s="167" t="s">
        <v>225</v>
      </c>
      <c r="D206" s="108"/>
      <c r="E206" s="108"/>
      <c r="F206" s="145" t="s">
        <v>151</v>
      </c>
      <c r="G206" s="71"/>
      <c r="H206" s="71"/>
      <c r="I206" s="71"/>
      <c r="J206" s="71"/>
      <c r="K206" s="71"/>
      <c r="L206" s="71"/>
      <c r="M206" s="134" t="str">
        <f t="shared" si="41"/>
        <v/>
      </c>
      <c r="N206" s="141"/>
      <c r="O206" s="138" t="str">
        <f t="shared" si="42"/>
        <v/>
      </c>
    </row>
    <row r="207">
      <c r="B207" s="40"/>
      <c r="C207" s="146"/>
      <c r="D207" s="41"/>
      <c r="E207" s="41"/>
      <c r="F207" s="147"/>
      <c r="G207" s="43"/>
      <c r="H207" s="43"/>
      <c r="I207" s="43"/>
      <c r="J207" s="43"/>
      <c r="K207" s="43"/>
      <c r="L207" s="43"/>
      <c r="M207" s="85" t="str">
        <f t="shared" si="41"/>
        <v/>
      </c>
      <c r="N207" s="48" t="str">
        <f t="shared" ref="N207:N222" si="43">if(ISNUMBER(M207)=false,"",if($J$8&lt;&gt;0,if(M207&lt;&gt;"",M207*$J$8,""),""))</f>
        <v/>
      </c>
      <c r="O207" s="148"/>
    </row>
    <row r="208">
      <c r="B208" s="40"/>
      <c r="C208" s="146"/>
      <c r="D208" s="41"/>
      <c r="E208" s="41"/>
      <c r="F208" s="147"/>
      <c r="G208" s="43"/>
      <c r="H208" s="43"/>
      <c r="I208" s="43"/>
      <c r="J208" s="43"/>
      <c r="K208" s="43"/>
      <c r="L208" s="43"/>
      <c r="M208" s="85" t="str">
        <f t="shared" si="41"/>
        <v/>
      </c>
      <c r="N208" s="48" t="str">
        <f t="shared" si="43"/>
        <v/>
      </c>
      <c r="O208" s="148"/>
    </row>
    <row r="209">
      <c r="B209" s="40"/>
      <c r="C209" s="146"/>
      <c r="D209" s="41"/>
      <c r="E209" s="41"/>
      <c r="F209" s="147"/>
      <c r="G209" s="43"/>
      <c r="H209" s="43"/>
      <c r="I209" s="43"/>
      <c r="J209" s="43"/>
      <c r="K209" s="43"/>
      <c r="L209" s="43"/>
      <c r="M209" s="85" t="str">
        <f t="shared" si="41"/>
        <v/>
      </c>
      <c r="N209" s="48" t="str">
        <f t="shared" si="43"/>
        <v/>
      </c>
      <c r="O209" s="148"/>
    </row>
    <row r="210">
      <c r="B210" s="40"/>
      <c r="C210" s="146"/>
      <c r="D210" s="41"/>
      <c r="E210" s="41"/>
      <c r="F210" s="147"/>
      <c r="G210" s="43"/>
      <c r="H210" s="43"/>
      <c r="I210" s="43"/>
      <c r="J210" s="43"/>
      <c r="K210" s="43"/>
      <c r="L210" s="43"/>
      <c r="M210" s="85" t="str">
        <f t="shared" si="41"/>
        <v/>
      </c>
      <c r="N210" s="48" t="str">
        <f t="shared" si="43"/>
        <v/>
      </c>
      <c r="O210" s="148"/>
    </row>
    <row r="211">
      <c r="B211" s="40"/>
      <c r="C211" s="146"/>
      <c r="D211" s="41"/>
      <c r="E211" s="41"/>
      <c r="F211" s="147"/>
      <c r="G211" s="43"/>
      <c r="H211" s="43"/>
      <c r="I211" s="43"/>
      <c r="J211" s="43"/>
      <c r="K211" s="43"/>
      <c r="L211" s="43"/>
      <c r="M211" s="85" t="str">
        <f t="shared" si="41"/>
        <v/>
      </c>
      <c r="N211" s="48" t="str">
        <f t="shared" si="43"/>
        <v/>
      </c>
      <c r="O211" s="148"/>
    </row>
    <row r="212">
      <c r="B212" s="40"/>
      <c r="C212" s="146"/>
      <c r="D212" s="41"/>
      <c r="E212" s="41"/>
      <c r="F212" s="147"/>
      <c r="G212" s="43"/>
      <c r="H212" s="43"/>
      <c r="I212" s="43"/>
      <c r="J212" s="43"/>
      <c r="K212" s="43"/>
      <c r="L212" s="43"/>
      <c r="M212" s="85" t="str">
        <f t="shared" si="41"/>
        <v/>
      </c>
      <c r="N212" s="48" t="str">
        <f t="shared" si="43"/>
        <v/>
      </c>
      <c r="O212" s="148"/>
    </row>
    <row r="213">
      <c r="B213" s="40"/>
      <c r="C213" s="146"/>
      <c r="D213" s="41"/>
      <c r="E213" s="41"/>
      <c r="F213" s="147"/>
      <c r="G213" s="43"/>
      <c r="H213" s="43"/>
      <c r="I213" s="43"/>
      <c r="J213" s="43"/>
      <c r="K213" s="43"/>
      <c r="L213" s="43"/>
      <c r="M213" s="85" t="str">
        <f t="shared" si="41"/>
        <v/>
      </c>
      <c r="N213" s="48" t="str">
        <f t="shared" si="43"/>
        <v/>
      </c>
      <c r="O213" s="148"/>
    </row>
    <row r="214">
      <c r="B214" s="40"/>
      <c r="C214" s="146"/>
      <c r="D214" s="41"/>
      <c r="E214" s="41"/>
      <c r="F214" s="147"/>
      <c r="G214" s="43"/>
      <c r="H214" s="43"/>
      <c r="I214" s="43"/>
      <c r="J214" s="43"/>
      <c r="K214" s="43"/>
      <c r="L214" s="43"/>
      <c r="M214" s="85" t="str">
        <f t="shared" si="41"/>
        <v/>
      </c>
      <c r="N214" s="48" t="str">
        <f t="shared" si="43"/>
        <v/>
      </c>
      <c r="O214" s="148"/>
    </row>
    <row r="215">
      <c r="B215" s="40"/>
      <c r="C215" s="146"/>
      <c r="D215" s="41"/>
      <c r="E215" s="41"/>
      <c r="F215" s="147"/>
      <c r="G215" s="43"/>
      <c r="H215" s="43"/>
      <c r="I215" s="43"/>
      <c r="J215" s="43"/>
      <c r="K215" s="43"/>
      <c r="L215" s="43"/>
      <c r="M215" s="85" t="str">
        <f t="shared" si="41"/>
        <v/>
      </c>
      <c r="N215" s="48" t="str">
        <f t="shared" si="43"/>
        <v/>
      </c>
      <c r="O215" s="149" t="str">
        <f>M216</f>
        <v/>
      </c>
      <c r="P215" s="56" t="s">
        <v>226</v>
      </c>
    </row>
    <row r="216">
      <c r="B216" s="40"/>
      <c r="C216" s="146"/>
      <c r="D216" s="41"/>
      <c r="E216" s="41"/>
      <c r="F216" s="147"/>
      <c r="G216" s="43"/>
      <c r="H216" s="43"/>
      <c r="I216" s="43"/>
      <c r="J216" s="43"/>
      <c r="K216" s="43"/>
      <c r="L216" s="43"/>
      <c r="M216" s="85" t="str">
        <f t="shared" si="41"/>
        <v/>
      </c>
      <c r="N216" s="48" t="str">
        <f t="shared" si="43"/>
        <v/>
      </c>
      <c r="O216" s="136"/>
      <c r="P216" s="54"/>
    </row>
    <row r="217">
      <c r="B217" s="40"/>
      <c r="C217" s="146"/>
      <c r="D217" s="41"/>
      <c r="E217" s="41"/>
      <c r="F217" s="147"/>
      <c r="G217" s="43"/>
      <c r="H217" s="43"/>
      <c r="I217" s="43"/>
      <c r="J217" s="43"/>
      <c r="K217" s="43"/>
      <c r="L217" s="43"/>
      <c r="M217" s="85" t="str">
        <f t="shared" si="41"/>
        <v/>
      </c>
      <c r="N217" s="48" t="str">
        <f t="shared" si="43"/>
        <v/>
      </c>
      <c r="O217" s="136"/>
      <c r="P217" s="54"/>
    </row>
    <row r="218">
      <c r="B218" s="40"/>
      <c r="C218" s="146"/>
      <c r="D218" s="41"/>
      <c r="E218" s="41"/>
      <c r="F218" s="147"/>
      <c r="G218" s="43"/>
      <c r="H218" s="43"/>
      <c r="I218" s="43"/>
      <c r="J218" s="43"/>
      <c r="K218" s="43"/>
      <c r="L218" s="43"/>
      <c r="M218" s="85" t="str">
        <f t="shared" si="41"/>
        <v/>
      </c>
      <c r="N218" s="48" t="str">
        <f t="shared" si="43"/>
        <v/>
      </c>
      <c r="O218" s="149" t="str">
        <f>M219</f>
        <v/>
      </c>
      <c r="P218" s="56" t="s">
        <v>226</v>
      </c>
    </row>
    <row r="219">
      <c r="B219" s="40"/>
      <c r="C219" s="146"/>
      <c r="D219" s="41"/>
      <c r="E219" s="41"/>
      <c r="F219" s="147"/>
      <c r="G219" s="43"/>
      <c r="H219" s="43"/>
      <c r="I219" s="43"/>
      <c r="J219" s="43"/>
      <c r="K219" s="43"/>
      <c r="L219" s="43"/>
      <c r="M219" s="85" t="str">
        <f t="shared" si="41"/>
        <v/>
      </c>
      <c r="N219" s="48" t="str">
        <f t="shared" si="43"/>
        <v/>
      </c>
      <c r="O219" s="150"/>
      <c r="P219" s="54"/>
    </row>
    <row r="220">
      <c r="B220" s="40"/>
      <c r="C220" s="146"/>
      <c r="D220" s="41"/>
      <c r="E220" s="41"/>
      <c r="F220" s="147"/>
      <c r="G220" s="43"/>
      <c r="H220" s="43"/>
      <c r="I220" s="43"/>
      <c r="J220" s="43"/>
      <c r="K220" s="43"/>
      <c r="L220" s="43"/>
      <c r="M220" s="85" t="str">
        <f t="shared" si="41"/>
        <v/>
      </c>
      <c r="N220" s="48" t="str">
        <f t="shared" si="43"/>
        <v/>
      </c>
      <c r="O220" s="150"/>
      <c r="P220" s="54"/>
    </row>
    <row r="221">
      <c r="B221" s="40"/>
      <c r="C221" s="146"/>
      <c r="D221" s="41"/>
      <c r="E221" s="41"/>
      <c r="F221" s="147"/>
      <c r="G221" s="43"/>
      <c r="H221" s="43"/>
      <c r="I221" s="43"/>
      <c r="J221" s="43"/>
      <c r="K221" s="43"/>
      <c r="L221" s="43"/>
      <c r="M221" s="85" t="str">
        <f t="shared" si="41"/>
        <v/>
      </c>
      <c r="N221" s="48" t="str">
        <f t="shared" si="43"/>
        <v/>
      </c>
      <c r="O221" s="149">
        <f>O226-O218</f>
        <v>0</v>
      </c>
      <c r="P221" s="56" t="s">
        <v>226</v>
      </c>
    </row>
    <row r="222">
      <c r="B222" s="40"/>
      <c r="C222" s="146"/>
      <c r="D222" s="41"/>
      <c r="E222" s="41"/>
      <c r="F222" s="147"/>
      <c r="G222" s="43"/>
      <c r="H222" s="43"/>
      <c r="I222" s="43"/>
      <c r="J222" s="43"/>
      <c r="K222" s="43"/>
      <c r="L222" s="43"/>
      <c r="M222" s="85" t="str">
        <f t="shared" si="41"/>
        <v/>
      </c>
      <c r="N222" s="48" t="str">
        <f t="shared" si="43"/>
        <v/>
      </c>
      <c r="O222" s="150"/>
      <c r="P222" s="54"/>
    </row>
    <row r="223">
      <c r="N223" s="4"/>
      <c r="O223" s="149" t="str">
        <f>N224</f>
        <v/>
      </c>
      <c r="P223" s="56" t="s">
        <v>226</v>
      </c>
    </row>
    <row r="224">
      <c r="N224" s="4"/>
      <c r="O224" s="150"/>
      <c r="P224" s="54"/>
    </row>
    <row r="225">
      <c r="N225" s="4"/>
      <c r="O225" s="150"/>
      <c r="P225" s="54"/>
    </row>
    <row r="226">
      <c r="N226" s="4"/>
      <c r="O226" s="149">
        <f>M227+N228+N229+N230+N231+N232+N233-M234-N235-N236+M237-M238-M239</f>
        <v>0</v>
      </c>
      <c r="P226" s="56" t="s">
        <v>226</v>
      </c>
    </row>
    <row r="230">
      <c r="N230" s="4"/>
    </row>
    <row r="231">
      <c r="N231" s="4"/>
    </row>
    <row r="232">
      <c r="N232" s="4"/>
    </row>
    <row r="233">
      <c r="N233" s="4"/>
    </row>
    <row r="234">
      <c r="N234" s="4"/>
    </row>
    <row r="235">
      <c r="N235" s="4"/>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row r="1081">
      <c r="N1081" s="4"/>
    </row>
  </sheetData>
  <mergeCells count="23">
    <mergeCell ref="B8:D8"/>
    <mergeCell ref="AB8:AC8"/>
    <mergeCell ref="R36:V36"/>
    <mergeCell ref="D147:E147"/>
    <mergeCell ref="D148:E148"/>
    <mergeCell ref="D149:E149"/>
    <mergeCell ref="D150:E150"/>
    <mergeCell ref="D151:E151"/>
    <mergeCell ref="D152:E152"/>
    <mergeCell ref="D153:E153"/>
    <mergeCell ref="D154:E154"/>
    <mergeCell ref="D155:E155"/>
    <mergeCell ref="D156:E156"/>
    <mergeCell ref="D157:E157"/>
    <mergeCell ref="I201:L201"/>
    <mergeCell ref="I202:L202"/>
    <mergeCell ref="D161:E161"/>
    <mergeCell ref="D162:E162"/>
    <mergeCell ref="D163:E163"/>
    <mergeCell ref="D166:E166"/>
    <mergeCell ref="D167:E167"/>
    <mergeCell ref="D168:E168"/>
    <mergeCell ref="D169:E169"/>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hidden="1" min="6" max="6" width="15.63"/>
    <col hidden="1" min="7" max="13" width="12.63"/>
    <col hidden="1" min="15" max="15" width="12.63"/>
    <col customWidth="1" min="17" max="17" width="24.88"/>
    <col customWidth="1" min="18" max="18" width="24.0"/>
    <col customWidth="1" min="20" max="20" width="24.88"/>
  </cols>
  <sheetData>
    <row r="1">
      <c r="A1" s="3" t="s">
        <v>627</v>
      </c>
      <c r="N1" s="4"/>
    </row>
    <row r="2">
      <c r="A2" s="5" t="s">
        <v>628</v>
      </c>
      <c r="B2" s="6"/>
      <c r="C2" s="6"/>
      <c r="D2" s="6"/>
      <c r="E2" s="6"/>
      <c r="F2" s="6"/>
      <c r="G2" s="6"/>
      <c r="H2" s="6"/>
      <c r="I2" s="6"/>
      <c r="J2" s="6"/>
      <c r="K2" s="6"/>
      <c r="N2" s="4"/>
    </row>
    <row r="3">
      <c r="A3" s="5" t="s">
        <v>629</v>
      </c>
      <c r="B3" s="6"/>
      <c r="C3" s="6"/>
      <c r="D3" s="6"/>
      <c r="E3" s="6"/>
      <c r="F3" s="6"/>
      <c r="G3" s="6"/>
      <c r="H3" s="6"/>
      <c r="I3" s="6"/>
      <c r="J3" s="6"/>
      <c r="K3" s="6"/>
      <c r="N3" s="4"/>
    </row>
    <row r="4">
      <c r="A4" s="7" t="s">
        <v>630</v>
      </c>
      <c r="N4" s="4"/>
      <c r="Y4" s="8" t="s">
        <v>7</v>
      </c>
    </row>
    <row r="5">
      <c r="A5" s="9" t="s">
        <v>631</v>
      </c>
      <c r="N5" s="4"/>
      <c r="Y5" s="2" t="s">
        <v>9</v>
      </c>
      <c r="AA5" s="10">
        <v>2021.0</v>
      </c>
    </row>
    <row r="6">
      <c r="A6" s="9" t="s">
        <v>10</v>
      </c>
      <c r="E6" s="11"/>
      <c r="F6" s="11"/>
      <c r="N6" s="4"/>
      <c r="Y6" s="2" t="s">
        <v>11</v>
      </c>
      <c r="AA6" s="12">
        <f>DATEVALUE("12/31/" &amp; AA5)</f>
        <v>44561</v>
      </c>
    </row>
    <row r="7">
      <c r="A7" s="9"/>
      <c r="E7" s="11"/>
      <c r="F7" s="11"/>
      <c r="N7" s="4"/>
      <c r="Y7" s="2" t="s">
        <v>12</v>
      </c>
      <c r="AA7" s="13">
        <v>0.01</v>
      </c>
    </row>
    <row r="8">
      <c r="B8" s="14" t="str">
        <f>"Enter your management fees (for the entire year of " &amp; AA5 &amp; ") using one of the three methods below:"</f>
        <v>Enter your management fees (for the entire year of 2021) using one of the three methods below:</v>
      </c>
      <c r="E8" s="15">
        <v>0.0</v>
      </c>
      <c r="F8" s="8"/>
      <c r="G8" s="2" t="s">
        <v>13</v>
      </c>
      <c r="J8" s="151">
        <f>E8/AA8</f>
        <v>0</v>
      </c>
      <c r="Y8" s="2" t="s">
        <v>14</v>
      </c>
      <c r="AA8" s="17">
        <v>88914.88</v>
      </c>
      <c r="AB8" s="7" t="s">
        <v>15</v>
      </c>
      <c r="AD8" s="7"/>
      <c r="AE8" s="7"/>
      <c r="AF8" s="7"/>
      <c r="AG8" s="7"/>
      <c r="AH8" s="7"/>
      <c r="AI8" s="7"/>
      <c r="AJ8" s="7"/>
      <c r="AK8" s="7"/>
      <c r="AL8" s="7"/>
      <c r="AM8" s="7"/>
      <c r="AN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16</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t="s">
        <v>632</v>
      </c>
      <c r="G20" s="36"/>
      <c r="H20" s="36"/>
      <c r="I20" s="36"/>
      <c r="J20" s="36"/>
      <c r="K20" s="37"/>
      <c r="L20" s="37"/>
      <c r="M20" s="38"/>
      <c r="N20" s="39"/>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row>
    <row r="21">
      <c r="B21" s="40" t="s">
        <v>37</v>
      </c>
      <c r="C21" s="41"/>
      <c r="D21" s="42"/>
      <c r="E21" s="42"/>
      <c r="F21" s="43"/>
      <c r="G21" s="43"/>
      <c r="H21" s="43"/>
      <c r="I21" s="43"/>
      <c r="J21" s="43"/>
      <c r="K21" s="44"/>
      <c r="L21" s="44"/>
      <c r="M21" s="45"/>
    </row>
    <row r="22">
      <c r="B22" s="40" t="s">
        <v>38</v>
      </c>
      <c r="C22" s="41" t="s">
        <v>39</v>
      </c>
      <c r="D22" s="42"/>
      <c r="E22" s="42"/>
      <c r="F22" s="43"/>
      <c r="G22" s="43"/>
      <c r="H22" s="43"/>
      <c r="I22" s="43"/>
      <c r="J22" s="43"/>
      <c r="K22" s="44"/>
      <c r="L22" s="44"/>
      <c r="M22" s="45"/>
      <c r="N22" s="46" t="s">
        <v>633</v>
      </c>
      <c r="O22" s="46"/>
      <c r="P22" s="46"/>
      <c r="Q22" s="46"/>
    </row>
    <row r="23">
      <c r="B23" s="40" t="s">
        <v>42</v>
      </c>
      <c r="C23" s="41" t="s">
        <v>43</v>
      </c>
      <c r="D23" s="41" t="s">
        <v>44</v>
      </c>
      <c r="E23" s="42"/>
      <c r="F23" s="43"/>
      <c r="G23" s="43"/>
      <c r="H23" s="43"/>
      <c r="I23" s="43"/>
      <c r="J23" s="43"/>
      <c r="K23" s="44"/>
      <c r="L23" s="44"/>
      <c r="M23" s="45"/>
      <c r="N23" s="46" t="s">
        <v>634</v>
      </c>
      <c r="O23" s="46"/>
      <c r="P23" s="46"/>
      <c r="Q23" s="46"/>
    </row>
    <row r="24">
      <c r="B24" s="40" t="s">
        <v>42</v>
      </c>
      <c r="C24" s="41" t="s">
        <v>47</v>
      </c>
      <c r="D24" s="41" t="s">
        <v>48</v>
      </c>
      <c r="E24" s="42"/>
      <c r="F24" s="43"/>
      <c r="G24" s="43"/>
      <c r="H24" s="43"/>
      <c r="I24" s="43"/>
      <c r="J24" s="43"/>
      <c r="K24" s="44"/>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51" si="4">if(Count(F26:L26)&gt;0,sum(F26:L26),"")</f>
        <v/>
      </c>
      <c r="N26" s="48" t="str">
        <f t="shared" ref="N26:N51" si="5">if(ISNUMBER(M26)=false,"",if($J$8&lt;&gt;0,if(M26&lt;&gt;"",M26*$J$8,""),""))</f>
        <v/>
      </c>
    </row>
    <row r="27">
      <c r="B27" s="40">
        <v>1.0</v>
      </c>
      <c r="C27" s="41" t="s">
        <v>51</v>
      </c>
      <c r="D27" s="42"/>
      <c r="E27" s="42"/>
      <c r="F27" s="49"/>
      <c r="G27" s="49"/>
      <c r="H27" s="49"/>
      <c r="I27" s="49"/>
      <c r="J27" s="49"/>
      <c r="K27" s="50"/>
      <c r="L27" s="50"/>
      <c r="M27" s="45" t="str">
        <f t="shared" si="4"/>
        <v/>
      </c>
      <c r="N27" s="48" t="str">
        <f t="shared" si="5"/>
        <v/>
      </c>
      <c r="O27" s="153"/>
    </row>
    <row r="28">
      <c r="B28" s="40">
        <v>2.0</v>
      </c>
      <c r="C28" s="41" t="s">
        <v>52</v>
      </c>
      <c r="D28" s="42"/>
      <c r="E28" s="42"/>
      <c r="F28" s="49"/>
      <c r="G28" s="49"/>
      <c r="H28" s="49"/>
      <c r="I28" s="49"/>
      <c r="J28" s="49"/>
      <c r="K28" s="50"/>
      <c r="L28" s="50"/>
      <c r="M28" s="45" t="str">
        <f t="shared" si="4"/>
        <v/>
      </c>
      <c r="N28" s="48" t="str">
        <f t="shared" si="5"/>
        <v/>
      </c>
      <c r="O28" s="153"/>
    </row>
    <row r="29">
      <c r="B29" s="40">
        <v>3.0</v>
      </c>
      <c r="C29" s="41" t="s">
        <v>53</v>
      </c>
      <c r="D29" s="42"/>
      <c r="E29" s="42"/>
      <c r="F29" s="50"/>
      <c r="G29" s="50"/>
      <c r="H29" s="50"/>
      <c r="I29" s="50"/>
      <c r="J29" s="50"/>
      <c r="K29" s="50"/>
      <c r="L29" s="50"/>
      <c r="M29" s="45" t="str">
        <f t="shared" si="4"/>
        <v/>
      </c>
      <c r="N29" s="48" t="str">
        <f t="shared" si="5"/>
        <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row>
    <row r="33">
      <c r="B33" s="40">
        <v>5.0</v>
      </c>
      <c r="C33" s="41" t="s">
        <v>60</v>
      </c>
      <c r="D33" s="42"/>
      <c r="E33" s="42"/>
      <c r="F33" s="49">
        <v>345.0</v>
      </c>
      <c r="G33" s="50"/>
      <c r="H33" s="49"/>
      <c r="I33" s="50"/>
      <c r="J33" s="50"/>
      <c r="K33" s="50"/>
      <c r="L33" s="50"/>
      <c r="M33" s="51">
        <f t="shared" si="4"/>
        <v>345</v>
      </c>
      <c r="N33" s="48" t="str">
        <f t="shared" si="5"/>
        <v/>
      </c>
      <c r="O33" s="154"/>
      <c r="P33" s="2" t="s">
        <v>61</v>
      </c>
    </row>
    <row r="34">
      <c r="B34" s="40" t="s">
        <v>62</v>
      </c>
      <c r="C34" s="41" t="s">
        <v>63</v>
      </c>
      <c r="D34" s="42"/>
      <c r="E34" s="42"/>
      <c r="F34" s="50"/>
      <c r="G34" s="50"/>
      <c r="H34" s="50"/>
      <c r="I34" s="50"/>
      <c r="J34" s="50"/>
      <c r="K34" s="50"/>
      <c r="L34" s="50"/>
      <c r="M34" s="45" t="str">
        <f t="shared" si="4"/>
        <v/>
      </c>
      <c r="N34" s="48" t="str">
        <f t="shared" si="5"/>
        <v/>
      </c>
      <c r="O34" s="154"/>
    </row>
    <row r="35">
      <c r="B35" s="40" t="s">
        <v>65</v>
      </c>
      <c r="C35" s="41" t="s">
        <v>66</v>
      </c>
      <c r="D35" s="42"/>
      <c r="E35" s="42"/>
      <c r="F35" s="50"/>
      <c r="G35" s="50"/>
      <c r="H35" s="50"/>
      <c r="I35" s="50"/>
      <c r="J35" s="50"/>
      <c r="K35" s="50"/>
      <c r="L35" s="50"/>
      <c r="M35" s="45" t="str">
        <f t="shared" si="4"/>
        <v/>
      </c>
      <c r="N35" s="48" t="str">
        <f t="shared" si="5"/>
        <v/>
      </c>
      <c r="O35" s="154"/>
    </row>
    <row r="36">
      <c r="B36" s="40" t="s">
        <v>67</v>
      </c>
      <c r="C36" s="41" t="s">
        <v>68</v>
      </c>
      <c r="D36" s="42"/>
      <c r="E36" s="42"/>
      <c r="F36" s="50"/>
      <c r="G36" s="50"/>
      <c r="H36" s="50"/>
      <c r="I36" s="50"/>
      <c r="J36" s="50"/>
      <c r="K36" s="50"/>
      <c r="L36" s="50"/>
      <c r="M36" s="45" t="str">
        <f t="shared" si="4"/>
        <v/>
      </c>
      <c r="N36" s="48" t="str">
        <f t="shared" si="5"/>
        <v/>
      </c>
      <c r="O36" s="153"/>
      <c r="Q36" s="52" t="s">
        <v>69</v>
      </c>
      <c r="R36" s="53" t="s">
        <v>70</v>
      </c>
    </row>
    <row r="37">
      <c r="B37" s="40">
        <v>7.0</v>
      </c>
      <c r="C37" s="41" t="s">
        <v>71</v>
      </c>
      <c r="D37" s="42"/>
      <c r="E37" s="42"/>
      <c r="F37" s="49">
        <v>402761.0</v>
      </c>
      <c r="G37" s="50"/>
      <c r="H37" s="50"/>
      <c r="I37" s="50"/>
      <c r="J37" s="50"/>
      <c r="K37" s="50"/>
      <c r="L37" s="50"/>
      <c r="M37" s="51">
        <f t="shared" si="4"/>
        <v>402761</v>
      </c>
      <c r="N37" s="48" t="str">
        <f t="shared" si="5"/>
        <v/>
      </c>
      <c r="O37" s="153"/>
      <c r="Q37" s="54"/>
      <c r="R37" s="55" t="s">
        <v>72</v>
      </c>
      <c r="S37" s="56" t="s">
        <v>73</v>
      </c>
      <c r="T37" s="52" t="s">
        <v>74</v>
      </c>
      <c r="U37" s="56" t="s">
        <v>75</v>
      </c>
      <c r="V37" s="56" t="s">
        <v>76</v>
      </c>
    </row>
    <row r="38">
      <c r="B38" s="40">
        <v>8.0</v>
      </c>
      <c r="C38" s="41" t="s">
        <v>77</v>
      </c>
      <c r="D38" s="42"/>
      <c r="E38" s="42"/>
      <c r="F38" s="50"/>
      <c r="G38" s="50"/>
      <c r="H38" s="50"/>
      <c r="I38" s="50"/>
      <c r="J38" s="50"/>
      <c r="K38" s="50"/>
      <c r="L38" s="50"/>
      <c r="M38" s="45" t="str">
        <f t="shared" si="4"/>
        <v/>
      </c>
      <c r="N38" s="48" t="str">
        <f t="shared" si="5"/>
        <v/>
      </c>
      <c r="O38" s="153"/>
      <c r="Q38" s="56" t="s">
        <v>78</v>
      </c>
      <c r="R38" s="57"/>
      <c r="S38" s="58" t="str">
        <f t="shared" ref="S38:S41" si="6">R38/$Q$38</f>
        <v>#VALUE!</v>
      </c>
      <c r="T38" s="57"/>
      <c r="U38" s="59" t="str">
        <f t="shared" ref="U38:U40" si="7">$S$35*S38</f>
        <v>#VALUE!</v>
      </c>
      <c r="V38" s="56" t="s">
        <v>79</v>
      </c>
    </row>
    <row r="39">
      <c r="B39" s="40" t="s">
        <v>80</v>
      </c>
      <c r="C39" s="41" t="s">
        <v>81</v>
      </c>
      <c r="D39" s="42"/>
      <c r="E39" s="42"/>
      <c r="F39" s="50"/>
      <c r="G39" s="50"/>
      <c r="H39" s="50"/>
      <c r="I39" s="50"/>
      <c r="J39" s="50"/>
      <c r="K39" s="50"/>
      <c r="L39" s="50"/>
      <c r="M39" s="45" t="str">
        <f t="shared" si="4"/>
        <v/>
      </c>
      <c r="N39" s="48" t="str">
        <f t="shared" si="5"/>
        <v/>
      </c>
      <c r="O39" s="153"/>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O40" s="153"/>
      <c r="Q40" s="56" t="s">
        <v>85</v>
      </c>
      <c r="R40" s="57"/>
      <c r="S40" s="58" t="str">
        <f t="shared" si="6"/>
        <v>#VALUE!</v>
      </c>
      <c r="T40" s="54"/>
      <c r="U40" s="59" t="str">
        <f t="shared" si="7"/>
        <v>#VALUE!</v>
      </c>
      <c r="V40" s="8" t="s">
        <v>86</v>
      </c>
    </row>
    <row r="41">
      <c r="B41" s="40" t="s">
        <v>87</v>
      </c>
      <c r="C41" s="41" t="s">
        <v>88</v>
      </c>
      <c r="D41" s="42"/>
      <c r="E41" s="42"/>
      <c r="F41" s="50"/>
      <c r="G41" s="50"/>
      <c r="H41" s="50"/>
      <c r="I41" s="50"/>
      <c r="J41" s="50"/>
      <c r="K41" s="50"/>
      <c r="L41" s="50"/>
      <c r="M41" s="45" t="str">
        <f t="shared" si="4"/>
        <v/>
      </c>
      <c r="N41" s="48" t="str">
        <f t="shared" si="5"/>
        <v/>
      </c>
      <c r="O41" s="153"/>
      <c r="Q41" s="60" t="s">
        <v>89</v>
      </c>
      <c r="R41" s="57"/>
      <c r="S41" s="58" t="str">
        <f t="shared" si="6"/>
        <v>#VALUE!</v>
      </c>
      <c r="T41" s="54"/>
      <c r="U41" s="54"/>
      <c r="V41" s="54"/>
    </row>
    <row r="42">
      <c r="B42" s="40">
        <v>10.0</v>
      </c>
      <c r="C42" s="41" t="s">
        <v>90</v>
      </c>
      <c r="D42" s="42"/>
      <c r="E42" s="42"/>
      <c r="F42" s="50"/>
      <c r="G42" s="50"/>
      <c r="H42" s="50"/>
      <c r="I42" s="50"/>
      <c r="J42" s="50"/>
      <c r="K42" s="50"/>
      <c r="L42" s="50"/>
      <c r="M42" s="45" t="str">
        <f t="shared" si="4"/>
        <v/>
      </c>
      <c r="N42" s="48" t="str">
        <f t="shared" si="5"/>
        <v/>
      </c>
      <c r="O42" s="153"/>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50"/>
      <c r="G44" s="50"/>
      <c r="H44" s="50"/>
      <c r="I44" s="50"/>
      <c r="J44" s="50"/>
      <c r="K44" s="50"/>
      <c r="L44" s="50"/>
      <c r="M44" s="45" t="str">
        <f t="shared" si="4"/>
        <v/>
      </c>
      <c r="N44" s="48" t="str">
        <f t="shared" si="5"/>
        <v/>
      </c>
      <c r="O44" s="153"/>
    </row>
    <row r="45">
      <c r="B45" s="40"/>
      <c r="C45" s="41" t="s">
        <v>96</v>
      </c>
      <c r="D45" s="41" t="s">
        <v>97</v>
      </c>
      <c r="E45" s="42"/>
      <c r="F45" s="50"/>
      <c r="G45" s="50"/>
      <c r="H45" s="50"/>
      <c r="I45" s="50"/>
      <c r="J45" s="50"/>
      <c r="K45" s="50"/>
      <c r="L45" s="50"/>
      <c r="M45" s="45" t="str">
        <f t="shared" si="4"/>
        <v/>
      </c>
      <c r="N45" s="48" t="str">
        <f t="shared" si="5"/>
        <v/>
      </c>
      <c r="O45" s="153"/>
    </row>
    <row r="46">
      <c r="B46" s="40"/>
      <c r="C46" s="41" t="s">
        <v>98</v>
      </c>
      <c r="D46" s="42"/>
      <c r="E46" s="42"/>
      <c r="F46" s="50"/>
      <c r="G46" s="50"/>
      <c r="H46" s="50"/>
      <c r="I46" s="50"/>
      <c r="J46" s="50"/>
      <c r="K46" s="50"/>
      <c r="L46" s="50"/>
      <c r="M46" s="45" t="str">
        <f t="shared" si="4"/>
        <v/>
      </c>
      <c r="N46" s="48" t="str">
        <f t="shared" si="5"/>
        <v/>
      </c>
      <c r="O46" s="153"/>
    </row>
    <row r="47">
      <c r="B47" s="40">
        <v>12.0</v>
      </c>
      <c r="C47" s="41" t="s">
        <v>99</v>
      </c>
      <c r="D47" s="42"/>
      <c r="E47" s="42"/>
      <c r="F47" s="49"/>
      <c r="G47" s="50"/>
      <c r="H47" s="50"/>
      <c r="I47" s="50"/>
      <c r="J47" s="50"/>
      <c r="K47" s="50"/>
      <c r="L47" s="50"/>
      <c r="M47" s="45" t="str">
        <f t="shared" si="4"/>
        <v/>
      </c>
      <c r="N47" s="48" t="str">
        <f t="shared" si="5"/>
        <v/>
      </c>
      <c r="O47" s="153"/>
    </row>
    <row r="48">
      <c r="B48" s="63" t="s">
        <v>100</v>
      </c>
      <c r="C48" s="64" t="s">
        <v>101</v>
      </c>
      <c r="D48" s="64"/>
      <c r="E48" s="65"/>
      <c r="F48" s="220"/>
      <c r="G48" s="220"/>
      <c r="H48" s="220"/>
      <c r="I48" s="220"/>
      <c r="J48" s="220"/>
      <c r="K48" s="220"/>
      <c r="L48" s="220"/>
      <c r="M48" s="67" t="str">
        <f t="shared" si="4"/>
        <v/>
      </c>
      <c r="N48" s="68" t="str">
        <f t="shared" si="5"/>
        <v/>
      </c>
      <c r="O48" s="155"/>
      <c r="P48" s="2"/>
    </row>
    <row r="49">
      <c r="B49" s="63"/>
      <c r="C49" s="64" t="s">
        <v>102</v>
      </c>
      <c r="D49" s="64" t="s">
        <v>97</v>
      </c>
      <c r="E49" s="65"/>
      <c r="F49" s="125">
        <v>-37275.0</v>
      </c>
      <c r="G49" s="220"/>
      <c r="H49" s="220"/>
      <c r="I49" s="220"/>
      <c r="J49" s="220"/>
      <c r="K49" s="220"/>
      <c r="L49" s="220"/>
      <c r="M49" s="71">
        <f t="shared" si="4"/>
        <v>-37275</v>
      </c>
      <c r="N49" s="68" t="str">
        <f t="shared" si="5"/>
        <v/>
      </c>
      <c r="O49" s="155"/>
      <c r="P49" s="2" t="s">
        <v>104</v>
      </c>
    </row>
    <row r="50">
      <c r="B50" s="40"/>
      <c r="C50" s="64" t="s">
        <v>635</v>
      </c>
      <c r="D50" s="64" t="s">
        <v>505</v>
      </c>
      <c r="E50" s="65"/>
      <c r="F50" s="125">
        <v>-880973.0</v>
      </c>
      <c r="G50" s="220"/>
      <c r="H50" s="220"/>
      <c r="I50" s="220"/>
      <c r="J50" s="220"/>
      <c r="K50" s="220"/>
      <c r="L50" s="220"/>
      <c r="M50" s="71">
        <f t="shared" si="4"/>
        <v>-880973</v>
      </c>
      <c r="N50" s="68" t="str">
        <f t="shared" si="5"/>
        <v/>
      </c>
      <c r="O50" s="156"/>
      <c r="P50" s="308"/>
    </row>
    <row r="51">
      <c r="B51" s="40"/>
      <c r="C51" s="64" t="s">
        <v>105</v>
      </c>
      <c r="D51" s="64" t="s">
        <v>106</v>
      </c>
      <c r="E51" s="65"/>
      <c r="F51" s="220"/>
      <c r="G51" s="220"/>
      <c r="H51" s="220"/>
      <c r="I51" s="220"/>
      <c r="J51" s="220"/>
      <c r="K51" s="220"/>
      <c r="L51" s="220"/>
      <c r="M51" s="67" t="str">
        <f t="shared" si="4"/>
        <v/>
      </c>
      <c r="N51" s="68" t="str">
        <f t="shared" si="5"/>
        <v/>
      </c>
      <c r="O51" s="156"/>
      <c r="P51" s="73" t="s">
        <v>107</v>
      </c>
    </row>
    <row r="52">
      <c r="B52" s="40"/>
      <c r="C52" s="64" t="s">
        <v>108</v>
      </c>
      <c r="D52" s="42"/>
      <c r="E52" s="42"/>
      <c r="F52" s="50"/>
      <c r="G52" s="50"/>
      <c r="H52" s="50"/>
      <c r="I52" s="50"/>
      <c r="J52" s="50"/>
      <c r="K52" s="50"/>
      <c r="L52" s="50"/>
      <c r="M52" s="45"/>
      <c r="N52" s="48"/>
      <c r="O52" s="153"/>
    </row>
    <row r="53">
      <c r="B53" s="40" t="s">
        <v>109</v>
      </c>
      <c r="C53" s="41" t="s">
        <v>110</v>
      </c>
      <c r="D53" s="42"/>
      <c r="E53" s="42"/>
      <c r="F53" s="50"/>
      <c r="G53" s="50"/>
      <c r="H53" s="50"/>
      <c r="I53" s="50"/>
      <c r="J53" s="50"/>
      <c r="K53" s="50"/>
      <c r="L53" s="50"/>
      <c r="M53" s="45" t="str">
        <f t="shared" ref="M53:M68" si="8">if(Count(F53:L53)&gt;0,sum(F53:L53),"")</f>
        <v/>
      </c>
      <c r="N53" s="48" t="str">
        <f t="shared" ref="N53:N68" si="9">if(ISNUMBER(M53)=false,"",if($J$8&lt;&gt;0,if(M53&lt;&gt;"",M53*$J$8,""),""))</f>
        <v/>
      </c>
      <c r="O53" s="153"/>
    </row>
    <row r="54">
      <c r="B54" s="40"/>
      <c r="C54" s="41" t="s">
        <v>111</v>
      </c>
      <c r="D54" s="41"/>
      <c r="E54" s="42"/>
      <c r="F54" s="50"/>
      <c r="G54" s="50"/>
      <c r="H54" s="50"/>
      <c r="I54" s="50"/>
      <c r="J54" s="50"/>
      <c r="K54" s="50"/>
      <c r="L54" s="50"/>
      <c r="M54" s="45" t="str">
        <f t="shared" si="8"/>
        <v/>
      </c>
      <c r="N54" s="48" t="str">
        <f t="shared" si="9"/>
        <v/>
      </c>
      <c r="O54" s="153"/>
    </row>
    <row r="55">
      <c r="B55" s="40" t="s">
        <v>112</v>
      </c>
      <c r="C55" s="41" t="s">
        <v>113</v>
      </c>
      <c r="D55" s="42"/>
      <c r="E55" s="42"/>
      <c r="F55" s="50"/>
      <c r="G55" s="50"/>
      <c r="H55" s="50"/>
      <c r="I55" s="50"/>
      <c r="J55" s="50"/>
      <c r="K55" s="50"/>
      <c r="L55" s="50"/>
      <c r="M55" s="45" t="str">
        <f t="shared" si="8"/>
        <v/>
      </c>
      <c r="N55" s="48" t="str">
        <f t="shared" si="9"/>
        <v/>
      </c>
      <c r="O55" s="153"/>
    </row>
    <row r="56">
      <c r="B56" s="40"/>
      <c r="C56" s="41" t="s">
        <v>114</v>
      </c>
      <c r="D56" s="42"/>
      <c r="E56" s="42"/>
      <c r="F56" s="50"/>
      <c r="G56" s="50"/>
      <c r="H56" s="50"/>
      <c r="I56" s="50"/>
      <c r="J56" s="50"/>
      <c r="K56" s="50"/>
      <c r="L56" s="50"/>
      <c r="M56" s="45" t="str">
        <f t="shared" si="8"/>
        <v/>
      </c>
      <c r="N56" s="48" t="str">
        <f t="shared" si="9"/>
        <v/>
      </c>
      <c r="O56" s="153"/>
    </row>
    <row r="57">
      <c r="B57" s="40" t="s">
        <v>115</v>
      </c>
      <c r="C57" s="41" t="s">
        <v>116</v>
      </c>
      <c r="D57" s="42"/>
      <c r="E57" s="42"/>
      <c r="F57" s="50"/>
      <c r="G57" s="50"/>
      <c r="H57" s="50"/>
      <c r="I57" s="50"/>
      <c r="J57" s="50"/>
      <c r="K57" s="50"/>
      <c r="L57" s="50"/>
      <c r="M57" s="45" t="str">
        <f t="shared" si="8"/>
        <v/>
      </c>
      <c r="N57" s="48" t="str">
        <f t="shared" si="9"/>
        <v/>
      </c>
      <c r="O57" s="153"/>
    </row>
    <row r="58">
      <c r="B58" s="40"/>
      <c r="C58" s="41" t="s">
        <v>117</v>
      </c>
      <c r="D58" s="42"/>
      <c r="E58" s="42"/>
      <c r="F58" s="50"/>
      <c r="G58" s="50"/>
      <c r="H58" s="50"/>
      <c r="I58" s="50"/>
      <c r="J58" s="50"/>
      <c r="K58" s="50"/>
      <c r="L58" s="50"/>
      <c r="M58" s="45" t="str">
        <f t="shared" si="8"/>
        <v/>
      </c>
      <c r="N58" s="48" t="str">
        <f t="shared" si="9"/>
        <v/>
      </c>
      <c r="O58" s="153"/>
    </row>
    <row r="59">
      <c r="B59" s="40"/>
      <c r="C59" s="41" t="s">
        <v>117</v>
      </c>
      <c r="D59" s="42"/>
      <c r="E59" s="42"/>
      <c r="F59" s="50"/>
      <c r="G59" s="50"/>
      <c r="H59" s="50"/>
      <c r="I59" s="50"/>
      <c r="J59" s="50"/>
      <c r="K59" s="50"/>
      <c r="L59" s="50"/>
      <c r="M59" s="45" t="str">
        <f t="shared" si="8"/>
        <v/>
      </c>
      <c r="N59" s="48" t="str">
        <f t="shared" si="9"/>
        <v/>
      </c>
      <c r="O59" s="153"/>
    </row>
    <row r="60">
      <c r="B60" s="40"/>
      <c r="C60" s="41" t="s">
        <v>117</v>
      </c>
      <c r="D60" s="42"/>
      <c r="E60" s="42"/>
      <c r="F60" s="50"/>
      <c r="G60" s="50"/>
      <c r="H60" s="50"/>
      <c r="I60" s="50"/>
      <c r="J60" s="50"/>
      <c r="K60" s="50"/>
      <c r="L60" s="50"/>
      <c r="M60" s="45" t="str">
        <f t="shared" si="8"/>
        <v/>
      </c>
      <c r="N60" s="48" t="str">
        <f t="shared" si="9"/>
        <v/>
      </c>
      <c r="O60" s="153"/>
    </row>
    <row r="61">
      <c r="B61" s="40"/>
      <c r="C61" s="41" t="s">
        <v>117</v>
      </c>
      <c r="D61" s="42"/>
      <c r="E61" s="42"/>
      <c r="F61" s="50"/>
      <c r="G61" s="50"/>
      <c r="H61" s="50"/>
      <c r="I61" s="50"/>
      <c r="J61" s="50"/>
      <c r="K61" s="50"/>
      <c r="L61" s="50"/>
      <c r="M61" s="45" t="str">
        <f t="shared" si="8"/>
        <v/>
      </c>
      <c r="N61" s="48" t="str">
        <f t="shared" si="9"/>
        <v/>
      </c>
      <c r="O61" s="153"/>
    </row>
    <row r="62">
      <c r="B62" s="40"/>
      <c r="C62" s="41" t="s">
        <v>117</v>
      </c>
      <c r="D62" s="42"/>
      <c r="E62" s="42"/>
      <c r="F62" s="50"/>
      <c r="G62" s="50"/>
      <c r="H62" s="50"/>
      <c r="I62" s="50"/>
      <c r="J62" s="50"/>
      <c r="K62" s="50"/>
      <c r="L62" s="50"/>
      <c r="M62" s="45" t="str">
        <f t="shared" si="8"/>
        <v/>
      </c>
      <c r="N62" s="48" t="str">
        <f t="shared" si="9"/>
        <v/>
      </c>
      <c r="O62" s="153"/>
    </row>
    <row r="63">
      <c r="B63" s="40"/>
      <c r="C63" s="41" t="s">
        <v>117</v>
      </c>
      <c r="D63" s="42"/>
      <c r="E63" s="42"/>
      <c r="F63" s="50"/>
      <c r="G63" s="50"/>
      <c r="H63" s="50"/>
      <c r="I63" s="50"/>
      <c r="J63" s="50"/>
      <c r="K63" s="50"/>
      <c r="L63" s="50"/>
      <c r="M63" s="45" t="str">
        <f t="shared" si="8"/>
        <v/>
      </c>
      <c r="N63" s="48" t="str">
        <f t="shared" si="9"/>
        <v/>
      </c>
      <c r="O63" s="153"/>
    </row>
    <row r="64">
      <c r="B64" s="40" t="s">
        <v>118</v>
      </c>
      <c r="C64" s="41" t="s">
        <v>119</v>
      </c>
      <c r="D64" s="41"/>
      <c r="E64" s="42"/>
      <c r="F64" s="50"/>
      <c r="G64" s="50"/>
      <c r="H64" s="49"/>
      <c r="I64" s="50"/>
      <c r="J64" s="50"/>
      <c r="K64" s="50"/>
      <c r="L64" s="50"/>
      <c r="M64" s="45" t="str">
        <f t="shared" si="8"/>
        <v/>
      </c>
      <c r="N64" s="48" t="str">
        <f t="shared" si="9"/>
        <v/>
      </c>
      <c r="O64" s="153"/>
    </row>
    <row r="65">
      <c r="B65" s="40"/>
      <c r="C65" s="41" t="s">
        <v>120</v>
      </c>
      <c r="D65" s="42"/>
      <c r="E65" s="42"/>
      <c r="F65" s="50"/>
      <c r="G65" s="50"/>
      <c r="H65" s="50"/>
      <c r="I65" s="50"/>
      <c r="J65" s="50"/>
      <c r="K65" s="50"/>
      <c r="L65" s="50"/>
      <c r="M65" s="45" t="str">
        <f t="shared" si="8"/>
        <v/>
      </c>
      <c r="N65" s="48" t="str">
        <f t="shared" si="9"/>
        <v/>
      </c>
      <c r="O65" s="153"/>
    </row>
    <row r="66">
      <c r="B66" s="40" t="s">
        <v>121</v>
      </c>
      <c r="C66" s="41" t="s">
        <v>122</v>
      </c>
      <c r="D66" s="41"/>
      <c r="E66" s="42"/>
      <c r="F66" s="50"/>
      <c r="G66" s="49"/>
      <c r="H66" s="50"/>
      <c r="I66" s="50"/>
      <c r="J66" s="50"/>
      <c r="K66" s="50"/>
      <c r="L66" s="50"/>
      <c r="M66" s="45" t="str">
        <f t="shared" si="8"/>
        <v/>
      </c>
      <c r="N66" s="48" t="str">
        <f t="shared" si="9"/>
        <v/>
      </c>
      <c r="O66" s="153"/>
    </row>
    <row r="67">
      <c r="B67" s="40"/>
      <c r="C67" s="41" t="s">
        <v>123</v>
      </c>
      <c r="D67" s="41" t="s">
        <v>124</v>
      </c>
      <c r="E67" s="42"/>
      <c r="F67" s="50"/>
      <c r="G67" s="49"/>
      <c r="H67" s="50"/>
      <c r="I67" s="50"/>
      <c r="J67" s="50"/>
      <c r="K67" s="50"/>
      <c r="L67" s="50"/>
      <c r="M67" s="45" t="str">
        <f t="shared" si="8"/>
        <v/>
      </c>
      <c r="N67" s="48" t="str">
        <f t="shared" si="9"/>
        <v/>
      </c>
      <c r="O67" s="153"/>
    </row>
    <row r="68">
      <c r="B68" s="40"/>
      <c r="C68" s="64" t="s">
        <v>125</v>
      </c>
      <c r="D68" s="41"/>
      <c r="E68" s="41"/>
      <c r="F68" s="50"/>
      <c r="G68" s="50"/>
      <c r="H68" s="49"/>
      <c r="I68" s="50"/>
      <c r="J68" s="50"/>
      <c r="K68" s="50"/>
      <c r="L68" s="50"/>
      <c r="M68" s="45" t="str">
        <f t="shared" si="8"/>
        <v/>
      </c>
      <c r="N68" s="48" t="str">
        <f t="shared" si="9"/>
        <v/>
      </c>
      <c r="O68" s="153"/>
    </row>
    <row r="69">
      <c r="B69" s="40" t="s">
        <v>126</v>
      </c>
      <c r="C69" s="41" t="s">
        <v>127</v>
      </c>
      <c r="D69" s="41"/>
      <c r="E69" s="42"/>
      <c r="F69" s="74" t="s">
        <v>128</v>
      </c>
      <c r="G69" s="74" t="s">
        <v>128</v>
      </c>
      <c r="H69" s="74" t="s">
        <v>128</v>
      </c>
      <c r="I69" s="74" t="s">
        <v>128</v>
      </c>
      <c r="J69" s="74" t="s">
        <v>128</v>
      </c>
      <c r="K69" s="74" t="s">
        <v>128</v>
      </c>
      <c r="L69" s="74" t="s">
        <v>128</v>
      </c>
      <c r="M69" s="74" t="s">
        <v>128</v>
      </c>
      <c r="N69" s="75"/>
      <c r="O69" s="153"/>
      <c r="P69" s="2" t="s">
        <v>129</v>
      </c>
    </row>
    <row r="70">
      <c r="B70" s="40"/>
      <c r="C70" s="41" t="s">
        <v>130</v>
      </c>
      <c r="D70" s="41" t="s">
        <v>95</v>
      </c>
      <c r="E70" s="42"/>
      <c r="F70" s="74" t="s">
        <v>128</v>
      </c>
      <c r="G70" s="74" t="s">
        <v>128</v>
      </c>
      <c r="H70" s="74" t="s">
        <v>128</v>
      </c>
      <c r="I70" s="74" t="s">
        <v>128</v>
      </c>
      <c r="J70" s="74" t="s">
        <v>128</v>
      </c>
      <c r="K70" s="74" t="s">
        <v>128</v>
      </c>
      <c r="L70" s="74" t="s">
        <v>128</v>
      </c>
      <c r="M70" s="74" t="s">
        <v>128</v>
      </c>
      <c r="N70" s="75" t="s">
        <v>128</v>
      </c>
      <c r="O70" s="153"/>
      <c r="P70" s="2" t="s">
        <v>129</v>
      </c>
    </row>
    <row r="71">
      <c r="B71" s="40"/>
      <c r="C71" s="76" t="s">
        <v>131</v>
      </c>
      <c r="D71" s="40"/>
      <c r="E71" s="40"/>
      <c r="F71" s="50"/>
      <c r="G71" s="50"/>
      <c r="H71" s="50"/>
      <c r="I71" s="50"/>
      <c r="J71" s="50"/>
      <c r="K71" s="50"/>
      <c r="L71" s="50"/>
      <c r="M71" s="45" t="str">
        <f>if(Count(F71:L71)&gt;0,sum(F71:L71),"")</f>
        <v/>
      </c>
      <c r="N71" s="48" t="str">
        <f>if(ISNUMBER(M71)=false,"",if($J$8&lt;&gt;0,if(M71&lt;&gt;"",M71*$J$8,""),""))</f>
        <v/>
      </c>
      <c r="O71" s="153"/>
    </row>
    <row r="72">
      <c r="B72" s="40" t="s">
        <v>132</v>
      </c>
      <c r="C72" s="41" t="s">
        <v>133</v>
      </c>
      <c r="D72" s="41"/>
      <c r="E72" s="42"/>
      <c r="F72" s="74"/>
      <c r="G72" s="74"/>
      <c r="H72" s="74"/>
      <c r="I72" s="74"/>
      <c r="J72" s="74"/>
      <c r="K72" s="74"/>
      <c r="L72" s="74"/>
      <c r="M72" s="74"/>
      <c r="N72" s="75"/>
      <c r="O72" s="153"/>
      <c r="P72" s="77"/>
    </row>
    <row r="73">
      <c r="B73" s="40"/>
      <c r="C73" s="41" t="s">
        <v>134</v>
      </c>
      <c r="D73" s="41" t="s">
        <v>95</v>
      </c>
      <c r="E73" s="42"/>
      <c r="F73" s="74" t="s">
        <v>128</v>
      </c>
      <c r="G73" s="74" t="s">
        <v>128</v>
      </c>
      <c r="H73" s="74" t="s">
        <v>128</v>
      </c>
      <c r="I73" s="74" t="s">
        <v>128</v>
      </c>
      <c r="J73" s="74" t="s">
        <v>128</v>
      </c>
      <c r="K73" s="74" t="s">
        <v>128</v>
      </c>
      <c r="L73" s="74" t="s">
        <v>128</v>
      </c>
      <c r="M73" s="74" t="s">
        <v>128</v>
      </c>
      <c r="N73" s="75" t="s">
        <v>128</v>
      </c>
      <c r="O73" s="153"/>
      <c r="P73" s="77" t="s">
        <v>136</v>
      </c>
    </row>
    <row r="74">
      <c r="B74" s="40"/>
      <c r="C74" s="76" t="s">
        <v>261</v>
      </c>
      <c r="D74" s="41" t="s">
        <v>262</v>
      </c>
      <c r="E74" s="41"/>
      <c r="F74" s="49"/>
      <c r="G74" s="49"/>
      <c r="H74" s="49"/>
      <c r="I74" s="50"/>
      <c r="J74" s="50"/>
      <c r="K74" s="50"/>
      <c r="L74" s="50"/>
      <c r="M74" s="45" t="str">
        <f t="shared" ref="M74:M82" si="10">if(Count(F74:L74)&gt;0,sum(F74:L74),"")</f>
        <v/>
      </c>
      <c r="N74" s="48" t="str">
        <f t="shared" ref="N74:N82" si="11">if(ISNUMBER(M74)=false,"",if($J$8&lt;&gt;0,if(M74&lt;&gt;"",M74*$J$8,""),""))</f>
        <v/>
      </c>
      <c r="O74" s="157" t="s">
        <v>268</v>
      </c>
    </row>
    <row r="75">
      <c r="B75" s="40"/>
      <c r="C75" s="76" t="s">
        <v>261</v>
      </c>
      <c r="D75" s="41" t="s">
        <v>275</v>
      </c>
      <c r="E75" s="41"/>
      <c r="F75" s="221"/>
      <c r="G75" s="221"/>
      <c r="H75" s="49"/>
      <c r="I75" s="50"/>
      <c r="J75" s="50"/>
      <c r="K75" s="50"/>
      <c r="L75" s="50"/>
      <c r="M75" s="45" t="str">
        <f t="shared" si="10"/>
        <v/>
      </c>
      <c r="N75" s="48" t="str">
        <f t="shared" si="11"/>
        <v/>
      </c>
      <c r="O75" s="157" t="s">
        <v>282</v>
      </c>
    </row>
    <row r="76">
      <c r="B76" s="40" t="s">
        <v>139</v>
      </c>
      <c r="C76" s="76" t="s">
        <v>137</v>
      </c>
      <c r="D76" s="41"/>
      <c r="E76" s="41"/>
      <c r="F76" s="49"/>
      <c r="G76" s="50"/>
      <c r="H76" s="50"/>
      <c r="I76" s="50"/>
      <c r="J76" s="50"/>
      <c r="K76" s="50"/>
      <c r="L76" s="50"/>
      <c r="M76" s="45" t="str">
        <f t="shared" si="10"/>
        <v/>
      </c>
      <c r="N76" s="48" t="str">
        <f t="shared" si="11"/>
        <v/>
      </c>
      <c r="O76" s="153"/>
    </row>
    <row r="77">
      <c r="B77" s="40" t="s">
        <v>140</v>
      </c>
      <c r="C77" s="42"/>
      <c r="D77" s="41"/>
      <c r="E77" s="41"/>
      <c r="F77" s="50"/>
      <c r="G77" s="50"/>
      <c r="H77" s="49"/>
      <c r="I77" s="50"/>
      <c r="J77" s="50"/>
      <c r="K77" s="50"/>
      <c r="L77" s="50"/>
      <c r="M77" s="45" t="str">
        <f t="shared" si="10"/>
        <v/>
      </c>
      <c r="N77" s="48" t="str">
        <f t="shared" si="11"/>
        <v/>
      </c>
      <c r="O77" s="153"/>
    </row>
    <row r="78">
      <c r="B78" s="40" t="s">
        <v>141</v>
      </c>
      <c r="C78" s="42"/>
      <c r="D78" s="41"/>
      <c r="E78" s="41"/>
      <c r="F78" s="50"/>
      <c r="G78" s="50"/>
      <c r="H78" s="49"/>
      <c r="I78" s="50"/>
      <c r="J78" s="50"/>
      <c r="K78" s="50"/>
      <c r="L78" s="50"/>
      <c r="M78" s="45" t="str">
        <f t="shared" si="10"/>
        <v/>
      </c>
      <c r="N78" s="48" t="str">
        <f t="shared" si="11"/>
        <v/>
      </c>
      <c r="O78" s="153"/>
    </row>
    <row r="79">
      <c r="B79" s="40" t="s">
        <v>142</v>
      </c>
      <c r="C79" s="42"/>
      <c r="D79" s="42"/>
      <c r="E79" s="42"/>
      <c r="F79" s="50"/>
      <c r="G79" s="50"/>
      <c r="H79" s="50"/>
      <c r="I79" s="50"/>
      <c r="J79" s="50"/>
      <c r="K79" s="50"/>
      <c r="L79" s="50"/>
      <c r="M79" s="45" t="str">
        <f t="shared" si="10"/>
        <v/>
      </c>
      <c r="N79" s="48" t="str">
        <f t="shared" si="11"/>
        <v/>
      </c>
      <c r="O79" s="153"/>
    </row>
    <row r="80">
      <c r="B80" s="40" t="s">
        <v>143</v>
      </c>
      <c r="C80" s="42"/>
      <c r="D80" s="42"/>
      <c r="E80" s="42"/>
      <c r="F80" s="50"/>
      <c r="G80" s="50"/>
      <c r="H80" s="50"/>
      <c r="I80" s="50"/>
      <c r="J80" s="50"/>
      <c r="K80" s="50"/>
      <c r="L80" s="50"/>
      <c r="M80" s="45" t="str">
        <f t="shared" si="10"/>
        <v/>
      </c>
      <c r="N80" s="48" t="str">
        <f t="shared" si="11"/>
        <v/>
      </c>
      <c r="O80" s="153"/>
    </row>
    <row r="81">
      <c r="B81" s="40" t="s">
        <v>144</v>
      </c>
      <c r="C81" s="42"/>
      <c r="D81" s="42"/>
      <c r="E81" s="42"/>
      <c r="F81" s="50"/>
      <c r="G81" s="50"/>
      <c r="H81" s="50"/>
      <c r="I81" s="50"/>
      <c r="J81" s="50"/>
      <c r="K81" s="50"/>
      <c r="L81" s="50"/>
      <c r="M81" s="45" t="str">
        <f t="shared" si="10"/>
        <v/>
      </c>
      <c r="N81" s="48" t="str">
        <f t="shared" si="11"/>
        <v/>
      </c>
      <c r="O81" s="153"/>
    </row>
    <row r="82">
      <c r="B82" s="40" t="s">
        <v>145</v>
      </c>
      <c r="C82" s="42"/>
      <c r="D82" s="42"/>
      <c r="E82" s="42"/>
      <c r="F82" s="50"/>
      <c r="G82" s="50"/>
      <c r="H82" s="50"/>
      <c r="I82" s="50"/>
      <c r="J82" s="50"/>
      <c r="K82" s="50"/>
      <c r="L82" s="50"/>
      <c r="M82" s="45" t="str">
        <f t="shared" si="10"/>
        <v/>
      </c>
      <c r="N82" s="48" t="str">
        <f t="shared" si="11"/>
        <v/>
      </c>
      <c r="O82" s="154"/>
    </row>
    <row r="83">
      <c r="B83" s="33"/>
      <c r="C83" s="33"/>
      <c r="D83" s="33"/>
      <c r="E83" s="33"/>
      <c r="F83" s="147"/>
      <c r="G83" s="147"/>
      <c r="H83" s="147"/>
      <c r="I83" s="147"/>
      <c r="J83" s="147"/>
      <c r="K83" s="147"/>
      <c r="L83" s="147"/>
      <c r="N83" s="4"/>
      <c r="O83" s="45"/>
    </row>
    <row r="84">
      <c r="A84" s="8" t="s">
        <v>146</v>
      </c>
      <c r="B84" s="33"/>
      <c r="C84" s="33"/>
      <c r="D84" s="33"/>
      <c r="E84" s="33"/>
      <c r="F84" s="147"/>
      <c r="G84" s="147"/>
      <c r="H84" s="147"/>
      <c r="I84" s="147"/>
      <c r="J84" s="147"/>
      <c r="K84" s="147"/>
      <c r="L84" s="147"/>
      <c r="N84" s="4"/>
      <c r="O84" s="45"/>
    </row>
    <row r="85">
      <c r="B85" s="81" t="s">
        <v>636</v>
      </c>
      <c r="C85" s="82"/>
      <c r="D85" s="82"/>
      <c r="E85" s="82"/>
      <c r="F85" s="147"/>
      <c r="G85" s="147"/>
      <c r="H85" s="147"/>
      <c r="I85" s="147"/>
      <c r="J85" s="147"/>
      <c r="K85" s="147"/>
      <c r="L85" s="147"/>
      <c r="N85" s="4"/>
      <c r="O85" s="45"/>
    </row>
    <row r="86">
      <c r="B86" s="33"/>
      <c r="C86" s="33"/>
      <c r="D86" s="33"/>
      <c r="E86" s="33"/>
      <c r="F86" s="147"/>
      <c r="G86" s="147"/>
      <c r="H86" s="147"/>
      <c r="I86" s="147"/>
      <c r="J86" s="147"/>
      <c r="K86" s="147"/>
      <c r="L86" s="147"/>
      <c r="N86" s="4"/>
      <c r="O86" s="158"/>
      <c r="R86" s="83"/>
    </row>
    <row r="87">
      <c r="B87" s="40"/>
      <c r="C87" s="84"/>
      <c r="D87" s="42"/>
      <c r="E87" s="42"/>
      <c r="F87" s="50"/>
      <c r="G87" s="50"/>
      <c r="H87" s="50"/>
      <c r="I87" s="50"/>
      <c r="J87" s="50"/>
      <c r="K87" s="50"/>
      <c r="L87" s="50"/>
      <c r="M87" s="85" t="str">
        <f t="shared" ref="M87:M137" si="12">if(Count(F87:L87)&gt;0,sum(F87:L87),"")</f>
        <v/>
      </c>
      <c r="N87" s="48" t="str">
        <f t="shared" ref="N87:N137" si="13">if(ISNUMBER(M87)=false,"",if($J$8&lt;&gt;0,if(M87&lt;&gt;"",M87*$J$8,""),""))</f>
        <v/>
      </c>
      <c r="O87" s="154"/>
    </row>
    <row r="88">
      <c r="B88" s="40"/>
      <c r="C88" s="84"/>
      <c r="D88" s="42"/>
      <c r="E88" s="42"/>
      <c r="F88" s="50"/>
      <c r="G88" s="50"/>
      <c r="H88" s="50"/>
      <c r="I88" s="50"/>
      <c r="J88" s="50"/>
      <c r="K88" s="50"/>
      <c r="L88" s="50"/>
      <c r="M88" s="85" t="str">
        <f t="shared" si="12"/>
        <v/>
      </c>
      <c r="N88" s="48" t="str">
        <f t="shared" si="13"/>
        <v/>
      </c>
      <c r="O88" s="154"/>
    </row>
    <row r="89">
      <c r="B89" s="40"/>
      <c r="C89" s="84"/>
      <c r="D89" s="42"/>
      <c r="E89" s="42"/>
      <c r="F89" s="50"/>
      <c r="G89" s="50"/>
      <c r="H89" s="50"/>
      <c r="I89" s="50"/>
      <c r="J89" s="50"/>
      <c r="K89" s="50"/>
      <c r="L89" s="50"/>
      <c r="M89" s="85" t="str">
        <f t="shared" si="12"/>
        <v/>
      </c>
      <c r="N89" s="48" t="str">
        <f t="shared" si="13"/>
        <v/>
      </c>
      <c r="O89" s="154"/>
    </row>
    <row r="90">
      <c r="B90" s="40"/>
      <c r="C90" s="84"/>
      <c r="D90" s="42"/>
      <c r="E90" s="42"/>
      <c r="F90" s="50"/>
      <c r="G90" s="50"/>
      <c r="H90" s="50"/>
      <c r="I90" s="50"/>
      <c r="J90" s="50"/>
      <c r="K90" s="50"/>
      <c r="L90" s="50"/>
      <c r="M90" s="85" t="str">
        <f t="shared" si="12"/>
        <v/>
      </c>
      <c r="N90" s="48" t="str">
        <f t="shared" si="13"/>
        <v/>
      </c>
      <c r="O90" s="154"/>
    </row>
    <row r="91">
      <c r="B91" s="40"/>
      <c r="C91" s="84"/>
      <c r="D91" s="42"/>
      <c r="E91" s="42"/>
      <c r="F91" s="50"/>
      <c r="G91" s="50"/>
      <c r="H91" s="50"/>
      <c r="I91" s="50"/>
      <c r="J91" s="50"/>
      <c r="K91" s="50"/>
      <c r="L91" s="50"/>
      <c r="M91" s="85" t="str">
        <f t="shared" si="12"/>
        <v/>
      </c>
      <c r="N91" s="48" t="str">
        <f t="shared" si="13"/>
        <v/>
      </c>
      <c r="O91" s="154"/>
    </row>
    <row r="92">
      <c r="B92" s="40"/>
      <c r="C92" s="84"/>
      <c r="D92" s="42"/>
      <c r="E92" s="42"/>
      <c r="F92" s="50"/>
      <c r="G92" s="50"/>
      <c r="H92" s="50"/>
      <c r="I92" s="50"/>
      <c r="J92" s="50"/>
      <c r="K92" s="50"/>
      <c r="L92" s="50"/>
      <c r="M92" s="85" t="str">
        <f t="shared" si="12"/>
        <v/>
      </c>
      <c r="N92" s="48" t="str">
        <f t="shared" si="13"/>
        <v/>
      </c>
      <c r="O92" s="154"/>
    </row>
    <row r="93">
      <c r="B93" s="40"/>
      <c r="C93" s="84"/>
      <c r="D93" s="42"/>
      <c r="E93" s="42"/>
      <c r="F93" s="50"/>
      <c r="G93" s="50"/>
      <c r="H93" s="50"/>
      <c r="I93" s="50"/>
      <c r="J93" s="50"/>
      <c r="K93" s="50"/>
      <c r="L93" s="50"/>
      <c r="M93" s="85" t="str">
        <f t="shared" si="12"/>
        <v/>
      </c>
      <c r="N93" s="48" t="str">
        <f t="shared" si="13"/>
        <v/>
      </c>
      <c r="O93" s="154"/>
    </row>
    <row r="94">
      <c r="B94" s="40"/>
      <c r="C94" s="84"/>
      <c r="D94" s="42"/>
      <c r="E94" s="42"/>
      <c r="F94" s="50"/>
      <c r="G94" s="50"/>
      <c r="H94" s="50"/>
      <c r="I94" s="50"/>
      <c r="J94" s="50"/>
      <c r="K94" s="50"/>
      <c r="L94" s="50"/>
      <c r="M94" s="85" t="str">
        <f t="shared" si="12"/>
        <v/>
      </c>
      <c r="N94" s="48" t="str">
        <f t="shared" si="13"/>
        <v/>
      </c>
      <c r="O94" s="154"/>
    </row>
    <row r="95">
      <c r="B95" s="40"/>
      <c r="C95" s="84"/>
      <c r="D95" s="42"/>
      <c r="E95" s="42"/>
      <c r="F95" s="50"/>
      <c r="G95" s="50"/>
      <c r="H95" s="50"/>
      <c r="I95" s="50"/>
      <c r="J95" s="50"/>
      <c r="K95" s="50"/>
      <c r="L95" s="50"/>
      <c r="M95" s="85" t="str">
        <f t="shared" si="12"/>
        <v/>
      </c>
      <c r="N95" s="48" t="str">
        <f t="shared" si="13"/>
        <v/>
      </c>
      <c r="O95" s="154"/>
    </row>
    <row r="96">
      <c r="B96" s="40"/>
      <c r="C96" s="84"/>
      <c r="D96" s="42"/>
      <c r="E96" s="42"/>
      <c r="F96" s="50"/>
      <c r="G96" s="50"/>
      <c r="H96" s="50"/>
      <c r="I96" s="50"/>
      <c r="J96" s="50"/>
      <c r="K96" s="50"/>
      <c r="L96" s="50"/>
      <c r="M96" s="85" t="str">
        <f t="shared" si="12"/>
        <v/>
      </c>
      <c r="N96" s="48" t="str">
        <f t="shared" si="13"/>
        <v/>
      </c>
      <c r="O96" s="154"/>
    </row>
    <row r="97">
      <c r="B97" s="40"/>
      <c r="C97" s="84"/>
      <c r="D97" s="42"/>
      <c r="E97" s="42"/>
      <c r="F97" s="50"/>
      <c r="G97" s="50"/>
      <c r="H97" s="50"/>
      <c r="I97" s="50"/>
      <c r="J97" s="50"/>
      <c r="K97" s="50"/>
      <c r="L97" s="50"/>
      <c r="M97" s="85" t="str">
        <f t="shared" si="12"/>
        <v/>
      </c>
      <c r="N97" s="48" t="str">
        <f t="shared" si="13"/>
        <v/>
      </c>
      <c r="O97" s="154"/>
    </row>
    <row r="98">
      <c r="B98" s="40"/>
      <c r="C98" s="84"/>
      <c r="D98" s="42"/>
      <c r="E98" s="42"/>
      <c r="F98" s="50"/>
      <c r="G98" s="50"/>
      <c r="H98" s="50"/>
      <c r="I98" s="50"/>
      <c r="J98" s="50"/>
      <c r="K98" s="50"/>
      <c r="L98" s="50"/>
      <c r="M98" s="85" t="str">
        <f t="shared" si="12"/>
        <v/>
      </c>
      <c r="N98" s="48" t="str">
        <f t="shared" si="13"/>
        <v/>
      </c>
      <c r="O98" s="154"/>
    </row>
    <row r="99">
      <c r="B99" s="40"/>
      <c r="C99" s="84"/>
      <c r="D99" s="42"/>
      <c r="E99" s="42"/>
      <c r="F99" s="50"/>
      <c r="G99" s="50"/>
      <c r="H99" s="50"/>
      <c r="I99" s="50"/>
      <c r="J99" s="50"/>
      <c r="K99" s="50"/>
      <c r="L99" s="50"/>
      <c r="M99" s="85" t="str">
        <f t="shared" si="12"/>
        <v/>
      </c>
      <c r="N99" s="48" t="str">
        <f t="shared" si="13"/>
        <v/>
      </c>
      <c r="O99" s="154"/>
    </row>
    <row r="100">
      <c r="B100" s="40"/>
      <c r="C100" s="84"/>
      <c r="D100" s="42"/>
      <c r="E100" s="42"/>
      <c r="F100" s="50"/>
      <c r="G100" s="50"/>
      <c r="H100" s="50"/>
      <c r="I100" s="50"/>
      <c r="J100" s="50"/>
      <c r="K100" s="50"/>
      <c r="L100" s="50"/>
      <c r="M100" s="85" t="str">
        <f t="shared" si="12"/>
        <v/>
      </c>
      <c r="N100" s="48" t="str">
        <f t="shared" si="13"/>
        <v/>
      </c>
      <c r="O100" s="154"/>
    </row>
    <row r="101">
      <c r="B101" s="40"/>
      <c r="C101" s="84"/>
      <c r="D101" s="42"/>
      <c r="E101" s="42"/>
      <c r="F101" s="50"/>
      <c r="G101" s="50"/>
      <c r="H101" s="50"/>
      <c r="I101" s="50"/>
      <c r="J101" s="50"/>
      <c r="K101" s="50"/>
      <c r="L101" s="50"/>
      <c r="M101" s="85" t="str">
        <f t="shared" si="12"/>
        <v/>
      </c>
      <c r="N101" s="48" t="str">
        <f t="shared" si="13"/>
        <v/>
      </c>
      <c r="O101" s="154"/>
    </row>
    <row r="102">
      <c r="B102" s="40"/>
      <c r="C102" s="84"/>
      <c r="D102" s="42"/>
      <c r="E102" s="42"/>
      <c r="F102" s="50"/>
      <c r="G102" s="50"/>
      <c r="H102" s="50"/>
      <c r="I102" s="50"/>
      <c r="J102" s="50"/>
      <c r="K102" s="50"/>
      <c r="L102" s="50"/>
      <c r="M102" s="85" t="str">
        <f t="shared" si="12"/>
        <v/>
      </c>
      <c r="N102" s="48" t="str">
        <f t="shared" si="13"/>
        <v/>
      </c>
      <c r="O102" s="154"/>
    </row>
    <row r="103">
      <c r="B103" s="40"/>
      <c r="C103" s="84"/>
      <c r="D103" s="42"/>
      <c r="E103" s="42"/>
      <c r="F103" s="50"/>
      <c r="G103" s="50"/>
      <c r="H103" s="50"/>
      <c r="I103" s="50"/>
      <c r="J103" s="50"/>
      <c r="K103" s="50"/>
      <c r="L103" s="50"/>
      <c r="M103" s="85" t="str">
        <f t="shared" si="12"/>
        <v/>
      </c>
      <c r="N103" s="48" t="str">
        <f t="shared" si="13"/>
        <v/>
      </c>
      <c r="O103" s="154"/>
    </row>
    <row r="104">
      <c r="B104" s="40"/>
      <c r="C104" s="84"/>
      <c r="D104" s="42"/>
      <c r="E104" s="42"/>
      <c r="F104" s="50"/>
      <c r="G104" s="50"/>
      <c r="H104" s="50"/>
      <c r="I104" s="50"/>
      <c r="J104" s="50"/>
      <c r="K104" s="50"/>
      <c r="L104" s="50"/>
      <c r="M104" s="85" t="str">
        <f t="shared" si="12"/>
        <v/>
      </c>
      <c r="N104" s="48" t="str">
        <f t="shared" si="13"/>
        <v/>
      </c>
      <c r="O104" s="154"/>
    </row>
    <row r="105">
      <c r="B105" s="40"/>
      <c r="C105" s="84"/>
      <c r="D105" s="42"/>
      <c r="E105" s="42"/>
      <c r="F105" s="50"/>
      <c r="G105" s="50"/>
      <c r="H105" s="50"/>
      <c r="I105" s="50"/>
      <c r="J105" s="50"/>
      <c r="K105" s="50"/>
      <c r="L105" s="50"/>
      <c r="M105" s="85" t="str">
        <f t="shared" si="12"/>
        <v/>
      </c>
      <c r="N105" s="48" t="str">
        <f t="shared" si="13"/>
        <v/>
      </c>
      <c r="O105" s="154"/>
    </row>
    <row r="106">
      <c r="B106" s="40"/>
      <c r="C106" s="84"/>
      <c r="D106" s="42"/>
      <c r="E106" s="42"/>
      <c r="F106" s="50"/>
      <c r="G106" s="50"/>
      <c r="H106" s="50"/>
      <c r="I106" s="50"/>
      <c r="J106" s="50"/>
      <c r="K106" s="50"/>
      <c r="L106" s="50"/>
      <c r="M106" s="85" t="str">
        <f t="shared" si="12"/>
        <v/>
      </c>
      <c r="N106" s="48" t="str">
        <f t="shared" si="13"/>
        <v/>
      </c>
      <c r="O106" s="154"/>
    </row>
    <row r="107">
      <c r="B107" s="40"/>
      <c r="C107" s="84"/>
      <c r="D107" s="42"/>
      <c r="E107" s="42"/>
      <c r="F107" s="50"/>
      <c r="G107" s="50"/>
      <c r="H107" s="50"/>
      <c r="I107" s="50"/>
      <c r="J107" s="50"/>
      <c r="K107" s="50"/>
      <c r="L107" s="50"/>
      <c r="M107" s="85" t="str">
        <f t="shared" si="12"/>
        <v/>
      </c>
      <c r="N107" s="48" t="str">
        <f t="shared" si="13"/>
        <v/>
      </c>
      <c r="O107" s="154"/>
    </row>
    <row r="108">
      <c r="B108" s="40"/>
      <c r="C108" s="84"/>
      <c r="D108" s="42"/>
      <c r="E108" s="42"/>
      <c r="F108" s="50"/>
      <c r="G108" s="50"/>
      <c r="H108" s="50"/>
      <c r="I108" s="50"/>
      <c r="J108" s="50"/>
      <c r="K108" s="50"/>
      <c r="L108" s="50"/>
      <c r="M108" s="85" t="str">
        <f t="shared" si="12"/>
        <v/>
      </c>
      <c r="N108" s="48" t="str">
        <f t="shared" si="13"/>
        <v/>
      </c>
      <c r="O108" s="154"/>
    </row>
    <row r="109">
      <c r="B109" s="40"/>
      <c r="C109" s="84"/>
      <c r="D109" s="42"/>
      <c r="E109" s="42"/>
      <c r="F109" s="50"/>
      <c r="G109" s="50"/>
      <c r="H109" s="50"/>
      <c r="I109" s="50"/>
      <c r="J109" s="50"/>
      <c r="K109" s="50"/>
      <c r="L109" s="50"/>
      <c r="M109" s="85" t="str">
        <f t="shared" si="12"/>
        <v/>
      </c>
      <c r="N109" s="48" t="str">
        <f t="shared" si="13"/>
        <v/>
      </c>
      <c r="O109" s="154"/>
    </row>
    <row r="110">
      <c r="B110" s="40"/>
      <c r="C110" s="84"/>
      <c r="D110" s="42"/>
      <c r="E110" s="42"/>
      <c r="F110" s="50"/>
      <c r="G110" s="50"/>
      <c r="H110" s="50"/>
      <c r="I110" s="50"/>
      <c r="J110" s="50"/>
      <c r="K110" s="50"/>
      <c r="L110" s="50"/>
      <c r="M110" s="85" t="str">
        <f t="shared" si="12"/>
        <v/>
      </c>
      <c r="N110" s="48" t="str">
        <f t="shared" si="13"/>
        <v/>
      </c>
      <c r="O110" s="154"/>
    </row>
    <row r="111">
      <c r="B111" s="40"/>
      <c r="C111" s="84"/>
      <c r="D111" s="42"/>
      <c r="E111" s="42"/>
      <c r="F111" s="50"/>
      <c r="G111" s="50"/>
      <c r="H111" s="50"/>
      <c r="I111" s="50"/>
      <c r="J111" s="50"/>
      <c r="K111" s="50"/>
      <c r="L111" s="50"/>
      <c r="M111" s="85" t="str">
        <f t="shared" si="12"/>
        <v/>
      </c>
      <c r="N111" s="48" t="str">
        <f t="shared" si="13"/>
        <v/>
      </c>
      <c r="O111" s="154"/>
    </row>
    <row r="112">
      <c r="B112" s="40"/>
      <c r="C112" s="84"/>
      <c r="D112" s="42"/>
      <c r="E112" s="42"/>
      <c r="F112" s="50"/>
      <c r="G112" s="50"/>
      <c r="H112" s="50"/>
      <c r="I112" s="50"/>
      <c r="J112" s="50"/>
      <c r="K112" s="50"/>
      <c r="L112" s="50"/>
      <c r="M112" s="85" t="str">
        <f t="shared" si="12"/>
        <v/>
      </c>
      <c r="N112" s="48" t="str">
        <f t="shared" si="13"/>
        <v/>
      </c>
      <c r="O112" s="154"/>
    </row>
    <row r="113">
      <c r="B113" s="40"/>
      <c r="C113" s="84"/>
      <c r="D113" s="42"/>
      <c r="E113" s="42"/>
      <c r="F113" s="50"/>
      <c r="G113" s="50"/>
      <c r="H113" s="50"/>
      <c r="I113" s="50"/>
      <c r="J113" s="50"/>
      <c r="K113" s="50"/>
      <c r="L113" s="50"/>
      <c r="M113" s="85" t="str">
        <f t="shared" si="12"/>
        <v/>
      </c>
      <c r="N113" s="48" t="str">
        <f t="shared" si="13"/>
        <v/>
      </c>
      <c r="O113" s="154"/>
    </row>
    <row r="114">
      <c r="B114" s="40"/>
      <c r="C114" s="84"/>
      <c r="D114" s="42"/>
      <c r="E114" s="42"/>
      <c r="F114" s="50"/>
      <c r="G114" s="50"/>
      <c r="H114" s="50"/>
      <c r="I114" s="50"/>
      <c r="J114" s="50"/>
      <c r="K114" s="50"/>
      <c r="L114" s="50"/>
      <c r="M114" s="85" t="str">
        <f t="shared" si="12"/>
        <v/>
      </c>
      <c r="N114" s="48" t="str">
        <f t="shared" si="13"/>
        <v/>
      </c>
      <c r="O114" s="154"/>
    </row>
    <row r="115">
      <c r="B115" s="40"/>
      <c r="C115" s="84"/>
      <c r="D115" s="42"/>
      <c r="E115" s="42"/>
      <c r="F115" s="50"/>
      <c r="G115" s="50"/>
      <c r="H115" s="50"/>
      <c r="I115" s="50"/>
      <c r="J115" s="50"/>
      <c r="K115" s="50"/>
      <c r="L115" s="50"/>
      <c r="M115" s="85" t="str">
        <f t="shared" si="12"/>
        <v/>
      </c>
      <c r="N115" s="48" t="str">
        <f t="shared" si="13"/>
        <v/>
      </c>
      <c r="O115" s="154"/>
    </row>
    <row r="116">
      <c r="B116" s="40"/>
      <c r="C116" s="84"/>
      <c r="D116" s="42"/>
      <c r="E116" s="42"/>
      <c r="F116" s="50"/>
      <c r="G116" s="50"/>
      <c r="H116" s="50"/>
      <c r="I116" s="50"/>
      <c r="J116" s="50"/>
      <c r="K116" s="50"/>
      <c r="L116" s="50"/>
      <c r="M116" s="85" t="str">
        <f t="shared" si="12"/>
        <v/>
      </c>
      <c r="N116" s="48" t="str">
        <f t="shared" si="13"/>
        <v/>
      </c>
      <c r="O116" s="154"/>
    </row>
    <row r="117">
      <c r="B117" s="40"/>
      <c r="C117" s="84"/>
      <c r="D117" s="42"/>
      <c r="E117" s="42"/>
      <c r="F117" s="50"/>
      <c r="G117" s="50"/>
      <c r="H117" s="50"/>
      <c r="I117" s="50"/>
      <c r="J117" s="50"/>
      <c r="K117" s="50"/>
      <c r="L117" s="50"/>
      <c r="M117" s="85" t="str">
        <f t="shared" si="12"/>
        <v/>
      </c>
      <c r="N117" s="48" t="str">
        <f t="shared" si="13"/>
        <v/>
      </c>
      <c r="O117" s="154"/>
    </row>
    <row r="118">
      <c r="B118" s="40"/>
      <c r="C118" s="84"/>
      <c r="D118" s="42"/>
      <c r="E118" s="42"/>
      <c r="F118" s="50"/>
      <c r="G118" s="50"/>
      <c r="H118" s="50"/>
      <c r="I118" s="50"/>
      <c r="J118" s="50"/>
      <c r="K118" s="50"/>
      <c r="L118" s="50"/>
      <c r="M118" s="85" t="str">
        <f t="shared" si="12"/>
        <v/>
      </c>
      <c r="N118" s="48" t="str">
        <f t="shared" si="13"/>
        <v/>
      </c>
      <c r="O118" s="154"/>
    </row>
    <row r="119">
      <c r="B119" s="40"/>
      <c r="C119" s="84"/>
      <c r="D119" s="42"/>
      <c r="E119" s="42"/>
      <c r="F119" s="50"/>
      <c r="G119" s="50"/>
      <c r="H119" s="50"/>
      <c r="I119" s="50"/>
      <c r="J119" s="50"/>
      <c r="K119" s="50"/>
      <c r="L119" s="50"/>
      <c r="M119" s="85" t="str">
        <f t="shared" si="12"/>
        <v/>
      </c>
      <c r="N119" s="48" t="str">
        <f t="shared" si="13"/>
        <v/>
      </c>
      <c r="O119" s="154"/>
    </row>
    <row r="120">
      <c r="B120" s="40"/>
      <c r="C120" s="84"/>
      <c r="D120" s="42"/>
      <c r="E120" s="42"/>
      <c r="F120" s="50"/>
      <c r="G120" s="50"/>
      <c r="H120" s="50"/>
      <c r="I120" s="50"/>
      <c r="J120" s="50"/>
      <c r="K120" s="50"/>
      <c r="L120" s="50"/>
      <c r="M120" s="85" t="str">
        <f t="shared" si="12"/>
        <v/>
      </c>
      <c r="N120" s="48" t="str">
        <f t="shared" si="13"/>
        <v/>
      </c>
      <c r="O120" s="154"/>
    </row>
    <row r="121">
      <c r="B121" s="40"/>
      <c r="C121" s="84"/>
      <c r="D121" s="42"/>
      <c r="E121" s="42"/>
      <c r="F121" s="50"/>
      <c r="G121" s="50"/>
      <c r="H121" s="50"/>
      <c r="I121" s="50"/>
      <c r="J121" s="50"/>
      <c r="K121" s="50"/>
      <c r="L121" s="50"/>
      <c r="M121" s="85" t="str">
        <f t="shared" si="12"/>
        <v/>
      </c>
      <c r="N121" s="48" t="str">
        <f t="shared" si="13"/>
        <v/>
      </c>
      <c r="O121" s="154"/>
    </row>
    <row r="122">
      <c r="B122" s="40"/>
      <c r="C122" s="84"/>
      <c r="D122" s="42"/>
      <c r="E122" s="42"/>
      <c r="F122" s="50"/>
      <c r="G122" s="50"/>
      <c r="H122" s="50"/>
      <c r="I122" s="50"/>
      <c r="J122" s="50"/>
      <c r="K122" s="50"/>
      <c r="L122" s="50"/>
      <c r="M122" s="85" t="str">
        <f t="shared" si="12"/>
        <v/>
      </c>
      <c r="N122" s="48" t="str">
        <f t="shared" si="13"/>
        <v/>
      </c>
      <c r="O122" s="154"/>
    </row>
    <row r="123">
      <c r="B123" s="40"/>
      <c r="C123" s="84"/>
      <c r="D123" s="42"/>
      <c r="E123" s="42"/>
      <c r="F123" s="50"/>
      <c r="G123" s="50"/>
      <c r="H123" s="50"/>
      <c r="I123" s="50"/>
      <c r="J123" s="50"/>
      <c r="K123" s="50"/>
      <c r="L123" s="50"/>
      <c r="M123" s="85" t="str">
        <f t="shared" si="12"/>
        <v/>
      </c>
      <c r="N123" s="48" t="str">
        <f t="shared" si="13"/>
        <v/>
      </c>
      <c r="O123" s="154"/>
    </row>
    <row r="124">
      <c r="B124" s="40"/>
      <c r="C124" s="84"/>
      <c r="D124" s="42"/>
      <c r="E124" s="42"/>
      <c r="F124" s="50"/>
      <c r="G124" s="50"/>
      <c r="H124" s="50"/>
      <c r="I124" s="50"/>
      <c r="J124" s="50"/>
      <c r="K124" s="50"/>
      <c r="L124" s="50"/>
      <c r="M124" s="85" t="str">
        <f t="shared" si="12"/>
        <v/>
      </c>
      <c r="N124" s="48" t="str">
        <f t="shared" si="13"/>
        <v/>
      </c>
      <c r="O124" s="154"/>
    </row>
    <row r="125">
      <c r="B125" s="40"/>
      <c r="C125" s="84"/>
      <c r="D125" s="42"/>
      <c r="E125" s="42"/>
      <c r="F125" s="50"/>
      <c r="G125" s="50"/>
      <c r="H125" s="50"/>
      <c r="I125" s="50"/>
      <c r="J125" s="50"/>
      <c r="K125" s="50"/>
      <c r="L125" s="50"/>
      <c r="M125" s="85" t="str">
        <f t="shared" si="12"/>
        <v/>
      </c>
      <c r="N125" s="48" t="str">
        <f t="shared" si="13"/>
        <v/>
      </c>
      <c r="O125" s="154"/>
    </row>
    <row r="126">
      <c r="B126" s="40"/>
      <c r="C126" s="84"/>
      <c r="D126" s="42"/>
      <c r="E126" s="42"/>
      <c r="F126" s="50"/>
      <c r="G126" s="50"/>
      <c r="H126" s="50"/>
      <c r="I126" s="50"/>
      <c r="J126" s="50"/>
      <c r="K126" s="50"/>
      <c r="L126" s="50"/>
      <c r="M126" s="85" t="str">
        <f t="shared" si="12"/>
        <v/>
      </c>
      <c r="N126" s="48" t="str">
        <f t="shared" si="13"/>
        <v/>
      </c>
      <c r="O126" s="154"/>
    </row>
    <row r="127">
      <c r="B127" s="40"/>
      <c r="C127" s="84"/>
      <c r="D127" s="42"/>
      <c r="E127" s="42"/>
      <c r="F127" s="50"/>
      <c r="G127" s="50"/>
      <c r="H127" s="50"/>
      <c r="I127" s="50"/>
      <c r="J127" s="50"/>
      <c r="K127" s="50"/>
      <c r="L127" s="50"/>
      <c r="M127" s="85" t="str">
        <f t="shared" si="12"/>
        <v/>
      </c>
      <c r="N127" s="48" t="str">
        <f t="shared" si="13"/>
        <v/>
      </c>
      <c r="O127" s="154"/>
    </row>
    <row r="128">
      <c r="B128" s="40"/>
      <c r="C128" s="84"/>
      <c r="D128" s="42"/>
      <c r="E128" s="42"/>
      <c r="F128" s="50"/>
      <c r="G128" s="50"/>
      <c r="H128" s="50"/>
      <c r="I128" s="50"/>
      <c r="J128" s="50"/>
      <c r="K128" s="50"/>
      <c r="L128" s="50"/>
      <c r="M128" s="85" t="str">
        <f t="shared" si="12"/>
        <v/>
      </c>
      <c r="N128" s="48" t="str">
        <f t="shared" si="13"/>
        <v/>
      </c>
      <c r="O128" s="154"/>
    </row>
    <row r="129">
      <c r="B129" s="40"/>
      <c r="C129" s="84"/>
      <c r="D129" s="42"/>
      <c r="E129" s="42"/>
      <c r="F129" s="50"/>
      <c r="G129" s="50"/>
      <c r="H129" s="50"/>
      <c r="I129" s="50"/>
      <c r="J129" s="50"/>
      <c r="K129" s="50"/>
      <c r="L129" s="50"/>
      <c r="M129" s="85" t="str">
        <f t="shared" si="12"/>
        <v/>
      </c>
      <c r="N129" s="48" t="str">
        <f t="shared" si="13"/>
        <v/>
      </c>
      <c r="O129" s="154"/>
    </row>
    <row r="130">
      <c r="B130" s="40"/>
      <c r="C130" s="84"/>
      <c r="D130" s="42"/>
      <c r="E130" s="42"/>
      <c r="F130" s="50"/>
      <c r="G130" s="50"/>
      <c r="H130" s="50"/>
      <c r="I130" s="50"/>
      <c r="J130" s="50"/>
      <c r="K130" s="50"/>
      <c r="L130" s="50"/>
      <c r="M130" s="85" t="str">
        <f t="shared" si="12"/>
        <v/>
      </c>
      <c r="N130" s="48" t="str">
        <f t="shared" si="13"/>
        <v/>
      </c>
      <c r="O130" s="154"/>
    </row>
    <row r="131">
      <c r="B131" s="40"/>
      <c r="C131" s="84"/>
      <c r="D131" s="42"/>
      <c r="E131" s="42"/>
      <c r="F131" s="50"/>
      <c r="G131" s="50"/>
      <c r="H131" s="50"/>
      <c r="I131" s="50"/>
      <c r="J131" s="50"/>
      <c r="K131" s="50"/>
      <c r="L131" s="50"/>
      <c r="M131" s="85" t="str">
        <f t="shared" si="12"/>
        <v/>
      </c>
      <c r="N131" s="48" t="str">
        <f t="shared" si="13"/>
        <v/>
      </c>
      <c r="O131" s="154"/>
    </row>
    <row r="132">
      <c r="B132" s="40"/>
      <c r="C132" s="84"/>
      <c r="D132" s="42"/>
      <c r="E132" s="42"/>
      <c r="F132" s="50"/>
      <c r="G132" s="50"/>
      <c r="H132" s="50"/>
      <c r="I132" s="50"/>
      <c r="J132" s="50"/>
      <c r="K132" s="50"/>
      <c r="L132" s="50"/>
      <c r="M132" s="85" t="str">
        <f t="shared" si="12"/>
        <v/>
      </c>
      <c r="N132" s="48" t="str">
        <f t="shared" si="13"/>
        <v/>
      </c>
      <c r="O132" s="154"/>
    </row>
    <row r="133">
      <c r="B133" s="40"/>
      <c r="C133" s="84"/>
      <c r="D133" s="42"/>
      <c r="E133" s="42"/>
      <c r="F133" s="50"/>
      <c r="G133" s="50"/>
      <c r="H133" s="50"/>
      <c r="I133" s="50"/>
      <c r="J133" s="50"/>
      <c r="K133" s="50"/>
      <c r="L133" s="50"/>
      <c r="M133" s="85" t="str">
        <f t="shared" si="12"/>
        <v/>
      </c>
      <c r="N133" s="48" t="str">
        <f t="shared" si="13"/>
        <v/>
      </c>
      <c r="O133" s="154"/>
    </row>
    <row r="134">
      <c r="B134" s="40"/>
      <c r="C134" s="84"/>
      <c r="D134" s="42"/>
      <c r="E134" s="42"/>
      <c r="F134" s="50"/>
      <c r="G134" s="50"/>
      <c r="H134" s="50"/>
      <c r="I134" s="50"/>
      <c r="J134" s="50"/>
      <c r="K134" s="50"/>
      <c r="L134" s="50"/>
      <c r="M134" s="85" t="str">
        <f t="shared" si="12"/>
        <v/>
      </c>
      <c r="N134" s="48" t="str">
        <f t="shared" si="13"/>
        <v/>
      </c>
      <c r="O134" s="154"/>
    </row>
    <row r="135">
      <c r="B135" s="40"/>
      <c r="C135" s="84"/>
      <c r="D135" s="42"/>
      <c r="E135" s="42"/>
      <c r="F135" s="50"/>
      <c r="G135" s="50"/>
      <c r="H135" s="50"/>
      <c r="I135" s="50"/>
      <c r="J135" s="50"/>
      <c r="K135" s="50"/>
      <c r="L135" s="50"/>
      <c r="M135" s="85" t="str">
        <f t="shared" si="12"/>
        <v/>
      </c>
      <c r="N135" s="48" t="str">
        <f t="shared" si="13"/>
        <v/>
      </c>
      <c r="O135" s="154"/>
    </row>
    <row r="136">
      <c r="B136" s="40"/>
      <c r="C136" s="84"/>
      <c r="D136" s="42"/>
      <c r="E136" s="42"/>
      <c r="F136" s="50"/>
      <c r="G136" s="50"/>
      <c r="H136" s="50"/>
      <c r="I136" s="50"/>
      <c r="J136" s="50"/>
      <c r="K136" s="50"/>
      <c r="L136" s="50"/>
      <c r="M136" s="85" t="str">
        <f t="shared" si="12"/>
        <v/>
      </c>
      <c r="N136" s="48" t="str">
        <f t="shared" si="13"/>
        <v/>
      </c>
      <c r="O136" s="154"/>
    </row>
    <row r="137">
      <c r="B137" s="40"/>
      <c r="C137" s="84"/>
      <c r="D137" s="42"/>
      <c r="E137" s="42"/>
      <c r="F137" s="50"/>
      <c r="G137" s="50"/>
      <c r="H137" s="50"/>
      <c r="I137" s="50"/>
      <c r="J137" s="50"/>
      <c r="K137" s="50"/>
      <c r="L137" s="50"/>
      <c r="M137" s="85" t="str">
        <f t="shared" si="12"/>
        <v/>
      </c>
      <c r="N137" s="48" t="str">
        <f t="shared" si="13"/>
        <v/>
      </c>
      <c r="O137" s="154"/>
    </row>
    <row r="138">
      <c r="A138" s="7"/>
      <c r="B138" s="86"/>
      <c r="C138" s="87"/>
      <c r="D138" s="88"/>
      <c r="E138" s="88"/>
      <c r="F138" s="44"/>
      <c r="G138" s="44"/>
      <c r="H138" s="43"/>
      <c r="I138" s="44"/>
      <c r="J138" s="44"/>
      <c r="K138" s="44"/>
      <c r="L138" s="44"/>
      <c r="M138" s="44"/>
      <c r="N138" s="44"/>
    </row>
    <row r="139">
      <c r="A139" s="89" t="s">
        <v>148</v>
      </c>
      <c r="B139" s="86"/>
      <c r="C139" s="87"/>
      <c r="D139" s="88"/>
      <c r="E139" s="88"/>
      <c r="F139" s="44"/>
      <c r="G139" s="44"/>
      <c r="H139" s="43"/>
      <c r="I139" s="44"/>
      <c r="J139" s="44"/>
      <c r="K139" s="44"/>
      <c r="L139" s="44"/>
      <c r="M139" s="44"/>
      <c r="N139" s="44"/>
    </row>
    <row r="140">
      <c r="A140" s="7"/>
      <c r="B140" s="86"/>
      <c r="C140" s="87"/>
      <c r="D140" s="88"/>
      <c r="E140" s="88"/>
      <c r="F140" s="44"/>
      <c r="G140" s="44"/>
      <c r="H140" s="43"/>
      <c r="I140" s="44"/>
      <c r="J140" s="44"/>
      <c r="K140" s="44"/>
      <c r="L140" s="44"/>
      <c r="M140" s="44"/>
      <c r="N140" s="44"/>
    </row>
    <row r="141">
      <c r="A141" s="7"/>
      <c r="B141" s="90" t="s">
        <v>149</v>
      </c>
      <c r="C141" s="91"/>
      <c r="D141" s="92"/>
      <c r="E141" s="88"/>
      <c r="F141" s="44"/>
      <c r="G141" s="44"/>
      <c r="H141" s="43"/>
      <c r="I141" s="44"/>
      <c r="J141" s="44"/>
      <c r="K141" s="44"/>
      <c r="L141" s="44"/>
      <c r="M141" s="44"/>
      <c r="N141" s="44"/>
    </row>
    <row r="142">
      <c r="A142" s="7"/>
      <c r="B142" s="93"/>
      <c r="C142" s="94" t="s">
        <v>150</v>
      </c>
      <c r="D142" s="92"/>
      <c r="E142" s="88"/>
      <c r="F142" s="44"/>
      <c r="G142" s="44"/>
      <c r="H142" s="43"/>
      <c r="I142" s="44"/>
      <c r="J142" s="44"/>
      <c r="K142" s="44"/>
      <c r="L142" s="44"/>
      <c r="M142" s="44"/>
      <c r="N142" s="44"/>
    </row>
    <row r="143">
      <c r="A143" s="7"/>
      <c r="B143" s="95" t="s">
        <v>151</v>
      </c>
      <c r="C143" s="96" t="s">
        <v>152</v>
      </c>
      <c r="D143" s="92"/>
      <c r="E143" s="88"/>
      <c r="F143" s="44"/>
      <c r="G143" s="44"/>
      <c r="H143" s="43"/>
      <c r="I143" s="44"/>
      <c r="J143" s="44"/>
      <c r="K143" s="44"/>
      <c r="L143" s="44"/>
      <c r="M143" s="44"/>
      <c r="N143" s="44"/>
    </row>
    <row r="144">
      <c r="A144" s="7"/>
      <c r="B144" s="97"/>
      <c r="C144" s="98" t="s">
        <v>153</v>
      </c>
      <c r="D144" s="92"/>
      <c r="E144" s="88"/>
      <c r="F144" s="44"/>
      <c r="G144" s="44"/>
      <c r="H144" s="43"/>
      <c r="I144" s="44"/>
      <c r="J144" s="44"/>
      <c r="K144" s="44"/>
      <c r="L144" s="44"/>
      <c r="M144" s="44"/>
      <c r="N144" s="44"/>
    </row>
    <row r="145">
      <c r="A145" s="7"/>
      <c r="B145" s="99"/>
      <c r="C145" s="100" t="s">
        <v>154</v>
      </c>
      <c r="D145" s="92"/>
      <c r="E145" s="88"/>
      <c r="F145" s="44"/>
      <c r="G145" s="44"/>
      <c r="H145" s="43"/>
      <c r="I145" s="44"/>
      <c r="J145" s="44"/>
      <c r="K145" s="44"/>
      <c r="L145" s="44"/>
      <c r="M145" s="44"/>
      <c r="N145" s="44"/>
    </row>
    <row r="146">
      <c r="A146" s="7"/>
      <c r="B146" s="160"/>
      <c r="C146" s="43"/>
      <c r="D146" s="161"/>
      <c r="E146" s="88"/>
      <c r="F146" s="101"/>
      <c r="H146" s="43"/>
      <c r="I146" s="44"/>
      <c r="J146" s="44"/>
      <c r="K146" s="44"/>
      <c r="L146" s="44"/>
      <c r="M146" s="44"/>
      <c r="N146" s="44"/>
    </row>
    <row r="147">
      <c r="A147" s="7"/>
      <c r="B147" s="43"/>
      <c r="C147" s="101" t="s">
        <v>156</v>
      </c>
      <c r="D147" s="162" t="s">
        <v>178</v>
      </c>
      <c r="F147" s="101"/>
      <c r="H147" s="43"/>
      <c r="I147" s="44"/>
      <c r="J147" s="44"/>
      <c r="K147" s="44"/>
      <c r="L147" s="44"/>
      <c r="M147" s="44"/>
      <c r="N147" s="44"/>
    </row>
    <row r="148">
      <c r="B148" s="163" t="s">
        <v>301</v>
      </c>
      <c r="C148" s="104"/>
      <c r="D148" s="105"/>
      <c r="F148" s="107"/>
      <c r="G148" s="107"/>
      <c r="H148" s="43"/>
      <c r="I148" s="44"/>
      <c r="J148" s="44"/>
      <c r="K148" s="44"/>
      <c r="L148" s="44"/>
      <c r="M148" s="44"/>
      <c r="N148" s="44"/>
    </row>
    <row r="149">
      <c r="B149" s="108"/>
      <c r="C149" s="108"/>
      <c r="D149" s="164" t="s">
        <v>159</v>
      </c>
      <c r="F149" s="165"/>
      <c r="H149" s="109"/>
      <c r="I149" s="109"/>
      <c r="J149" s="71"/>
      <c r="K149" s="71"/>
      <c r="L149" s="71"/>
      <c r="M149" s="71"/>
      <c r="N149" s="71"/>
      <c r="P149" s="110"/>
      <c r="R149" s="111"/>
      <c r="S149" s="54"/>
      <c r="T149" s="54"/>
      <c r="U149" s="54"/>
      <c r="V149" s="54"/>
      <c r="W149" s="54"/>
      <c r="X149" s="54"/>
      <c r="Y149" s="54"/>
      <c r="Z149" s="54"/>
      <c r="AA149" s="54"/>
      <c r="AB149" s="54"/>
    </row>
    <row r="150">
      <c r="B150" s="108"/>
      <c r="C150" s="164"/>
      <c r="D150" s="164" t="s">
        <v>303</v>
      </c>
      <c r="F150" s="166"/>
      <c r="H150" s="109"/>
      <c r="I150" s="109"/>
      <c r="J150" s="71"/>
      <c r="K150" s="71"/>
      <c r="L150" s="71"/>
      <c r="M150" s="71"/>
      <c r="N150" s="71"/>
      <c r="P150" s="110"/>
      <c r="R150" s="111"/>
      <c r="S150" s="54"/>
      <c r="T150" s="54"/>
      <c r="U150" s="54"/>
      <c r="V150" s="54"/>
      <c r="W150" s="54"/>
      <c r="X150" s="54"/>
      <c r="Y150" s="54"/>
      <c r="Z150" s="54"/>
      <c r="AA150" s="54"/>
      <c r="AB150" s="54"/>
    </row>
    <row r="151">
      <c r="B151" s="108"/>
      <c r="C151" s="164" t="s">
        <v>637</v>
      </c>
      <c r="D151" s="167" t="s">
        <v>161</v>
      </c>
      <c r="F151" s="166"/>
      <c r="H151" s="109"/>
      <c r="I151" s="109"/>
      <c r="J151" s="71"/>
      <c r="K151" s="71"/>
      <c r="L151" s="71"/>
      <c r="M151" s="71"/>
      <c r="N151" s="71"/>
      <c r="P151" s="110"/>
      <c r="R151" s="111"/>
      <c r="S151" s="54"/>
      <c r="T151" s="54"/>
      <c r="U151" s="54"/>
      <c r="V151" s="54"/>
      <c r="W151" s="54"/>
      <c r="X151" s="54"/>
      <c r="Y151" s="54"/>
      <c r="Z151" s="54"/>
      <c r="AA151" s="54"/>
      <c r="AB151" s="54"/>
    </row>
    <row r="152">
      <c r="B152" s="108"/>
      <c r="C152" s="129" t="s">
        <v>384</v>
      </c>
      <c r="D152" s="167" t="s">
        <v>163</v>
      </c>
      <c r="F152" s="166"/>
      <c r="G152" s="168" t="str">
        <f>O51</f>
        <v/>
      </c>
      <c r="H152" s="169" t="s">
        <v>307</v>
      </c>
      <c r="I152" s="109"/>
      <c r="J152" s="71"/>
      <c r="K152" s="71"/>
      <c r="L152" s="71"/>
      <c r="M152" s="71"/>
      <c r="N152" s="71"/>
      <c r="P152" s="110"/>
      <c r="R152" s="111"/>
      <c r="S152" s="54"/>
      <c r="T152" s="54"/>
      <c r="U152" s="54"/>
      <c r="V152" s="54"/>
      <c r="W152" s="54"/>
      <c r="X152" s="54"/>
      <c r="Y152" s="54"/>
      <c r="Z152" s="54"/>
      <c r="AA152" s="54"/>
      <c r="AB152" s="54"/>
    </row>
    <row r="153">
      <c r="B153" s="108"/>
      <c r="C153" s="129" t="s">
        <v>308</v>
      </c>
      <c r="D153" s="167" t="s">
        <v>164</v>
      </c>
      <c r="F153" s="166"/>
      <c r="G153" s="168" t="str">
        <f>O33</f>
        <v/>
      </c>
      <c r="H153" s="169" t="s">
        <v>309</v>
      </c>
      <c r="I153" s="109"/>
      <c r="J153" s="71"/>
      <c r="K153" s="71"/>
      <c r="L153" s="71"/>
      <c r="M153" s="71"/>
      <c r="N153" s="71"/>
      <c r="P153" s="110"/>
      <c r="R153" s="111"/>
      <c r="S153" s="54"/>
      <c r="T153" s="54"/>
      <c r="U153" s="54"/>
      <c r="V153" s="54"/>
      <c r="W153" s="54"/>
      <c r="X153" s="54"/>
      <c r="Y153" s="54"/>
      <c r="Z153" s="54"/>
      <c r="AA153" s="54"/>
      <c r="AB153" s="54"/>
    </row>
    <row r="154">
      <c r="B154" s="108"/>
      <c r="C154" s="170" t="s">
        <v>310</v>
      </c>
      <c r="D154" s="171" t="s">
        <v>165</v>
      </c>
      <c r="F154" s="172"/>
      <c r="H154" s="173" t="s">
        <v>311</v>
      </c>
      <c r="I154" s="109"/>
      <c r="J154" s="71"/>
      <c r="K154" s="71"/>
      <c r="L154" s="71"/>
      <c r="M154" s="71"/>
      <c r="N154" s="71"/>
      <c r="P154" s="110"/>
      <c r="R154" s="111"/>
      <c r="S154" s="54"/>
      <c r="T154" s="54"/>
      <c r="U154" s="54"/>
      <c r="V154" s="54"/>
      <c r="W154" s="54"/>
      <c r="X154" s="54"/>
      <c r="Y154" s="54"/>
      <c r="Z154" s="54"/>
      <c r="AA154" s="54"/>
      <c r="AB154" s="54"/>
    </row>
    <row r="155">
      <c r="B155" s="114"/>
      <c r="C155" s="164" t="s">
        <v>167</v>
      </c>
      <c r="D155" s="164" t="s">
        <v>312</v>
      </c>
      <c r="F155" s="174"/>
      <c r="G155" s="175">
        <f>J8</f>
        <v>0</v>
      </c>
      <c r="H155" s="169" t="s">
        <v>313</v>
      </c>
      <c r="I155" s="71"/>
      <c r="J155" s="71"/>
      <c r="K155" s="71"/>
      <c r="L155" s="71"/>
      <c r="M155" s="71"/>
      <c r="N155" s="71"/>
      <c r="P155" s="110"/>
      <c r="R155" s="111"/>
      <c r="S155" s="54"/>
      <c r="T155" s="54"/>
      <c r="U155" s="54"/>
      <c r="V155" s="54"/>
      <c r="W155" s="54"/>
      <c r="X155" s="54"/>
      <c r="Y155" s="54"/>
      <c r="Z155" s="54"/>
      <c r="AA155" s="54"/>
      <c r="AB155" s="54"/>
    </row>
    <row r="156">
      <c r="B156" s="114"/>
      <c r="C156" s="164" t="s">
        <v>638</v>
      </c>
      <c r="D156" s="164" t="s">
        <v>168</v>
      </c>
      <c r="F156" s="166"/>
      <c r="H156" s="109"/>
      <c r="I156" s="71"/>
      <c r="J156" s="71"/>
      <c r="K156" s="71"/>
      <c r="L156" s="71"/>
      <c r="M156" s="71"/>
      <c r="N156" s="71"/>
      <c r="P156" s="110"/>
      <c r="R156" s="111"/>
      <c r="S156" s="54"/>
      <c r="T156" s="54"/>
      <c r="U156" s="54"/>
      <c r="V156" s="54"/>
      <c r="W156" s="54"/>
      <c r="X156" s="54"/>
      <c r="Y156" s="54"/>
      <c r="Z156" s="54"/>
      <c r="AA156" s="54"/>
      <c r="AB156" s="54"/>
    </row>
    <row r="157">
      <c r="B157" s="114"/>
      <c r="C157" s="176" t="s">
        <v>171</v>
      </c>
      <c r="D157" s="176" t="s">
        <v>170</v>
      </c>
      <c r="F157" s="172"/>
      <c r="H157" s="173" t="s">
        <v>311</v>
      </c>
      <c r="J157" s="71"/>
      <c r="K157" s="71"/>
      <c r="L157" s="71"/>
      <c r="M157" s="67"/>
      <c r="P157" s="110"/>
      <c r="R157" s="111"/>
      <c r="S157" s="54"/>
      <c r="T157" s="54"/>
      <c r="U157" s="54"/>
      <c r="V157" s="54"/>
      <c r="W157" s="54"/>
      <c r="X157" s="54"/>
      <c r="Y157" s="54"/>
      <c r="Z157" s="54"/>
      <c r="AA157" s="54"/>
      <c r="AB157" s="54"/>
    </row>
    <row r="158">
      <c r="B158" s="114"/>
      <c r="C158" s="108"/>
      <c r="D158" s="108"/>
      <c r="E158" s="108"/>
      <c r="H158" s="109"/>
      <c r="I158" s="109"/>
      <c r="J158" s="71"/>
      <c r="K158" s="71"/>
      <c r="L158" s="71"/>
      <c r="M158" s="71"/>
      <c r="N158" s="71"/>
      <c r="P158" s="110"/>
      <c r="R158" s="111"/>
      <c r="S158" s="54"/>
      <c r="T158" s="54"/>
      <c r="U158" s="54"/>
      <c r="V158" s="54"/>
      <c r="W158" s="54"/>
      <c r="X158" s="54"/>
      <c r="Y158" s="54"/>
      <c r="Z158" s="54"/>
      <c r="AA158" s="54"/>
      <c r="AB158" s="54"/>
    </row>
    <row r="159">
      <c r="B159" s="163" t="s">
        <v>172</v>
      </c>
      <c r="C159" s="108"/>
      <c r="D159" s="108"/>
      <c r="E159" s="108"/>
      <c r="H159" s="109"/>
      <c r="I159" s="109"/>
      <c r="J159" s="71"/>
      <c r="K159" s="71"/>
      <c r="L159" s="71"/>
      <c r="M159" s="71"/>
      <c r="N159" s="71"/>
      <c r="P159" s="110"/>
      <c r="R159" s="111"/>
      <c r="S159" s="54"/>
      <c r="T159" s="54"/>
      <c r="U159" s="54"/>
      <c r="V159" s="54"/>
      <c r="W159" s="54"/>
      <c r="X159" s="54"/>
      <c r="Y159" s="54"/>
      <c r="Z159" s="54"/>
      <c r="AA159" s="54"/>
      <c r="AB159" s="54"/>
    </row>
    <row r="160">
      <c r="B160" s="114"/>
      <c r="C160" s="164" t="s">
        <v>315</v>
      </c>
      <c r="D160" s="108"/>
      <c r="E160" s="108"/>
      <c r="F160" s="8" t="s">
        <v>316</v>
      </c>
      <c r="G160" s="8" t="s">
        <v>317</v>
      </c>
      <c r="H160" s="2" t="s">
        <v>318</v>
      </c>
      <c r="I160" s="109"/>
      <c r="J160" s="71"/>
      <c r="K160" s="71"/>
      <c r="L160" s="71"/>
      <c r="M160" s="71"/>
      <c r="N160" s="71"/>
      <c r="P160" s="110"/>
      <c r="Q160" s="116" t="s">
        <v>174</v>
      </c>
      <c r="R160" s="117"/>
      <c r="S160" s="117"/>
      <c r="T160" s="54"/>
      <c r="U160" s="54"/>
      <c r="V160" s="54"/>
      <c r="W160" s="54"/>
      <c r="X160" s="54"/>
      <c r="Y160" s="54"/>
      <c r="Z160" s="54"/>
      <c r="AA160" s="54"/>
    </row>
    <row r="161">
      <c r="B161" s="114"/>
      <c r="C161" s="129" t="s">
        <v>320</v>
      </c>
      <c r="D161" s="167" t="s">
        <v>321</v>
      </c>
      <c r="F161" s="166"/>
      <c r="G161" s="166"/>
      <c r="H161" s="115">
        <f t="shared" ref="H161:H163" si="14">F161+G161</f>
        <v>0</v>
      </c>
      <c r="I161" s="109"/>
      <c r="J161" s="71"/>
      <c r="K161" s="71"/>
      <c r="L161" s="71"/>
      <c r="M161" s="71"/>
      <c r="N161" s="71"/>
      <c r="P161" s="110"/>
      <c r="Q161" s="52"/>
      <c r="R161" s="123"/>
      <c r="S161" s="123"/>
      <c r="T161" s="124"/>
      <c r="U161" s="124"/>
      <c r="V161" s="124"/>
      <c r="W161" s="124"/>
      <c r="X161" s="124"/>
      <c r="Y161" s="124"/>
      <c r="Z161" s="124"/>
      <c r="AA161" s="124"/>
      <c r="AB161" s="124"/>
      <c r="AC161" s="124"/>
      <c r="AD161" s="124"/>
    </row>
    <row r="162">
      <c r="B162" s="114"/>
      <c r="C162" s="129" t="s">
        <v>320</v>
      </c>
      <c r="D162" s="167" t="s">
        <v>322</v>
      </c>
      <c r="F162" s="166"/>
      <c r="G162" s="166"/>
      <c r="H162" s="115">
        <f t="shared" si="14"/>
        <v>0</v>
      </c>
      <c r="I162" s="109"/>
      <c r="J162" s="71"/>
      <c r="K162" s="71"/>
      <c r="L162" s="71"/>
      <c r="M162" s="71"/>
      <c r="N162" s="71"/>
      <c r="P162" s="110"/>
      <c r="Q162" s="52" t="s">
        <v>178</v>
      </c>
      <c r="R162" s="123"/>
      <c r="S162" s="123"/>
      <c r="T162" s="124"/>
      <c r="U162" s="124"/>
      <c r="V162" s="124"/>
      <c r="W162" s="124"/>
      <c r="X162" s="124"/>
      <c r="Y162" s="124"/>
      <c r="Z162" s="124"/>
      <c r="AA162" s="124"/>
      <c r="AB162" s="124"/>
      <c r="AC162" s="124"/>
      <c r="AD162" s="124"/>
    </row>
    <row r="163">
      <c r="B163" s="114"/>
      <c r="C163" s="129" t="s">
        <v>320</v>
      </c>
      <c r="D163" s="167" t="s">
        <v>323</v>
      </c>
      <c r="F163" s="166"/>
      <c r="G163" s="166"/>
      <c r="H163" s="115">
        <f t="shared" si="14"/>
        <v>0</v>
      </c>
      <c r="I163" s="109"/>
      <c r="J163" s="71"/>
      <c r="K163" s="71"/>
      <c r="L163" s="71"/>
      <c r="M163" s="71"/>
      <c r="N163" s="71"/>
      <c r="P163" s="110"/>
      <c r="Q163" s="60"/>
      <c r="R163" s="54"/>
      <c r="S163" s="54"/>
      <c r="T163" s="54"/>
      <c r="U163" s="54"/>
      <c r="V163" s="54"/>
      <c r="W163" s="54"/>
      <c r="X163" s="54"/>
      <c r="Y163" s="54"/>
      <c r="Z163" s="54"/>
      <c r="AA163" s="54"/>
      <c r="AB163" s="54"/>
      <c r="AC163" s="54"/>
      <c r="AD163" s="54"/>
    </row>
    <row r="164">
      <c r="B164" s="108"/>
      <c r="C164" s="108"/>
      <c r="D164" s="108"/>
      <c r="E164" s="108"/>
      <c r="H164" s="109" t="s">
        <v>173</v>
      </c>
      <c r="I164" s="115">
        <f>sum(N165:N168)</f>
        <v>0</v>
      </c>
      <c r="J164" s="71"/>
      <c r="K164" s="71"/>
      <c r="L164" s="71"/>
      <c r="M164" s="71">
        <f>if(Count(F164:L164)&gt;0,sum(F164:L164),"")</f>
        <v>0</v>
      </c>
      <c r="N164" s="68" t="str">
        <f>if(ISNUMBER(M164)=false,"",if($J$8&lt;&gt;0,if(M164&lt;&gt;"",M164*$J$8,""),""))</f>
        <v/>
      </c>
      <c r="P164" s="110"/>
      <c r="Q164" s="52" t="s">
        <v>183</v>
      </c>
      <c r="R164" s="126"/>
      <c r="S164" s="126"/>
      <c r="T164" s="126"/>
      <c r="U164" s="126"/>
      <c r="V164" s="126"/>
      <c r="W164" s="127"/>
      <c r="X164" s="127"/>
      <c r="Y164" s="126"/>
      <c r="Z164" s="126"/>
      <c r="AA164" s="126"/>
      <c r="AB164" s="126"/>
      <c r="AC164" s="126"/>
      <c r="AD164" s="126"/>
    </row>
    <row r="165">
      <c r="B165" s="108"/>
      <c r="C165" s="105"/>
      <c r="D165" s="112"/>
      <c r="E165" s="112"/>
      <c r="G165" s="107" t="s">
        <v>175</v>
      </c>
      <c r="H165" s="43"/>
      <c r="I165" s="118">
        <f>N166+N167</f>
        <v>0</v>
      </c>
      <c r="J165" s="71"/>
      <c r="K165" s="71"/>
      <c r="L165" s="119"/>
      <c r="M165" s="120"/>
      <c r="N165" s="115"/>
      <c r="O165" s="121"/>
      <c r="P165" s="122"/>
      <c r="Q165" s="60" t="s">
        <v>185</v>
      </c>
      <c r="R165" s="69">
        <f t="shared" ref="R165:AD165" si="15">R164*$J$8</f>
        <v>0</v>
      </c>
      <c r="S165" s="69">
        <f t="shared" si="15"/>
        <v>0</v>
      </c>
      <c r="T165" s="69">
        <f t="shared" si="15"/>
        <v>0</v>
      </c>
      <c r="U165" s="69">
        <f t="shared" si="15"/>
        <v>0</v>
      </c>
      <c r="V165" s="69">
        <f t="shared" si="15"/>
        <v>0</v>
      </c>
      <c r="W165" s="128">
        <f t="shared" si="15"/>
        <v>0</v>
      </c>
      <c r="X165" s="128">
        <f t="shared" si="15"/>
        <v>0</v>
      </c>
      <c r="Y165" s="69">
        <f t="shared" si="15"/>
        <v>0</v>
      </c>
      <c r="Z165" s="69">
        <f t="shared" si="15"/>
        <v>0</v>
      </c>
      <c r="AA165" s="69">
        <f t="shared" si="15"/>
        <v>0</v>
      </c>
      <c r="AB165" s="69">
        <f t="shared" si="15"/>
        <v>0</v>
      </c>
      <c r="AC165" s="69">
        <f t="shared" si="15"/>
        <v>0</v>
      </c>
      <c r="AD165" s="69">
        <f t="shared" si="15"/>
        <v>0</v>
      </c>
    </row>
    <row r="166">
      <c r="B166" s="108"/>
      <c r="C166" s="164" t="s">
        <v>639</v>
      </c>
      <c r="D166" s="167" t="s">
        <v>177</v>
      </c>
      <c r="F166" s="125"/>
      <c r="G166" s="119"/>
      <c r="H166" s="71"/>
      <c r="I166" s="71"/>
      <c r="J166" s="71"/>
      <c r="K166" s="71"/>
      <c r="L166" s="119"/>
      <c r="M166" s="120" t="str">
        <f>if(Count(F166:K166)&gt;0,sum(F166:K166),"")</f>
        <v/>
      </c>
      <c r="N166" s="115" t="str">
        <f t="shared" ref="N166:N170" si="16">if(ISNUMBER(M166)=false,"",if($J$8&lt;&gt;0,if(M166&lt;&gt;"",M166*$J$8,""),""))</f>
        <v/>
      </c>
      <c r="Q166" s="60"/>
      <c r="R166" s="54"/>
      <c r="S166" s="54"/>
      <c r="T166" s="54"/>
      <c r="U166" s="54"/>
      <c r="V166" s="54"/>
      <c r="W166" s="54"/>
      <c r="X166" s="54"/>
      <c r="Y166" s="54"/>
      <c r="Z166" s="54"/>
      <c r="AA166" s="54"/>
      <c r="AB166" s="54"/>
      <c r="AC166" s="54"/>
      <c r="AD166" s="54"/>
    </row>
    <row r="167">
      <c r="B167" s="108"/>
      <c r="C167" s="167" t="s">
        <v>179</v>
      </c>
      <c r="D167" s="167" t="s">
        <v>180</v>
      </c>
      <c r="F167" s="125"/>
      <c r="G167" s="70"/>
      <c r="H167" s="66"/>
      <c r="I167" s="66"/>
      <c r="J167" s="66"/>
      <c r="K167" s="66"/>
      <c r="L167" s="66"/>
      <c r="M167" s="120" t="str">
        <f t="shared" ref="M167:M170" si="17">if(Count(F167:L167)&gt;0,sum(F167:L167),"")</f>
        <v/>
      </c>
      <c r="N167" s="115" t="str">
        <f t="shared" si="16"/>
        <v/>
      </c>
      <c r="P167" s="54"/>
      <c r="Q167" s="52" t="s">
        <v>188</v>
      </c>
      <c r="R167" s="127"/>
      <c r="S167" s="127"/>
      <c r="T167" s="127"/>
      <c r="U167" s="127"/>
      <c r="V167" s="127"/>
      <c r="W167" s="126"/>
      <c r="X167" s="126"/>
      <c r="Y167" s="127"/>
      <c r="Z167" s="127"/>
      <c r="AA167" s="127"/>
      <c r="AB167" s="127"/>
      <c r="AC167" s="127"/>
      <c r="AD167" s="127"/>
    </row>
    <row r="168">
      <c r="B168" s="108"/>
      <c r="C168" s="167" t="s">
        <v>181</v>
      </c>
      <c r="D168" s="167" t="s">
        <v>182</v>
      </c>
      <c r="F168" s="70"/>
      <c r="G168" s="70"/>
      <c r="H168" s="66"/>
      <c r="I168" s="66"/>
      <c r="J168" s="66"/>
      <c r="K168" s="66"/>
      <c r="L168" s="66"/>
      <c r="M168" s="120" t="str">
        <f t="shared" si="17"/>
        <v/>
      </c>
      <c r="N168" s="115" t="str">
        <f t="shared" si="16"/>
        <v/>
      </c>
      <c r="P168" s="54"/>
      <c r="Q168" s="60" t="s">
        <v>185</v>
      </c>
      <c r="R168" s="69">
        <f t="shared" ref="R168:AD168" si="18">R167*$J$8</f>
        <v>0</v>
      </c>
      <c r="S168" s="69">
        <f t="shared" si="18"/>
        <v>0</v>
      </c>
      <c r="T168" s="69">
        <f t="shared" si="18"/>
        <v>0</v>
      </c>
      <c r="U168" s="69">
        <f t="shared" si="18"/>
        <v>0</v>
      </c>
      <c r="V168" s="69">
        <f t="shared" si="18"/>
        <v>0</v>
      </c>
      <c r="W168" s="128">
        <f t="shared" si="18"/>
        <v>0</v>
      </c>
      <c r="X168" s="128">
        <f t="shared" si="18"/>
        <v>0</v>
      </c>
      <c r="Y168" s="69">
        <f t="shared" si="18"/>
        <v>0</v>
      </c>
      <c r="Z168" s="69">
        <f t="shared" si="18"/>
        <v>0</v>
      </c>
      <c r="AA168" s="69">
        <f t="shared" si="18"/>
        <v>0</v>
      </c>
      <c r="AB168" s="69">
        <f t="shared" si="18"/>
        <v>0</v>
      </c>
      <c r="AC168" s="69">
        <f t="shared" si="18"/>
        <v>0</v>
      </c>
      <c r="AD168" s="69">
        <f t="shared" si="18"/>
        <v>0</v>
      </c>
    </row>
    <row r="169">
      <c r="B169" s="108"/>
      <c r="C169" s="167" t="s">
        <v>184</v>
      </c>
      <c r="D169" s="167" t="s">
        <v>180</v>
      </c>
      <c r="F169" s="70"/>
      <c r="G169" s="66"/>
      <c r="H169" s="66"/>
      <c r="I169" s="66"/>
      <c r="J169" s="66"/>
      <c r="K169" s="66"/>
      <c r="L169" s="66"/>
      <c r="M169" s="120" t="str">
        <f t="shared" si="17"/>
        <v/>
      </c>
      <c r="N169" s="115" t="str">
        <f t="shared" si="16"/>
        <v/>
      </c>
      <c r="P169" s="54"/>
      <c r="Q169" s="60"/>
      <c r="R169" s="54"/>
      <c r="S169" s="54"/>
      <c r="T169" s="54"/>
      <c r="U169" s="54"/>
      <c r="V169" s="54"/>
      <c r="W169" s="54"/>
      <c r="X169" s="54"/>
      <c r="Y169" s="54"/>
      <c r="Z169" s="54"/>
      <c r="AA169" s="54"/>
      <c r="AB169" s="54"/>
      <c r="AC169" s="54"/>
      <c r="AD169" s="54"/>
    </row>
    <row r="170">
      <c r="B170" s="163" t="s">
        <v>186</v>
      </c>
      <c r="C170" s="65"/>
      <c r="D170" s="108"/>
      <c r="E170" s="108"/>
      <c r="F170" s="71"/>
      <c r="G170" s="71"/>
      <c r="H170" s="71"/>
      <c r="I170" s="71"/>
      <c r="J170" s="71"/>
      <c r="K170" s="71"/>
      <c r="L170" s="71"/>
      <c r="M170" s="71" t="str">
        <f t="shared" si="17"/>
        <v/>
      </c>
      <c r="N170" s="68" t="str">
        <f t="shared" si="16"/>
        <v/>
      </c>
      <c r="P170" s="110"/>
      <c r="Q170" s="55" t="s">
        <v>192</v>
      </c>
      <c r="R170" s="127"/>
      <c r="S170" s="127"/>
      <c r="T170" s="127"/>
      <c r="U170" s="127"/>
      <c r="V170" s="127"/>
      <c r="W170" s="126"/>
      <c r="X170" s="126"/>
      <c r="Y170" s="127"/>
      <c r="Z170" s="127"/>
      <c r="AA170" s="127"/>
      <c r="AB170" s="127"/>
      <c r="AC170" s="127"/>
      <c r="AD170" s="127"/>
    </row>
    <row r="171">
      <c r="B171" s="108"/>
      <c r="C171" s="192" t="s">
        <v>187</v>
      </c>
      <c r="D171" s="108"/>
      <c r="E171" s="108"/>
      <c r="F171" s="113"/>
      <c r="G171" s="71"/>
      <c r="H171" s="130" t="s">
        <v>173</v>
      </c>
      <c r="I171" s="131">
        <f>sum(N172:N173)</f>
        <v>0</v>
      </c>
      <c r="J171" s="71"/>
      <c r="K171" s="71"/>
      <c r="L171" s="71"/>
      <c r="M171" s="71"/>
      <c r="N171" s="68"/>
      <c r="P171" s="54"/>
      <c r="Q171" s="60" t="s">
        <v>185</v>
      </c>
      <c r="R171" s="69">
        <f t="shared" ref="R171:AD171" si="19">R170*$J$8</f>
        <v>0</v>
      </c>
      <c r="S171" s="69">
        <f t="shared" si="19"/>
        <v>0</v>
      </c>
      <c r="T171" s="69">
        <f t="shared" si="19"/>
        <v>0</v>
      </c>
      <c r="U171" s="69">
        <f t="shared" si="19"/>
        <v>0</v>
      </c>
      <c r="V171" s="69">
        <f t="shared" si="19"/>
        <v>0</v>
      </c>
      <c r="W171" s="128">
        <f t="shared" si="19"/>
        <v>0</v>
      </c>
      <c r="X171" s="128">
        <f t="shared" si="19"/>
        <v>0</v>
      </c>
      <c r="Y171" s="69">
        <f t="shared" si="19"/>
        <v>0</v>
      </c>
      <c r="Z171" s="69">
        <f t="shared" si="19"/>
        <v>0</v>
      </c>
      <c r="AA171" s="69">
        <f t="shared" si="19"/>
        <v>0</v>
      </c>
      <c r="AB171" s="69">
        <f t="shared" si="19"/>
        <v>0</v>
      </c>
      <c r="AC171" s="69">
        <f t="shared" si="19"/>
        <v>0</v>
      </c>
      <c r="AD171" s="69">
        <f t="shared" si="19"/>
        <v>0</v>
      </c>
    </row>
    <row r="172">
      <c r="B172" s="108"/>
      <c r="C172" s="164" t="s">
        <v>332</v>
      </c>
      <c r="D172" s="108"/>
      <c r="E172" s="108"/>
      <c r="F172" s="118" t="str">
        <f>F166</f>
        <v/>
      </c>
      <c r="G172" s="119"/>
      <c r="H172" s="71"/>
      <c r="I172" s="71"/>
      <c r="J172" s="71"/>
      <c r="K172" s="71"/>
      <c r="L172" s="71"/>
      <c r="M172" s="120" t="str">
        <f t="shared" ref="M172:M173" si="20">if(Count(F172:L172)&gt;0,sum(F172:L172),"")</f>
        <v/>
      </c>
      <c r="N172" s="115" t="str">
        <f t="shared" ref="N172:N175" si="21">if(ISNUMBER(M172)=false,"",if($J$8&lt;&gt;0,if(M172&lt;&gt;"",M172*$J$8,""),""))</f>
        <v/>
      </c>
      <c r="O172" s="54"/>
      <c r="P172" s="54"/>
      <c r="Q172" s="54"/>
      <c r="R172" s="54"/>
      <c r="S172" s="54"/>
      <c r="T172" s="54"/>
      <c r="U172" s="54"/>
      <c r="V172" s="54"/>
      <c r="W172" s="54"/>
      <c r="X172" s="54"/>
      <c r="Y172" s="54"/>
      <c r="Z172" s="54"/>
      <c r="AA172" s="54"/>
      <c r="AB172" s="54"/>
      <c r="AC172" s="54"/>
      <c r="AD172" s="54"/>
    </row>
    <row r="173">
      <c r="B173" s="108"/>
      <c r="C173" s="167" t="s">
        <v>190</v>
      </c>
      <c r="D173" s="108"/>
      <c r="E173" s="108"/>
      <c r="F173" s="132" t="str">
        <f>M167</f>
        <v/>
      </c>
      <c r="G173" s="71"/>
      <c r="H173" s="71"/>
      <c r="I173" s="71"/>
      <c r="J173" s="71"/>
      <c r="K173" s="71"/>
      <c r="L173" s="71"/>
      <c r="M173" s="120" t="str">
        <f t="shared" si="20"/>
        <v/>
      </c>
      <c r="N173" s="115" t="str">
        <f t="shared" si="21"/>
        <v/>
      </c>
      <c r="O173" s="54"/>
      <c r="P173" s="54"/>
      <c r="Q173" s="52" t="s">
        <v>195</v>
      </c>
      <c r="R173" s="126"/>
      <c r="S173" s="126"/>
      <c r="T173" s="126"/>
      <c r="U173" s="127"/>
      <c r="V173" s="126"/>
      <c r="W173" s="126"/>
      <c r="X173" s="126"/>
      <c r="Y173" s="126"/>
      <c r="Z173" s="126"/>
      <c r="AA173" s="126"/>
      <c r="AB173" s="126"/>
      <c r="AC173" s="126"/>
      <c r="AD173" s="126"/>
    </row>
    <row r="174">
      <c r="B174" s="163" t="s">
        <v>191</v>
      </c>
      <c r="C174" s="65"/>
      <c r="D174" s="108"/>
      <c r="E174" s="108"/>
      <c r="F174" s="71"/>
      <c r="G174" s="71"/>
      <c r="H174" s="71"/>
      <c r="I174" s="71"/>
      <c r="J174" s="71"/>
      <c r="K174" s="71"/>
      <c r="L174" s="71"/>
      <c r="M174" s="71"/>
      <c r="N174" s="68" t="str">
        <f t="shared" si="21"/>
        <v/>
      </c>
      <c r="O174" s="54"/>
      <c r="P174" s="54"/>
      <c r="Q174" s="54" t="s">
        <v>185</v>
      </c>
      <c r="R174" s="69">
        <f t="shared" ref="R174:AD174" si="22">R173*$J$8</f>
        <v>0</v>
      </c>
      <c r="S174" s="69">
        <f t="shared" si="22"/>
        <v>0</v>
      </c>
      <c r="T174" s="69">
        <f t="shared" si="22"/>
        <v>0</v>
      </c>
      <c r="U174" s="69">
        <f t="shared" si="22"/>
        <v>0</v>
      </c>
      <c r="V174" s="69">
        <f t="shared" si="22"/>
        <v>0</v>
      </c>
      <c r="W174" s="128">
        <f t="shared" si="22"/>
        <v>0</v>
      </c>
      <c r="X174" s="128">
        <f t="shared" si="22"/>
        <v>0</v>
      </c>
      <c r="Y174" s="69">
        <f t="shared" si="22"/>
        <v>0</v>
      </c>
      <c r="Z174" s="69">
        <f t="shared" si="22"/>
        <v>0</v>
      </c>
      <c r="AA174" s="69">
        <f t="shared" si="22"/>
        <v>0</v>
      </c>
      <c r="AB174" s="69">
        <f t="shared" si="22"/>
        <v>0</v>
      </c>
      <c r="AC174" s="69">
        <f t="shared" si="22"/>
        <v>0</v>
      </c>
      <c r="AD174" s="69">
        <f t="shared" si="22"/>
        <v>0</v>
      </c>
    </row>
    <row r="175">
      <c r="A175" s="54"/>
      <c r="B175" s="108"/>
      <c r="C175" s="194" t="s">
        <v>193</v>
      </c>
      <c r="D175" s="194"/>
      <c r="E175" s="108"/>
      <c r="F175" s="113"/>
      <c r="G175" s="71"/>
      <c r="H175" s="130" t="s">
        <v>173</v>
      </c>
      <c r="I175" s="131" t="str">
        <f>M176</f>
        <v/>
      </c>
      <c r="J175" s="71"/>
      <c r="K175" s="71"/>
      <c r="L175" s="71"/>
      <c r="M175" s="71" t="str">
        <f t="shared" ref="M175:M176" si="23">if(Count(F175:L175)&gt;0,sum(F175:L175),"")</f>
        <v/>
      </c>
      <c r="N175" s="68" t="str">
        <f t="shared" si="21"/>
        <v/>
      </c>
      <c r="P175" s="56"/>
      <c r="AI175" s="54"/>
      <c r="AJ175" s="54"/>
      <c r="AK175" s="54"/>
      <c r="AL175" s="54"/>
      <c r="AM175" s="54"/>
      <c r="AN175" s="54"/>
    </row>
    <row r="176">
      <c r="A176" s="54"/>
      <c r="B176" s="108"/>
      <c r="C176" s="164" t="s">
        <v>333</v>
      </c>
      <c r="D176" s="108"/>
      <c r="E176" s="108"/>
      <c r="F176" s="118" t="str">
        <f>if(F150="Yes",0,F156)</f>
        <v/>
      </c>
      <c r="G176" s="119"/>
      <c r="H176" s="71"/>
      <c r="I176" s="71"/>
      <c r="J176" s="71"/>
      <c r="K176" s="71"/>
      <c r="L176" s="71"/>
      <c r="M176" s="120" t="str">
        <f t="shared" si="23"/>
        <v/>
      </c>
      <c r="N176" s="133" t="s">
        <v>151</v>
      </c>
      <c r="O176" s="119"/>
      <c r="P176" s="54"/>
      <c r="AI176" s="54"/>
      <c r="AJ176" s="54"/>
      <c r="AK176" s="54"/>
      <c r="AL176" s="54"/>
      <c r="AM176" s="54"/>
      <c r="AN176" s="54"/>
    </row>
    <row r="177">
      <c r="A177" s="54"/>
      <c r="B177" s="108"/>
      <c r="C177" s="108"/>
      <c r="D177" s="108"/>
      <c r="E177" s="108"/>
      <c r="F177" s="71"/>
      <c r="G177" s="71"/>
      <c r="H177" s="71"/>
      <c r="I177" s="71"/>
      <c r="J177" s="71"/>
      <c r="K177" s="71"/>
      <c r="L177" s="71"/>
      <c r="M177" s="71"/>
      <c r="N177" s="68"/>
      <c r="O177" s="119"/>
      <c r="P177" s="54"/>
      <c r="AI177" s="54"/>
      <c r="AJ177" s="54"/>
      <c r="AK177" s="54"/>
      <c r="AL177" s="54"/>
      <c r="AM177" s="54"/>
      <c r="AN177" s="54"/>
    </row>
    <row r="178">
      <c r="B178" s="108"/>
      <c r="C178" s="194" t="s">
        <v>196</v>
      </c>
      <c r="D178" s="108"/>
      <c r="E178" s="108"/>
      <c r="F178" s="113"/>
      <c r="G178" s="71"/>
      <c r="H178" s="130" t="s">
        <v>173</v>
      </c>
      <c r="I178" s="131" t="str">
        <f>M179</f>
        <v/>
      </c>
      <c r="J178" s="71"/>
      <c r="K178" s="71"/>
      <c r="L178" s="71"/>
      <c r="M178" s="71" t="str">
        <f t="shared" ref="M178:M180" si="24">if(Count(F178:L178)&gt;0,sum(F178:L178),"")</f>
        <v/>
      </c>
      <c r="N178" s="68" t="str">
        <f>if(ISNUMBER(M178)=false,"",if($J$8&lt;&gt;0,if(M178&lt;&gt;"",M178*$J$8,""),""))</f>
        <v/>
      </c>
      <c r="P178" s="56"/>
    </row>
    <row r="179">
      <c r="B179" s="108"/>
      <c r="C179" s="164" t="s">
        <v>334</v>
      </c>
      <c r="D179" s="108"/>
      <c r="E179" s="108"/>
      <c r="F179" s="70"/>
      <c r="G179" s="119"/>
      <c r="H179" s="71"/>
      <c r="I179" s="71"/>
      <c r="J179" s="71"/>
      <c r="K179" s="71"/>
      <c r="L179" s="71"/>
      <c r="M179" s="120" t="str">
        <f t="shared" si="24"/>
        <v/>
      </c>
      <c r="N179" s="133" t="s">
        <v>151</v>
      </c>
      <c r="O179" s="54"/>
      <c r="P179" s="54"/>
    </row>
    <row r="180">
      <c r="B180" s="108"/>
      <c r="C180" s="65"/>
      <c r="D180" s="108"/>
      <c r="E180" s="108"/>
      <c r="F180" s="119"/>
      <c r="G180" s="71"/>
      <c r="H180" s="71"/>
      <c r="I180" s="71"/>
      <c r="J180" s="71"/>
      <c r="K180" s="71"/>
      <c r="L180" s="71"/>
      <c r="M180" s="71" t="str">
        <f t="shared" si="24"/>
        <v/>
      </c>
      <c r="N180" s="68" t="str">
        <f t="shared" ref="N180:N181" si="25">M180</f>
        <v/>
      </c>
      <c r="O180" s="54"/>
      <c r="P180" s="54"/>
    </row>
    <row r="181">
      <c r="B181" s="108"/>
      <c r="C181" s="194" t="s">
        <v>198</v>
      </c>
      <c r="D181" s="108"/>
      <c r="E181" s="108"/>
      <c r="F181" s="113"/>
      <c r="G181" s="71"/>
      <c r="H181" s="130" t="s">
        <v>173</v>
      </c>
      <c r="I181" s="131">
        <f>Q187-I178</f>
        <v>0</v>
      </c>
      <c r="J181" s="119"/>
      <c r="K181" s="119"/>
      <c r="L181" s="119"/>
      <c r="M181" s="54"/>
      <c r="N181" s="68" t="str">
        <f t="shared" si="25"/>
        <v/>
      </c>
      <c r="P181" s="56"/>
    </row>
    <row r="182">
      <c r="B182" s="108"/>
      <c r="C182" s="108"/>
      <c r="D182" s="108"/>
      <c r="E182" s="108"/>
      <c r="F182" s="54"/>
      <c r="G182" s="71"/>
      <c r="H182" s="71"/>
      <c r="I182" s="71"/>
      <c r="J182" s="71"/>
      <c r="K182" s="71"/>
      <c r="L182" s="71"/>
      <c r="M182" s="67"/>
      <c r="N182" s="68"/>
      <c r="O182" s="54"/>
      <c r="P182" s="54"/>
    </row>
    <row r="183">
      <c r="B183" s="108"/>
      <c r="C183" s="194" t="s">
        <v>199</v>
      </c>
      <c r="D183" s="108"/>
      <c r="E183" s="108"/>
      <c r="F183" s="113"/>
      <c r="G183" s="71"/>
      <c r="H183" s="130" t="s">
        <v>173</v>
      </c>
      <c r="I183" s="131">
        <f>N184-N185</f>
        <v>0</v>
      </c>
      <c r="J183" s="71"/>
      <c r="K183" s="71"/>
      <c r="L183" s="71"/>
      <c r="M183" s="71"/>
      <c r="N183" s="68"/>
      <c r="P183" s="56"/>
    </row>
    <row r="184">
      <c r="B184" s="198" t="s">
        <v>205</v>
      </c>
      <c r="C184" s="105" t="s">
        <v>336</v>
      </c>
      <c r="D184" s="108"/>
      <c r="E184" s="108"/>
      <c r="F184" s="125"/>
      <c r="G184" s="71"/>
      <c r="H184" s="169"/>
      <c r="I184" s="71"/>
      <c r="J184" s="71"/>
      <c r="K184" s="71"/>
      <c r="L184" s="71"/>
      <c r="M184" s="71"/>
      <c r="N184" s="134" t="str">
        <f t="shared" ref="N184:N185" si="26">F184</f>
        <v/>
      </c>
      <c r="O184" s="54"/>
      <c r="P184" s="54"/>
    </row>
    <row r="185">
      <c r="B185" s="192" t="s">
        <v>128</v>
      </c>
      <c r="C185" s="164" t="s">
        <v>337</v>
      </c>
      <c r="D185" s="108"/>
      <c r="E185" s="108"/>
      <c r="F185" s="118" t="str">
        <f>O70</f>
        <v/>
      </c>
      <c r="G185" s="71"/>
      <c r="H185" s="169" t="s">
        <v>338</v>
      </c>
      <c r="I185" s="71"/>
      <c r="J185" s="71"/>
      <c r="K185" s="71">
        <f>I187+F183</f>
        <v>0</v>
      </c>
      <c r="L185" s="71"/>
      <c r="M185" s="71"/>
      <c r="N185" s="134" t="str">
        <f t="shared" si="26"/>
        <v/>
      </c>
      <c r="O185" s="54"/>
      <c r="P185" s="54"/>
    </row>
    <row r="186">
      <c r="B186" s="108"/>
      <c r="C186" s="108"/>
      <c r="D186" s="108"/>
      <c r="E186" s="108"/>
      <c r="F186" s="119"/>
      <c r="G186" s="71"/>
      <c r="H186" s="71"/>
      <c r="I186" s="71"/>
      <c r="J186" s="71">
        <f>I175+I178+I181-I183</f>
        <v>0</v>
      </c>
      <c r="K186" s="71"/>
      <c r="L186" s="71"/>
      <c r="M186" s="71"/>
      <c r="N186" s="71"/>
    </row>
    <row r="187">
      <c r="B187" s="108"/>
      <c r="C187" s="194" t="s">
        <v>201</v>
      </c>
      <c r="D187" s="108"/>
      <c r="E187" s="108"/>
      <c r="F187" s="113"/>
      <c r="G187" s="71"/>
      <c r="H187" s="130" t="s">
        <v>173</v>
      </c>
      <c r="I187" s="131">
        <f>sum(O188:O206)</f>
        <v>0</v>
      </c>
      <c r="J187" s="135" t="s">
        <v>202</v>
      </c>
      <c r="K187" s="71"/>
      <c r="L187" s="71"/>
      <c r="M187" s="71"/>
      <c r="N187" s="71"/>
      <c r="P187" s="2" t="s">
        <v>203</v>
      </c>
      <c r="Q187" s="59">
        <f>M188+N189+N190+N191+N192+N193+N194+N195+N196-M197-N198-N199+N200+M201-M202-M203-M204+M205+M206</f>
        <v>0</v>
      </c>
    </row>
    <row r="188">
      <c r="B188" s="108"/>
      <c r="C188" s="164" t="s">
        <v>204</v>
      </c>
      <c r="D188" s="108"/>
      <c r="E188" s="108"/>
      <c r="F188" s="132">
        <f>F179+F176</f>
        <v>0</v>
      </c>
      <c r="G188" s="119"/>
      <c r="H188" s="71"/>
      <c r="I188" s="71"/>
      <c r="J188" s="71"/>
      <c r="K188" s="71"/>
      <c r="L188" s="71"/>
      <c r="M188" s="120">
        <f t="shared" ref="M188:M200" si="28">if(Count(F188:L188)&gt;0,sum(F188:L188),"")</f>
        <v>0</v>
      </c>
      <c r="N188" s="54"/>
      <c r="O188" s="136">
        <f>M188</f>
        <v>0</v>
      </c>
      <c r="P188" s="54"/>
    </row>
    <row r="189">
      <c r="B189" s="137" t="s">
        <v>205</v>
      </c>
      <c r="C189" s="164" t="s">
        <v>206</v>
      </c>
      <c r="D189" s="65"/>
      <c r="E189" s="65"/>
      <c r="F189" s="132" t="str">
        <f t="shared" ref="F189:L189" si="27">F27</f>
        <v/>
      </c>
      <c r="G189" s="132" t="str">
        <f t="shared" si="27"/>
        <v/>
      </c>
      <c r="H189" s="132" t="str">
        <f t="shared" si="27"/>
        <v/>
      </c>
      <c r="I189" s="132" t="str">
        <f t="shared" si="27"/>
        <v/>
      </c>
      <c r="J189" s="132" t="str">
        <f t="shared" si="27"/>
        <v/>
      </c>
      <c r="K189" s="132" t="str">
        <f t="shared" si="27"/>
        <v/>
      </c>
      <c r="L189" s="132" t="str">
        <f t="shared" si="27"/>
        <v/>
      </c>
      <c r="M189" s="120" t="str">
        <f t="shared" si="28"/>
        <v/>
      </c>
      <c r="N189" s="134" t="str">
        <f t="shared" ref="N189:N196" si="30">if(ISNUMBER(M189)=false,"",if($J$8&lt;&gt;0,if(M189&lt;&gt;"",M189*$J$8,""),""))</f>
        <v/>
      </c>
      <c r="O189" s="138" t="str">
        <f t="shared" ref="O189:O196" si="31">N189</f>
        <v/>
      </c>
      <c r="P189" s="54"/>
    </row>
    <row r="190">
      <c r="B190" s="137" t="s">
        <v>205</v>
      </c>
      <c r="C190" s="203" t="s">
        <v>207</v>
      </c>
      <c r="D190" s="65"/>
      <c r="E190" s="65"/>
      <c r="F190" s="132" t="str">
        <f t="shared" ref="F190:L190" si="29">F28</f>
        <v/>
      </c>
      <c r="G190" s="132" t="str">
        <f t="shared" si="29"/>
        <v/>
      </c>
      <c r="H190" s="132" t="str">
        <f t="shared" si="29"/>
        <v/>
      </c>
      <c r="I190" s="132" t="str">
        <f t="shared" si="29"/>
        <v/>
      </c>
      <c r="J190" s="132" t="str">
        <f t="shared" si="29"/>
        <v/>
      </c>
      <c r="K190" s="132" t="str">
        <f t="shared" si="29"/>
        <v/>
      </c>
      <c r="L190" s="132" t="str">
        <f t="shared" si="29"/>
        <v/>
      </c>
      <c r="M190" s="120" t="str">
        <f t="shared" si="28"/>
        <v/>
      </c>
      <c r="N190" s="134" t="str">
        <f t="shared" si="30"/>
        <v/>
      </c>
      <c r="O190" s="138" t="str">
        <f t="shared" si="31"/>
        <v/>
      </c>
      <c r="P190" s="54"/>
    </row>
    <row r="191">
      <c r="B191" s="137" t="s">
        <v>205</v>
      </c>
      <c r="C191" s="164" t="s">
        <v>208</v>
      </c>
      <c r="D191" s="65"/>
      <c r="E191" s="65"/>
      <c r="F191" s="132" t="str">
        <f t="shared" ref="F191:L191" si="32">F34</f>
        <v/>
      </c>
      <c r="G191" s="132" t="str">
        <f t="shared" si="32"/>
        <v/>
      </c>
      <c r="H191" s="132" t="str">
        <f t="shared" si="32"/>
        <v/>
      </c>
      <c r="I191" s="132" t="str">
        <f t="shared" si="32"/>
        <v/>
      </c>
      <c r="J191" s="132" t="str">
        <f t="shared" si="32"/>
        <v/>
      </c>
      <c r="K191" s="132" t="str">
        <f t="shared" si="32"/>
        <v/>
      </c>
      <c r="L191" s="132" t="str">
        <f t="shared" si="32"/>
        <v/>
      </c>
      <c r="M191" s="120" t="str">
        <f t="shared" si="28"/>
        <v/>
      </c>
      <c r="N191" s="134" t="str">
        <f t="shared" si="30"/>
        <v/>
      </c>
      <c r="O191" s="138" t="str">
        <f t="shared" si="31"/>
        <v/>
      </c>
      <c r="P191" s="54"/>
    </row>
    <row r="192">
      <c r="B192" s="137" t="s">
        <v>205</v>
      </c>
      <c r="C192" s="203" t="s">
        <v>209</v>
      </c>
      <c r="D192" s="65"/>
      <c r="E192" s="65"/>
      <c r="F192" s="132">
        <f t="shared" ref="F192:L192" si="33">F37</f>
        <v>402761</v>
      </c>
      <c r="G192" s="132" t="str">
        <f t="shared" si="33"/>
        <v/>
      </c>
      <c r="H192" s="132" t="str">
        <f t="shared" si="33"/>
        <v/>
      </c>
      <c r="I192" s="132" t="str">
        <f t="shared" si="33"/>
        <v/>
      </c>
      <c r="J192" s="132" t="str">
        <f t="shared" si="33"/>
        <v/>
      </c>
      <c r="K192" s="132" t="str">
        <f t="shared" si="33"/>
        <v/>
      </c>
      <c r="L192" s="132" t="str">
        <f t="shared" si="33"/>
        <v/>
      </c>
      <c r="M192" s="120">
        <f t="shared" si="28"/>
        <v>402761</v>
      </c>
      <c r="N192" s="68" t="str">
        <f t="shared" si="30"/>
        <v/>
      </c>
      <c r="O192" s="138" t="str">
        <f t="shared" si="31"/>
        <v/>
      </c>
      <c r="P192" s="54"/>
    </row>
    <row r="193">
      <c r="B193" s="137" t="s">
        <v>205</v>
      </c>
      <c r="C193" s="164" t="s">
        <v>210</v>
      </c>
      <c r="D193" s="65"/>
      <c r="E193" s="65"/>
      <c r="F193" s="132" t="str">
        <f t="shared" ref="F193:L193" si="34">F38</f>
        <v/>
      </c>
      <c r="G193" s="132" t="str">
        <f t="shared" si="34"/>
        <v/>
      </c>
      <c r="H193" s="132" t="str">
        <f t="shared" si="34"/>
        <v/>
      </c>
      <c r="I193" s="132" t="str">
        <f t="shared" si="34"/>
        <v/>
      </c>
      <c r="J193" s="132" t="str">
        <f t="shared" si="34"/>
        <v/>
      </c>
      <c r="K193" s="132" t="str">
        <f t="shared" si="34"/>
        <v/>
      </c>
      <c r="L193" s="132" t="str">
        <f t="shared" si="34"/>
        <v/>
      </c>
      <c r="M193" s="120" t="str">
        <f t="shared" si="28"/>
        <v/>
      </c>
      <c r="N193" s="134" t="str">
        <f t="shared" si="30"/>
        <v/>
      </c>
      <c r="O193" s="138" t="str">
        <f t="shared" si="31"/>
        <v/>
      </c>
      <c r="P193" s="54"/>
    </row>
    <row r="194">
      <c r="B194" s="137" t="s">
        <v>205</v>
      </c>
      <c r="C194" s="164" t="s">
        <v>211</v>
      </c>
      <c r="D194" s="65"/>
      <c r="E194" s="65"/>
      <c r="F194" s="132" t="str">
        <f>F39</f>
        <v/>
      </c>
      <c r="G194" s="132"/>
      <c r="H194" s="132"/>
      <c r="I194" s="132"/>
      <c r="J194" s="132"/>
      <c r="K194" s="132"/>
      <c r="L194" s="132"/>
      <c r="M194" s="120" t="str">
        <f t="shared" si="28"/>
        <v/>
      </c>
      <c r="N194" s="134" t="str">
        <f t="shared" si="30"/>
        <v/>
      </c>
      <c r="O194" s="138" t="str">
        <f t="shared" si="31"/>
        <v/>
      </c>
      <c r="P194" s="54"/>
    </row>
    <row r="195">
      <c r="B195" s="137" t="s">
        <v>205</v>
      </c>
      <c r="C195" s="203" t="s">
        <v>212</v>
      </c>
      <c r="D195" s="65"/>
      <c r="E195" s="65"/>
      <c r="F195" s="132" t="str">
        <f t="shared" ref="F195:L195" si="35">F44</f>
        <v/>
      </c>
      <c r="G195" s="132" t="str">
        <f t="shared" si="35"/>
        <v/>
      </c>
      <c r="H195" s="132" t="str">
        <f t="shared" si="35"/>
        <v/>
      </c>
      <c r="I195" s="132" t="str">
        <f t="shared" si="35"/>
        <v/>
      </c>
      <c r="J195" s="132" t="str">
        <f t="shared" si="35"/>
        <v/>
      </c>
      <c r="K195" s="132" t="str">
        <f t="shared" si="35"/>
        <v/>
      </c>
      <c r="L195" s="132" t="str">
        <f t="shared" si="35"/>
        <v/>
      </c>
      <c r="M195" s="120" t="str">
        <f t="shared" si="28"/>
        <v/>
      </c>
      <c r="N195" s="68" t="str">
        <f t="shared" si="30"/>
        <v/>
      </c>
      <c r="O195" s="138" t="str">
        <f t="shared" si="31"/>
        <v/>
      </c>
      <c r="P195" s="54"/>
    </row>
    <row r="196">
      <c r="B196" s="137" t="s">
        <v>205</v>
      </c>
      <c r="C196" s="203" t="s">
        <v>213</v>
      </c>
      <c r="D196" s="65"/>
      <c r="E196" s="65"/>
      <c r="F196" s="132" t="str">
        <f t="shared" ref="F196:L196" si="36">F45</f>
        <v/>
      </c>
      <c r="G196" s="132" t="str">
        <f t="shared" si="36"/>
        <v/>
      </c>
      <c r="H196" s="132" t="str">
        <f t="shared" si="36"/>
        <v/>
      </c>
      <c r="I196" s="132" t="str">
        <f t="shared" si="36"/>
        <v/>
      </c>
      <c r="J196" s="132" t="str">
        <f t="shared" si="36"/>
        <v/>
      </c>
      <c r="K196" s="132" t="str">
        <f t="shared" si="36"/>
        <v/>
      </c>
      <c r="L196" s="132" t="str">
        <f t="shared" si="36"/>
        <v/>
      </c>
      <c r="M196" s="120" t="str">
        <f t="shared" si="28"/>
        <v/>
      </c>
      <c r="N196" s="68" t="str">
        <f t="shared" si="30"/>
        <v/>
      </c>
      <c r="O196" s="138" t="str">
        <f t="shared" si="31"/>
        <v/>
      </c>
      <c r="P196" s="54"/>
    </row>
    <row r="197">
      <c r="B197" s="65" t="s">
        <v>128</v>
      </c>
      <c r="C197" s="203" t="s">
        <v>214</v>
      </c>
      <c r="D197" s="65"/>
      <c r="E197" s="65"/>
      <c r="F197" s="140"/>
      <c r="G197" s="71"/>
      <c r="H197" s="71"/>
      <c r="I197" s="71"/>
      <c r="J197" s="71"/>
      <c r="K197" s="71"/>
      <c r="L197" s="71"/>
      <c r="M197" s="68" t="str">
        <f t="shared" si="28"/>
        <v/>
      </c>
      <c r="N197" s="141"/>
      <c r="O197" s="138">
        <f>-M197</f>
        <v>0</v>
      </c>
      <c r="P197" s="54"/>
    </row>
    <row r="198">
      <c r="B198" s="65" t="s">
        <v>128</v>
      </c>
      <c r="C198" s="203" t="s">
        <v>215</v>
      </c>
      <c r="D198" s="65"/>
      <c r="E198" s="65"/>
      <c r="F198" s="132">
        <f t="shared" ref="F198:L198" si="37">F49</f>
        <v>-37275</v>
      </c>
      <c r="G198" s="132" t="str">
        <f t="shared" si="37"/>
        <v/>
      </c>
      <c r="H198" s="132" t="str">
        <f t="shared" si="37"/>
        <v/>
      </c>
      <c r="I198" s="132" t="str">
        <f t="shared" si="37"/>
        <v/>
      </c>
      <c r="J198" s="132" t="str">
        <f t="shared" si="37"/>
        <v/>
      </c>
      <c r="K198" s="132" t="str">
        <f t="shared" si="37"/>
        <v/>
      </c>
      <c r="L198" s="132" t="str">
        <f t="shared" si="37"/>
        <v/>
      </c>
      <c r="M198" s="120">
        <f t="shared" si="28"/>
        <v>-37275</v>
      </c>
      <c r="N198" s="68" t="str">
        <f t="shared" ref="N198:N200" si="39">if(ISNUMBER(M198)=false,"",if($J$8&lt;&gt;0,if(M198&lt;&gt;"",M198*$J$8,""),""))</f>
        <v/>
      </c>
      <c r="O198" s="138">
        <f t="shared" ref="O198:O199" si="40">-N198</f>
        <v>0</v>
      </c>
    </row>
    <row r="199">
      <c r="B199" s="65" t="s">
        <v>128</v>
      </c>
      <c r="C199" s="164" t="s">
        <v>216</v>
      </c>
      <c r="D199" s="65"/>
      <c r="E199" s="65"/>
      <c r="F199" s="132">
        <f t="shared" ref="F199:L199" si="38">F49</f>
        <v>-37275</v>
      </c>
      <c r="G199" s="132" t="str">
        <f t="shared" si="38"/>
        <v/>
      </c>
      <c r="H199" s="132" t="str">
        <f t="shared" si="38"/>
        <v/>
      </c>
      <c r="I199" s="132" t="str">
        <f t="shared" si="38"/>
        <v/>
      </c>
      <c r="J199" s="132" t="str">
        <f t="shared" si="38"/>
        <v/>
      </c>
      <c r="K199" s="132" t="str">
        <f t="shared" si="38"/>
        <v/>
      </c>
      <c r="L199" s="132" t="str">
        <f t="shared" si="38"/>
        <v/>
      </c>
      <c r="M199" s="120">
        <f t="shared" si="28"/>
        <v>-37275</v>
      </c>
      <c r="N199" s="68" t="str">
        <f t="shared" si="39"/>
        <v/>
      </c>
      <c r="O199" s="138">
        <f t="shared" si="40"/>
        <v>0</v>
      </c>
    </row>
    <row r="200">
      <c r="B200" s="137" t="s">
        <v>205</v>
      </c>
      <c r="C200" s="164" t="s">
        <v>217</v>
      </c>
      <c r="D200" s="65"/>
      <c r="E200" s="65"/>
      <c r="F200" s="140"/>
      <c r="G200" s="142"/>
      <c r="H200" s="66"/>
      <c r="I200" s="66"/>
      <c r="J200" s="66"/>
      <c r="K200" s="66"/>
      <c r="L200" s="66"/>
      <c r="M200" s="120" t="str">
        <f t="shared" si="28"/>
        <v/>
      </c>
      <c r="N200" s="134" t="str">
        <f t="shared" si="39"/>
        <v/>
      </c>
      <c r="O200" s="138" t="str">
        <f>N200</f>
        <v/>
      </c>
      <c r="P200" s="143" t="s">
        <v>218</v>
      </c>
    </row>
    <row r="201">
      <c r="B201" s="144" t="s">
        <v>205</v>
      </c>
      <c r="C201" s="164" t="s">
        <v>341</v>
      </c>
      <c r="D201" s="108"/>
      <c r="E201" s="108"/>
      <c r="F201" s="145"/>
      <c r="G201" s="2" t="s">
        <v>342</v>
      </c>
      <c r="H201" s="168" t="str">
        <f>O33</f>
        <v/>
      </c>
      <c r="I201" s="196" t="s">
        <v>309</v>
      </c>
      <c r="M201" s="134" t="str">
        <f t="shared" ref="M201:M202" si="41">F201</f>
        <v/>
      </c>
      <c r="N201" s="141"/>
      <c r="O201" s="138" t="str">
        <f>M201</f>
        <v/>
      </c>
    </row>
    <row r="202">
      <c r="B202" s="108" t="s">
        <v>128</v>
      </c>
      <c r="C202" s="164" t="s">
        <v>343</v>
      </c>
      <c r="D202" s="108"/>
      <c r="E202" s="108"/>
      <c r="F202" s="145"/>
      <c r="G202" s="2" t="s">
        <v>342</v>
      </c>
      <c r="H202" s="168" t="str">
        <f>O51</f>
        <v/>
      </c>
      <c r="I202" s="196" t="s">
        <v>307</v>
      </c>
      <c r="M202" s="134" t="str">
        <f t="shared" si="41"/>
        <v/>
      </c>
      <c r="N202" s="141"/>
      <c r="O202" s="138">
        <f t="shared" ref="O202:O204" si="42">-M202</f>
        <v>0</v>
      </c>
    </row>
    <row r="203">
      <c r="B203" s="108" t="s">
        <v>128</v>
      </c>
      <c r="C203" s="164" t="s">
        <v>221</v>
      </c>
      <c r="D203" s="108"/>
      <c r="E203" s="108"/>
      <c r="F203" s="145"/>
      <c r="G203" s="71"/>
      <c r="H203" s="71"/>
      <c r="I203" s="71"/>
      <c r="J203" s="71"/>
      <c r="K203" s="71"/>
      <c r="L203" s="71"/>
      <c r="M203" s="134" t="str">
        <f t="shared" ref="M203:M222" si="43">if(Count(F203:L203)&gt;0,sum(F203:L203),"")</f>
        <v/>
      </c>
      <c r="N203" s="141"/>
      <c r="O203" s="138">
        <f t="shared" si="42"/>
        <v>0</v>
      </c>
      <c r="Q203" s="2" t="s">
        <v>222</v>
      </c>
    </row>
    <row r="204">
      <c r="B204" s="108" t="s">
        <v>128</v>
      </c>
      <c r="C204" s="164" t="s">
        <v>344</v>
      </c>
      <c r="D204" s="108"/>
      <c r="E204" s="108"/>
      <c r="F204" s="132" t="str">
        <f>F185</f>
        <v/>
      </c>
      <c r="G204" s="71"/>
      <c r="H204" s="71"/>
      <c r="I204" s="71"/>
      <c r="J204" s="71"/>
      <c r="K204" s="71"/>
      <c r="L204" s="71"/>
      <c r="M204" s="134" t="str">
        <f t="shared" si="43"/>
        <v/>
      </c>
      <c r="N204" s="141"/>
      <c r="O204" s="138">
        <f t="shared" si="42"/>
        <v>0</v>
      </c>
    </row>
    <row r="205">
      <c r="B205" s="144" t="s">
        <v>205</v>
      </c>
      <c r="C205" s="167" t="s">
        <v>224</v>
      </c>
      <c r="D205" s="108"/>
      <c r="E205" s="108"/>
      <c r="F205" s="145" t="s">
        <v>151</v>
      </c>
      <c r="G205" s="71"/>
      <c r="H205" s="71"/>
      <c r="I205" s="71"/>
      <c r="J205" s="71"/>
      <c r="K205" s="71"/>
      <c r="L205" s="71"/>
      <c r="M205" s="134" t="str">
        <f t="shared" si="43"/>
        <v/>
      </c>
      <c r="N205" s="141"/>
      <c r="O205" s="138" t="str">
        <f t="shared" ref="O205:O206" si="44">M205</f>
        <v/>
      </c>
    </row>
    <row r="206">
      <c r="B206" s="144" t="s">
        <v>205</v>
      </c>
      <c r="C206" s="167" t="s">
        <v>225</v>
      </c>
      <c r="D206" s="108"/>
      <c r="E206" s="108"/>
      <c r="F206" s="145" t="s">
        <v>151</v>
      </c>
      <c r="G206" s="71"/>
      <c r="H206" s="71"/>
      <c r="I206" s="71"/>
      <c r="J206" s="71"/>
      <c r="K206" s="71"/>
      <c r="L206" s="71"/>
      <c r="M206" s="134" t="str">
        <f t="shared" si="43"/>
        <v/>
      </c>
      <c r="N206" s="141"/>
      <c r="O206" s="138" t="str">
        <f t="shared" si="44"/>
        <v/>
      </c>
    </row>
    <row r="207">
      <c r="B207" s="40"/>
      <c r="C207" s="146"/>
      <c r="D207" s="41"/>
      <c r="E207" s="41"/>
      <c r="F207" s="147"/>
      <c r="G207" s="43"/>
      <c r="H207" s="43"/>
      <c r="I207" s="43"/>
      <c r="J207" s="43"/>
      <c r="K207" s="43"/>
      <c r="L207" s="43"/>
      <c r="M207" s="85" t="str">
        <f t="shared" si="43"/>
        <v/>
      </c>
      <c r="N207" s="48" t="str">
        <f t="shared" ref="N207:N222" si="45">if(ISNUMBER(M207)=false,"",if($J$8&lt;&gt;0,if(M207&lt;&gt;"",M207*$J$8,""),""))</f>
        <v/>
      </c>
      <c r="O207" s="148"/>
    </row>
    <row r="208">
      <c r="B208" s="40"/>
      <c r="C208" s="146"/>
      <c r="D208" s="41"/>
      <c r="E208" s="41"/>
      <c r="F208" s="147"/>
      <c r="G208" s="43"/>
      <c r="H208" s="43"/>
      <c r="I208" s="43"/>
      <c r="J208" s="43"/>
      <c r="K208" s="43"/>
      <c r="L208" s="43"/>
      <c r="M208" s="85" t="str">
        <f t="shared" si="43"/>
        <v/>
      </c>
      <c r="N208" s="48" t="str">
        <f t="shared" si="45"/>
        <v/>
      </c>
      <c r="O208" s="148"/>
    </row>
    <row r="209">
      <c r="B209" s="40"/>
      <c r="C209" s="146"/>
      <c r="D209" s="41"/>
      <c r="E209" s="41"/>
      <c r="F209" s="147"/>
      <c r="G209" s="43"/>
      <c r="H209" s="43"/>
      <c r="I209" s="43"/>
      <c r="J209" s="43"/>
      <c r="K209" s="43"/>
      <c r="L209" s="43"/>
      <c r="M209" s="85" t="str">
        <f t="shared" si="43"/>
        <v/>
      </c>
      <c r="N209" s="48" t="str">
        <f t="shared" si="45"/>
        <v/>
      </c>
      <c r="O209" s="148"/>
    </row>
    <row r="210">
      <c r="B210" s="40"/>
      <c r="C210" s="146"/>
      <c r="D210" s="41"/>
      <c r="E210" s="41"/>
      <c r="F210" s="147"/>
      <c r="G210" s="43"/>
      <c r="H210" s="43"/>
      <c r="I210" s="43"/>
      <c r="J210" s="43"/>
      <c r="K210" s="43"/>
      <c r="L210" s="43"/>
      <c r="M210" s="85" t="str">
        <f t="shared" si="43"/>
        <v/>
      </c>
      <c r="N210" s="48" t="str">
        <f t="shared" si="45"/>
        <v/>
      </c>
      <c r="O210" s="148"/>
    </row>
    <row r="211">
      <c r="B211" s="40"/>
      <c r="C211" s="146"/>
      <c r="D211" s="41"/>
      <c r="E211" s="41"/>
      <c r="F211" s="147"/>
      <c r="G211" s="43"/>
      <c r="H211" s="43"/>
      <c r="I211" s="43"/>
      <c r="J211" s="43"/>
      <c r="K211" s="43"/>
      <c r="L211" s="43"/>
      <c r="M211" s="85" t="str">
        <f t="shared" si="43"/>
        <v/>
      </c>
      <c r="N211" s="48" t="str">
        <f t="shared" si="45"/>
        <v/>
      </c>
      <c r="O211" s="148"/>
    </row>
    <row r="212">
      <c r="B212" s="40"/>
      <c r="C212" s="146"/>
      <c r="D212" s="41"/>
      <c r="E212" s="41"/>
      <c r="F212" s="147"/>
      <c r="G212" s="43"/>
      <c r="H212" s="43"/>
      <c r="I212" s="43"/>
      <c r="J212" s="43"/>
      <c r="K212" s="43"/>
      <c r="L212" s="43"/>
      <c r="M212" s="85" t="str">
        <f t="shared" si="43"/>
        <v/>
      </c>
      <c r="N212" s="48" t="str">
        <f t="shared" si="45"/>
        <v/>
      </c>
      <c r="O212" s="148"/>
    </row>
    <row r="213">
      <c r="B213" s="40"/>
      <c r="C213" s="146"/>
      <c r="D213" s="41"/>
      <c r="E213" s="41"/>
      <c r="F213" s="147"/>
      <c r="G213" s="43"/>
      <c r="H213" s="43"/>
      <c r="I213" s="43"/>
      <c r="J213" s="43"/>
      <c r="K213" s="43"/>
      <c r="L213" s="43"/>
      <c r="M213" s="85" t="str">
        <f t="shared" si="43"/>
        <v/>
      </c>
      <c r="N213" s="48" t="str">
        <f t="shared" si="45"/>
        <v/>
      </c>
      <c r="O213" s="148"/>
    </row>
    <row r="214">
      <c r="B214" s="40"/>
      <c r="C214" s="146"/>
      <c r="D214" s="41"/>
      <c r="E214" s="41"/>
      <c r="F214" s="147"/>
      <c r="G214" s="43"/>
      <c r="H214" s="43"/>
      <c r="I214" s="43"/>
      <c r="J214" s="43"/>
      <c r="K214" s="43"/>
      <c r="L214" s="43"/>
      <c r="M214" s="85" t="str">
        <f t="shared" si="43"/>
        <v/>
      </c>
      <c r="N214" s="48" t="str">
        <f t="shared" si="45"/>
        <v/>
      </c>
      <c r="O214" s="148"/>
    </row>
    <row r="215">
      <c r="B215" s="40"/>
      <c r="C215" s="146"/>
      <c r="D215" s="41"/>
      <c r="E215" s="41"/>
      <c r="F215" s="147"/>
      <c r="G215" s="43"/>
      <c r="H215" s="43"/>
      <c r="I215" s="43"/>
      <c r="J215" s="43"/>
      <c r="K215" s="43"/>
      <c r="L215" s="43"/>
      <c r="M215" s="85" t="str">
        <f t="shared" si="43"/>
        <v/>
      </c>
      <c r="N215" s="48" t="str">
        <f t="shared" si="45"/>
        <v/>
      </c>
      <c r="O215" s="149" t="str">
        <f>M216</f>
        <v/>
      </c>
      <c r="P215" s="56" t="s">
        <v>226</v>
      </c>
    </row>
    <row r="216">
      <c r="B216" s="40"/>
      <c r="C216" s="146"/>
      <c r="D216" s="41"/>
      <c r="E216" s="41"/>
      <c r="F216" s="147"/>
      <c r="G216" s="43"/>
      <c r="H216" s="43"/>
      <c r="I216" s="43"/>
      <c r="J216" s="43"/>
      <c r="K216" s="43"/>
      <c r="L216" s="43"/>
      <c r="M216" s="85" t="str">
        <f t="shared" si="43"/>
        <v/>
      </c>
      <c r="N216" s="48" t="str">
        <f t="shared" si="45"/>
        <v/>
      </c>
      <c r="O216" s="136"/>
      <c r="P216" s="54"/>
    </row>
    <row r="217">
      <c r="B217" s="40"/>
      <c r="C217" s="146"/>
      <c r="D217" s="41"/>
      <c r="E217" s="41"/>
      <c r="F217" s="147"/>
      <c r="G217" s="43"/>
      <c r="H217" s="43"/>
      <c r="I217" s="43"/>
      <c r="J217" s="43"/>
      <c r="K217" s="43"/>
      <c r="L217" s="43"/>
      <c r="M217" s="85" t="str">
        <f t="shared" si="43"/>
        <v/>
      </c>
      <c r="N217" s="48" t="str">
        <f t="shared" si="45"/>
        <v/>
      </c>
      <c r="O217" s="136"/>
      <c r="P217" s="54"/>
    </row>
    <row r="218">
      <c r="B218" s="40"/>
      <c r="C218" s="146"/>
      <c r="D218" s="41"/>
      <c r="E218" s="41"/>
      <c r="F218" s="147"/>
      <c r="G218" s="43"/>
      <c r="H218" s="43"/>
      <c r="I218" s="43"/>
      <c r="J218" s="43"/>
      <c r="K218" s="43"/>
      <c r="L218" s="43"/>
      <c r="M218" s="85" t="str">
        <f t="shared" si="43"/>
        <v/>
      </c>
      <c r="N218" s="48" t="str">
        <f t="shared" si="45"/>
        <v/>
      </c>
      <c r="O218" s="149" t="str">
        <f>M219</f>
        <v/>
      </c>
      <c r="P218" s="56" t="s">
        <v>226</v>
      </c>
    </row>
    <row r="219">
      <c r="B219" s="40"/>
      <c r="C219" s="146"/>
      <c r="D219" s="41"/>
      <c r="E219" s="41"/>
      <c r="F219" s="147"/>
      <c r="G219" s="43"/>
      <c r="H219" s="43"/>
      <c r="I219" s="43"/>
      <c r="J219" s="43"/>
      <c r="K219" s="43"/>
      <c r="L219" s="43"/>
      <c r="M219" s="85" t="str">
        <f t="shared" si="43"/>
        <v/>
      </c>
      <c r="N219" s="48" t="str">
        <f t="shared" si="45"/>
        <v/>
      </c>
      <c r="O219" s="150"/>
      <c r="P219" s="54"/>
    </row>
    <row r="220">
      <c r="B220" s="40"/>
      <c r="C220" s="146"/>
      <c r="D220" s="41"/>
      <c r="E220" s="41"/>
      <c r="F220" s="147"/>
      <c r="G220" s="43"/>
      <c r="H220" s="43"/>
      <c r="I220" s="43"/>
      <c r="J220" s="43"/>
      <c r="K220" s="43"/>
      <c r="L220" s="43"/>
      <c r="M220" s="85" t="str">
        <f t="shared" si="43"/>
        <v/>
      </c>
      <c r="N220" s="48" t="str">
        <f t="shared" si="45"/>
        <v/>
      </c>
      <c r="O220" s="150"/>
      <c r="P220" s="54"/>
    </row>
    <row r="221">
      <c r="B221" s="40"/>
      <c r="C221" s="146"/>
      <c r="D221" s="41"/>
      <c r="E221" s="41"/>
      <c r="F221" s="147"/>
      <c r="G221" s="43"/>
      <c r="H221" s="43"/>
      <c r="I221" s="43"/>
      <c r="J221" s="43"/>
      <c r="K221" s="43"/>
      <c r="L221" s="43"/>
      <c r="M221" s="85" t="str">
        <f t="shared" si="43"/>
        <v/>
      </c>
      <c r="N221" s="48" t="str">
        <f t="shared" si="45"/>
        <v/>
      </c>
      <c r="O221" s="149">
        <f>O226-O218</f>
        <v>0</v>
      </c>
      <c r="P221" s="56" t="s">
        <v>226</v>
      </c>
    </row>
    <row r="222">
      <c r="B222" s="40"/>
      <c r="C222" s="146"/>
      <c r="D222" s="41"/>
      <c r="E222" s="41"/>
      <c r="F222" s="147"/>
      <c r="G222" s="43"/>
      <c r="H222" s="43"/>
      <c r="I222" s="43"/>
      <c r="J222" s="43"/>
      <c r="K222" s="43"/>
      <c r="L222" s="43"/>
      <c r="M222" s="85" t="str">
        <f t="shared" si="43"/>
        <v/>
      </c>
      <c r="N222" s="48" t="str">
        <f t="shared" si="45"/>
        <v/>
      </c>
      <c r="O222" s="150"/>
      <c r="P222" s="54"/>
    </row>
    <row r="223">
      <c r="N223" s="4"/>
      <c r="O223" s="149" t="str">
        <f>N224</f>
        <v/>
      </c>
      <c r="P223" s="56" t="s">
        <v>226</v>
      </c>
    </row>
    <row r="224">
      <c r="N224" s="4"/>
      <c r="O224" s="150"/>
      <c r="P224" s="54"/>
    </row>
    <row r="225">
      <c r="N225" s="4"/>
      <c r="O225" s="150"/>
      <c r="P225" s="54"/>
    </row>
    <row r="226">
      <c r="N226" s="4"/>
      <c r="O226" s="149">
        <f>M227+N228+N229+N230+N231+N232+N233-M234-N235-N236+M237-M238-M239</f>
        <v>0</v>
      </c>
      <c r="P226" s="56" t="s">
        <v>226</v>
      </c>
    </row>
    <row r="230">
      <c r="N230" s="4"/>
    </row>
    <row r="231">
      <c r="N231" s="4"/>
    </row>
    <row r="232">
      <c r="N232" s="4"/>
    </row>
    <row r="233">
      <c r="N233" s="4"/>
    </row>
    <row r="234">
      <c r="N234" s="4"/>
    </row>
    <row r="235">
      <c r="N235" s="4"/>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row r="1081">
      <c r="N1081" s="4"/>
    </row>
  </sheetData>
  <mergeCells count="23">
    <mergeCell ref="B8:D8"/>
    <mergeCell ref="AB8:AC8"/>
    <mergeCell ref="R36:V36"/>
    <mergeCell ref="D147:E147"/>
    <mergeCell ref="D148:E148"/>
    <mergeCell ref="D149:E149"/>
    <mergeCell ref="D150:E150"/>
    <mergeCell ref="D151:E151"/>
    <mergeCell ref="D152:E152"/>
    <mergeCell ref="D153:E153"/>
    <mergeCell ref="D154:E154"/>
    <mergeCell ref="D155:E155"/>
    <mergeCell ref="D156:E156"/>
    <mergeCell ref="D157:E157"/>
    <mergeCell ref="I201:L201"/>
    <mergeCell ref="I202:L202"/>
    <mergeCell ref="D161:E161"/>
    <mergeCell ref="D162:E162"/>
    <mergeCell ref="D163:E163"/>
    <mergeCell ref="D166:E166"/>
    <mergeCell ref="D167:E167"/>
    <mergeCell ref="D168:E168"/>
    <mergeCell ref="D169:E169"/>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min="6" max="6" width="15.63"/>
    <col customWidth="1" min="17" max="17" width="24.88"/>
    <col customWidth="1" min="18" max="18" width="24.0"/>
    <col customWidth="1" min="20" max="20" width="24.88"/>
  </cols>
  <sheetData>
    <row r="1">
      <c r="A1" s="3" t="s">
        <v>640</v>
      </c>
      <c r="N1" s="4"/>
    </row>
    <row r="2">
      <c r="A2" s="5" t="s">
        <v>641</v>
      </c>
      <c r="B2" s="6"/>
      <c r="C2" s="6"/>
      <c r="D2" s="6"/>
      <c r="E2" s="6"/>
      <c r="F2" s="6"/>
      <c r="G2" s="6"/>
      <c r="H2" s="6"/>
      <c r="I2" s="6"/>
      <c r="J2" s="6"/>
      <c r="K2" s="6"/>
      <c r="N2" s="4"/>
    </row>
    <row r="3">
      <c r="A3" s="5" t="s">
        <v>642</v>
      </c>
      <c r="B3" s="6"/>
      <c r="C3" s="6"/>
      <c r="D3" s="6"/>
      <c r="E3" s="6"/>
      <c r="F3" s="6"/>
      <c r="G3" s="6"/>
      <c r="H3" s="6"/>
      <c r="I3" s="6"/>
      <c r="J3" s="6"/>
      <c r="K3" s="6"/>
      <c r="N3" s="4"/>
    </row>
    <row r="4">
      <c r="A4" s="7" t="s">
        <v>643</v>
      </c>
      <c r="N4" s="4"/>
      <c r="Y4" s="8" t="s">
        <v>7</v>
      </c>
    </row>
    <row r="5">
      <c r="A5" s="9" t="s">
        <v>644</v>
      </c>
      <c r="N5" s="4"/>
      <c r="Y5" s="2" t="s">
        <v>9</v>
      </c>
      <c r="AA5" s="10">
        <v>2021.0</v>
      </c>
    </row>
    <row r="6">
      <c r="A6" s="9" t="s">
        <v>10</v>
      </c>
      <c r="E6" s="11"/>
      <c r="F6" s="11"/>
      <c r="N6" s="4"/>
      <c r="Y6" s="2" t="s">
        <v>11</v>
      </c>
      <c r="AA6" s="12">
        <f>DATEVALUE("12/31/" &amp; AA5)</f>
        <v>44561</v>
      </c>
    </row>
    <row r="7">
      <c r="A7" s="9"/>
      <c r="E7" s="11"/>
      <c r="F7" s="11"/>
      <c r="N7" s="4"/>
      <c r="Y7" s="2" t="s">
        <v>12</v>
      </c>
      <c r="AA7" s="13">
        <v>0.0125</v>
      </c>
    </row>
    <row r="8">
      <c r="B8" s="14" t="str">
        <f>"Enter your management fees (for the entire year of " &amp; AA5 &amp; ") using one of the three methods below:"</f>
        <v>Enter your management fees (for the entire year of 2021) using one of the three methods below:</v>
      </c>
      <c r="E8" s="15">
        <v>1250.0</v>
      </c>
      <c r="F8" s="8"/>
      <c r="G8" s="2" t="s">
        <v>13</v>
      </c>
      <c r="J8" s="151">
        <f>E8/AA8</f>
        <v>0.01454975323</v>
      </c>
      <c r="Y8" s="2" t="s">
        <v>14</v>
      </c>
      <c r="AA8" s="17">
        <v>85912.11</v>
      </c>
      <c r="AB8" s="7" t="s">
        <v>15</v>
      </c>
      <c r="AD8" s="7"/>
      <c r="AE8" s="7"/>
      <c r="AF8" s="7"/>
      <c r="AG8" s="7"/>
      <c r="AH8" s="7"/>
      <c r="AI8" s="7"/>
      <c r="AJ8" s="7"/>
      <c r="AK8" s="7"/>
      <c r="AL8" s="7"/>
      <c r="AM8" s="7"/>
      <c r="AN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16</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t="s">
        <v>645</v>
      </c>
      <c r="G20" s="36" t="s">
        <v>546</v>
      </c>
      <c r="H20" s="36" t="s">
        <v>646</v>
      </c>
      <c r="I20" s="36" t="s">
        <v>647</v>
      </c>
      <c r="J20" s="36"/>
      <c r="K20" s="37"/>
      <c r="L20" s="37"/>
      <c r="M20" s="38"/>
      <c r="N20" s="39"/>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row>
    <row r="21">
      <c r="B21" s="40" t="s">
        <v>37</v>
      </c>
      <c r="C21" s="41"/>
      <c r="D21" s="42"/>
      <c r="E21" s="42"/>
      <c r="F21" s="43"/>
      <c r="G21" s="43"/>
      <c r="H21" s="43"/>
      <c r="I21" s="43"/>
      <c r="J21" s="43"/>
      <c r="K21" s="44"/>
      <c r="L21" s="44"/>
      <c r="M21" s="45"/>
    </row>
    <row r="22">
      <c r="B22" s="40" t="s">
        <v>38</v>
      </c>
      <c r="C22" s="41" t="s">
        <v>39</v>
      </c>
      <c r="D22" s="42"/>
      <c r="E22" s="42"/>
      <c r="F22" s="43" t="s">
        <v>648</v>
      </c>
      <c r="G22" s="43" t="s">
        <v>550</v>
      </c>
      <c r="H22" s="43" t="s">
        <v>551</v>
      </c>
      <c r="I22" s="43" t="s">
        <v>552</v>
      </c>
      <c r="J22" s="43"/>
      <c r="K22" s="44"/>
      <c r="L22" s="44"/>
      <c r="M22" s="45"/>
      <c r="N22" s="46" t="s">
        <v>649</v>
      </c>
      <c r="O22" s="46"/>
      <c r="P22" s="46"/>
      <c r="Q22" s="46"/>
    </row>
    <row r="23">
      <c r="B23" s="40" t="s">
        <v>42</v>
      </c>
      <c r="C23" s="41" t="s">
        <v>43</v>
      </c>
      <c r="D23" s="41" t="s">
        <v>44</v>
      </c>
      <c r="E23" s="42"/>
      <c r="F23" s="107" t="s">
        <v>650</v>
      </c>
      <c r="G23" s="219" t="s">
        <v>651</v>
      </c>
      <c r="H23" s="107" t="s">
        <v>556</v>
      </c>
      <c r="I23" s="43" t="s">
        <v>557</v>
      </c>
      <c r="J23" s="43"/>
      <c r="K23" s="44"/>
      <c r="L23" s="44"/>
      <c r="M23" s="45"/>
      <c r="N23" s="46" t="s">
        <v>652</v>
      </c>
      <c r="O23" s="46"/>
      <c r="P23" s="46"/>
      <c r="Q23" s="46"/>
    </row>
    <row r="24">
      <c r="B24" s="40" t="s">
        <v>42</v>
      </c>
      <c r="C24" s="41" t="s">
        <v>47</v>
      </c>
      <c r="D24" s="41" t="s">
        <v>48</v>
      </c>
      <c r="E24" s="42"/>
      <c r="F24" s="107" t="s">
        <v>653</v>
      </c>
      <c r="G24" s="107" t="s">
        <v>653</v>
      </c>
      <c r="H24" s="107" t="s">
        <v>653</v>
      </c>
      <c r="I24" s="107" t="s">
        <v>653</v>
      </c>
      <c r="J24" s="43"/>
      <c r="K24" s="44"/>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50" si="4">if(Count(F26:L26)&gt;0,sum(F26:L26),"")</f>
        <v/>
      </c>
      <c r="N26" s="48" t="str">
        <f t="shared" ref="N26:N50" si="5">if(ISNUMBER(M26)=false,"",if($J$8&lt;&gt;0,if(M26&lt;&gt;"",M26*$J$8,""),""))</f>
        <v/>
      </c>
    </row>
    <row r="27">
      <c r="B27" s="40">
        <v>1.0</v>
      </c>
      <c r="C27" s="41" t="s">
        <v>51</v>
      </c>
      <c r="D27" s="42"/>
      <c r="E27" s="42"/>
      <c r="F27" s="49">
        <v>0.0</v>
      </c>
      <c r="G27" s="49">
        <v>0.0</v>
      </c>
      <c r="H27" s="49">
        <v>0.0</v>
      </c>
      <c r="I27" s="49">
        <v>0.0</v>
      </c>
      <c r="J27" s="49"/>
      <c r="K27" s="50"/>
      <c r="L27" s="50"/>
      <c r="M27" s="51">
        <f t="shared" si="4"/>
        <v>0</v>
      </c>
      <c r="N27" s="48">
        <f t="shared" si="5"/>
        <v>0</v>
      </c>
      <c r="O27" s="153"/>
    </row>
    <row r="28">
      <c r="B28" s="40">
        <v>2.0</v>
      </c>
      <c r="C28" s="41" t="s">
        <v>52</v>
      </c>
      <c r="D28" s="42"/>
      <c r="E28" s="42"/>
      <c r="F28" s="49">
        <v>-631851.0</v>
      </c>
      <c r="G28" s="49">
        <v>13852.0</v>
      </c>
      <c r="H28" s="49">
        <v>-1232982.0</v>
      </c>
      <c r="I28" s="49">
        <v>-25025.0</v>
      </c>
      <c r="J28" s="49"/>
      <c r="K28" s="50"/>
      <c r="L28" s="50"/>
      <c r="M28" s="51">
        <f t="shared" si="4"/>
        <v>-1876006</v>
      </c>
      <c r="N28" s="48">
        <f t="shared" si="5"/>
        <v>-27295.42436</v>
      </c>
      <c r="O28" s="154">
        <v>-27294.0</v>
      </c>
    </row>
    <row r="29">
      <c r="B29" s="40">
        <v>3.0</v>
      </c>
      <c r="C29" s="41" t="s">
        <v>53</v>
      </c>
      <c r="D29" s="42"/>
      <c r="E29" s="42"/>
      <c r="F29" s="50"/>
      <c r="G29" s="50"/>
      <c r="H29" s="50"/>
      <c r="I29" s="50"/>
      <c r="J29" s="50"/>
      <c r="K29" s="50"/>
      <c r="L29" s="50"/>
      <c r="M29" s="45" t="str">
        <f t="shared" si="4"/>
        <v/>
      </c>
      <c r="N29" s="48" t="str">
        <f t="shared" si="5"/>
        <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c r="P32" s="206" t="s">
        <v>654</v>
      </c>
    </row>
    <row r="33">
      <c r="B33" s="40">
        <v>5.0</v>
      </c>
      <c r="C33" s="41" t="s">
        <v>60</v>
      </c>
      <c r="D33" s="42"/>
      <c r="E33" s="42"/>
      <c r="F33" s="49"/>
      <c r="G33" s="50"/>
      <c r="H33" s="49">
        <v>22.0</v>
      </c>
      <c r="I33" s="49">
        <v>49.0</v>
      </c>
      <c r="J33" s="50"/>
      <c r="K33" s="50"/>
      <c r="L33" s="50"/>
      <c r="M33" s="51">
        <f t="shared" si="4"/>
        <v>71</v>
      </c>
      <c r="N33" s="48">
        <f t="shared" si="5"/>
        <v>1.033032479</v>
      </c>
      <c r="O33" s="154">
        <v>28.0</v>
      </c>
      <c r="P33" s="2" t="s">
        <v>61</v>
      </c>
    </row>
    <row r="34">
      <c r="B34" s="40" t="s">
        <v>62</v>
      </c>
      <c r="C34" s="41" t="s">
        <v>63</v>
      </c>
      <c r="D34" s="42"/>
      <c r="E34" s="42"/>
      <c r="F34" s="50"/>
      <c r="G34" s="50"/>
      <c r="H34" s="50"/>
      <c r="I34" s="50"/>
      <c r="J34" s="50"/>
      <c r="K34" s="50"/>
      <c r="L34" s="50"/>
      <c r="M34" s="45" t="str">
        <f t="shared" si="4"/>
        <v/>
      </c>
      <c r="N34" s="48" t="str">
        <f t="shared" si="5"/>
        <v/>
      </c>
      <c r="O34" s="154"/>
    </row>
    <row r="35">
      <c r="B35" s="40" t="s">
        <v>65</v>
      </c>
      <c r="C35" s="41" t="s">
        <v>66</v>
      </c>
      <c r="D35" s="42"/>
      <c r="E35" s="42"/>
      <c r="F35" s="50"/>
      <c r="G35" s="50"/>
      <c r="H35" s="50"/>
      <c r="I35" s="50"/>
      <c r="J35" s="50"/>
      <c r="K35" s="50"/>
      <c r="L35" s="50"/>
      <c r="M35" s="45" t="str">
        <f t="shared" si="4"/>
        <v/>
      </c>
      <c r="N35" s="48" t="str">
        <f t="shared" si="5"/>
        <v/>
      </c>
      <c r="O35" s="154"/>
    </row>
    <row r="36">
      <c r="B36" s="40" t="s">
        <v>67</v>
      </c>
      <c r="C36" s="41" t="s">
        <v>68</v>
      </c>
      <c r="D36" s="42"/>
      <c r="E36" s="42"/>
      <c r="F36" s="50"/>
      <c r="G36" s="50"/>
      <c r="H36" s="50"/>
      <c r="I36" s="50"/>
      <c r="J36" s="50"/>
      <c r="K36" s="50"/>
      <c r="L36" s="50"/>
      <c r="M36" s="45" t="str">
        <f t="shared" si="4"/>
        <v/>
      </c>
      <c r="N36" s="48" t="str">
        <f t="shared" si="5"/>
        <v/>
      </c>
      <c r="O36" s="153"/>
      <c r="Q36" s="52" t="s">
        <v>69</v>
      </c>
      <c r="R36" s="53" t="s">
        <v>70</v>
      </c>
    </row>
    <row r="37">
      <c r="B37" s="40">
        <v>7.0</v>
      </c>
      <c r="C37" s="41" t="s">
        <v>71</v>
      </c>
      <c r="D37" s="42"/>
      <c r="E37" s="42"/>
      <c r="F37" s="50"/>
      <c r="G37" s="50"/>
      <c r="H37" s="50"/>
      <c r="I37" s="50"/>
      <c r="J37" s="50"/>
      <c r="K37" s="50"/>
      <c r="L37" s="50"/>
      <c r="M37" s="45" t="str">
        <f t="shared" si="4"/>
        <v/>
      </c>
      <c r="N37" s="48" t="str">
        <f t="shared" si="5"/>
        <v/>
      </c>
      <c r="O37" s="153"/>
      <c r="Q37" s="54"/>
      <c r="R37" s="55" t="s">
        <v>72</v>
      </c>
      <c r="S37" s="56" t="s">
        <v>73</v>
      </c>
      <c r="T37" s="52" t="s">
        <v>74</v>
      </c>
      <c r="U37" s="56" t="s">
        <v>75</v>
      </c>
      <c r="V37" s="56" t="s">
        <v>76</v>
      </c>
    </row>
    <row r="38">
      <c r="B38" s="40">
        <v>8.0</v>
      </c>
      <c r="C38" s="41" t="s">
        <v>77</v>
      </c>
      <c r="D38" s="42"/>
      <c r="E38" s="42"/>
      <c r="F38" s="50"/>
      <c r="G38" s="50"/>
      <c r="H38" s="50"/>
      <c r="I38" s="50"/>
      <c r="J38" s="50"/>
      <c r="K38" s="50"/>
      <c r="L38" s="50"/>
      <c r="M38" s="45" t="str">
        <f t="shared" si="4"/>
        <v/>
      </c>
      <c r="N38" s="48" t="str">
        <f t="shared" si="5"/>
        <v/>
      </c>
      <c r="O38" s="153"/>
      <c r="Q38" s="56" t="s">
        <v>78</v>
      </c>
      <c r="R38" s="57"/>
      <c r="S38" s="58" t="str">
        <f t="shared" ref="S38:S41" si="6">R38/$Q$38</f>
        <v>#VALUE!</v>
      </c>
      <c r="T38" s="57"/>
      <c r="U38" s="59" t="str">
        <f t="shared" ref="U38:U40" si="7">$S$35*S38</f>
        <v>#VALUE!</v>
      </c>
      <c r="V38" s="56" t="s">
        <v>79</v>
      </c>
    </row>
    <row r="39">
      <c r="B39" s="40" t="s">
        <v>80</v>
      </c>
      <c r="C39" s="41" t="s">
        <v>81</v>
      </c>
      <c r="D39" s="42"/>
      <c r="E39" s="42"/>
      <c r="F39" s="50"/>
      <c r="G39" s="50"/>
      <c r="H39" s="50"/>
      <c r="I39" s="50"/>
      <c r="J39" s="50"/>
      <c r="K39" s="50"/>
      <c r="L39" s="50"/>
      <c r="M39" s="45" t="str">
        <f t="shared" si="4"/>
        <v/>
      </c>
      <c r="N39" s="48" t="str">
        <f t="shared" si="5"/>
        <v/>
      </c>
      <c r="O39" s="153"/>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O40" s="153"/>
      <c r="Q40" s="56" t="s">
        <v>85</v>
      </c>
      <c r="R40" s="57"/>
      <c r="S40" s="58" t="str">
        <f t="shared" si="6"/>
        <v>#VALUE!</v>
      </c>
      <c r="T40" s="54"/>
      <c r="U40" s="59" t="str">
        <f t="shared" si="7"/>
        <v>#VALUE!</v>
      </c>
      <c r="V40" s="8" t="s">
        <v>86</v>
      </c>
    </row>
    <row r="41">
      <c r="B41" s="40" t="s">
        <v>87</v>
      </c>
      <c r="C41" s="41" t="s">
        <v>88</v>
      </c>
      <c r="D41" s="42"/>
      <c r="E41" s="42"/>
      <c r="F41" s="50"/>
      <c r="G41" s="50"/>
      <c r="H41" s="50"/>
      <c r="I41" s="50"/>
      <c r="J41" s="50"/>
      <c r="K41" s="50"/>
      <c r="L41" s="50"/>
      <c r="M41" s="45" t="str">
        <f t="shared" si="4"/>
        <v/>
      </c>
      <c r="N41" s="48" t="str">
        <f t="shared" si="5"/>
        <v/>
      </c>
      <c r="O41" s="153"/>
      <c r="Q41" s="60" t="s">
        <v>89</v>
      </c>
      <c r="R41" s="57"/>
      <c r="S41" s="58" t="str">
        <f t="shared" si="6"/>
        <v>#VALUE!</v>
      </c>
      <c r="T41" s="54"/>
      <c r="U41" s="54"/>
      <c r="V41" s="54"/>
    </row>
    <row r="42">
      <c r="B42" s="40">
        <v>10.0</v>
      </c>
      <c r="C42" s="41" t="s">
        <v>90</v>
      </c>
      <c r="D42" s="42"/>
      <c r="E42" s="42"/>
      <c r="F42" s="50"/>
      <c r="G42" s="50"/>
      <c r="H42" s="50"/>
      <c r="I42" s="50"/>
      <c r="J42" s="50"/>
      <c r="K42" s="50"/>
      <c r="L42" s="50"/>
      <c r="M42" s="45" t="str">
        <f t="shared" si="4"/>
        <v/>
      </c>
      <c r="N42" s="48" t="str">
        <f t="shared" si="5"/>
        <v/>
      </c>
      <c r="O42" s="153"/>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50"/>
      <c r="G44" s="50"/>
      <c r="H44" s="50"/>
      <c r="I44" s="50"/>
      <c r="J44" s="50"/>
      <c r="K44" s="50"/>
      <c r="L44" s="50"/>
      <c r="M44" s="45" t="str">
        <f t="shared" si="4"/>
        <v/>
      </c>
      <c r="N44" s="48" t="str">
        <f t="shared" si="5"/>
        <v/>
      </c>
      <c r="O44" s="153"/>
    </row>
    <row r="45">
      <c r="B45" s="40"/>
      <c r="C45" s="41" t="s">
        <v>96</v>
      </c>
      <c r="D45" s="41" t="s">
        <v>97</v>
      </c>
      <c r="E45" s="42"/>
      <c r="F45" s="50"/>
      <c r="G45" s="50"/>
      <c r="H45" s="50"/>
      <c r="I45" s="50"/>
      <c r="J45" s="50"/>
      <c r="K45" s="50"/>
      <c r="L45" s="50"/>
      <c r="M45" s="45" t="str">
        <f t="shared" si="4"/>
        <v/>
      </c>
      <c r="N45" s="48" t="str">
        <f t="shared" si="5"/>
        <v/>
      </c>
      <c r="O45" s="153"/>
    </row>
    <row r="46">
      <c r="B46" s="40"/>
      <c r="C46" s="41" t="s">
        <v>98</v>
      </c>
      <c r="D46" s="42"/>
      <c r="E46" s="42"/>
      <c r="F46" s="50"/>
      <c r="G46" s="50"/>
      <c r="H46" s="50"/>
      <c r="I46" s="50"/>
      <c r="J46" s="50"/>
      <c r="K46" s="50"/>
      <c r="L46" s="50"/>
      <c r="M46" s="45" t="str">
        <f t="shared" si="4"/>
        <v/>
      </c>
      <c r="N46" s="48" t="str">
        <f t="shared" si="5"/>
        <v/>
      </c>
      <c r="O46" s="153"/>
    </row>
    <row r="47">
      <c r="B47" s="40">
        <v>12.0</v>
      </c>
      <c r="C47" s="41" t="s">
        <v>99</v>
      </c>
      <c r="D47" s="42"/>
      <c r="E47" s="42"/>
      <c r="F47" s="49"/>
      <c r="G47" s="50"/>
      <c r="H47" s="50"/>
      <c r="I47" s="50"/>
      <c r="J47" s="50"/>
      <c r="K47" s="50"/>
      <c r="L47" s="50"/>
      <c r="M47" s="45" t="str">
        <f t="shared" si="4"/>
        <v/>
      </c>
      <c r="N47" s="48" t="str">
        <f t="shared" si="5"/>
        <v/>
      </c>
      <c r="O47" s="153"/>
    </row>
    <row r="48">
      <c r="B48" s="63" t="s">
        <v>100</v>
      </c>
      <c r="C48" s="64" t="s">
        <v>101</v>
      </c>
      <c r="D48" s="64"/>
      <c r="E48" s="65"/>
      <c r="F48" s="220"/>
      <c r="G48" s="220"/>
      <c r="H48" s="220"/>
      <c r="I48" s="220"/>
      <c r="J48" s="220"/>
      <c r="K48" s="220"/>
      <c r="L48" s="220"/>
      <c r="M48" s="67" t="str">
        <f t="shared" si="4"/>
        <v/>
      </c>
      <c r="N48" s="68" t="str">
        <f t="shared" si="5"/>
        <v/>
      </c>
      <c r="O48" s="155"/>
      <c r="P48" s="2"/>
    </row>
    <row r="49">
      <c r="B49" s="63"/>
      <c r="C49" s="64" t="s">
        <v>102</v>
      </c>
      <c r="D49" s="64" t="s">
        <v>97</v>
      </c>
      <c r="E49" s="65"/>
      <c r="F49" s="220"/>
      <c r="G49" s="220"/>
      <c r="H49" s="220"/>
      <c r="I49" s="220"/>
      <c r="J49" s="220"/>
      <c r="K49" s="220"/>
      <c r="L49" s="220"/>
      <c r="M49" s="67" t="str">
        <f t="shared" si="4"/>
        <v/>
      </c>
      <c r="N49" s="68" t="str">
        <f t="shared" si="5"/>
        <v/>
      </c>
      <c r="O49" s="155"/>
      <c r="P49" s="2" t="s">
        <v>104</v>
      </c>
    </row>
    <row r="50">
      <c r="B50" s="40"/>
      <c r="C50" s="64" t="s">
        <v>105</v>
      </c>
      <c r="D50" s="64" t="s">
        <v>106</v>
      </c>
      <c r="E50" s="65"/>
      <c r="F50" s="220"/>
      <c r="G50" s="220"/>
      <c r="H50" s="220"/>
      <c r="I50" s="220"/>
      <c r="J50" s="220"/>
      <c r="K50" s="220"/>
      <c r="L50" s="220"/>
      <c r="M50" s="67" t="str">
        <f t="shared" si="4"/>
        <v/>
      </c>
      <c r="N50" s="68" t="str">
        <f t="shared" si="5"/>
        <v/>
      </c>
      <c r="O50" s="156">
        <v>1249.0</v>
      </c>
      <c r="P50" s="73" t="s">
        <v>107</v>
      </c>
    </row>
    <row r="51">
      <c r="B51" s="40"/>
      <c r="C51" s="64" t="s">
        <v>108</v>
      </c>
      <c r="D51" s="42"/>
      <c r="E51" s="42"/>
      <c r="F51" s="50"/>
      <c r="G51" s="50"/>
      <c r="H51" s="50"/>
      <c r="I51" s="50"/>
      <c r="J51" s="50"/>
      <c r="K51" s="50"/>
      <c r="L51" s="50"/>
      <c r="M51" s="45"/>
      <c r="N51" s="48"/>
      <c r="O51" s="153"/>
    </row>
    <row r="52">
      <c r="B52" s="40" t="s">
        <v>109</v>
      </c>
      <c r="C52" s="41" t="s">
        <v>110</v>
      </c>
      <c r="D52" s="42"/>
      <c r="E52" s="42"/>
      <c r="F52" s="50"/>
      <c r="G52" s="50"/>
      <c r="H52" s="50"/>
      <c r="I52" s="50"/>
      <c r="J52" s="50"/>
      <c r="K52" s="50"/>
      <c r="L52" s="50"/>
      <c r="M52" s="45" t="str">
        <f t="shared" ref="M52:M67" si="8">if(Count(F52:L52)&gt;0,sum(F52:L52),"")</f>
        <v/>
      </c>
      <c r="N52" s="48" t="str">
        <f t="shared" ref="N52:N67" si="9">if(ISNUMBER(M52)=false,"",if($J$8&lt;&gt;0,if(M52&lt;&gt;"",M52*$J$8,""),""))</f>
        <v/>
      </c>
      <c r="O52" s="153"/>
    </row>
    <row r="53">
      <c r="B53" s="40"/>
      <c r="C53" s="41" t="s">
        <v>111</v>
      </c>
      <c r="D53" s="41"/>
      <c r="E53" s="42"/>
      <c r="F53" s="50"/>
      <c r="G53" s="50"/>
      <c r="H53" s="50"/>
      <c r="I53" s="50"/>
      <c r="J53" s="50"/>
      <c r="K53" s="50"/>
      <c r="L53" s="50"/>
      <c r="M53" s="45" t="str">
        <f t="shared" si="8"/>
        <v/>
      </c>
      <c r="N53" s="48" t="str">
        <f t="shared" si="9"/>
        <v/>
      </c>
      <c r="O53" s="153"/>
    </row>
    <row r="54">
      <c r="B54" s="40" t="s">
        <v>112</v>
      </c>
      <c r="C54" s="41" t="s">
        <v>113</v>
      </c>
      <c r="D54" s="42"/>
      <c r="E54" s="42"/>
      <c r="F54" s="50"/>
      <c r="G54" s="50"/>
      <c r="H54" s="50"/>
      <c r="I54" s="50"/>
      <c r="J54" s="50"/>
      <c r="K54" s="50"/>
      <c r="L54" s="50"/>
      <c r="M54" s="45" t="str">
        <f t="shared" si="8"/>
        <v/>
      </c>
      <c r="N54" s="48" t="str">
        <f t="shared" si="9"/>
        <v/>
      </c>
      <c r="O54" s="153"/>
    </row>
    <row r="55">
      <c r="B55" s="40"/>
      <c r="C55" s="41" t="s">
        <v>114</v>
      </c>
      <c r="D55" s="42"/>
      <c r="E55" s="42"/>
      <c r="F55" s="50"/>
      <c r="G55" s="50"/>
      <c r="H55" s="50"/>
      <c r="I55" s="50"/>
      <c r="J55" s="50"/>
      <c r="K55" s="50"/>
      <c r="L55" s="50"/>
      <c r="M55" s="45" t="str">
        <f t="shared" si="8"/>
        <v/>
      </c>
      <c r="N55" s="48" t="str">
        <f t="shared" si="9"/>
        <v/>
      </c>
      <c r="O55" s="153"/>
    </row>
    <row r="56">
      <c r="B56" s="40" t="s">
        <v>115</v>
      </c>
      <c r="C56" s="41" t="s">
        <v>116</v>
      </c>
      <c r="D56" s="42"/>
      <c r="E56" s="42"/>
      <c r="F56" s="50"/>
      <c r="G56" s="50"/>
      <c r="H56" s="50"/>
      <c r="I56" s="50"/>
      <c r="J56" s="50"/>
      <c r="K56" s="50"/>
      <c r="L56" s="50"/>
      <c r="M56" s="45" t="str">
        <f t="shared" si="8"/>
        <v/>
      </c>
      <c r="N56" s="48" t="str">
        <f t="shared" si="9"/>
        <v/>
      </c>
      <c r="O56" s="153"/>
    </row>
    <row r="57">
      <c r="B57" s="40"/>
      <c r="C57" s="41" t="s">
        <v>117</v>
      </c>
      <c r="D57" s="42"/>
      <c r="E57" s="42"/>
      <c r="F57" s="50"/>
      <c r="G57" s="50"/>
      <c r="H57" s="50"/>
      <c r="I57" s="50"/>
      <c r="J57" s="50"/>
      <c r="K57" s="50"/>
      <c r="L57" s="50"/>
      <c r="M57" s="45" t="str">
        <f t="shared" si="8"/>
        <v/>
      </c>
      <c r="N57" s="48" t="str">
        <f t="shared" si="9"/>
        <v/>
      </c>
      <c r="O57" s="153"/>
    </row>
    <row r="58">
      <c r="B58" s="40"/>
      <c r="C58" s="41" t="s">
        <v>117</v>
      </c>
      <c r="D58" s="42"/>
      <c r="E58" s="42"/>
      <c r="F58" s="50"/>
      <c r="G58" s="50"/>
      <c r="H58" s="50"/>
      <c r="I58" s="50"/>
      <c r="J58" s="50"/>
      <c r="K58" s="50"/>
      <c r="L58" s="50"/>
      <c r="M58" s="45" t="str">
        <f t="shared" si="8"/>
        <v/>
      </c>
      <c r="N58" s="48" t="str">
        <f t="shared" si="9"/>
        <v/>
      </c>
      <c r="O58" s="153"/>
    </row>
    <row r="59">
      <c r="B59" s="40"/>
      <c r="C59" s="41" t="s">
        <v>117</v>
      </c>
      <c r="D59" s="42"/>
      <c r="E59" s="42"/>
      <c r="F59" s="50"/>
      <c r="G59" s="50"/>
      <c r="H59" s="50"/>
      <c r="I59" s="50"/>
      <c r="J59" s="50"/>
      <c r="K59" s="50"/>
      <c r="L59" s="50"/>
      <c r="M59" s="45" t="str">
        <f t="shared" si="8"/>
        <v/>
      </c>
      <c r="N59" s="48" t="str">
        <f t="shared" si="9"/>
        <v/>
      </c>
      <c r="O59" s="153"/>
    </row>
    <row r="60">
      <c r="B60" s="40"/>
      <c r="C60" s="41" t="s">
        <v>117</v>
      </c>
      <c r="D60" s="42"/>
      <c r="E60" s="42"/>
      <c r="F60" s="50"/>
      <c r="G60" s="50"/>
      <c r="H60" s="50"/>
      <c r="I60" s="50"/>
      <c r="J60" s="50"/>
      <c r="K60" s="50"/>
      <c r="L60" s="50"/>
      <c r="M60" s="45" t="str">
        <f t="shared" si="8"/>
        <v/>
      </c>
      <c r="N60" s="48" t="str">
        <f t="shared" si="9"/>
        <v/>
      </c>
      <c r="O60" s="153"/>
    </row>
    <row r="61">
      <c r="B61" s="40"/>
      <c r="C61" s="41" t="s">
        <v>117</v>
      </c>
      <c r="D61" s="42"/>
      <c r="E61" s="42"/>
      <c r="F61" s="50"/>
      <c r="G61" s="50"/>
      <c r="H61" s="50"/>
      <c r="I61" s="50"/>
      <c r="J61" s="50"/>
      <c r="K61" s="50"/>
      <c r="L61" s="50"/>
      <c r="M61" s="45" t="str">
        <f t="shared" si="8"/>
        <v/>
      </c>
      <c r="N61" s="48" t="str">
        <f t="shared" si="9"/>
        <v/>
      </c>
      <c r="O61" s="153"/>
    </row>
    <row r="62">
      <c r="B62" s="40"/>
      <c r="C62" s="41" t="s">
        <v>117</v>
      </c>
      <c r="D62" s="42"/>
      <c r="E62" s="42"/>
      <c r="F62" s="50"/>
      <c r="G62" s="50"/>
      <c r="H62" s="50"/>
      <c r="I62" s="50"/>
      <c r="J62" s="50"/>
      <c r="K62" s="50"/>
      <c r="L62" s="50"/>
      <c r="M62" s="45" t="str">
        <f t="shared" si="8"/>
        <v/>
      </c>
      <c r="N62" s="48" t="str">
        <f t="shared" si="9"/>
        <v/>
      </c>
      <c r="O62" s="153"/>
    </row>
    <row r="63">
      <c r="B63" s="40" t="s">
        <v>118</v>
      </c>
      <c r="C63" s="41" t="s">
        <v>119</v>
      </c>
      <c r="D63" s="41"/>
      <c r="E63" s="42"/>
      <c r="F63" s="50"/>
      <c r="G63" s="50"/>
      <c r="H63" s="49"/>
      <c r="I63" s="50"/>
      <c r="J63" s="50"/>
      <c r="K63" s="50"/>
      <c r="L63" s="50"/>
      <c r="M63" s="45" t="str">
        <f t="shared" si="8"/>
        <v/>
      </c>
      <c r="N63" s="48" t="str">
        <f t="shared" si="9"/>
        <v/>
      </c>
      <c r="O63" s="153"/>
    </row>
    <row r="64">
      <c r="B64" s="40"/>
      <c r="C64" s="41" t="s">
        <v>120</v>
      </c>
      <c r="D64" s="42"/>
      <c r="E64" s="42"/>
      <c r="F64" s="50"/>
      <c r="G64" s="50"/>
      <c r="H64" s="50"/>
      <c r="I64" s="50"/>
      <c r="J64" s="50"/>
      <c r="K64" s="50"/>
      <c r="L64" s="50"/>
      <c r="M64" s="45" t="str">
        <f t="shared" si="8"/>
        <v/>
      </c>
      <c r="N64" s="48" t="str">
        <f t="shared" si="9"/>
        <v/>
      </c>
      <c r="O64" s="153"/>
    </row>
    <row r="65">
      <c r="B65" s="40" t="s">
        <v>121</v>
      </c>
      <c r="C65" s="41" t="s">
        <v>122</v>
      </c>
      <c r="D65" s="41"/>
      <c r="E65" s="42"/>
      <c r="F65" s="50"/>
      <c r="G65" s="49"/>
      <c r="H65" s="50"/>
      <c r="I65" s="50"/>
      <c r="J65" s="50"/>
      <c r="K65" s="50"/>
      <c r="L65" s="50"/>
      <c r="M65" s="45" t="str">
        <f t="shared" si="8"/>
        <v/>
      </c>
      <c r="N65" s="48" t="str">
        <f t="shared" si="9"/>
        <v/>
      </c>
      <c r="O65" s="153"/>
    </row>
    <row r="66">
      <c r="B66" s="40"/>
      <c r="C66" s="41" t="s">
        <v>123</v>
      </c>
      <c r="D66" s="41" t="s">
        <v>124</v>
      </c>
      <c r="E66" s="42"/>
      <c r="F66" s="49">
        <v>27.0</v>
      </c>
      <c r="G66" s="49">
        <v>30.0</v>
      </c>
      <c r="H66" s="49">
        <v>56.0</v>
      </c>
      <c r="I66" s="49">
        <v>6563.0</v>
      </c>
      <c r="J66" s="50"/>
      <c r="K66" s="50"/>
      <c r="L66" s="50"/>
      <c r="M66" s="51">
        <f t="shared" si="8"/>
        <v>6676</v>
      </c>
      <c r="N66" s="48">
        <f t="shared" si="9"/>
        <v>97.13415257</v>
      </c>
      <c r="O66" s="154">
        <v>98.0</v>
      </c>
    </row>
    <row r="67">
      <c r="B67" s="40"/>
      <c r="C67" s="64" t="s">
        <v>125</v>
      </c>
      <c r="D67" s="41"/>
      <c r="E67" s="41"/>
      <c r="F67" s="50"/>
      <c r="G67" s="50"/>
      <c r="H67" s="49"/>
      <c r="I67" s="50"/>
      <c r="J67" s="50"/>
      <c r="K67" s="50"/>
      <c r="L67" s="50"/>
      <c r="M67" s="45" t="str">
        <f t="shared" si="8"/>
        <v/>
      </c>
      <c r="N67" s="48" t="str">
        <f t="shared" si="9"/>
        <v/>
      </c>
      <c r="O67" s="153"/>
    </row>
    <row r="68">
      <c r="B68" s="40" t="s">
        <v>126</v>
      </c>
      <c r="C68" s="41" t="s">
        <v>127</v>
      </c>
      <c r="D68" s="41"/>
      <c r="E68" s="42"/>
      <c r="F68" s="74" t="s">
        <v>128</v>
      </c>
      <c r="G68" s="74" t="s">
        <v>128</v>
      </c>
      <c r="H68" s="74" t="s">
        <v>128</v>
      </c>
      <c r="I68" s="74" t="s">
        <v>128</v>
      </c>
      <c r="J68" s="74" t="s">
        <v>128</v>
      </c>
      <c r="K68" s="74" t="s">
        <v>128</v>
      </c>
      <c r="L68" s="74" t="s">
        <v>128</v>
      </c>
      <c r="M68" s="74" t="s">
        <v>128</v>
      </c>
      <c r="N68" s="75"/>
      <c r="O68" s="153"/>
      <c r="P68" s="2" t="s">
        <v>129</v>
      </c>
    </row>
    <row r="69">
      <c r="B69" s="40"/>
      <c r="C69" s="41" t="s">
        <v>130</v>
      </c>
      <c r="D69" s="41" t="s">
        <v>95</v>
      </c>
      <c r="E69" s="42"/>
      <c r="F69" s="74">
        <v>25729.0</v>
      </c>
      <c r="G69" s="74">
        <v>40755.0</v>
      </c>
      <c r="H69" s="74">
        <v>104607.0</v>
      </c>
      <c r="I69" s="74">
        <v>90704.0</v>
      </c>
      <c r="J69" s="74" t="s">
        <v>128</v>
      </c>
      <c r="K69" s="74" t="s">
        <v>128</v>
      </c>
      <c r="L69" s="74" t="s">
        <v>128</v>
      </c>
      <c r="M69" s="74" t="s">
        <v>128</v>
      </c>
      <c r="N69" s="75" t="s">
        <v>128</v>
      </c>
      <c r="O69" s="154">
        <v>1734.0</v>
      </c>
      <c r="P69" s="2" t="s">
        <v>129</v>
      </c>
    </row>
    <row r="70">
      <c r="B70" s="40"/>
      <c r="C70" s="76" t="s">
        <v>131</v>
      </c>
      <c r="D70" s="40"/>
      <c r="E70" s="40"/>
      <c r="F70" s="50"/>
      <c r="G70" s="50"/>
      <c r="H70" s="50"/>
      <c r="I70" s="50"/>
      <c r="J70" s="50"/>
      <c r="K70" s="50"/>
      <c r="L70" s="50"/>
      <c r="M70" s="45" t="str">
        <f>if(Count(F70:L70)&gt;0,sum(F70:L70),"")</f>
        <v/>
      </c>
      <c r="N70" s="48" t="str">
        <f>if(ISNUMBER(M70)=false,"",if($J$8&lt;&gt;0,if(M70&lt;&gt;"",M70*$J$8,""),""))</f>
        <v/>
      </c>
      <c r="O70" s="154">
        <v>98.0</v>
      </c>
    </row>
    <row r="71">
      <c r="B71" s="40" t="s">
        <v>132</v>
      </c>
      <c r="C71" s="41" t="s">
        <v>133</v>
      </c>
      <c r="D71" s="41"/>
      <c r="E71" s="42"/>
      <c r="F71" s="74"/>
      <c r="G71" s="74"/>
      <c r="H71" s="74"/>
      <c r="I71" s="74"/>
      <c r="J71" s="74"/>
      <c r="K71" s="74"/>
      <c r="L71" s="74"/>
      <c r="M71" s="74"/>
      <c r="N71" s="75"/>
      <c r="O71" s="153"/>
      <c r="P71" s="77"/>
    </row>
    <row r="72">
      <c r="B72" s="40"/>
      <c r="C72" s="41" t="s">
        <v>134</v>
      </c>
      <c r="D72" s="41" t="s">
        <v>95</v>
      </c>
      <c r="E72" s="42"/>
      <c r="F72" s="74" t="s">
        <v>128</v>
      </c>
      <c r="G72" s="74" t="s">
        <v>128</v>
      </c>
      <c r="H72" s="74">
        <v>22.0</v>
      </c>
      <c r="I72" s="74">
        <v>49.0</v>
      </c>
      <c r="J72" s="74" t="s">
        <v>128</v>
      </c>
      <c r="K72" s="74" t="s">
        <v>128</v>
      </c>
      <c r="L72" s="74" t="s">
        <v>128</v>
      </c>
      <c r="M72" s="74" t="s">
        <v>128</v>
      </c>
      <c r="N72" s="75" t="s">
        <v>128</v>
      </c>
      <c r="O72" s="153"/>
      <c r="P72" s="77" t="s">
        <v>136</v>
      </c>
    </row>
    <row r="73">
      <c r="B73" s="40"/>
      <c r="C73" s="309" t="s">
        <v>259</v>
      </c>
      <c r="D73" s="41" t="s">
        <v>260</v>
      </c>
      <c r="E73" s="41"/>
      <c r="F73" s="49"/>
      <c r="G73" s="49">
        <v>107808.0</v>
      </c>
      <c r="H73" s="49">
        <v>364942.0</v>
      </c>
      <c r="I73" s="49">
        <v>366051.0</v>
      </c>
      <c r="J73" s="50"/>
      <c r="K73" s="50"/>
      <c r="L73" s="50"/>
      <c r="M73" s="45"/>
      <c r="N73" s="48"/>
      <c r="O73" s="157">
        <v>210.0</v>
      </c>
    </row>
    <row r="74">
      <c r="B74" s="40"/>
      <c r="C74" s="76" t="s">
        <v>261</v>
      </c>
      <c r="D74" s="41" t="s">
        <v>262</v>
      </c>
      <c r="E74" s="41"/>
      <c r="F74" s="49"/>
      <c r="G74" s="79" t="s">
        <v>655</v>
      </c>
      <c r="H74" s="49"/>
      <c r="I74" s="50"/>
      <c r="J74" s="50"/>
      <c r="K74" s="50"/>
      <c r="L74" s="50"/>
      <c r="M74" s="45" t="str">
        <f>if(Count(F74:L74)&gt;0,sum(F74:L74),"")</f>
        <v/>
      </c>
      <c r="N74" s="48" t="str">
        <f>if(ISNUMBER(M74)=false,"",if($J$8&lt;&gt;0,if(M74&lt;&gt;"",M74*$J$8,""),""))</f>
        <v/>
      </c>
      <c r="O74" s="157" t="s">
        <v>268</v>
      </c>
    </row>
    <row r="75">
      <c r="B75" s="40"/>
      <c r="C75" s="76" t="s">
        <v>269</v>
      </c>
      <c r="D75" s="41" t="s">
        <v>270</v>
      </c>
      <c r="E75" s="41"/>
      <c r="F75" s="221">
        <v>33077.0</v>
      </c>
      <c r="G75" s="221">
        <v>21963.0</v>
      </c>
      <c r="H75" s="49">
        <v>97740.0</v>
      </c>
      <c r="I75" s="49">
        <v>98038.0</v>
      </c>
      <c r="J75" s="50"/>
      <c r="K75" s="50"/>
      <c r="L75" s="50"/>
      <c r="M75" s="45"/>
      <c r="N75" s="48"/>
      <c r="O75" s="157"/>
    </row>
    <row r="76">
      <c r="B76" s="40"/>
      <c r="C76" s="76" t="s">
        <v>271</v>
      </c>
      <c r="D76" s="41" t="s">
        <v>272</v>
      </c>
      <c r="E76" s="41"/>
      <c r="F76" s="78"/>
      <c r="G76" s="78"/>
      <c r="H76" s="79"/>
      <c r="I76" s="49">
        <v>-4656.0</v>
      </c>
      <c r="J76" s="50"/>
      <c r="K76" s="50"/>
      <c r="L76" s="50"/>
      <c r="M76" s="45"/>
      <c r="N76" s="48"/>
      <c r="O76" s="157">
        <v>-68.0</v>
      </c>
    </row>
    <row r="77">
      <c r="B77" s="40"/>
      <c r="C77" s="76" t="s">
        <v>274</v>
      </c>
      <c r="D77" s="41" t="s">
        <v>275</v>
      </c>
      <c r="E77" s="41"/>
      <c r="F77" s="78" t="s">
        <v>656</v>
      </c>
      <c r="G77" s="78" t="s">
        <v>657</v>
      </c>
      <c r="H77" s="79" t="s">
        <v>658</v>
      </c>
      <c r="I77" s="79" t="s">
        <v>659</v>
      </c>
      <c r="J77" s="50"/>
      <c r="K77" s="50"/>
      <c r="L77" s="50"/>
      <c r="M77" s="45" t="str">
        <f t="shared" ref="M77:M84" si="10">if(Count(F77:L77)&gt;0,sum(F77:L77),"")</f>
        <v/>
      </c>
      <c r="N77" s="48" t="str">
        <f t="shared" ref="N77:N84" si="11">if(ISNUMBER(M77)=false,"",if($J$8&lt;&gt;0,if(M77&lt;&gt;"",M77*$J$8,""),""))</f>
        <v/>
      </c>
      <c r="O77" s="157" t="s">
        <v>282</v>
      </c>
    </row>
    <row r="78">
      <c r="B78" s="40" t="s">
        <v>139</v>
      </c>
      <c r="C78" s="76" t="s">
        <v>137</v>
      </c>
      <c r="D78" s="41"/>
      <c r="E78" s="41"/>
      <c r="F78" s="49"/>
      <c r="G78" s="50"/>
      <c r="H78" s="50"/>
      <c r="I78" s="50"/>
      <c r="J78" s="50"/>
      <c r="K78" s="50"/>
      <c r="L78" s="50"/>
      <c r="M78" s="45" t="str">
        <f t="shared" si="10"/>
        <v/>
      </c>
      <c r="N78" s="48" t="str">
        <f t="shared" si="11"/>
        <v/>
      </c>
      <c r="O78" s="153"/>
    </row>
    <row r="79">
      <c r="B79" s="40" t="s">
        <v>140</v>
      </c>
      <c r="C79" s="42"/>
      <c r="D79" s="41"/>
      <c r="E79" s="41"/>
      <c r="F79" s="50"/>
      <c r="G79" s="50"/>
      <c r="H79" s="49"/>
      <c r="I79" s="50"/>
      <c r="J79" s="50"/>
      <c r="K79" s="50"/>
      <c r="L79" s="50"/>
      <c r="M79" s="45" t="str">
        <f t="shared" si="10"/>
        <v/>
      </c>
      <c r="N79" s="48" t="str">
        <f t="shared" si="11"/>
        <v/>
      </c>
      <c r="O79" s="153"/>
    </row>
    <row r="80">
      <c r="B80" s="40" t="s">
        <v>141</v>
      </c>
      <c r="C80" s="42"/>
      <c r="D80" s="41"/>
      <c r="E80" s="41"/>
      <c r="F80" s="50"/>
      <c r="G80" s="50"/>
      <c r="H80" s="49"/>
      <c r="I80" s="50"/>
      <c r="J80" s="50"/>
      <c r="K80" s="50"/>
      <c r="L80" s="50"/>
      <c r="M80" s="45" t="str">
        <f t="shared" si="10"/>
        <v/>
      </c>
      <c r="N80" s="48" t="str">
        <f t="shared" si="11"/>
        <v/>
      </c>
      <c r="O80" s="153"/>
    </row>
    <row r="81">
      <c r="B81" s="40" t="s">
        <v>142</v>
      </c>
      <c r="C81" s="42"/>
      <c r="D81" s="42"/>
      <c r="E81" s="42"/>
      <c r="F81" s="50"/>
      <c r="G81" s="50"/>
      <c r="H81" s="50"/>
      <c r="I81" s="50"/>
      <c r="J81" s="50"/>
      <c r="K81" s="50"/>
      <c r="L81" s="50"/>
      <c r="M81" s="45" t="str">
        <f t="shared" si="10"/>
        <v/>
      </c>
      <c r="N81" s="48" t="str">
        <f t="shared" si="11"/>
        <v/>
      </c>
      <c r="O81" s="153"/>
    </row>
    <row r="82">
      <c r="B82" s="40" t="s">
        <v>143</v>
      </c>
      <c r="C82" s="42"/>
      <c r="D82" s="42"/>
      <c r="E82" s="42"/>
      <c r="F82" s="50"/>
      <c r="G82" s="50"/>
      <c r="H82" s="50"/>
      <c r="I82" s="50"/>
      <c r="J82" s="50"/>
      <c r="K82" s="50"/>
      <c r="L82" s="50"/>
      <c r="M82" s="45" t="str">
        <f t="shared" si="10"/>
        <v/>
      </c>
      <c r="N82" s="48" t="str">
        <f t="shared" si="11"/>
        <v/>
      </c>
      <c r="O82" s="153"/>
    </row>
    <row r="83">
      <c r="B83" s="40" t="s">
        <v>144</v>
      </c>
      <c r="C83" s="42"/>
      <c r="D83" s="42"/>
      <c r="E83" s="42"/>
      <c r="F83" s="50"/>
      <c r="G83" s="50"/>
      <c r="H83" s="50"/>
      <c r="I83" s="50"/>
      <c r="J83" s="50"/>
      <c r="K83" s="50"/>
      <c r="L83" s="50"/>
      <c r="M83" s="45" t="str">
        <f t="shared" si="10"/>
        <v/>
      </c>
      <c r="N83" s="48" t="str">
        <f t="shared" si="11"/>
        <v/>
      </c>
      <c r="O83" s="153"/>
    </row>
    <row r="84">
      <c r="B84" s="40" t="s">
        <v>145</v>
      </c>
      <c r="C84" s="42"/>
      <c r="D84" s="42"/>
      <c r="E84" s="42"/>
      <c r="F84" s="50"/>
      <c r="G84" s="50"/>
      <c r="H84" s="50"/>
      <c r="I84" s="50"/>
      <c r="J84" s="50"/>
      <c r="K84" s="50"/>
      <c r="L84" s="50"/>
      <c r="M84" s="45" t="str">
        <f t="shared" si="10"/>
        <v/>
      </c>
      <c r="N84" s="48" t="str">
        <f t="shared" si="11"/>
        <v/>
      </c>
      <c r="O84" s="154"/>
    </row>
    <row r="85">
      <c r="B85" s="33"/>
      <c r="C85" s="33"/>
      <c r="D85" s="33"/>
      <c r="E85" s="33"/>
      <c r="F85" s="147"/>
      <c r="G85" s="147"/>
      <c r="H85" s="147"/>
      <c r="I85" s="147"/>
      <c r="J85" s="147"/>
      <c r="K85" s="147"/>
      <c r="L85" s="147"/>
      <c r="N85" s="4"/>
      <c r="O85" s="45"/>
    </row>
    <row r="86">
      <c r="A86" s="8" t="s">
        <v>146</v>
      </c>
      <c r="B86" s="33"/>
      <c r="C86" s="33"/>
      <c r="D86" s="33"/>
      <c r="E86" s="33"/>
      <c r="F86" s="147"/>
      <c r="G86" s="147"/>
      <c r="H86" s="147"/>
      <c r="I86" s="147"/>
      <c r="J86" s="147"/>
      <c r="K86" s="147"/>
      <c r="L86" s="147"/>
      <c r="N86" s="4"/>
      <c r="O86" s="45"/>
    </row>
    <row r="87">
      <c r="B87" s="81" t="s">
        <v>660</v>
      </c>
      <c r="C87" s="82"/>
      <c r="D87" s="82"/>
      <c r="E87" s="82"/>
      <c r="F87" s="147"/>
      <c r="G87" s="147"/>
      <c r="H87" s="147"/>
      <c r="I87" s="147"/>
      <c r="J87" s="147"/>
      <c r="K87" s="147"/>
      <c r="L87" s="147"/>
      <c r="N87" s="4"/>
      <c r="O87" s="45"/>
    </row>
    <row r="88">
      <c r="B88" s="33"/>
      <c r="C88" s="33"/>
      <c r="D88" s="33"/>
      <c r="E88" s="33"/>
      <c r="F88" s="147"/>
      <c r="G88" s="147"/>
      <c r="H88" s="147"/>
      <c r="I88" s="147"/>
      <c r="J88" s="147"/>
      <c r="K88" s="147"/>
      <c r="L88" s="147"/>
      <c r="N88" s="4"/>
      <c r="O88" s="158"/>
      <c r="R88" s="83"/>
    </row>
    <row r="89">
      <c r="B89" s="40"/>
      <c r="C89" s="146" t="s">
        <v>292</v>
      </c>
      <c r="D89" s="42"/>
      <c r="E89" s="42"/>
      <c r="F89" s="50"/>
      <c r="G89" s="50"/>
      <c r="H89" s="50"/>
      <c r="I89" s="50"/>
      <c r="J89" s="50"/>
      <c r="K89" s="50"/>
      <c r="L89" s="50"/>
      <c r="M89" s="85" t="str">
        <f t="shared" ref="M89:M91" si="12">if(Count(F89:L89)&gt;0,sum(F89:L89),"")</f>
        <v/>
      </c>
      <c r="N89" s="48" t="str">
        <f t="shared" ref="N89:N146" si="13">if(ISNUMBER(M89)=false,"",if($J$8&lt;&gt;0,if(M89&lt;&gt;"",M89*$J$8,""),""))</f>
        <v/>
      </c>
      <c r="O89" s="154"/>
    </row>
    <row r="90">
      <c r="B90" s="40">
        <v>1.0</v>
      </c>
      <c r="C90" s="84" t="s">
        <v>293</v>
      </c>
      <c r="D90" s="42"/>
      <c r="E90" s="42"/>
      <c r="F90" s="49">
        <v>25729.0</v>
      </c>
      <c r="G90" s="49">
        <v>40755.0</v>
      </c>
      <c r="H90" s="50"/>
      <c r="I90" s="50"/>
      <c r="J90" s="50"/>
      <c r="K90" s="50"/>
      <c r="L90" s="50"/>
      <c r="M90" s="159">
        <f t="shared" si="12"/>
        <v>66484</v>
      </c>
      <c r="N90" s="48">
        <f t="shared" si="13"/>
        <v>967.3257938</v>
      </c>
      <c r="O90" s="154">
        <v>2701.0</v>
      </c>
      <c r="P90" s="206" t="s">
        <v>386</v>
      </c>
    </row>
    <row r="91">
      <c r="B91" s="40">
        <v>2.0</v>
      </c>
      <c r="C91" s="84" t="s">
        <v>379</v>
      </c>
      <c r="D91" s="42"/>
      <c r="E91" s="42"/>
      <c r="F91" s="49">
        <v>1801.0</v>
      </c>
      <c r="G91" s="49">
        <v>2853.0</v>
      </c>
      <c r="H91" s="50"/>
      <c r="I91" s="50"/>
      <c r="J91" s="50"/>
      <c r="K91" s="50"/>
      <c r="L91" s="50"/>
      <c r="M91" s="159">
        <f t="shared" si="12"/>
        <v>4654</v>
      </c>
      <c r="N91" s="48">
        <f t="shared" si="13"/>
        <v>67.71455153</v>
      </c>
      <c r="O91" s="154">
        <v>121.0</v>
      </c>
      <c r="P91" s="206" t="s">
        <v>386</v>
      </c>
    </row>
    <row r="92">
      <c r="B92" s="40"/>
      <c r="C92" s="84"/>
      <c r="D92" s="42"/>
      <c r="E92" s="42"/>
      <c r="F92" s="50"/>
      <c r="G92" s="50"/>
      <c r="H92" s="50"/>
      <c r="I92" s="50"/>
      <c r="J92" s="50"/>
      <c r="K92" s="50"/>
      <c r="L92" s="50"/>
      <c r="M92" s="85"/>
      <c r="N92" s="48" t="str">
        <f t="shared" si="13"/>
        <v/>
      </c>
      <c r="O92" s="154"/>
    </row>
    <row r="93">
      <c r="B93" s="40"/>
      <c r="C93" s="146" t="s">
        <v>284</v>
      </c>
      <c r="D93" s="42"/>
      <c r="E93" s="42"/>
      <c r="F93" s="50"/>
      <c r="G93" s="50"/>
      <c r="H93" s="50"/>
      <c r="I93" s="50"/>
      <c r="J93" s="50"/>
      <c r="K93" s="50"/>
      <c r="L93" s="50"/>
      <c r="M93" s="85"/>
      <c r="N93" s="48" t="str">
        <f t="shared" si="13"/>
        <v/>
      </c>
      <c r="O93" s="154"/>
    </row>
    <row r="94">
      <c r="B94" s="40"/>
      <c r="C94" s="84" t="s">
        <v>285</v>
      </c>
      <c r="D94" s="42"/>
      <c r="E94" s="42"/>
      <c r="F94" s="50"/>
      <c r="G94" s="50"/>
      <c r="H94" s="50"/>
      <c r="I94" s="50"/>
      <c r="J94" s="50"/>
      <c r="K94" s="50"/>
      <c r="L94" s="50"/>
      <c r="M94" s="85"/>
      <c r="N94" s="48" t="str">
        <f t="shared" si="13"/>
        <v/>
      </c>
      <c r="O94" s="154"/>
    </row>
    <row r="95">
      <c r="B95" s="40">
        <v>2.0</v>
      </c>
      <c r="C95" s="84" t="s">
        <v>297</v>
      </c>
      <c r="D95" s="42"/>
      <c r="E95" s="42"/>
      <c r="F95" s="49">
        <v>-38427.0</v>
      </c>
      <c r="G95" s="49">
        <v>-37770.0</v>
      </c>
      <c r="H95" s="50"/>
      <c r="I95" s="50"/>
      <c r="J95" s="50"/>
      <c r="K95" s="50"/>
      <c r="L95" s="50"/>
      <c r="M95" s="159">
        <f t="shared" ref="M95:M96" si="14">if(Count(F95:L95)&gt;0,sum(F95:L95),"")</f>
        <v>-76197</v>
      </c>
      <c r="N95" s="48">
        <f t="shared" si="13"/>
        <v>-1108.647547</v>
      </c>
      <c r="O95" s="154">
        <v>-1109.0</v>
      </c>
    </row>
    <row r="96">
      <c r="B96" s="40" t="s">
        <v>661</v>
      </c>
      <c r="C96" s="84" t="s">
        <v>288</v>
      </c>
      <c r="D96" s="42"/>
      <c r="E96" s="42"/>
      <c r="F96" s="49">
        <v>1801.0</v>
      </c>
      <c r="G96" s="49">
        <v>2853.0</v>
      </c>
      <c r="H96" s="50"/>
      <c r="I96" s="50"/>
      <c r="J96" s="50"/>
      <c r="K96" s="50"/>
      <c r="L96" s="50"/>
      <c r="M96" s="159">
        <f t="shared" si="14"/>
        <v>4654</v>
      </c>
      <c r="N96" s="48">
        <f t="shared" si="13"/>
        <v>67.71455153</v>
      </c>
      <c r="O96" s="154">
        <v>121.0</v>
      </c>
      <c r="P96" s="206" t="s">
        <v>386</v>
      </c>
    </row>
    <row r="97">
      <c r="B97" s="40" t="s">
        <v>662</v>
      </c>
      <c r="C97" s="84" t="s">
        <v>663</v>
      </c>
      <c r="D97" s="42"/>
      <c r="E97" s="42"/>
      <c r="F97" s="50"/>
      <c r="G97" s="49">
        <v>-1.0</v>
      </c>
      <c r="H97" s="50"/>
      <c r="I97" s="50"/>
      <c r="J97" s="50"/>
      <c r="K97" s="50"/>
      <c r="L97" s="50"/>
      <c r="M97" s="85"/>
      <c r="N97" s="48" t="str">
        <f t="shared" si="13"/>
        <v/>
      </c>
      <c r="O97" s="154"/>
    </row>
    <row r="98">
      <c r="B98" s="40" t="s">
        <v>664</v>
      </c>
      <c r="C98" s="84" t="s">
        <v>290</v>
      </c>
      <c r="D98" s="42"/>
      <c r="E98" s="42"/>
      <c r="F98" s="50"/>
      <c r="G98" s="49">
        <v>46.0</v>
      </c>
      <c r="H98" s="50"/>
      <c r="I98" s="50"/>
      <c r="J98" s="50"/>
      <c r="K98" s="50"/>
      <c r="L98" s="50"/>
      <c r="M98" s="85"/>
      <c r="N98" s="48" t="str">
        <f t="shared" si="13"/>
        <v/>
      </c>
      <c r="O98" s="154">
        <v>1.0</v>
      </c>
    </row>
    <row r="99">
      <c r="B99" s="40"/>
      <c r="C99" s="84"/>
      <c r="D99" s="42"/>
      <c r="E99" s="42"/>
      <c r="F99" s="50"/>
      <c r="G99" s="50"/>
      <c r="H99" s="50"/>
      <c r="I99" s="50"/>
      <c r="J99" s="50"/>
      <c r="K99" s="50"/>
      <c r="L99" s="50"/>
      <c r="M99" s="85" t="str">
        <f t="shared" ref="M99:M146" si="15">if(Count(F99:L99)&gt;0,sum(F99:L99),"")</f>
        <v/>
      </c>
      <c r="N99" s="48" t="str">
        <f t="shared" si="13"/>
        <v/>
      </c>
      <c r="O99" s="154"/>
    </row>
    <row r="100">
      <c r="B100" s="40"/>
      <c r="C100" s="146" t="s">
        <v>295</v>
      </c>
      <c r="D100" s="42"/>
      <c r="E100" s="42"/>
      <c r="F100" s="50"/>
      <c r="G100" s="50"/>
      <c r="H100" s="50"/>
      <c r="I100" s="50"/>
      <c r="J100" s="50"/>
      <c r="K100" s="50"/>
      <c r="L100" s="50"/>
      <c r="M100" s="85" t="str">
        <f t="shared" si="15"/>
        <v/>
      </c>
      <c r="N100" s="48" t="str">
        <f t="shared" si="13"/>
        <v/>
      </c>
      <c r="O100" s="154"/>
    </row>
    <row r="101">
      <c r="B101" s="40"/>
      <c r="C101" s="84" t="s">
        <v>296</v>
      </c>
      <c r="D101" s="42"/>
      <c r="E101" s="42"/>
      <c r="F101" s="50"/>
      <c r="G101" s="50"/>
      <c r="H101" s="50"/>
      <c r="I101" s="50"/>
      <c r="J101" s="50"/>
      <c r="K101" s="50"/>
      <c r="L101" s="50"/>
      <c r="M101" s="85" t="str">
        <f t="shared" si="15"/>
        <v/>
      </c>
      <c r="N101" s="48" t="str">
        <f t="shared" si="13"/>
        <v/>
      </c>
      <c r="O101" s="154"/>
    </row>
    <row r="102">
      <c r="B102" s="40">
        <v>2.0</v>
      </c>
      <c r="C102" s="84" t="s">
        <v>665</v>
      </c>
      <c r="D102" s="42"/>
      <c r="E102" s="42"/>
      <c r="F102" s="50"/>
      <c r="G102" s="50"/>
      <c r="H102" s="49">
        <v>-1232982.0</v>
      </c>
      <c r="I102" s="50"/>
      <c r="J102" s="50"/>
      <c r="K102" s="50"/>
      <c r="L102" s="50"/>
      <c r="M102" s="159">
        <f t="shared" si="15"/>
        <v>-1232982</v>
      </c>
      <c r="N102" s="48">
        <f t="shared" si="13"/>
        <v>-17939.58384</v>
      </c>
      <c r="O102" s="154">
        <v>-17939.0</v>
      </c>
    </row>
    <row r="103">
      <c r="B103" s="40">
        <v>4.0</v>
      </c>
      <c r="C103" s="84" t="s">
        <v>666</v>
      </c>
      <c r="D103" s="42"/>
      <c r="E103" s="42"/>
      <c r="F103" s="50"/>
      <c r="G103" s="50"/>
      <c r="H103" s="49">
        <v>-1232982.0</v>
      </c>
      <c r="I103" s="50"/>
      <c r="J103" s="50"/>
      <c r="K103" s="50"/>
      <c r="L103" s="50"/>
      <c r="M103" s="159">
        <f t="shared" si="15"/>
        <v>-1232982</v>
      </c>
      <c r="N103" s="48">
        <f t="shared" si="13"/>
        <v>-17939.58384</v>
      </c>
      <c r="O103" s="154">
        <v>-17939.0</v>
      </c>
    </row>
    <row r="104">
      <c r="B104" s="40">
        <v>5.0</v>
      </c>
      <c r="C104" s="84" t="s">
        <v>421</v>
      </c>
      <c r="D104" s="42"/>
      <c r="E104" s="42"/>
      <c r="F104" s="50"/>
      <c r="G104" s="50"/>
      <c r="H104" s="49">
        <v>22.0</v>
      </c>
      <c r="I104" s="50"/>
      <c r="J104" s="50"/>
      <c r="K104" s="50"/>
      <c r="L104" s="50"/>
      <c r="M104" s="159">
        <f t="shared" si="15"/>
        <v>22</v>
      </c>
      <c r="N104" s="48">
        <f t="shared" si="13"/>
        <v>0.3200945711</v>
      </c>
      <c r="O104" s="154">
        <v>1.0</v>
      </c>
    </row>
    <row r="105">
      <c r="B105" s="40"/>
      <c r="C105" s="84"/>
      <c r="D105" s="42"/>
      <c r="E105" s="42"/>
      <c r="F105" s="50"/>
      <c r="G105" s="50"/>
      <c r="H105" s="50"/>
      <c r="I105" s="50"/>
      <c r="J105" s="50"/>
      <c r="K105" s="50"/>
      <c r="L105" s="50"/>
      <c r="M105" s="85" t="str">
        <f t="shared" si="15"/>
        <v/>
      </c>
      <c r="N105" s="48" t="str">
        <f t="shared" si="13"/>
        <v/>
      </c>
      <c r="O105" s="154"/>
    </row>
    <row r="106">
      <c r="B106" s="40"/>
      <c r="C106" s="84"/>
      <c r="D106" s="42"/>
      <c r="E106" s="42"/>
      <c r="F106" s="50"/>
      <c r="G106" s="50"/>
      <c r="H106" s="50"/>
      <c r="I106" s="50"/>
      <c r="J106" s="50"/>
      <c r="K106" s="50"/>
      <c r="L106" s="50"/>
      <c r="M106" s="85" t="str">
        <f t="shared" si="15"/>
        <v/>
      </c>
      <c r="N106" s="48" t="str">
        <f t="shared" si="13"/>
        <v/>
      </c>
      <c r="O106" s="154"/>
    </row>
    <row r="107">
      <c r="B107" s="40"/>
      <c r="C107" s="84"/>
      <c r="D107" s="42"/>
      <c r="E107" s="42"/>
      <c r="F107" s="50"/>
      <c r="G107" s="50"/>
      <c r="H107" s="50"/>
      <c r="I107" s="50"/>
      <c r="J107" s="50"/>
      <c r="K107" s="50"/>
      <c r="L107" s="50"/>
      <c r="M107" s="85" t="str">
        <f t="shared" si="15"/>
        <v/>
      </c>
      <c r="N107" s="48" t="str">
        <f t="shared" si="13"/>
        <v/>
      </c>
      <c r="O107" s="154"/>
    </row>
    <row r="108">
      <c r="B108" s="40"/>
      <c r="C108" s="84"/>
      <c r="D108" s="42"/>
      <c r="E108" s="42"/>
      <c r="F108" s="50"/>
      <c r="G108" s="50"/>
      <c r="H108" s="50"/>
      <c r="I108" s="50"/>
      <c r="J108" s="50"/>
      <c r="K108" s="50"/>
      <c r="L108" s="50"/>
      <c r="M108" s="85" t="str">
        <f t="shared" si="15"/>
        <v/>
      </c>
      <c r="N108" s="48" t="str">
        <f t="shared" si="13"/>
        <v/>
      </c>
      <c r="O108" s="154"/>
    </row>
    <row r="109">
      <c r="B109" s="40"/>
      <c r="C109" s="84"/>
      <c r="D109" s="42"/>
      <c r="E109" s="42"/>
      <c r="F109" s="50"/>
      <c r="G109" s="50"/>
      <c r="H109" s="50"/>
      <c r="I109" s="50"/>
      <c r="J109" s="50"/>
      <c r="K109" s="50"/>
      <c r="L109" s="50"/>
      <c r="M109" s="85" t="str">
        <f t="shared" si="15"/>
        <v/>
      </c>
      <c r="N109" s="48" t="str">
        <f t="shared" si="13"/>
        <v/>
      </c>
      <c r="O109" s="154"/>
    </row>
    <row r="110">
      <c r="B110" s="40"/>
      <c r="C110" s="84"/>
      <c r="D110" s="42"/>
      <c r="E110" s="42"/>
      <c r="F110" s="50"/>
      <c r="G110" s="50"/>
      <c r="H110" s="50"/>
      <c r="I110" s="50"/>
      <c r="J110" s="50"/>
      <c r="K110" s="50"/>
      <c r="L110" s="50"/>
      <c r="M110" s="85" t="str">
        <f t="shared" si="15"/>
        <v/>
      </c>
      <c r="N110" s="48" t="str">
        <f t="shared" si="13"/>
        <v/>
      </c>
      <c r="O110" s="154"/>
    </row>
    <row r="111">
      <c r="B111" s="40"/>
      <c r="C111" s="84"/>
      <c r="D111" s="42"/>
      <c r="E111" s="42"/>
      <c r="F111" s="50"/>
      <c r="G111" s="50"/>
      <c r="H111" s="50"/>
      <c r="I111" s="50"/>
      <c r="J111" s="50"/>
      <c r="K111" s="50"/>
      <c r="L111" s="50"/>
      <c r="M111" s="85" t="str">
        <f t="shared" si="15"/>
        <v/>
      </c>
      <c r="N111" s="48" t="str">
        <f t="shared" si="13"/>
        <v/>
      </c>
      <c r="O111" s="154"/>
    </row>
    <row r="112">
      <c r="B112" s="40"/>
      <c r="C112" s="84"/>
      <c r="D112" s="42"/>
      <c r="E112" s="42"/>
      <c r="F112" s="50"/>
      <c r="G112" s="50"/>
      <c r="H112" s="50"/>
      <c r="I112" s="50"/>
      <c r="J112" s="50"/>
      <c r="K112" s="50"/>
      <c r="L112" s="50"/>
      <c r="M112" s="85" t="str">
        <f t="shared" si="15"/>
        <v/>
      </c>
      <c r="N112" s="48" t="str">
        <f t="shared" si="13"/>
        <v/>
      </c>
      <c r="O112" s="154"/>
    </row>
    <row r="113">
      <c r="B113" s="40"/>
      <c r="C113" s="84"/>
      <c r="D113" s="42"/>
      <c r="E113" s="42"/>
      <c r="F113" s="50"/>
      <c r="G113" s="50"/>
      <c r="H113" s="50"/>
      <c r="I113" s="50"/>
      <c r="J113" s="50"/>
      <c r="K113" s="50"/>
      <c r="L113" s="50"/>
      <c r="M113" s="85" t="str">
        <f t="shared" si="15"/>
        <v/>
      </c>
      <c r="N113" s="48" t="str">
        <f t="shared" si="13"/>
        <v/>
      </c>
      <c r="O113" s="154"/>
    </row>
    <row r="114">
      <c r="B114" s="40"/>
      <c r="C114" s="84"/>
      <c r="D114" s="42"/>
      <c r="E114" s="42"/>
      <c r="F114" s="50"/>
      <c r="G114" s="50"/>
      <c r="H114" s="50"/>
      <c r="I114" s="50"/>
      <c r="J114" s="50"/>
      <c r="K114" s="50"/>
      <c r="L114" s="50"/>
      <c r="M114" s="85" t="str">
        <f t="shared" si="15"/>
        <v/>
      </c>
      <c r="N114" s="48" t="str">
        <f t="shared" si="13"/>
        <v/>
      </c>
      <c r="O114" s="154"/>
    </row>
    <row r="115">
      <c r="B115" s="40"/>
      <c r="C115" s="84"/>
      <c r="D115" s="42"/>
      <c r="E115" s="42"/>
      <c r="F115" s="50"/>
      <c r="G115" s="50"/>
      <c r="H115" s="50"/>
      <c r="I115" s="50"/>
      <c r="J115" s="50"/>
      <c r="K115" s="50"/>
      <c r="L115" s="50"/>
      <c r="M115" s="85" t="str">
        <f t="shared" si="15"/>
        <v/>
      </c>
      <c r="N115" s="48" t="str">
        <f t="shared" si="13"/>
        <v/>
      </c>
      <c r="O115" s="154"/>
    </row>
    <row r="116">
      <c r="B116" s="40"/>
      <c r="C116" s="84"/>
      <c r="D116" s="42"/>
      <c r="E116" s="42"/>
      <c r="F116" s="50"/>
      <c r="G116" s="50"/>
      <c r="H116" s="50"/>
      <c r="I116" s="50"/>
      <c r="J116" s="50"/>
      <c r="K116" s="50"/>
      <c r="L116" s="50"/>
      <c r="M116" s="85" t="str">
        <f t="shared" si="15"/>
        <v/>
      </c>
      <c r="N116" s="48" t="str">
        <f t="shared" si="13"/>
        <v/>
      </c>
      <c r="O116" s="154"/>
    </row>
    <row r="117">
      <c r="B117" s="40"/>
      <c r="C117" s="84"/>
      <c r="D117" s="42"/>
      <c r="E117" s="42"/>
      <c r="F117" s="50"/>
      <c r="G117" s="50"/>
      <c r="H117" s="50"/>
      <c r="I117" s="50"/>
      <c r="J117" s="50"/>
      <c r="K117" s="50"/>
      <c r="L117" s="50"/>
      <c r="M117" s="85" t="str">
        <f t="shared" si="15"/>
        <v/>
      </c>
      <c r="N117" s="48" t="str">
        <f t="shared" si="13"/>
        <v/>
      </c>
      <c r="O117" s="154"/>
    </row>
    <row r="118">
      <c r="B118" s="40"/>
      <c r="C118" s="84"/>
      <c r="D118" s="42"/>
      <c r="E118" s="42"/>
      <c r="F118" s="50"/>
      <c r="G118" s="50"/>
      <c r="H118" s="50"/>
      <c r="I118" s="50"/>
      <c r="J118" s="50"/>
      <c r="K118" s="50"/>
      <c r="L118" s="50"/>
      <c r="M118" s="85" t="str">
        <f t="shared" si="15"/>
        <v/>
      </c>
      <c r="N118" s="48" t="str">
        <f t="shared" si="13"/>
        <v/>
      </c>
      <c r="O118" s="154"/>
    </row>
    <row r="119">
      <c r="B119" s="40"/>
      <c r="C119" s="84"/>
      <c r="D119" s="42"/>
      <c r="E119" s="42"/>
      <c r="F119" s="50"/>
      <c r="G119" s="50"/>
      <c r="H119" s="50"/>
      <c r="I119" s="50"/>
      <c r="J119" s="50"/>
      <c r="K119" s="50"/>
      <c r="L119" s="50"/>
      <c r="M119" s="85" t="str">
        <f t="shared" si="15"/>
        <v/>
      </c>
      <c r="N119" s="48" t="str">
        <f t="shared" si="13"/>
        <v/>
      </c>
      <c r="O119" s="154"/>
    </row>
    <row r="120">
      <c r="B120" s="40"/>
      <c r="C120" s="84"/>
      <c r="D120" s="42"/>
      <c r="E120" s="42"/>
      <c r="F120" s="50"/>
      <c r="G120" s="50"/>
      <c r="H120" s="50"/>
      <c r="I120" s="50"/>
      <c r="J120" s="50"/>
      <c r="K120" s="50"/>
      <c r="L120" s="50"/>
      <c r="M120" s="85" t="str">
        <f t="shared" si="15"/>
        <v/>
      </c>
      <c r="N120" s="48" t="str">
        <f t="shared" si="13"/>
        <v/>
      </c>
      <c r="O120" s="154"/>
    </row>
    <row r="121">
      <c r="B121" s="40"/>
      <c r="C121" s="84"/>
      <c r="D121" s="42"/>
      <c r="E121" s="42"/>
      <c r="F121" s="50"/>
      <c r="G121" s="50"/>
      <c r="H121" s="50"/>
      <c r="I121" s="50"/>
      <c r="J121" s="50"/>
      <c r="K121" s="50"/>
      <c r="L121" s="50"/>
      <c r="M121" s="85" t="str">
        <f t="shared" si="15"/>
        <v/>
      </c>
      <c r="N121" s="48" t="str">
        <f t="shared" si="13"/>
        <v/>
      </c>
      <c r="O121" s="154"/>
    </row>
    <row r="122">
      <c r="B122" s="40"/>
      <c r="C122" s="84"/>
      <c r="D122" s="42"/>
      <c r="E122" s="42"/>
      <c r="F122" s="50"/>
      <c r="G122" s="50"/>
      <c r="H122" s="50"/>
      <c r="I122" s="50"/>
      <c r="J122" s="50"/>
      <c r="K122" s="50"/>
      <c r="L122" s="50"/>
      <c r="M122" s="85" t="str">
        <f t="shared" si="15"/>
        <v/>
      </c>
      <c r="N122" s="48" t="str">
        <f t="shared" si="13"/>
        <v/>
      </c>
      <c r="O122" s="154"/>
    </row>
    <row r="123">
      <c r="B123" s="40"/>
      <c r="C123" s="84"/>
      <c r="D123" s="42"/>
      <c r="E123" s="42"/>
      <c r="F123" s="50"/>
      <c r="G123" s="50"/>
      <c r="H123" s="50"/>
      <c r="I123" s="50"/>
      <c r="J123" s="50"/>
      <c r="K123" s="50"/>
      <c r="L123" s="50"/>
      <c r="M123" s="85" t="str">
        <f t="shared" si="15"/>
        <v/>
      </c>
      <c r="N123" s="48" t="str">
        <f t="shared" si="13"/>
        <v/>
      </c>
      <c r="O123" s="154"/>
    </row>
    <row r="124">
      <c r="B124" s="40"/>
      <c r="C124" s="84"/>
      <c r="D124" s="42"/>
      <c r="E124" s="42"/>
      <c r="F124" s="50"/>
      <c r="G124" s="50"/>
      <c r="H124" s="50"/>
      <c r="I124" s="50"/>
      <c r="J124" s="50"/>
      <c r="K124" s="50"/>
      <c r="L124" s="50"/>
      <c r="M124" s="85" t="str">
        <f t="shared" si="15"/>
        <v/>
      </c>
      <c r="N124" s="48" t="str">
        <f t="shared" si="13"/>
        <v/>
      </c>
      <c r="O124" s="154"/>
    </row>
    <row r="125">
      <c r="B125" s="40"/>
      <c r="C125" s="84"/>
      <c r="D125" s="42"/>
      <c r="E125" s="42"/>
      <c r="F125" s="50"/>
      <c r="G125" s="50"/>
      <c r="H125" s="50"/>
      <c r="I125" s="50"/>
      <c r="J125" s="50"/>
      <c r="K125" s="50"/>
      <c r="L125" s="50"/>
      <c r="M125" s="85" t="str">
        <f t="shared" si="15"/>
        <v/>
      </c>
      <c r="N125" s="48" t="str">
        <f t="shared" si="13"/>
        <v/>
      </c>
      <c r="O125" s="154"/>
    </row>
    <row r="126">
      <c r="B126" s="40"/>
      <c r="C126" s="84"/>
      <c r="D126" s="42"/>
      <c r="E126" s="42"/>
      <c r="F126" s="50"/>
      <c r="G126" s="50"/>
      <c r="H126" s="50"/>
      <c r="I126" s="50"/>
      <c r="J126" s="50"/>
      <c r="K126" s="50"/>
      <c r="L126" s="50"/>
      <c r="M126" s="85" t="str">
        <f t="shared" si="15"/>
        <v/>
      </c>
      <c r="N126" s="48" t="str">
        <f t="shared" si="13"/>
        <v/>
      </c>
      <c r="O126" s="154"/>
    </row>
    <row r="127">
      <c r="B127" s="40"/>
      <c r="C127" s="84"/>
      <c r="D127" s="42"/>
      <c r="E127" s="42"/>
      <c r="F127" s="50"/>
      <c r="G127" s="50"/>
      <c r="H127" s="50"/>
      <c r="I127" s="50"/>
      <c r="J127" s="50"/>
      <c r="K127" s="50"/>
      <c r="L127" s="50"/>
      <c r="M127" s="85" t="str">
        <f t="shared" si="15"/>
        <v/>
      </c>
      <c r="N127" s="48" t="str">
        <f t="shared" si="13"/>
        <v/>
      </c>
      <c r="O127" s="154"/>
    </row>
    <row r="128">
      <c r="B128" s="40"/>
      <c r="C128" s="84"/>
      <c r="D128" s="42"/>
      <c r="E128" s="42"/>
      <c r="F128" s="50"/>
      <c r="G128" s="50"/>
      <c r="H128" s="50"/>
      <c r="I128" s="50"/>
      <c r="J128" s="50"/>
      <c r="K128" s="50"/>
      <c r="L128" s="50"/>
      <c r="M128" s="85" t="str">
        <f t="shared" si="15"/>
        <v/>
      </c>
      <c r="N128" s="48" t="str">
        <f t="shared" si="13"/>
        <v/>
      </c>
      <c r="O128" s="154"/>
    </row>
    <row r="129">
      <c r="B129" s="40"/>
      <c r="C129" s="84"/>
      <c r="D129" s="42"/>
      <c r="E129" s="42"/>
      <c r="F129" s="50"/>
      <c r="G129" s="50"/>
      <c r="H129" s="50"/>
      <c r="I129" s="50"/>
      <c r="J129" s="50"/>
      <c r="K129" s="50"/>
      <c r="L129" s="50"/>
      <c r="M129" s="85" t="str">
        <f t="shared" si="15"/>
        <v/>
      </c>
      <c r="N129" s="48" t="str">
        <f t="shared" si="13"/>
        <v/>
      </c>
      <c r="O129" s="154"/>
    </row>
    <row r="130">
      <c r="B130" s="40"/>
      <c r="C130" s="84"/>
      <c r="D130" s="42"/>
      <c r="E130" s="42"/>
      <c r="F130" s="50"/>
      <c r="G130" s="50"/>
      <c r="H130" s="50"/>
      <c r="I130" s="50"/>
      <c r="J130" s="50"/>
      <c r="K130" s="50"/>
      <c r="L130" s="50"/>
      <c r="M130" s="85" t="str">
        <f t="shared" si="15"/>
        <v/>
      </c>
      <c r="N130" s="48" t="str">
        <f t="shared" si="13"/>
        <v/>
      </c>
      <c r="O130" s="154"/>
    </row>
    <row r="131">
      <c r="B131" s="40"/>
      <c r="C131" s="84"/>
      <c r="D131" s="42"/>
      <c r="E131" s="42"/>
      <c r="F131" s="50"/>
      <c r="G131" s="50"/>
      <c r="H131" s="50"/>
      <c r="I131" s="50"/>
      <c r="J131" s="50"/>
      <c r="K131" s="50"/>
      <c r="L131" s="50"/>
      <c r="M131" s="85" t="str">
        <f t="shared" si="15"/>
        <v/>
      </c>
      <c r="N131" s="48" t="str">
        <f t="shared" si="13"/>
        <v/>
      </c>
      <c r="O131" s="154"/>
    </row>
    <row r="132">
      <c r="B132" s="40"/>
      <c r="C132" s="84"/>
      <c r="D132" s="42"/>
      <c r="E132" s="42"/>
      <c r="F132" s="50"/>
      <c r="G132" s="50"/>
      <c r="H132" s="50"/>
      <c r="I132" s="50"/>
      <c r="J132" s="50"/>
      <c r="K132" s="50"/>
      <c r="L132" s="50"/>
      <c r="M132" s="85" t="str">
        <f t="shared" si="15"/>
        <v/>
      </c>
      <c r="N132" s="48" t="str">
        <f t="shared" si="13"/>
        <v/>
      </c>
      <c r="O132" s="154"/>
    </row>
    <row r="133">
      <c r="B133" s="40"/>
      <c r="C133" s="84"/>
      <c r="D133" s="42"/>
      <c r="E133" s="42"/>
      <c r="F133" s="50"/>
      <c r="G133" s="50"/>
      <c r="H133" s="50"/>
      <c r="I133" s="50"/>
      <c r="J133" s="50"/>
      <c r="K133" s="50"/>
      <c r="L133" s="50"/>
      <c r="M133" s="85" t="str">
        <f t="shared" si="15"/>
        <v/>
      </c>
      <c r="N133" s="48" t="str">
        <f t="shared" si="13"/>
        <v/>
      </c>
      <c r="O133" s="154"/>
    </row>
    <row r="134">
      <c r="B134" s="40"/>
      <c r="C134" s="84"/>
      <c r="D134" s="42"/>
      <c r="E134" s="42"/>
      <c r="F134" s="50"/>
      <c r="G134" s="50"/>
      <c r="H134" s="50"/>
      <c r="I134" s="50"/>
      <c r="J134" s="50"/>
      <c r="K134" s="50"/>
      <c r="L134" s="50"/>
      <c r="M134" s="85" t="str">
        <f t="shared" si="15"/>
        <v/>
      </c>
      <c r="N134" s="48" t="str">
        <f t="shared" si="13"/>
        <v/>
      </c>
      <c r="O134" s="154"/>
    </row>
    <row r="135">
      <c r="B135" s="40"/>
      <c r="C135" s="84"/>
      <c r="D135" s="42"/>
      <c r="E135" s="42"/>
      <c r="F135" s="50"/>
      <c r="G135" s="50"/>
      <c r="H135" s="50"/>
      <c r="I135" s="50"/>
      <c r="J135" s="50"/>
      <c r="K135" s="50"/>
      <c r="L135" s="50"/>
      <c r="M135" s="85" t="str">
        <f t="shared" si="15"/>
        <v/>
      </c>
      <c r="N135" s="48" t="str">
        <f t="shared" si="13"/>
        <v/>
      </c>
      <c r="O135" s="154"/>
    </row>
    <row r="136">
      <c r="B136" s="40"/>
      <c r="C136" s="84"/>
      <c r="D136" s="42"/>
      <c r="E136" s="42"/>
      <c r="F136" s="50"/>
      <c r="G136" s="50"/>
      <c r="H136" s="50"/>
      <c r="I136" s="50"/>
      <c r="J136" s="50"/>
      <c r="K136" s="50"/>
      <c r="L136" s="50"/>
      <c r="M136" s="85" t="str">
        <f t="shared" si="15"/>
        <v/>
      </c>
      <c r="N136" s="48" t="str">
        <f t="shared" si="13"/>
        <v/>
      </c>
      <c r="O136" s="154"/>
    </row>
    <row r="137">
      <c r="B137" s="40"/>
      <c r="C137" s="84"/>
      <c r="D137" s="42"/>
      <c r="E137" s="42"/>
      <c r="F137" s="50"/>
      <c r="G137" s="50"/>
      <c r="H137" s="50"/>
      <c r="I137" s="50"/>
      <c r="J137" s="50"/>
      <c r="K137" s="50"/>
      <c r="L137" s="50"/>
      <c r="M137" s="85" t="str">
        <f t="shared" si="15"/>
        <v/>
      </c>
      <c r="N137" s="48" t="str">
        <f t="shared" si="13"/>
        <v/>
      </c>
      <c r="O137" s="154"/>
    </row>
    <row r="138">
      <c r="B138" s="40"/>
      <c r="C138" s="84"/>
      <c r="D138" s="42"/>
      <c r="E138" s="42"/>
      <c r="F138" s="50"/>
      <c r="G138" s="50"/>
      <c r="H138" s="50"/>
      <c r="I138" s="50"/>
      <c r="J138" s="50"/>
      <c r="K138" s="50"/>
      <c r="L138" s="50"/>
      <c r="M138" s="85" t="str">
        <f t="shared" si="15"/>
        <v/>
      </c>
      <c r="N138" s="48" t="str">
        <f t="shared" si="13"/>
        <v/>
      </c>
      <c r="O138" s="154"/>
    </row>
    <row r="139">
      <c r="B139" s="40"/>
      <c r="C139" s="84"/>
      <c r="D139" s="42"/>
      <c r="E139" s="42"/>
      <c r="F139" s="50"/>
      <c r="G139" s="50"/>
      <c r="H139" s="50"/>
      <c r="I139" s="50"/>
      <c r="J139" s="50"/>
      <c r="K139" s="50"/>
      <c r="L139" s="50"/>
      <c r="M139" s="85" t="str">
        <f t="shared" si="15"/>
        <v/>
      </c>
      <c r="N139" s="48" t="str">
        <f t="shared" si="13"/>
        <v/>
      </c>
      <c r="O139" s="154"/>
    </row>
    <row r="140">
      <c r="B140" s="40"/>
      <c r="C140" s="84"/>
      <c r="D140" s="42"/>
      <c r="E140" s="42"/>
      <c r="F140" s="50"/>
      <c r="G140" s="50"/>
      <c r="H140" s="50"/>
      <c r="I140" s="50"/>
      <c r="J140" s="50"/>
      <c r="K140" s="50"/>
      <c r="L140" s="50"/>
      <c r="M140" s="85" t="str">
        <f t="shared" si="15"/>
        <v/>
      </c>
      <c r="N140" s="48" t="str">
        <f t="shared" si="13"/>
        <v/>
      </c>
      <c r="O140" s="154"/>
    </row>
    <row r="141">
      <c r="B141" s="40"/>
      <c r="C141" s="84"/>
      <c r="D141" s="42"/>
      <c r="E141" s="42"/>
      <c r="F141" s="50"/>
      <c r="G141" s="50"/>
      <c r="H141" s="50"/>
      <c r="I141" s="50"/>
      <c r="J141" s="50"/>
      <c r="K141" s="50"/>
      <c r="L141" s="50"/>
      <c r="M141" s="85" t="str">
        <f t="shared" si="15"/>
        <v/>
      </c>
      <c r="N141" s="48" t="str">
        <f t="shared" si="13"/>
        <v/>
      </c>
      <c r="O141" s="154"/>
    </row>
    <row r="142">
      <c r="B142" s="40"/>
      <c r="C142" s="84"/>
      <c r="D142" s="42"/>
      <c r="E142" s="42"/>
      <c r="F142" s="50"/>
      <c r="G142" s="50"/>
      <c r="H142" s="50"/>
      <c r="I142" s="50"/>
      <c r="J142" s="50"/>
      <c r="K142" s="50"/>
      <c r="L142" s="50"/>
      <c r="M142" s="85" t="str">
        <f t="shared" si="15"/>
        <v/>
      </c>
      <c r="N142" s="48" t="str">
        <f t="shared" si="13"/>
        <v/>
      </c>
      <c r="O142" s="154"/>
    </row>
    <row r="143">
      <c r="B143" s="40"/>
      <c r="C143" s="84"/>
      <c r="D143" s="42"/>
      <c r="E143" s="42"/>
      <c r="F143" s="50"/>
      <c r="G143" s="50"/>
      <c r="H143" s="50"/>
      <c r="I143" s="50"/>
      <c r="J143" s="50"/>
      <c r="K143" s="50"/>
      <c r="L143" s="50"/>
      <c r="M143" s="85" t="str">
        <f t="shared" si="15"/>
        <v/>
      </c>
      <c r="N143" s="48" t="str">
        <f t="shared" si="13"/>
        <v/>
      </c>
      <c r="O143" s="154"/>
    </row>
    <row r="144">
      <c r="B144" s="40"/>
      <c r="C144" s="84"/>
      <c r="D144" s="42"/>
      <c r="E144" s="42"/>
      <c r="F144" s="50"/>
      <c r="G144" s="50"/>
      <c r="H144" s="50"/>
      <c r="I144" s="50"/>
      <c r="J144" s="50"/>
      <c r="K144" s="50"/>
      <c r="L144" s="50"/>
      <c r="M144" s="85" t="str">
        <f t="shared" si="15"/>
        <v/>
      </c>
      <c r="N144" s="48" t="str">
        <f t="shared" si="13"/>
        <v/>
      </c>
      <c r="O144" s="154"/>
    </row>
    <row r="145">
      <c r="B145" s="40"/>
      <c r="C145" s="84"/>
      <c r="D145" s="42"/>
      <c r="E145" s="42"/>
      <c r="F145" s="50"/>
      <c r="G145" s="50"/>
      <c r="H145" s="50"/>
      <c r="I145" s="50"/>
      <c r="J145" s="50"/>
      <c r="K145" s="50"/>
      <c r="L145" s="50"/>
      <c r="M145" s="85" t="str">
        <f t="shared" si="15"/>
        <v/>
      </c>
      <c r="N145" s="48" t="str">
        <f t="shared" si="13"/>
        <v/>
      </c>
      <c r="O145" s="154"/>
    </row>
    <row r="146">
      <c r="B146" s="40"/>
      <c r="C146" s="84"/>
      <c r="D146" s="42"/>
      <c r="E146" s="42"/>
      <c r="F146" s="50"/>
      <c r="G146" s="50"/>
      <c r="H146" s="50"/>
      <c r="I146" s="50"/>
      <c r="J146" s="50"/>
      <c r="K146" s="50"/>
      <c r="L146" s="50"/>
      <c r="M146" s="85" t="str">
        <f t="shared" si="15"/>
        <v/>
      </c>
      <c r="N146" s="48" t="str">
        <f t="shared" si="13"/>
        <v/>
      </c>
      <c r="O146" s="154"/>
    </row>
    <row r="147">
      <c r="A147" s="7"/>
      <c r="B147" s="86"/>
      <c r="C147" s="87"/>
      <c r="D147" s="88"/>
      <c r="E147" s="88"/>
      <c r="F147" s="44"/>
      <c r="G147" s="44"/>
      <c r="H147" s="43"/>
      <c r="I147" s="44"/>
      <c r="J147" s="44"/>
      <c r="K147" s="44"/>
      <c r="L147" s="44"/>
      <c r="M147" s="44"/>
      <c r="N147" s="44"/>
    </row>
    <row r="148">
      <c r="A148" s="89" t="s">
        <v>148</v>
      </c>
      <c r="B148" s="86"/>
      <c r="C148" s="87"/>
      <c r="D148" s="88"/>
      <c r="E148" s="88"/>
      <c r="F148" s="44"/>
      <c r="G148" s="44"/>
      <c r="H148" s="43"/>
      <c r="I148" s="44"/>
      <c r="J148" s="44"/>
      <c r="K148" s="44"/>
      <c r="L148" s="44"/>
      <c r="M148" s="44"/>
      <c r="N148" s="44"/>
    </row>
    <row r="149">
      <c r="A149" s="7"/>
      <c r="B149" s="86"/>
      <c r="C149" s="87"/>
      <c r="D149" s="88"/>
      <c r="E149" s="88"/>
      <c r="F149" s="44"/>
      <c r="G149" s="44"/>
      <c r="H149" s="43"/>
      <c r="I149" s="44"/>
      <c r="J149" s="44"/>
      <c r="K149" s="44"/>
      <c r="L149" s="44"/>
      <c r="M149" s="44"/>
      <c r="N149" s="44"/>
    </row>
    <row r="150">
      <c r="A150" s="7"/>
      <c r="B150" s="90" t="s">
        <v>149</v>
      </c>
      <c r="C150" s="91"/>
      <c r="D150" s="92"/>
      <c r="E150" s="88"/>
      <c r="F150" s="44"/>
      <c r="G150" s="44"/>
      <c r="H150" s="43"/>
      <c r="I150" s="44"/>
      <c r="J150" s="44"/>
      <c r="K150" s="44"/>
      <c r="L150" s="44"/>
      <c r="M150" s="44"/>
      <c r="N150" s="44"/>
    </row>
    <row r="151">
      <c r="A151" s="7"/>
      <c r="B151" s="93"/>
      <c r="C151" s="94" t="s">
        <v>150</v>
      </c>
      <c r="D151" s="92"/>
      <c r="E151" s="88"/>
      <c r="F151" s="44"/>
      <c r="G151" s="44"/>
      <c r="H151" s="43"/>
      <c r="I151" s="44"/>
      <c r="J151" s="44"/>
      <c r="K151" s="44"/>
      <c r="L151" s="44"/>
      <c r="M151" s="44"/>
      <c r="N151" s="44"/>
    </row>
    <row r="152">
      <c r="A152" s="7"/>
      <c r="B152" s="95" t="s">
        <v>151</v>
      </c>
      <c r="C152" s="96" t="s">
        <v>152</v>
      </c>
      <c r="D152" s="92"/>
      <c r="E152" s="88"/>
      <c r="F152" s="44"/>
      <c r="G152" s="44"/>
      <c r="H152" s="43"/>
      <c r="I152" s="44"/>
      <c r="J152" s="44"/>
      <c r="K152" s="44"/>
      <c r="L152" s="44"/>
      <c r="M152" s="44"/>
      <c r="N152" s="44"/>
    </row>
    <row r="153">
      <c r="A153" s="7"/>
      <c r="B153" s="97"/>
      <c r="C153" s="98" t="s">
        <v>153</v>
      </c>
      <c r="D153" s="92"/>
      <c r="E153" s="88"/>
      <c r="F153" s="44"/>
      <c r="G153" s="44"/>
      <c r="H153" s="43"/>
      <c r="I153" s="44"/>
      <c r="J153" s="44"/>
      <c r="K153" s="44"/>
      <c r="L153" s="44"/>
      <c r="M153" s="44"/>
      <c r="N153" s="44"/>
    </row>
    <row r="154">
      <c r="A154" s="7"/>
      <c r="B154" s="99"/>
      <c r="C154" s="100" t="s">
        <v>154</v>
      </c>
      <c r="D154" s="92"/>
      <c r="E154" s="88"/>
      <c r="F154" s="44"/>
      <c r="G154" s="44"/>
      <c r="H154" s="43"/>
      <c r="I154" s="44"/>
      <c r="J154" s="44"/>
      <c r="K154" s="44"/>
      <c r="L154" s="44"/>
      <c r="M154" s="44"/>
      <c r="N154" s="44"/>
    </row>
    <row r="155">
      <c r="A155" s="7"/>
      <c r="B155" s="160"/>
      <c r="C155" s="43"/>
      <c r="D155" s="161"/>
      <c r="E155" s="88"/>
      <c r="F155" s="101"/>
      <c r="H155" s="43"/>
      <c r="I155" s="44"/>
      <c r="J155" s="44"/>
      <c r="K155" s="44"/>
      <c r="L155" s="44"/>
      <c r="M155" s="44"/>
      <c r="N155" s="44"/>
    </row>
    <row r="156">
      <c r="A156" s="7"/>
      <c r="B156" s="43"/>
      <c r="C156" s="101" t="s">
        <v>156</v>
      </c>
      <c r="D156" s="162" t="s">
        <v>178</v>
      </c>
      <c r="F156" s="101"/>
      <c r="H156" s="43"/>
      <c r="I156" s="44"/>
      <c r="J156" s="44"/>
      <c r="K156" s="44"/>
      <c r="L156" s="44"/>
      <c r="M156" s="44"/>
      <c r="N156" s="44"/>
    </row>
    <row r="157">
      <c r="B157" s="163" t="s">
        <v>301</v>
      </c>
      <c r="C157" s="104"/>
      <c r="D157" s="105"/>
      <c r="F157" s="107"/>
      <c r="G157" s="107"/>
      <c r="H157" s="43"/>
      <c r="I157" s="44"/>
      <c r="J157" s="44"/>
      <c r="K157" s="44"/>
      <c r="L157" s="44"/>
      <c r="M157" s="44"/>
      <c r="N157" s="44"/>
    </row>
    <row r="158">
      <c r="B158" s="108"/>
      <c r="C158" s="108"/>
      <c r="D158" s="164" t="s">
        <v>159</v>
      </c>
      <c r="F158" s="165" t="s">
        <v>667</v>
      </c>
      <c r="H158" s="109"/>
      <c r="I158" s="109"/>
      <c r="J158" s="310">
        <v>1250.0</v>
      </c>
      <c r="K158" s="71"/>
      <c r="L158" s="71"/>
      <c r="M158" s="71"/>
      <c r="N158" s="71"/>
      <c r="P158" s="110"/>
      <c r="R158" s="111"/>
      <c r="S158" s="54"/>
      <c r="T158" s="54"/>
      <c r="U158" s="54"/>
      <c r="V158" s="54"/>
      <c r="W158" s="54"/>
      <c r="X158" s="54"/>
      <c r="Y158" s="54"/>
      <c r="Z158" s="54"/>
      <c r="AA158" s="54"/>
      <c r="AB158" s="54"/>
    </row>
    <row r="159">
      <c r="B159" s="108"/>
      <c r="C159" s="164"/>
      <c r="D159" s="164" t="s">
        <v>303</v>
      </c>
      <c r="F159" s="166" t="s">
        <v>304</v>
      </c>
      <c r="H159" s="109"/>
      <c r="I159" s="109"/>
      <c r="J159" s="311">
        <v>85912.11</v>
      </c>
      <c r="K159" s="312">
        <f>J158/J159</f>
        <v>0.01454975323</v>
      </c>
      <c r="L159" s="71"/>
      <c r="M159" s="71"/>
      <c r="N159" s="71"/>
      <c r="P159" s="110"/>
      <c r="R159" s="111"/>
      <c r="S159" s="54"/>
      <c r="T159" s="54"/>
      <c r="U159" s="54"/>
      <c r="V159" s="54"/>
      <c r="W159" s="54"/>
      <c r="X159" s="54"/>
      <c r="Y159" s="54"/>
      <c r="Z159" s="54"/>
      <c r="AA159" s="54"/>
      <c r="AB159" s="54"/>
    </row>
    <row r="160">
      <c r="B160" s="108"/>
      <c r="C160" s="164" t="s">
        <v>668</v>
      </c>
      <c r="D160" s="167" t="s">
        <v>161</v>
      </c>
      <c r="F160" s="166">
        <v>100000.0</v>
      </c>
      <c r="H160" s="109"/>
      <c r="I160" s="109"/>
      <c r="J160" s="71"/>
      <c r="K160" s="71"/>
      <c r="L160" s="71"/>
      <c r="M160" s="71"/>
      <c r="N160" s="71"/>
      <c r="P160" s="110"/>
      <c r="R160" s="111"/>
      <c r="S160" s="54"/>
      <c r="T160" s="54"/>
      <c r="U160" s="54"/>
      <c r="V160" s="54"/>
      <c r="W160" s="54"/>
      <c r="X160" s="54"/>
      <c r="Y160" s="54"/>
      <c r="Z160" s="54"/>
      <c r="AA160" s="54"/>
      <c r="AB160" s="54"/>
    </row>
    <row r="161">
      <c r="B161" s="108"/>
      <c r="C161" s="129" t="s">
        <v>384</v>
      </c>
      <c r="D161" s="167" t="s">
        <v>163</v>
      </c>
      <c r="F161" s="166">
        <v>1250.0</v>
      </c>
      <c r="G161" s="168">
        <f>O50</f>
        <v>1249</v>
      </c>
      <c r="H161" s="169" t="s">
        <v>307</v>
      </c>
      <c r="I161" s="109"/>
      <c r="J161" s="71"/>
      <c r="K161" s="71"/>
      <c r="L161" s="71"/>
      <c r="M161" s="71"/>
      <c r="N161" s="71"/>
      <c r="P161" s="110"/>
      <c r="R161" s="111"/>
      <c r="S161" s="54"/>
      <c r="T161" s="54"/>
      <c r="U161" s="54"/>
      <c r="V161" s="54"/>
      <c r="W161" s="54"/>
      <c r="X161" s="54"/>
      <c r="Y161" s="54"/>
      <c r="Z161" s="54"/>
      <c r="AA161" s="54"/>
      <c r="AB161" s="54"/>
    </row>
    <row r="162">
      <c r="B162" s="108"/>
      <c r="C162" s="129" t="s">
        <v>308</v>
      </c>
      <c r="D162" s="167" t="s">
        <v>164</v>
      </c>
      <c r="F162" s="166">
        <v>27.15</v>
      </c>
      <c r="G162" s="168">
        <f>O33</f>
        <v>28</v>
      </c>
      <c r="H162" s="169" t="s">
        <v>309</v>
      </c>
      <c r="I162" s="109"/>
      <c r="J162" s="71"/>
      <c r="K162" s="71"/>
      <c r="L162" s="71"/>
      <c r="M162" s="71"/>
      <c r="N162" s="71"/>
      <c r="P162" s="110"/>
      <c r="R162" s="111"/>
      <c r="S162" s="54"/>
      <c r="T162" s="54"/>
      <c r="U162" s="54"/>
      <c r="V162" s="54"/>
      <c r="W162" s="54"/>
      <c r="X162" s="54"/>
      <c r="Y162" s="54"/>
      <c r="Z162" s="54"/>
      <c r="AA162" s="54"/>
      <c r="AB162" s="54"/>
    </row>
    <row r="163">
      <c r="B163" s="108"/>
      <c r="C163" s="170" t="s">
        <v>310</v>
      </c>
      <c r="D163" s="171" t="s">
        <v>165</v>
      </c>
      <c r="F163" s="172"/>
      <c r="H163" s="173" t="s">
        <v>311</v>
      </c>
      <c r="I163" s="109"/>
      <c r="J163" s="71"/>
      <c r="K163" s="71"/>
      <c r="L163" s="71"/>
      <c r="M163" s="71"/>
      <c r="N163" s="71"/>
      <c r="P163" s="110"/>
      <c r="R163" s="111"/>
      <c r="S163" s="54"/>
      <c r="T163" s="54"/>
      <c r="U163" s="54"/>
      <c r="V163" s="54"/>
      <c r="W163" s="54"/>
      <c r="X163" s="54"/>
      <c r="Y163" s="54"/>
      <c r="Z163" s="54"/>
      <c r="AA163" s="54"/>
      <c r="AB163" s="54"/>
    </row>
    <row r="164">
      <c r="B164" s="114"/>
      <c r="C164" s="164" t="s">
        <v>167</v>
      </c>
      <c r="D164" s="164" t="s">
        <v>312</v>
      </c>
      <c r="F164" s="174">
        <v>0.01454975</v>
      </c>
      <c r="G164" s="175">
        <f>J8</f>
        <v>0.01454975323</v>
      </c>
      <c r="H164" s="169" t="s">
        <v>313</v>
      </c>
      <c r="I164" s="71"/>
      <c r="J164" s="71"/>
      <c r="K164" s="71"/>
      <c r="L164" s="71"/>
      <c r="M164" s="71"/>
      <c r="N164" s="71"/>
      <c r="P164" s="110"/>
      <c r="R164" s="111"/>
      <c r="S164" s="54"/>
      <c r="T164" s="54"/>
      <c r="U164" s="54"/>
      <c r="V164" s="54"/>
      <c r="W164" s="54"/>
      <c r="X164" s="54"/>
      <c r="Y164" s="54"/>
      <c r="Z164" s="54"/>
      <c r="AA164" s="54"/>
      <c r="AB164" s="54"/>
    </row>
    <row r="165">
      <c r="B165" s="114"/>
      <c r="C165" s="164" t="s">
        <v>669</v>
      </c>
      <c r="D165" s="164" t="s">
        <v>168</v>
      </c>
      <c r="F165" s="166">
        <v>62693.0</v>
      </c>
      <c r="H165" s="109"/>
      <c r="I165" s="71"/>
      <c r="J165" s="71"/>
      <c r="K165" s="71"/>
      <c r="L165" s="71"/>
      <c r="M165" s="71"/>
      <c r="N165" s="71"/>
      <c r="P165" s="110"/>
      <c r="R165" s="111"/>
      <c r="S165" s="54"/>
      <c r="T165" s="54"/>
      <c r="U165" s="54"/>
      <c r="V165" s="54"/>
      <c r="W165" s="54"/>
      <c r="X165" s="54"/>
      <c r="Y165" s="54"/>
      <c r="Z165" s="54"/>
      <c r="AA165" s="54"/>
      <c r="AB165" s="54"/>
    </row>
    <row r="166">
      <c r="B166" s="114"/>
      <c r="C166" s="176" t="s">
        <v>171</v>
      </c>
      <c r="D166" s="176" t="s">
        <v>170</v>
      </c>
      <c r="F166" s="172">
        <v>0.0</v>
      </c>
      <c r="H166" s="173" t="s">
        <v>311</v>
      </c>
      <c r="J166" s="71"/>
      <c r="K166" s="71"/>
      <c r="L166" s="71"/>
      <c r="M166" s="67"/>
      <c r="P166" s="110"/>
      <c r="R166" s="111"/>
      <c r="S166" s="54"/>
      <c r="T166" s="54"/>
      <c r="U166" s="54"/>
      <c r="V166" s="54"/>
      <c r="W166" s="54"/>
      <c r="X166" s="54"/>
      <c r="Y166" s="54"/>
      <c r="Z166" s="54"/>
      <c r="AA166" s="54"/>
      <c r="AB166" s="54"/>
    </row>
    <row r="167">
      <c r="B167" s="114"/>
      <c r="C167" s="108"/>
      <c r="D167" s="108"/>
      <c r="E167" s="108"/>
      <c r="H167" s="109"/>
      <c r="I167" s="109"/>
      <c r="J167" s="71"/>
      <c r="K167" s="71"/>
      <c r="L167" s="71"/>
      <c r="M167" s="71"/>
      <c r="N167" s="71"/>
      <c r="P167" s="110"/>
      <c r="R167" s="111"/>
      <c r="S167" s="54"/>
      <c r="T167" s="54"/>
      <c r="U167" s="54"/>
      <c r="V167" s="54"/>
      <c r="W167" s="54"/>
      <c r="X167" s="54"/>
      <c r="Y167" s="54"/>
      <c r="Z167" s="54"/>
      <c r="AA167" s="54"/>
      <c r="AB167" s="54"/>
    </row>
    <row r="168">
      <c r="B168" s="163" t="s">
        <v>172</v>
      </c>
      <c r="C168" s="108"/>
      <c r="D168" s="108"/>
      <c r="E168" s="108"/>
      <c r="H168" s="109"/>
      <c r="I168" s="109"/>
      <c r="J168" s="71"/>
      <c r="K168" s="71"/>
      <c r="L168" s="71"/>
      <c r="M168" s="71"/>
      <c r="N168" s="71"/>
      <c r="P168" s="110"/>
      <c r="R168" s="111"/>
      <c r="S168" s="54"/>
      <c r="T168" s="54"/>
      <c r="U168" s="54"/>
      <c r="V168" s="54"/>
      <c r="W168" s="54"/>
      <c r="X168" s="54"/>
      <c r="Y168" s="54"/>
      <c r="Z168" s="54"/>
      <c r="AA168" s="54"/>
      <c r="AB168" s="54"/>
    </row>
    <row r="169">
      <c r="B169" s="114"/>
      <c r="C169" s="164" t="s">
        <v>315</v>
      </c>
      <c r="D169" s="108"/>
      <c r="E169" s="108"/>
      <c r="F169" s="8" t="s">
        <v>316</v>
      </c>
      <c r="G169" s="8" t="s">
        <v>317</v>
      </c>
      <c r="H169" s="2" t="s">
        <v>318</v>
      </c>
      <c r="I169" s="109"/>
      <c r="J169" s="71"/>
      <c r="K169" s="71"/>
      <c r="L169" s="71"/>
      <c r="M169" s="71"/>
      <c r="N169" s="71"/>
      <c r="P169" s="110"/>
      <c r="Q169" s="116" t="s">
        <v>174</v>
      </c>
      <c r="R169" s="117"/>
      <c r="S169" s="117"/>
      <c r="T169" s="54"/>
      <c r="U169" s="54"/>
      <c r="V169" s="54"/>
      <c r="W169" s="54"/>
      <c r="X169" s="54"/>
      <c r="Y169" s="54"/>
      <c r="Z169" s="54"/>
      <c r="AA169" s="54"/>
    </row>
    <row r="170">
      <c r="B170" s="114"/>
      <c r="C170" s="129" t="s">
        <v>320</v>
      </c>
      <c r="D170" s="167" t="s">
        <v>321</v>
      </c>
      <c r="F170" s="166">
        <v>0.0</v>
      </c>
      <c r="G170" s="166">
        <v>330.0</v>
      </c>
      <c r="H170" s="115">
        <f t="shared" ref="H170:H172" si="16">F170+G170</f>
        <v>330</v>
      </c>
      <c r="I170" s="109"/>
      <c r="J170" s="71"/>
      <c r="K170" s="71"/>
      <c r="L170" s="71"/>
      <c r="M170" s="71"/>
      <c r="N170" s="71"/>
      <c r="P170" s="110"/>
      <c r="Q170" s="52"/>
      <c r="R170" s="123"/>
      <c r="S170" s="123"/>
      <c r="T170" s="124"/>
      <c r="U170" s="124"/>
      <c r="V170" s="124"/>
      <c r="W170" s="124"/>
      <c r="X170" s="124"/>
      <c r="Y170" s="124"/>
      <c r="Z170" s="124"/>
      <c r="AA170" s="124"/>
      <c r="AB170" s="124"/>
      <c r="AC170" s="124"/>
      <c r="AD170" s="124"/>
    </row>
    <row r="171">
      <c r="B171" s="114"/>
      <c r="C171" s="129" t="s">
        <v>320</v>
      </c>
      <c r="D171" s="167" t="s">
        <v>322</v>
      </c>
      <c r="F171" s="166">
        <v>65587.0</v>
      </c>
      <c r="G171" s="166">
        <v>79560.0</v>
      </c>
      <c r="H171" s="115">
        <f t="shared" si="16"/>
        <v>145147</v>
      </c>
      <c r="I171" s="109"/>
      <c r="J171" s="71"/>
      <c r="K171" s="71"/>
      <c r="L171" s="71"/>
      <c r="M171" s="71"/>
      <c r="N171" s="71"/>
      <c r="P171" s="110"/>
      <c r="Q171" s="52" t="s">
        <v>178</v>
      </c>
      <c r="R171" s="214" t="s">
        <v>670</v>
      </c>
      <c r="S171" s="214" t="s">
        <v>671</v>
      </c>
      <c r="T171" s="215" t="s">
        <v>672</v>
      </c>
      <c r="U171" s="215" t="s">
        <v>673</v>
      </c>
      <c r="V171" s="124"/>
      <c r="W171" s="124"/>
      <c r="X171" s="124"/>
      <c r="Y171" s="124"/>
      <c r="Z171" s="124"/>
      <c r="AA171" s="124"/>
      <c r="AB171" s="124"/>
      <c r="AC171" s="124"/>
      <c r="AD171" s="124"/>
    </row>
    <row r="172">
      <c r="B172" s="114"/>
      <c r="C172" s="129" t="s">
        <v>320</v>
      </c>
      <c r="D172" s="167" t="s">
        <v>323</v>
      </c>
      <c r="F172" s="166">
        <v>0.0</v>
      </c>
      <c r="G172" s="166">
        <v>0.0</v>
      </c>
      <c r="H172" s="115">
        <f t="shared" si="16"/>
        <v>0</v>
      </c>
      <c r="I172" s="109"/>
      <c r="J172" s="71"/>
      <c r="K172" s="71"/>
      <c r="L172" s="71"/>
      <c r="M172" s="71"/>
      <c r="N172" s="71"/>
      <c r="P172" s="110"/>
      <c r="Q172" s="60"/>
      <c r="R172" s="54"/>
      <c r="S172" s="54"/>
      <c r="T172" s="54"/>
      <c r="U172" s="54"/>
      <c r="V172" s="54"/>
      <c r="W172" s="54"/>
      <c r="X172" s="54"/>
      <c r="Y172" s="54"/>
      <c r="Z172" s="54"/>
      <c r="AA172" s="54"/>
      <c r="AB172" s="54"/>
      <c r="AC172" s="54"/>
      <c r="AD172" s="54"/>
    </row>
    <row r="173">
      <c r="B173" s="108"/>
      <c r="C173" s="108"/>
      <c r="D173" s="108"/>
      <c r="E173" s="108"/>
      <c r="H173" s="109" t="s">
        <v>173</v>
      </c>
      <c r="I173" s="115">
        <f>sum(N174:N177)</f>
        <v>145475.3439</v>
      </c>
      <c r="J173" s="71"/>
      <c r="K173" s="71"/>
      <c r="L173" s="71"/>
      <c r="M173" s="71">
        <f>if(Count(F173:L173)&gt;0,sum(F173:L173),"")</f>
        <v>145475.3439</v>
      </c>
      <c r="N173" s="68">
        <f>if(ISNUMBER(M173)=false,"",if($J$8&lt;&gt;0,if(M173&lt;&gt;"",M173*$J$8,""),""))</f>
        <v>2116.630355</v>
      </c>
      <c r="P173" s="110"/>
      <c r="Q173" s="52" t="s">
        <v>183</v>
      </c>
      <c r="R173" s="126"/>
      <c r="S173" s="126"/>
      <c r="T173" s="126"/>
      <c r="U173" s="126"/>
      <c r="V173" s="126"/>
      <c r="W173" s="127"/>
      <c r="X173" s="127"/>
      <c r="Y173" s="126"/>
      <c r="Z173" s="126"/>
      <c r="AA173" s="126"/>
      <c r="AB173" s="126"/>
      <c r="AC173" s="126"/>
      <c r="AD173" s="126"/>
    </row>
    <row r="174">
      <c r="B174" s="108"/>
      <c r="C174" s="105"/>
      <c r="D174" s="112"/>
      <c r="E174" s="112"/>
      <c r="G174" s="107" t="s">
        <v>175</v>
      </c>
      <c r="H174" s="43"/>
      <c r="I174" s="118">
        <f>N175+N176</f>
        <v>329.4646121</v>
      </c>
      <c r="J174" s="71"/>
      <c r="K174" s="71"/>
      <c r="L174" s="119"/>
      <c r="M174" s="120"/>
      <c r="N174" s="115"/>
      <c r="O174" s="121"/>
      <c r="P174" s="122"/>
      <c r="Q174" s="60" t="s">
        <v>185</v>
      </c>
      <c r="R174" s="69">
        <f t="shared" ref="R174:AD174" si="17">R173*$J$8</f>
        <v>0</v>
      </c>
      <c r="S174" s="69">
        <f t="shared" si="17"/>
        <v>0</v>
      </c>
      <c r="T174" s="69">
        <f t="shared" si="17"/>
        <v>0</v>
      </c>
      <c r="U174" s="69">
        <f t="shared" si="17"/>
        <v>0</v>
      </c>
      <c r="V174" s="69">
        <f t="shared" si="17"/>
        <v>0</v>
      </c>
      <c r="W174" s="128">
        <f t="shared" si="17"/>
        <v>0</v>
      </c>
      <c r="X174" s="128">
        <f t="shared" si="17"/>
        <v>0</v>
      </c>
      <c r="Y174" s="69">
        <f t="shared" si="17"/>
        <v>0</v>
      </c>
      <c r="Z174" s="69">
        <f t="shared" si="17"/>
        <v>0</v>
      </c>
      <c r="AA174" s="69">
        <f t="shared" si="17"/>
        <v>0</v>
      </c>
      <c r="AB174" s="69">
        <f t="shared" si="17"/>
        <v>0</v>
      </c>
      <c r="AC174" s="69">
        <f t="shared" si="17"/>
        <v>0</v>
      </c>
      <c r="AD174" s="69">
        <f t="shared" si="17"/>
        <v>0</v>
      </c>
    </row>
    <row r="175">
      <c r="B175" s="108"/>
      <c r="C175" s="164" t="s">
        <v>674</v>
      </c>
      <c r="D175" s="167" t="s">
        <v>177</v>
      </c>
      <c r="F175" s="125">
        <v>22644.0</v>
      </c>
      <c r="G175" s="119"/>
      <c r="H175" s="71"/>
      <c r="I175" s="71"/>
      <c r="J175" s="71"/>
      <c r="K175" s="71"/>
      <c r="L175" s="119"/>
      <c r="M175" s="120">
        <f>if(Count(F175:K175)&gt;0,sum(F175:K175),"")</f>
        <v>22644</v>
      </c>
      <c r="N175" s="115">
        <f t="shared" ref="N175:N179" si="18">if(ISNUMBER(M175)=false,"",if($J$8&lt;&gt;0,if(M175&lt;&gt;"",M175*$J$8,""),""))</f>
        <v>329.4646121</v>
      </c>
      <c r="Q175" s="60"/>
      <c r="R175" s="54"/>
      <c r="S175" s="54"/>
      <c r="T175" s="54"/>
      <c r="U175" s="54"/>
      <c r="V175" s="54"/>
      <c r="W175" s="54"/>
      <c r="X175" s="54"/>
      <c r="Y175" s="54"/>
      <c r="Z175" s="54"/>
      <c r="AA175" s="54"/>
      <c r="AB175" s="54"/>
      <c r="AC175" s="54"/>
      <c r="AD175" s="54"/>
    </row>
    <row r="176">
      <c r="B176" s="108"/>
      <c r="C176" s="167" t="s">
        <v>179</v>
      </c>
      <c r="D176" s="167" t="s">
        <v>180</v>
      </c>
      <c r="F176" s="125"/>
      <c r="G176" s="70"/>
      <c r="H176" s="66"/>
      <c r="I176" s="66"/>
      <c r="J176" s="66"/>
      <c r="K176" s="66"/>
      <c r="L176" s="66"/>
      <c r="M176" s="120" t="str">
        <f t="shared" ref="M176:M179" si="19">if(Count(F176:L176)&gt;0,sum(F176:L176),"")</f>
        <v/>
      </c>
      <c r="N176" s="115" t="str">
        <f t="shared" si="18"/>
        <v/>
      </c>
      <c r="P176" s="54"/>
      <c r="Q176" s="52" t="s">
        <v>188</v>
      </c>
      <c r="R176" s="216">
        <v>-631851.0</v>
      </c>
      <c r="S176" s="216">
        <v>13852.0</v>
      </c>
      <c r="T176" s="216">
        <v>-1232982.0</v>
      </c>
      <c r="U176" s="216">
        <v>-25025.0</v>
      </c>
      <c r="V176" s="127"/>
      <c r="W176" s="126"/>
      <c r="X176" s="126"/>
      <c r="Y176" s="127"/>
      <c r="Z176" s="127"/>
      <c r="AA176" s="127"/>
      <c r="AB176" s="127"/>
      <c r="AC176" s="127"/>
      <c r="AD176" s="127"/>
    </row>
    <row r="177">
      <c r="B177" s="108"/>
      <c r="C177" s="167" t="s">
        <v>181</v>
      </c>
      <c r="D177" s="167" t="s">
        <v>182</v>
      </c>
      <c r="F177" s="70">
        <v>1889702.0</v>
      </c>
      <c r="G177" s="70">
        <v>889224.0</v>
      </c>
      <c r="H177" s="70">
        <v>3578386.0</v>
      </c>
      <c r="I177" s="70">
        <v>3618519.0</v>
      </c>
      <c r="J177" s="66"/>
      <c r="K177" s="66"/>
      <c r="L177" s="66"/>
      <c r="M177" s="120">
        <f t="shared" si="19"/>
        <v>9975831</v>
      </c>
      <c r="N177" s="115">
        <f t="shared" si="18"/>
        <v>145145.8793</v>
      </c>
      <c r="P177" s="54"/>
      <c r="Q177" s="60" t="s">
        <v>185</v>
      </c>
      <c r="R177" s="69">
        <f t="shared" ref="R177:AD177" si="20">R176*$J$8</f>
        <v>-9193.276128</v>
      </c>
      <c r="S177" s="69">
        <f t="shared" si="20"/>
        <v>201.5431817</v>
      </c>
      <c r="T177" s="69">
        <f t="shared" si="20"/>
        <v>-17939.58384</v>
      </c>
      <c r="U177" s="69">
        <f t="shared" si="20"/>
        <v>-364.1075746</v>
      </c>
      <c r="V177" s="69">
        <f t="shared" si="20"/>
        <v>0</v>
      </c>
      <c r="W177" s="128">
        <f t="shared" si="20"/>
        <v>0</v>
      </c>
      <c r="X177" s="128">
        <f t="shared" si="20"/>
        <v>0</v>
      </c>
      <c r="Y177" s="69">
        <f t="shared" si="20"/>
        <v>0</v>
      </c>
      <c r="Z177" s="69">
        <f t="shared" si="20"/>
        <v>0</v>
      </c>
      <c r="AA177" s="69">
        <f t="shared" si="20"/>
        <v>0</v>
      </c>
      <c r="AB177" s="69">
        <f t="shared" si="20"/>
        <v>0</v>
      </c>
      <c r="AC177" s="69">
        <f t="shared" si="20"/>
        <v>0</v>
      </c>
      <c r="AD177" s="69">
        <f t="shared" si="20"/>
        <v>0</v>
      </c>
    </row>
    <row r="178">
      <c r="B178" s="108"/>
      <c r="C178" s="167" t="s">
        <v>184</v>
      </c>
      <c r="D178" s="167" t="s">
        <v>180</v>
      </c>
      <c r="F178" s="70"/>
      <c r="G178" s="66"/>
      <c r="H178" s="66"/>
      <c r="I178" s="66"/>
      <c r="J178" s="66"/>
      <c r="K178" s="66"/>
      <c r="L178" s="66"/>
      <c r="M178" s="120" t="str">
        <f t="shared" si="19"/>
        <v/>
      </c>
      <c r="N178" s="115" t="str">
        <f t="shared" si="18"/>
        <v/>
      </c>
      <c r="P178" s="54"/>
      <c r="Q178" s="60"/>
      <c r="R178" s="54"/>
      <c r="S178" s="54"/>
      <c r="T178" s="54"/>
      <c r="U178" s="54"/>
      <c r="V178" s="54"/>
      <c r="W178" s="54"/>
      <c r="X178" s="54"/>
      <c r="Y178" s="54"/>
      <c r="Z178" s="54"/>
      <c r="AA178" s="54"/>
      <c r="AB178" s="54"/>
      <c r="AC178" s="54"/>
      <c r="AD178" s="54"/>
    </row>
    <row r="179">
      <c r="B179" s="163" t="s">
        <v>186</v>
      </c>
      <c r="C179" s="65"/>
      <c r="D179" s="108"/>
      <c r="E179" s="108"/>
      <c r="F179" s="71"/>
      <c r="G179" s="71"/>
      <c r="H179" s="71"/>
      <c r="I179" s="71"/>
      <c r="J179" s="71"/>
      <c r="K179" s="71"/>
      <c r="L179" s="71"/>
      <c r="M179" s="71" t="str">
        <f t="shared" si="19"/>
        <v/>
      </c>
      <c r="N179" s="68" t="str">
        <f t="shared" si="18"/>
        <v/>
      </c>
      <c r="P179" s="110"/>
      <c r="Q179" s="55" t="s">
        <v>192</v>
      </c>
      <c r="R179" s="216">
        <v>2265803.0</v>
      </c>
      <c r="S179" s="216">
        <v>1153358.0</v>
      </c>
      <c r="T179" s="216">
        <v>3679852.0</v>
      </c>
      <c r="U179" s="216">
        <v>5028653.0</v>
      </c>
      <c r="V179" s="127"/>
      <c r="W179" s="126"/>
      <c r="X179" s="126"/>
      <c r="Y179" s="127"/>
      <c r="Z179" s="127"/>
      <c r="AA179" s="127"/>
      <c r="AB179" s="127"/>
      <c r="AC179" s="127"/>
      <c r="AD179" s="127"/>
    </row>
    <row r="180">
      <c r="B180" s="108"/>
      <c r="C180" s="192" t="s">
        <v>187</v>
      </c>
      <c r="D180" s="108"/>
      <c r="E180" s="108"/>
      <c r="F180" s="113">
        <v>330.0</v>
      </c>
      <c r="G180" s="71"/>
      <c r="H180" s="130" t="s">
        <v>173</v>
      </c>
      <c r="I180" s="131">
        <f>sum(N181:N182)</f>
        <v>329.4646121</v>
      </c>
      <c r="J180" s="71"/>
      <c r="K180" s="71"/>
      <c r="L180" s="71"/>
      <c r="M180" s="71"/>
      <c r="N180" s="68"/>
      <c r="P180" s="54"/>
      <c r="Q180" s="60" t="s">
        <v>185</v>
      </c>
      <c r="R180" s="69">
        <f t="shared" ref="R180:AD180" si="21">R179*$J$8</f>
        <v>32966.87452</v>
      </c>
      <c r="S180" s="69">
        <f t="shared" si="21"/>
        <v>16781.07429</v>
      </c>
      <c r="T180" s="69">
        <f t="shared" si="21"/>
        <v>53540.93852</v>
      </c>
      <c r="U180" s="69">
        <f t="shared" si="21"/>
        <v>73165.66023</v>
      </c>
      <c r="V180" s="69">
        <f t="shared" si="21"/>
        <v>0</v>
      </c>
      <c r="W180" s="128">
        <f t="shared" si="21"/>
        <v>0</v>
      </c>
      <c r="X180" s="128">
        <f t="shared" si="21"/>
        <v>0</v>
      </c>
      <c r="Y180" s="69">
        <f t="shared" si="21"/>
        <v>0</v>
      </c>
      <c r="Z180" s="69">
        <f t="shared" si="21"/>
        <v>0</v>
      </c>
      <c r="AA180" s="69">
        <f t="shared" si="21"/>
        <v>0</v>
      </c>
      <c r="AB180" s="69">
        <f t="shared" si="21"/>
        <v>0</v>
      </c>
      <c r="AC180" s="69">
        <f t="shared" si="21"/>
        <v>0</v>
      </c>
      <c r="AD180" s="69">
        <f t="shared" si="21"/>
        <v>0</v>
      </c>
    </row>
    <row r="181">
      <c r="B181" s="108"/>
      <c r="C181" s="164" t="s">
        <v>332</v>
      </c>
      <c r="D181" s="108"/>
      <c r="E181" s="108"/>
      <c r="F181" s="118">
        <f>F175</f>
        <v>22644</v>
      </c>
      <c r="G181" s="119"/>
      <c r="H181" s="71"/>
      <c r="I181" s="71"/>
      <c r="J181" s="71"/>
      <c r="K181" s="71"/>
      <c r="L181" s="71"/>
      <c r="M181" s="120">
        <f t="shared" ref="M181:M182" si="22">if(Count(F181:L181)&gt;0,sum(F181:L181),"")</f>
        <v>22644</v>
      </c>
      <c r="N181" s="115">
        <f t="shared" ref="N181:N184" si="23">if(ISNUMBER(M181)=false,"",if($J$8&lt;&gt;0,if(M181&lt;&gt;"",M181*$J$8,""),""))</f>
        <v>329.4646121</v>
      </c>
      <c r="O181" s="54"/>
      <c r="P181" s="54"/>
      <c r="Q181" s="54"/>
      <c r="R181" s="54"/>
      <c r="S181" s="54"/>
      <c r="T181" s="54"/>
      <c r="U181" s="54"/>
      <c r="V181" s="54"/>
      <c r="W181" s="54"/>
      <c r="X181" s="54"/>
      <c r="Y181" s="54"/>
      <c r="Z181" s="54"/>
      <c r="AA181" s="54"/>
      <c r="AB181" s="54"/>
      <c r="AC181" s="54"/>
      <c r="AD181" s="54"/>
    </row>
    <row r="182">
      <c r="B182" s="108"/>
      <c r="C182" s="167" t="s">
        <v>190</v>
      </c>
      <c r="D182" s="108"/>
      <c r="E182" s="108"/>
      <c r="F182" s="132" t="str">
        <f>M176</f>
        <v/>
      </c>
      <c r="G182" s="71"/>
      <c r="H182" s="71"/>
      <c r="I182" s="71"/>
      <c r="J182" s="71"/>
      <c r="K182" s="71"/>
      <c r="L182" s="71"/>
      <c r="M182" s="120" t="str">
        <f t="shared" si="22"/>
        <v/>
      </c>
      <c r="N182" s="115" t="str">
        <f t="shared" si="23"/>
        <v/>
      </c>
      <c r="O182" s="54"/>
      <c r="P182" s="54"/>
      <c r="Q182" s="52" t="s">
        <v>195</v>
      </c>
      <c r="R182" s="126"/>
      <c r="S182" s="126"/>
      <c r="T182" s="126"/>
      <c r="U182" s="127"/>
      <c r="V182" s="126"/>
      <c r="W182" s="126"/>
      <c r="X182" s="126"/>
      <c r="Y182" s="126"/>
      <c r="Z182" s="126"/>
      <c r="AA182" s="126"/>
      <c r="AB182" s="126"/>
      <c r="AC182" s="126"/>
      <c r="AD182" s="126"/>
    </row>
    <row r="183">
      <c r="B183" s="163" t="s">
        <v>191</v>
      </c>
      <c r="C183" s="65"/>
      <c r="D183" s="108"/>
      <c r="E183" s="108"/>
      <c r="F183" s="71"/>
      <c r="G183" s="71"/>
      <c r="H183" s="71"/>
      <c r="I183" s="71"/>
      <c r="J183" s="71"/>
      <c r="K183" s="71"/>
      <c r="L183" s="71"/>
      <c r="M183" s="71"/>
      <c r="N183" s="68" t="str">
        <f t="shared" si="23"/>
        <v/>
      </c>
      <c r="O183" s="54"/>
      <c r="P183" s="54"/>
      <c r="Q183" s="54" t="s">
        <v>185</v>
      </c>
      <c r="R183" s="69">
        <f t="shared" ref="R183:AD183" si="24">R182*$J$8</f>
        <v>0</v>
      </c>
      <c r="S183" s="69">
        <f t="shared" si="24"/>
        <v>0</v>
      </c>
      <c r="T183" s="69">
        <f t="shared" si="24"/>
        <v>0</v>
      </c>
      <c r="U183" s="69">
        <f t="shared" si="24"/>
        <v>0</v>
      </c>
      <c r="V183" s="69">
        <f t="shared" si="24"/>
        <v>0</v>
      </c>
      <c r="W183" s="128">
        <f t="shared" si="24"/>
        <v>0</v>
      </c>
      <c r="X183" s="128">
        <f t="shared" si="24"/>
        <v>0</v>
      </c>
      <c r="Y183" s="69">
        <f t="shared" si="24"/>
        <v>0</v>
      </c>
      <c r="Z183" s="69">
        <f t="shared" si="24"/>
        <v>0</v>
      </c>
      <c r="AA183" s="69">
        <f t="shared" si="24"/>
        <v>0</v>
      </c>
      <c r="AB183" s="69">
        <f t="shared" si="24"/>
        <v>0</v>
      </c>
      <c r="AC183" s="69">
        <f t="shared" si="24"/>
        <v>0</v>
      </c>
      <c r="AD183" s="69">
        <f t="shared" si="24"/>
        <v>0</v>
      </c>
    </row>
    <row r="184">
      <c r="A184" s="54"/>
      <c r="B184" s="108"/>
      <c r="C184" s="194" t="s">
        <v>193</v>
      </c>
      <c r="D184" s="194"/>
      <c r="E184" s="108"/>
      <c r="F184" s="113">
        <v>62693.0</v>
      </c>
      <c r="G184" s="71"/>
      <c r="H184" s="130" t="s">
        <v>173</v>
      </c>
      <c r="I184" s="131">
        <f>M185</f>
        <v>62693</v>
      </c>
      <c r="J184" s="71"/>
      <c r="K184" s="71"/>
      <c r="L184" s="71"/>
      <c r="M184" s="71">
        <f t="shared" ref="M184:M185" si="25">if(Count(F184:L184)&gt;0,sum(F184:L184),"")</f>
        <v>125386</v>
      </c>
      <c r="N184" s="68">
        <f t="shared" si="23"/>
        <v>1824.335359</v>
      </c>
      <c r="P184" s="56"/>
      <c r="AI184" s="54"/>
      <c r="AJ184" s="54"/>
      <c r="AK184" s="54"/>
      <c r="AL184" s="54"/>
      <c r="AM184" s="54"/>
      <c r="AN184" s="54"/>
    </row>
    <row r="185">
      <c r="A185" s="54"/>
      <c r="B185" s="108"/>
      <c r="C185" s="164" t="s">
        <v>333</v>
      </c>
      <c r="D185" s="108"/>
      <c r="E185" s="108"/>
      <c r="F185" s="118">
        <f>if(F159="Yes",0,F165)</f>
        <v>62693</v>
      </c>
      <c r="G185" s="119"/>
      <c r="H185" s="71"/>
      <c r="I185" s="71"/>
      <c r="J185" s="71"/>
      <c r="K185" s="71"/>
      <c r="L185" s="71"/>
      <c r="M185" s="120">
        <f t="shared" si="25"/>
        <v>62693</v>
      </c>
      <c r="N185" s="133" t="s">
        <v>151</v>
      </c>
      <c r="O185" s="119"/>
      <c r="P185" s="54"/>
      <c r="AI185" s="54"/>
      <c r="AJ185" s="54"/>
      <c r="AK185" s="54"/>
      <c r="AL185" s="54"/>
      <c r="AM185" s="54"/>
      <c r="AN185" s="54"/>
    </row>
    <row r="186">
      <c r="A186" s="54"/>
      <c r="B186" s="108"/>
      <c r="C186" s="108"/>
      <c r="D186" s="108"/>
      <c r="E186" s="108"/>
      <c r="F186" s="71"/>
      <c r="G186" s="71"/>
      <c r="H186" s="71"/>
      <c r="I186" s="71"/>
      <c r="J186" s="71"/>
      <c r="K186" s="71"/>
      <c r="L186" s="71"/>
      <c r="M186" s="71"/>
      <c r="N186" s="68"/>
      <c r="O186" s="119"/>
      <c r="P186" s="54"/>
      <c r="AI186" s="54"/>
      <c r="AJ186" s="54"/>
      <c r="AK186" s="54"/>
      <c r="AL186" s="54"/>
      <c r="AM186" s="54"/>
      <c r="AN186" s="54"/>
    </row>
    <row r="187">
      <c r="B187" s="108"/>
      <c r="C187" s="194" t="s">
        <v>196</v>
      </c>
      <c r="D187" s="108"/>
      <c r="E187" s="108"/>
      <c r="F187" s="113">
        <v>25000.0</v>
      </c>
      <c r="G187" s="71"/>
      <c r="H187" s="130" t="s">
        <v>173</v>
      </c>
      <c r="I187" s="131">
        <f>M188</f>
        <v>25000</v>
      </c>
      <c r="J187" s="71"/>
      <c r="K187" s="71"/>
      <c r="L187" s="71"/>
      <c r="M187" s="71">
        <f t="shared" ref="M187:M189" si="26">if(Count(F187:L187)&gt;0,sum(F187:L187),"")</f>
        <v>50000</v>
      </c>
      <c r="N187" s="68">
        <f>if(ISNUMBER(M187)=false,"",if($J$8&lt;&gt;0,if(M187&lt;&gt;"",M187*$J$8,""),""))</f>
        <v>727.4876615</v>
      </c>
      <c r="P187" s="56"/>
    </row>
    <row r="188">
      <c r="B188" s="108"/>
      <c r="C188" s="164" t="s">
        <v>334</v>
      </c>
      <c r="D188" s="108"/>
      <c r="E188" s="108"/>
      <c r="F188" s="70">
        <v>25000.0</v>
      </c>
      <c r="G188" s="119"/>
      <c r="H188" s="71"/>
      <c r="I188" s="71"/>
      <c r="J188" s="71"/>
      <c r="K188" s="71"/>
      <c r="L188" s="71"/>
      <c r="M188" s="120">
        <f t="shared" si="26"/>
        <v>25000</v>
      </c>
      <c r="N188" s="133" t="s">
        <v>151</v>
      </c>
      <c r="O188" s="54"/>
      <c r="P188" s="54"/>
    </row>
    <row r="189">
      <c r="B189" s="108"/>
      <c r="C189" s="65"/>
      <c r="D189" s="108"/>
      <c r="E189" s="108"/>
      <c r="F189" s="119"/>
      <c r="G189" s="71"/>
      <c r="H189" s="71"/>
      <c r="I189" s="71"/>
      <c r="J189" s="71"/>
      <c r="K189" s="71"/>
      <c r="L189" s="71"/>
      <c r="M189" s="71" t="str">
        <f t="shared" si="26"/>
        <v/>
      </c>
      <c r="N189" s="68" t="str">
        <f t="shared" ref="N189:N190" si="27">M189</f>
        <v/>
      </c>
      <c r="O189" s="54"/>
      <c r="P189" s="54"/>
    </row>
    <row r="190">
      <c r="B190" s="108"/>
      <c r="C190" s="194" t="s">
        <v>198</v>
      </c>
      <c r="D190" s="108"/>
      <c r="E190" s="108"/>
      <c r="F190" s="113">
        <v>-28613.0</v>
      </c>
      <c r="G190" s="71"/>
      <c r="H190" s="130" t="s">
        <v>173</v>
      </c>
      <c r="I190" s="131">
        <f>Q196-I187</f>
        <v>32538.70979</v>
      </c>
      <c r="J190" s="119"/>
      <c r="K190" s="119"/>
      <c r="L190" s="119"/>
      <c r="M190" s="54"/>
      <c r="N190" s="68" t="str">
        <f t="shared" si="27"/>
        <v/>
      </c>
      <c r="P190" s="56"/>
    </row>
    <row r="191">
      <c r="B191" s="108"/>
      <c r="C191" s="108"/>
      <c r="D191" s="108"/>
      <c r="E191" s="108"/>
      <c r="F191" s="54"/>
      <c r="G191" s="71"/>
      <c r="H191" s="71"/>
      <c r="I191" s="71"/>
      <c r="J191" s="71"/>
      <c r="K191" s="71"/>
      <c r="L191" s="71"/>
      <c r="M191" s="67"/>
      <c r="N191" s="68"/>
      <c r="O191" s="54"/>
      <c r="P191" s="54"/>
    </row>
    <row r="192">
      <c r="B192" s="108"/>
      <c r="C192" s="194" t="s">
        <v>199</v>
      </c>
      <c r="D192" s="108"/>
      <c r="E192" s="108"/>
      <c r="F192" s="113">
        <v>-1733.0</v>
      </c>
      <c r="G192" s="71"/>
      <c r="H192" s="130" t="s">
        <v>173</v>
      </c>
      <c r="I192" s="131">
        <f>N193-N194</f>
        <v>-1734</v>
      </c>
      <c r="J192" s="71"/>
      <c r="K192" s="71"/>
      <c r="L192" s="71"/>
      <c r="M192" s="71"/>
      <c r="N192" s="68"/>
      <c r="P192" s="56"/>
    </row>
    <row r="193">
      <c r="B193" s="198" t="s">
        <v>205</v>
      </c>
      <c r="C193" s="105" t="s">
        <v>336</v>
      </c>
      <c r="D193" s="108"/>
      <c r="E193" s="108"/>
      <c r="F193" s="125"/>
      <c r="G193" s="71"/>
      <c r="H193" s="169"/>
      <c r="I193" s="71"/>
      <c r="J193" s="71"/>
      <c r="K193" s="71"/>
      <c r="L193" s="71"/>
      <c r="M193" s="71"/>
      <c r="N193" s="134" t="str">
        <f t="shared" ref="N193:N194" si="28">F193</f>
        <v/>
      </c>
      <c r="O193" s="54"/>
      <c r="P193" s="54"/>
    </row>
    <row r="194">
      <c r="B194" s="192" t="s">
        <v>128</v>
      </c>
      <c r="C194" s="164" t="s">
        <v>337</v>
      </c>
      <c r="D194" s="108"/>
      <c r="E194" s="108"/>
      <c r="F194" s="118">
        <f>O69</f>
        <v>1734</v>
      </c>
      <c r="G194" s="71"/>
      <c r="H194" s="169" t="s">
        <v>338</v>
      </c>
      <c r="I194" s="71"/>
      <c r="J194" s="71"/>
      <c r="K194" s="71">
        <f>I196+F192</f>
        <v>55805.70979</v>
      </c>
      <c r="L194" s="71"/>
      <c r="M194" s="71"/>
      <c r="N194" s="134">
        <f t="shared" si="28"/>
        <v>1734</v>
      </c>
      <c r="O194" s="54"/>
      <c r="P194" s="54"/>
    </row>
    <row r="195">
      <c r="B195" s="108"/>
      <c r="C195" s="108"/>
      <c r="D195" s="108"/>
      <c r="E195" s="108"/>
      <c r="F195" s="119"/>
      <c r="G195" s="71"/>
      <c r="H195" s="71"/>
      <c r="I195" s="71"/>
      <c r="J195" s="71">
        <f>I184+I187+I190-I192</f>
        <v>121965.7098</v>
      </c>
      <c r="K195" s="71"/>
      <c r="L195" s="71"/>
      <c r="M195" s="71"/>
      <c r="N195" s="71"/>
    </row>
    <row r="196">
      <c r="B196" s="108"/>
      <c r="C196" s="194" t="s">
        <v>201</v>
      </c>
      <c r="D196" s="108"/>
      <c r="E196" s="108"/>
      <c r="F196" s="113">
        <v>57346.0</v>
      </c>
      <c r="G196" s="71"/>
      <c r="H196" s="130" t="s">
        <v>173</v>
      </c>
      <c r="I196" s="131">
        <f>sum(O197:O215)</f>
        <v>57538.70979</v>
      </c>
      <c r="J196" s="135" t="s">
        <v>202</v>
      </c>
      <c r="K196" s="71"/>
      <c r="L196" s="71"/>
      <c r="M196" s="71"/>
      <c r="N196" s="71"/>
      <c r="P196" s="2" t="s">
        <v>203</v>
      </c>
      <c r="Q196" s="59">
        <f>M197+N198+N199+N200+N201+N202+N203+N204+N205-M206-N207-N208+N209+M210-M211-M212-M213+M214+M215</f>
        <v>57538.70979</v>
      </c>
    </row>
    <row r="197">
      <c r="B197" s="108"/>
      <c r="C197" s="164" t="s">
        <v>204</v>
      </c>
      <c r="D197" s="108"/>
      <c r="E197" s="108"/>
      <c r="F197" s="132">
        <f>F188+F185</f>
        <v>87693</v>
      </c>
      <c r="G197" s="119"/>
      <c r="H197" s="71"/>
      <c r="I197" s="71"/>
      <c r="J197" s="71"/>
      <c r="K197" s="71"/>
      <c r="L197" s="71"/>
      <c r="M197" s="120">
        <f t="shared" ref="M197:M209" si="30">if(Count(F197:L197)&gt;0,sum(F197:L197),"")</f>
        <v>87693</v>
      </c>
      <c r="N197" s="54"/>
      <c r="O197" s="136">
        <f>M197</f>
        <v>87693</v>
      </c>
      <c r="P197" s="54"/>
    </row>
    <row r="198">
      <c r="B198" s="137" t="s">
        <v>205</v>
      </c>
      <c r="C198" s="164" t="s">
        <v>206</v>
      </c>
      <c r="D198" s="65"/>
      <c r="E198" s="65"/>
      <c r="F198" s="132">
        <f t="shared" ref="F198:L198" si="29">F27</f>
        <v>0</v>
      </c>
      <c r="G198" s="132">
        <f t="shared" si="29"/>
        <v>0</v>
      </c>
      <c r="H198" s="132">
        <f t="shared" si="29"/>
        <v>0</v>
      </c>
      <c r="I198" s="132">
        <f t="shared" si="29"/>
        <v>0</v>
      </c>
      <c r="J198" s="132" t="str">
        <f t="shared" si="29"/>
        <v/>
      </c>
      <c r="K198" s="132" t="str">
        <f t="shared" si="29"/>
        <v/>
      </c>
      <c r="L198" s="132" t="str">
        <f t="shared" si="29"/>
        <v/>
      </c>
      <c r="M198" s="120">
        <f t="shared" si="30"/>
        <v>0</v>
      </c>
      <c r="N198" s="134">
        <f t="shared" ref="N198:N205" si="32">if(ISNUMBER(M198)=false,"",if($J$8&lt;&gt;0,if(M198&lt;&gt;"",M198*$J$8,""),""))</f>
        <v>0</v>
      </c>
      <c r="O198" s="138">
        <f t="shared" ref="O198:O205" si="33">N198</f>
        <v>0</v>
      </c>
      <c r="P198" s="54"/>
    </row>
    <row r="199">
      <c r="B199" s="137" t="s">
        <v>205</v>
      </c>
      <c r="C199" s="203" t="s">
        <v>207</v>
      </c>
      <c r="D199" s="65"/>
      <c r="E199" s="65"/>
      <c r="F199" s="132">
        <f t="shared" ref="F199:L199" si="31">F28</f>
        <v>-631851</v>
      </c>
      <c r="G199" s="132">
        <f t="shared" si="31"/>
        <v>13852</v>
      </c>
      <c r="H199" s="132">
        <f t="shared" si="31"/>
        <v>-1232982</v>
      </c>
      <c r="I199" s="132">
        <f t="shared" si="31"/>
        <v>-25025</v>
      </c>
      <c r="J199" s="132" t="str">
        <f t="shared" si="31"/>
        <v/>
      </c>
      <c r="K199" s="132" t="str">
        <f t="shared" si="31"/>
        <v/>
      </c>
      <c r="L199" s="132" t="str">
        <f t="shared" si="31"/>
        <v/>
      </c>
      <c r="M199" s="120">
        <f t="shared" si="30"/>
        <v>-1876006</v>
      </c>
      <c r="N199" s="134">
        <f t="shared" si="32"/>
        <v>-27295.42436</v>
      </c>
      <c r="O199" s="138">
        <f t="shared" si="33"/>
        <v>-27295.42436</v>
      </c>
      <c r="P199" s="54"/>
    </row>
    <row r="200">
      <c r="B200" s="137" t="s">
        <v>205</v>
      </c>
      <c r="C200" s="164" t="s">
        <v>208</v>
      </c>
      <c r="D200" s="65"/>
      <c r="E200" s="65"/>
      <c r="F200" s="132" t="str">
        <f t="shared" ref="F200:L200" si="34">F34</f>
        <v/>
      </c>
      <c r="G200" s="132" t="str">
        <f t="shared" si="34"/>
        <v/>
      </c>
      <c r="H200" s="132" t="str">
        <f t="shared" si="34"/>
        <v/>
      </c>
      <c r="I200" s="132" t="str">
        <f t="shared" si="34"/>
        <v/>
      </c>
      <c r="J200" s="132" t="str">
        <f t="shared" si="34"/>
        <v/>
      </c>
      <c r="K200" s="132" t="str">
        <f t="shared" si="34"/>
        <v/>
      </c>
      <c r="L200" s="132" t="str">
        <f t="shared" si="34"/>
        <v/>
      </c>
      <c r="M200" s="120" t="str">
        <f t="shared" si="30"/>
        <v/>
      </c>
      <c r="N200" s="134" t="str">
        <f t="shared" si="32"/>
        <v/>
      </c>
      <c r="O200" s="138" t="str">
        <f t="shared" si="33"/>
        <v/>
      </c>
      <c r="P200" s="54"/>
    </row>
    <row r="201">
      <c r="B201" s="137" t="s">
        <v>205</v>
      </c>
      <c r="C201" s="203" t="s">
        <v>209</v>
      </c>
      <c r="D201" s="65"/>
      <c r="E201" s="65"/>
      <c r="F201" s="132" t="str">
        <f t="shared" ref="F201:L201" si="35">F37</f>
        <v/>
      </c>
      <c r="G201" s="132" t="str">
        <f t="shared" si="35"/>
        <v/>
      </c>
      <c r="H201" s="132" t="str">
        <f t="shared" si="35"/>
        <v/>
      </c>
      <c r="I201" s="132" t="str">
        <f t="shared" si="35"/>
        <v/>
      </c>
      <c r="J201" s="132" t="str">
        <f t="shared" si="35"/>
        <v/>
      </c>
      <c r="K201" s="132" t="str">
        <f t="shared" si="35"/>
        <v/>
      </c>
      <c r="L201" s="132" t="str">
        <f t="shared" si="35"/>
        <v/>
      </c>
      <c r="M201" s="120" t="str">
        <f t="shared" si="30"/>
        <v/>
      </c>
      <c r="N201" s="68" t="str">
        <f t="shared" si="32"/>
        <v/>
      </c>
      <c r="O201" s="138" t="str">
        <f t="shared" si="33"/>
        <v/>
      </c>
      <c r="P201" s="54"/>
    </row>
    <row r="202">
      <c r="B202" s="137" t="s">
        <v>205</v>
      </c>
      <c r="C202" s="164" t="s">
        <v>210</v>
      </c>
      <c r="D202" s="65"/>
      <c r="E202" s="65"/>
      <c r="F202" s="132" t="str">
        <f t="shared" ref="F202:L202" si="36">F38</f>
        <v/>
      </c>
      <c r="G202" s="132" t="str">
        <f t="shared" si="36"/>
        <v/>
      </c>
      <c r="H202" s="132" t="str">
        <f t="shared" si="36"/>
        <v/>
      </c>
      <c r="I202" s="132" t="str">
        <f t="shared" si="36"/>
        <v/>
      </c>
      <c r="J202" s="132" t="str">
        <f t="shared" si="36"/>
        <v/>
      </c>
      <c r="K202" s="132" t="str">
        <f t="shared" si="36"/>
        <v/>
      </c>
      <c r="L202" s="132" t="str">
        <f t="shared" si="36"/>
        <v/>
      </c>
      <c r="M202" s="120" t="str">
        <f t="shared" si="30"/>
        <v/>
      </c>
      <c r="N202" s="134" t="str">
        <f t="shared" si="32"/>
        <v/>
      </c>
      <c r="O202" s="138" t="str">
        <f t="shared" si="33"/>
        <v/>
      </c>
      <c r="P202" s="54"/>
    </row>
    <row r="203">
      <c r="B203" s="137" t="s">
        <v>205</v>
      </c>
      <c r="C203" s="164" t="s">
        <v>211</v>
      </c>
      <c r="D203" s="65"/>
      <c r="E203" s="65"/>
      <c r="F203" s="132" t="str">
        <f>F39</f>
        <v/>
      </c>
      <c r="G203" s="132"/>
      <c r="H203" s="132"/>
      <c r="I203" s="132"/>
      <c r="J203" s="132"/>
      <c r="K203" s="132"/>
      <c r="L203" s="132"/>
      <c r="M203" s="120" t="str">
        <f t="shared" si="30"/>
        <v/>
      </c>
      <c r="N203" s="134" t="str">
        <f t="shared" si="32"/>
        <v/>
      </c>
      <c r="O203" s="138" t="str">
        <f t="shared" si="33"/>
        <v/>
      </c>
      <c r="P203" s="54"/>
    </row>
    <row r="204">
      <c r="B204" s="137" t="s">
        <v>205</v>
      </c>
      <c r="C204" s="203" t="s">
        <v>212</v>
      </c>
      <c r="D204" s="65"/>
      <c r="E204" s="65"/>
      <c r="F204" s="132" t="str">
        <f t="shared" ref="F204:L204" si="37">F44</f>
        <v/>
      </c>
      <c r="G204" s="132" t="str">
        <f t="shared" si="37"/>
        <v/>
      </c>
      <c r="H204" s="132" t="str">
        <f t="shared" si="37"/>
        <v/>
      </c>
      <c r="I204" s="132" t="str">
        <f t="shared" si="37"/>
        <v/>
      </c>
      <c r="J204" s="132" t="str">
        <f t="shared" si="37"/>
        <v/>
      </c>
      <c r="K204" s="132" t="str">
        <f t="shared" si="37"/>
        <v/>
      </c>
      <c r="L204" s="132" t="str">
        <f t="shared" si="37"/>
        <v/>
      </c>
      <c r="M204" s="120" t="str">
        <f t="shared" si="30"/>
        <v/>
      </c>
      <c r="N204" s="68" t="str">
        <f t="shared" si="32"/>
        <v/>
      </c>
      <c r="O204" s="138" t="str">
        <f t="shared" si="33"/>
        <v/>
      </c>
      <c r="P204" s="54"/>
    </row>
    <row r="205">
      <c r="B205" s="137" t="s">
        <v>205</v>
      </c>
      <c r="C205" s="203" t="s">
        <v>213</v>
      </c>
      <c r="D205" s="65"/>
      <c r="E205" s="65"/>
      <c r="F205" s="132" t="str">
        <f t="shared" ref="F205:L205" si="38">F45</f>
        <v/>
      </c>
      <c r="G205" s="132" t="str">
        <f t="shared" si="38"/>
        <v/>
      </c>
      <c r="H205" s="132" t="str">
        <f t="shared" si="38"/>
        <v/>
      </c>
      <c r="I205" s="132" t="str">
        <f t="shared" si="38"/>
        <v/>
      </c>
      <c r="J205" s="132" t="str">
        <f t="shared" si="38"/>
        <v/>
      </c>
      <c r="K205" s="132" t="str">
        <f t="shared" si="38"/>
        <v/>
      </c>
      <c r="L205" s="132" t="str">
        <f t="shared" si="38"/>
        <v/>
      </c>
      <c r="M205" s="120" t="str">
        <f t="shared" si="30"/>
        <v/>
      </c>
      <c r="N205" s="68" t="str">
        <f t="shared" si="32"/>
        <v/>
      </c>
      <c r="O205" s="138" t="str">
        <f t="shared" si="33"/>
        <v/>
      </c>
      <c r="P205" s="54"/>
    </row>
    <row r="206">
      <c r="B206" s="65" t="s">
        <v>128</v>
      </c>
      <c r="C206" s="203" t="s">
        <v>214</v>
      </c>
      <c r="D206" s="65"/>
      <c r="E206" s="65"/>
      <c r="F206" s="140"/>
      <c r="G206" s="71"/>
      <c r="H206" s="71"/>
      <c r="I206" s="71"/>
      <c r="J206" s="71"/>
      <c r="K206" s="71"/>
      <c r="L206" s="71"/>
      <c r="M206" s="68" t="str">
        <f t="shared" si="30"/>
        <v/>
      </c>
      <c r="N206" s="141"/>
      <c r="O206" s="138">
        <f>-M206</f>
        <v>0</v>
      </c>
      <c r="P206" s="54"/>
    </row>
    <row r="207">
      <c r="B207" s="65" t="s">
        <v>128</v>
      </c>
      <c r="C207" s="203" t="s">
        <v>215</v>
      </c>
      <c r="D207" s="65"/>
      <c r="E207" s="65"/>
      <c r="F207" s="132" t="str">
        <f t="shared" ref="F207:L207" si="39">F49</f>
        <v/>
      </c>
      <c r="G207" s="132" t="str">
        <f t="shared" si="39"/>
        <v/>
      </c>
      <c r="H207" s="132" t="str">
        <f t="shared" si="39"/>
        <v/>
      </c>
      <c r="I207" s="132" t="str">
        <f t="shared" si="39"/>
        <v/>
      </c>
      <c r="J207" s="132" t="str">
        <f t="shared" si="39"/>
        <v/>
      </c>
      <c r="K207" s="132" t="str">
        <f t="shared" si="39"/>
        <v/>
      </c>
      <c r="L207" s="132" t="str">
        <f t="shared" si="39"/>
        <v/>
      </c>
      <c r="M207" s="120" t="str">
        <f t="shared" si="30"/>
        <v/>
      </c>
      <c r="N207" s="68" t="str">
        <f t="shared" ref="N207:N209" si="41">if(ISNUMBER(M207)=false,"",if($J$8&lt;&gt;0,if(M207&lt;&gt;"",M207*$J$8,""),""))</f>
        <v/>
      </c>
      <c r="O207" s="138">
        <f t="shared" ref="O207:O208" si="42">-N207</f>
        <v>0</v>
      </c>
    </row>
    <row r="208">
      <c r="B208" s="65" t="s">
        <v>128</v>
      </c>
      <c r="C208" s="164" t="s">
        <v>216</v>
      </c>
      <c r="D208" s="65"/>
      <c r="E208" s="65"/>
      <c r="F208" s="132" t="str">
        <f t="shared" ref="F208:L208" si="40">F49</f>
        <v/>
      </c>
      <c r="G208" s="132" t="str">
        <f t="shared" si="40"/>
        <v/>
      </c>
      <c r="H208" s="132" t="str">
        <f t="shared" si="40"/>
        <v/>
      </c>
      <c r="I208" s="132" t="str">
        <f t="shared" si="40"/>
        <v/>
      </c>
      <c r="J208" s="132" t="str">
        <f t="shared" si="40"/>
        <v/>
      </c>
      <c r="K208" s="132" t="str">
        <f t="shared" si="40"/>
        <v/>
      </c>
      <c r="L208" s="132" t="str">
        <f t="shared" si="40"/>
        <v/>
      </c>
      <c r="M208" s="120" t="str">
        <f t="shared" si="30"/>
        <v/>
      </c>
      <c r="N208" s="68" t="str">
        <f t="shared" si="41"/>
        <v/>
      </c>
      <c r="O208" s="138">
        <f t="shared" si="42"/>
        <v>0</v>
      </c>
    </row>
    <row r="209">
      <c r="B209" s="137" t="s">
        <v>205</v>
      </c>
      <c r="C209" s="164" t="s">
        <v>217</v>
      </c>
      <c r="D209" s="65"/>
      <c r="E209" s="65"/>
      <c r="F209" s="140">
        <v>27.0</v>
      </c>
      <c r="G209" s="140">
        <v>30.0</v>
      </c>
      <c r="H209" s="70">
        <v>56.0</v>
      </c>
      <c r="I209" s="70">
        <v>6563.0</v>
      </c>
      <c r="J209" s="66"/>
      <c r="K209" s="66"/>
      <c r="L209" s="66"/>
      <c r="M209" s="120">
        <f t="shared" si="30"/>
        <v>6676</v>
      </c>
      <c r="N209" s="134">
        <f t="shared" si="41"/>
        <v>97.13415257</v>
      </c>
      <c r="O209" s="138">
        <f>N209</f>
        <v>97.13415257</v>
      </c>
      <c r="P209" s="143" t="s">
        <v>218</v>
      </c>
    </row>
    <row r="210">
      <c r="B210" s="144" t="s">
        <v>205</v>
      </c>
      <c r="C210" s="164" t="s">
        <v>341</v>
      </c>
      <c r="D210" s="108"/>
      <c r="E210" s="108"/>
      <c r="F210" s="145">
        <v>27.0</v>
      </c>
      <c r="G210" s="2" t="s">
        <v>342</v>
      </c>
      <c r="H210" s="168">
        <f>O33</f>
        <v>28</v>
      </c>
      <c r="I210" s="196" t="s">
        <v>309</v>
      </c>
      <c r="M210" s="134">
        <f t="shared" ref="M210:M211" si="43">F210</f>
        <v>27</v>
      </c>
      <c r="N210" s="141"/>
      <c r="O210" s="138">
        <f>M210</f>
        <v>27</v>
      </c>
    </row>
    <row r="211">
      <c r="B211" s="108" t="s">
        <v>128</v>
      </c>
      <c r="C211" s="164" t="s">
        <v>343</v>
      </c>
      <c r="D211" s="108"/>
      <c r="E211" s="108"/>
      <c r="F211" s="145">
        <v>1249.0</v>
      </c>
      <c r="G211" s="2" t="s">
        <v>342</v>
      </c>
      <c r="H211" s="168">
        <f>O50</f>
        <v>1249</v>
      </c>
      <c r="I211" s="196" t="s">
        <v>307</v>
      </c>
      <c r="M211" s="134">
        <f t="shared" si="43"/>
        <v>1249</v>
      </c>
      <c r="N211" s="141"/>
      <c r="O211" s="138">
        <f t="shared" ref="O211:O213" si="44">-M211</f>
        <v>-1249</v>
      </c>
    </row>
    <row r="212">
      <c r="B212" s="108" t="s">
        <v>128</v>
      </c>
      <c r="C212" s="164" t="s">
        <v>221</v>
      </c>
      <c r="D212" s="108"/>
      <c r="E212" s="108"/>
      <c r="F212" s="145"/>
      <c r="G212" s="71"/>
      <c r="H212" s="71"/>
      <c r="I212" s="71"/>
      <c r="J212" s="71"/>
      <c r="K212" s="71"/>
      <c r="L212" s="71"/>
      <c r="M212" s="134" t="str">
        <f t="shared" ref="M212:M231" si="45">if(Count(F212:L212)&gt;0,sum(F212:L212),"")</f>
        <v/>
      </c>
      <c r="N212" s="141"/>
      <c r="O212" s="138">
        <f t="shared" si="44"/>
        <v>0</v>
      </c>
      <c r="Q212" s="2" t="s">
        <v>222</v>
      </c>
    </row>
    <row r="213">
      <c r="B213" s="108" t="s">
        <v>128</v>
      </c>
      <c r="C213" s="164" t="s">
        <v>344</v>
      </c>
      <c r="D213" s="108"/>
      <c r="E213" s="108"/>
      <c r="F213" s="132">
        <f>F194</f>
        <v>1734</v>
      </c>
      <c r="G213" s="71"/>
      <c r="H213" s="71"/>
      <c r="I213" s="71"/>
      <c r="J213" s="71"/>
      <c r="K213" s="71"/>
      <c r="L213" s="71"/>
      <c r="M213" s="134">
        <f t="shared" si="45"/>
        <v>1734</v>
      </c>
      <c r="N213" s="141"/>
      <c r="O213" s="138">
        <f t="shared" si="44"/>
        <v>-1734</v>
      </c>
    </row>
    <row r="214">
      <c r="B214" s="144" t="s">
        <v>205</v>
      </c>
      <c r="C214" s="167" t="s">
        <v>224</v>
      </c>
      <c r="D214" s="108"/>
      <c r="E214" s="108"/>
      <c r="F214" s="145" t="s">
        <v>151</v>
      </c>
      <c r="G214" s="71"/>
      <c r="H214" s="71"/>
      <c r="I214" s="71"/>
      <c r="J214" s="71"/>
      <c r="K214" s="71"/>
      <c r="L214" s="71"/>
      <c r="M214" s="134" t="str">
        <f t="shared" si="45"/>
        <v/>
      </c>
      <c r="N214" s="141"/>
      <c r="O214" s="138" t="str">
        <f t="shared" ref="O214:O215" si="46">M214</f>
        <v/>
      </c>
    </row>
    <row r="215">
      <c r="B215" s="144" t="s">
        <v>205</v>
      </c>
      <c r="C215" s="167" t="s">
        <v>225</v>
      </c>
      <c r="D215" s="108"/>
      <c r="E215" s="108"/>
      <c r="F215" s="145" t="s">
        <v>151</v>
      </c>
      <c r="G215" s="71"/>
      <c r="H215" s="71"/>
      <c r="I215" s="71"/>
      <c r="J215" s="71"/>
      <c r="K215" s="71"/>
      <c r="L215" s="71"/>
      <c r="M215" s="134" t="str">
        <f t="shared" si="45"/>
        <v/>
      </c>
      <c r="N215" s="141"/>
      <c r="O215" s="138" t="str">
        <f t="shared" si="46"/>
        <v/>
      </c>
    </row>
    <row r="216">
      <c r="B216" s="40"/>
      <c r="C216" s="146"/>
      <c r="D216" s="41"/>
      <c r="E216" s="41"/>
      <c r="F216" s="147"/>
      <c r="G216" s="43"/>
      <c r="H216" s="43"/>
      <c r="I216" s="43"/>
      <c r="J216" s="43"/>
      <c r="K216" s="43"/>
      <c r="L216" s="43"/>
      <c r="M216" s="85" t="str">
        <f t="shared" si="45"/>
        <v/>
      </c>
      <c r="N216" s="48" t="str">
        <f t="shared" ref="N216:N231" si="47">if(ISNUMBER(M216)=false,"",if($J$8&lt;&gt;0,if(M216&lt;&gt;"",M216*$J$8,""),""))</f>
        <v/>
      </c>
      <c r="O216" s="148"/>
    </row>
    <row r="217">
      <c r="B217" s="40"/>
      <c r="C217" s="146"/>
      <c r="D217" s="41"/>
      <c r="E217" s="41"/>
      <c r="F217" s="147"/>
      <c r="G217" s="43"/>
      <c r="H217" s="43"/>
      <c r="I217" s="43"/>
      <c r="J217" s="43"/>
      <c r="K217" s="43"/>
      <c r="L217" s="43"/>
      <c r="M217" s="85" t="str">
        <f t="shared" si="45"/>
        <v/>
      </c>
      <c r="N217" s="48" t="str">
        <f t="shared" si="47"/>
        <v/>
      </c>
      <c r="O217" s="148"/>
    </row>
    <row r="218">
      <c r="B218" s="40"/>
      <c r="C218" s="146"/>
      <c r="D218" s="41"/>
      <c r="E218" s="41"/>
      <c r="F218" s="147"/>
      <c r="G218" s="43"/>
      <c r="H218" s="43"/>
      <c r="I218" s="43"/>
      <c r="J218" s="43"/>
      <c r="K218" s="43"/>
      <c r="L218" s="43"/>
      <c r="M218" s="85" t="str">
        <f t="shared" si="45"/>
        <v/>
      </c>
      <c r="N218" s="48" t="str">
        <f t="shared" si="47"/>
        <v/>
      </c>
      <c r="O218" s="148"/>
    </row>
    <row r="219">
      <c r="B219" s="40"/>
      <c r="C219" s="146"/>
      <c r="D219" s="41"/>
      <c r="E219" s="41"/>
      <c r="F219" s="147"/>
      <c r="G219" s="43"/>
      <c r="H219" s="43"/>
      <c r="I219" s="43"/>
      <c r="J219" s="43"/>
      <c r="K219" s="43"/>
      <c r="L219" s="43"/>
      <c r="M219" s="85" t="str">
        <f t="shared" si="45"/>
        <v/>
      </c>
      <c r="N219" s="48" t="str">
        <f t="shared" si="47"/>
        <v/>
      </c>
      <c r="O219" s="148"/>
    </row>
    <row r="220">
      <c r="B220" s="40"/>
      <c r="C220" s="146"/>
      <c r="D220" s="41"/>
      <c r="E220" s="41"/>
      <c r="F220" s="147"/>
      <c r="G220" s="43"/>
      <c r="H220" s="43"/>
      <c r="I220" s="43"/>
      <c r="J220" s="43"/>
      <c r="K220" s="43"/>
      <c r="L220" s="43"/>
      <c r="M220" s="85" t="str">
        <f t="shared" si="45"/>
        <v/>
      </c>
      <c r="N220" s="48" t="str">
        <f t="shared" si="47"/>
        <v/>
      </c>
      <c r="O220" s="148"/>
    </row>
    <row r="221">
      <c r="B221" s="40"/>
      <c r="C221" s="146"/>
      <c r="D221" s="41"/>
      <c r="E221" s="41"/>
      <c r="F221" s="147"/>
      <c r="G221" s="43"/>
      <c r="H221" s="43"/>
      <c r="I221" s="43"/>
      <c r="J221" s="43"/>
      <c r="K221" s="43"/>
      <c r="L221" s="43"/>
      <c r="M221" s="85" t="str">
        <f t="shared" si="45"/>
        <v/>
      </c>
      <c r="N221" s="48" t="str">
        <f t="shared" si="47"/>
        <v/>
      </c>
      <c r="O221" s="148"/>
    </row>
    <row r="222">
      <c r="B222" s="40"/>
      <c r="C222" s="146"/>
      <c r="D222" s="41"/>
      <c r="E222" s="41"/>
      <c r="F222" s="147"/>
      <c r="G222" s="43"/>
      <c r="H222" s="43"/>
      <c r="I222" s="43"/>
      <c r="J222" s="43"/>
      <c r="K222" s="43"/>
      <c r="L222" s="43"/>
      <c r="M222" s="85" t="str">
        <f t="shared" si="45"/>
        <v/>
      </c>
      <c r="N222" s="48" t="str">
        <f t="shared" si="47"/>
        <v/>
      </c>
      <c r="O222" s="148"/>
    </row>
    <row r="223">
      <c r="B223" s="40"/>
      <c r="C223" s="146"/>
      <c r="D223" s="41"/>
      <c r="E223" s="41"/>
      <c r="F223" s="147"/>
      <c r="G223" s="43"/>
      <c r="H223" s="43"/>
      <c r="I223" s="43"/>
      <c r="J223" s="43"/>
      <c r="K223" s="43"/>
      <c r="L223" s="43"/>
      <c r="M223" s="85" t="str">
        <f t="shared" si="45"/>
        <v/>
      </c>
      <c r="N223" s="48" t="str">
        <f t="shared" si="47"/>
        <v/>
      </c>
      <c r="O223" s="148"/>
    </row>
    <row r="224">
      <c r="B224" s="40"/>
      <c r="C224" s="146"/>
      <c r="D224" s="41"/>
      <c r="E224" s="41"/>
      <c r="F224" s="147"/>
      <c r="G224" s="43"/>
      <c r="H224" s="43"/>
      <c r="I224" s="43"/>
      <c r="J224" s="43"/>
      <c r="K224" s="43"/>
      <c r="L224" s="43"/>
      <c r="M224" s="85" t="str">
        <f t="shared" si="45"/>
        <v/>
      </c>
      <c r="N224" s="48" t="str">
        <f t="shared" si="47"/>
        <v/>
      </c>
      <c r="O224" s="149" t="str">
        <f>M225</f>
        <v/>
      </c>
      <c r="P224" s="56" t="s">
        <v>226</v>
      </c>
    </row>
    <row r="225">
      <c r="B225" s="40"/>
      <c r="C225" s="146"/>
      <c r="D225" s="41"/>
      <c r="E225" s="41"/>
      <c r="F225" s="147"/>
      <c r="G225" s="43"/>
      <c r="H225" s="43"/>
      <c r="I225" s="43"/>
      <c r="J225" s="43"/>
      <c r="K225" s="43"/>
      <c r="L225" s="43"/>
      <c r="M225" s="85" t="str">
        <f t="shared" si="45"/>
        <v/>
      </c>
      <c r="N225" s="48" t="str">
        <f t="shared" si="47"/>
        <v/>
      </c>
      <c r="O225" s="136"/>
      <c r="P225" s="54"/>
    </row>
    <row r="226">
      <c r="B226" s="40"/>
      <c r="C226" s="146"/>
      <c r="D226" s="41"/>
      <c r="E226" s="41"/>
      <c r="F226" s="147"/>
      <c r="G226" s="43"/>
      <c r="H226" s="43"/>
      <c r="I226" s="43"/>
      <c r="J226" s="43"/>
      <c r="K226" s="43"/>
      <c r="L226" s="43"/>
      <c r="M226" s="85" t="str">
        <f t="shared" si="45"/>
        <v/>
      </c>
      <c r="N226" s="48" t="str">
        <f t="shared" si="47"/>
        <v/>
      </c>
      <c r="O226" s="136"/>
      <c r="P226" s="54"/>
    </row>
    <row r="227">
      <c r="B227" s="40"/>
      <c r="C227" s="146"/>
      <c r="D227" s="41"/>
      <c r="E227" s="41"/>
      <c r="F227" s="147"/>
      <c r="G227" s="43"/>
      <c r="H227" s="43"/>
      <c r="I227" s="43"/>
      <c r="J227" s="43"/>
      <c r="K227" s="43"/>
      <c r="L227" s="43"/>
      <c r="M227" s="85" t="str">
        <f t="shared" si="45"/>
        <v/>
      </c>
      <c r="N227" s="48" t="str">
        <f t="shared" si="47"/>
        <v/>
      </c>
      <c r="O227" s="149" t="str">
        <f>M228</f>
        <v/>
      </c>
      <c r="P227" s="56" t="s">
        <v>226</v>
      </c>
    </row>
    <row r="228">
      <c r="B228" s="40"/>
      <c r="C228" s="146"/>
      <c r="D228" s="41"/>
      <c r="E228" s="41"/>
      <c r="F228" s="147"/>
      <c r="G228" s="43"/>
      <c r="H228" s="43"/>
      <c r="I228" s="43"/>
      <c r="J228" s="43"/>
      <c r="K228" s="43"/>
      <c r="L228" s="43"/>
      <c r="M228" s="85" t="str">
        <f t="shared" si="45"/>
        <v/>
      </c>
      <c r="N228" s="48" t="str">
        <f t="shared" si="47"/>
        <v/>
      </c>
      <c r="O228" s="150"/>
      <c r="P228" s="54"/>
    </row>
    <row r="229">
      <c r="B229" s="40"/>
      <c r="C229" s="146"/>
      <c r="D229" s="41"/>
      <c r="E229" s="41"/>
      <c r="F229" s="147"/>
      <c r="G229" s="43"/>
      <c r="H229" s="43"/>
      <c r="I229" s="43"/>
      <c r="J229" s="43"/>
      <c r="K229" s="43"/>
      <c r="L229" s="43"/>
      <c r="M229" s="85" t="str">
        <f t="shared" si="45"/>
        <v/>
      </c>
      <c r="N229" s="48" t="str">
        <f t="shared" si="47"/>
        <v/>
      </c>
      <c r="O229" s="150"/>
      <c r="P229" s="54"/>
    </row>
    <row r="230">
      <c r="B230" s="40"/>
      <c r="C230" s="146"/>
      <c r="D230" s="41"/>
      <c r="E230" s="41"/>
      <c r="F230" s="147"/>
      <c r="G230" s="43"/>
      <c r="H230" s="43"/>
      <c r="I230" s="43"/>
      <c r="J230" s="43"/>
      <c r="K230" s="43"/>
      <c r="L230" s="43"/>
      <c r="M230" s="85" t="str">
        <f t="shared" si="45"/>
        <v/>
      </c>
      <c r="N230" s="48" t="str">
        <f t="shared" si="47"/>
        <v/>
      </c>
      <c r="O230" s="149">
        <f>O235-O227</f>
        <v>0</v>
      </c>
      <c r="P230" s="56" t="s">
        <v>226</v>
      </c>
    </row>
    <row r="231">
      <c r="B231" s="40"/>
      <c r="C231" s="146"/>
      <c r="D231" s="41"/>
      <c r="E231" s="41"/>
      <c r="F231" s="147"/>
      <c r="G231" s="43"/>
      <c r="H231" s="43"/>
      <c r="I231" s="43"/>
      <c r="J231" s="43"/>
      <c r="K231" s="43"/>
      <c r="L231" s="43"/>
      <c r="M231" s="85" t="str">
        <f t="shared" si="45"/>
        <v/>
      </c>
      <c r="N231" s="48" t="str">
        <f t="shared" si="47"/>
        <v/>
      </c>
      <c r="O231" s="150"/>
      <c r="P231" s="54"/>
    </row>
    <row r="232">
      <c r="N232" s="4"/>
      <c r="O232" s="149" t="str">
        <f>N233</f>
        <v/>
      </c>
      <c r="P232" s="56" t="s">
        <v>226</v>
      </c>
    </row>
    <row r="233">
      <c r="N233" s="4"/>
      <c r="O233" s="150"/>
      <c r="P233" s="54"/>
    </row>
    <row r="234">
      <c r="N234" s="4"/>
      <c r="O234" s="150"/>
      <c r="P234" s="54"/>
    </row>
    <row r="235">
      <c r="N235" s="4"/>
      <c r="O235" s="149">
        <f>M236+N237+N238+N239+N240+N241+N242-M243-N244-N245+M246-M247-M248</f>
        <v>0</v>
      </c>
      <c r="P235" s="56" t="s">
        <v>226</v>
      </c>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row r="1081">
      <c r="N1081" s="4"/>
    </row>
    <row r="1082">
      <c r="N1082" s="4"/>
    </row>
    <row r="1083">
      <c r="N1083" s="4"/>
    </row>
    <row r="1084">
      <c r="N1084" s="4"/>
    </row>
    <row r="1085">
      <c r="N1085" s="4"/>
    </row>
    <row r="1086">
      <c r="N1086" s="4"/>
    </row>
    <row r="1087">
      <c r="N1087" s="4"/>
    </row>
    <row r="1088">
      <c r="N1088" s="4"/>
    </row>
    <row r="1089">
      <c r="N1089" s="4"/>
    </row>
    <row r="1090">
      <c r="N1090" s="4"/>
    </row>
  </sheetData>
  <mergeCells count="23">
    <mergeCell ref="B8:D8"/>
    <mergeCell ref="AB8:AC8"/>
    <mergeCell ref="R36:V36"/>
    <mergeCell ref="D156:E156"/>
    <mergeCell ref="D157:E157"/>
    <mergeCell ref="D158:E158"/>
    <mergeCell ref="D159:E159"/>
    <mergeCell ref="D160:E160"/>
    <mergeCell ref="D161:E161"/>
    <mergeCell ref="D162:E162"/>
    <mergeCell ref="D163:E163"/>
    <mergeCell ref="D164:E164"/>
    <mergeCell ref="D165:E165"/>
    <mergeCell ref="D166:E166"/>
    <mergeCell ref="I210:L210"/>
    <mergeCell ref="I211:L211"/>
    <mergeCell ref="D170:E170"/>
    <mergeCell ref="D171:E171"/>
    <mergeCell ref="D172:E172"/>
    <mergeCell ref="D175:E175"/>
    <mergeCell ref="D176:E176"/>
    <mergeCell ref="D177:E177"/>
    <mergeCell ref="D178:E178"/>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hidden="1" min="6" max="6" width="15.63"/>
    <col hidden="1" min="7" max="13" width="12.63"/>
    <col hidden="1" min="15" max="15" width="12.63"/>
    <col customWidth="1" min="17" max="17" width="24.88"/>
    <col customWidth="1" min="18" max="18" width="24.0"/>
    <col customWidth="1" min="20" max="20" width="24.88"/>
  </cols>
  <sheetData>
    <row r="1">
      <c r="A1" s="3" t="s">
        <v>640</v>
      </c>
      <c r="N1" s="4"/>
    </row>
    <row r="2">
      <c r="A2" s="5" t="s">
        <v>675</v>
      </c>
      <c r="B2" s="6"/>
      <c r="C2" s="6"/>
      <c r="D2" s="6"/>
      <c r="E2" s="6"/>
      <c r="F2" s="6"/>
      <c r="G2" s="6"/>
      <c r="H2" s="6"/>
      <c r="I2" s="6"/>
      <c r="J2" s="6"/>
      <c r="K2" s="6"/>
      <c r="N2" s="4"/>
    </row>
    <row r="3">
      <c r="A3" s="5" t="s">
        <v>676</v>
      </c>
      <c r="B3" s="6"/>
      <c r="C3" s="6"/>
      <c r="D3" s="6"/>
      <c r="E3" s="6"/>
      <c r="F3" s="6"/>
      <c r="G3" s="6"/>
      <c r="H3" s="6"/>
      <c r="I3" s="6"/>
      <c r="J3" s="6"/>
      <c r="K3" s="6"/>
      <c r="N3" s="4"/>
    </row>
    <row r="4">
      <c r="A4" s="7" t="s">
        <v>677</v>
      </c>
      <c r="N4" s="4"/>
      <c r="Y4" s="8" t="s">
        <v>7</v>
      </c>
    </row>
    <row r="5">
      <c r="A5" s="9" t="s">
        <v>678</v>
      </c>
      <c r="N5" s="4"/>
      <c r="Y5" s="2" t="s">
        <v>9</v>
      </c>
      <c r="AA5" s="10">
        <v>2021.0</v>
      </c>
    </row>
    <row r="6">
      <c r="A6" s="9" t="s">
        <v>10</v>
      </c>
      <c r="E6" s="11"/>
      <c r="F6" s="11"/>
      <c r="N6" s="4"/>
      <c r="Y6" s="2" t="s">
        <v>11</v>
      </c>
      <c r="AA6" s="12">
        <f>DATEVALUE("12/31/" &amp; AA5)</f>
        <v>44561</v>
      </c>
    </row>
    <row r="7">
      <c r="A7" s="9"/>
      <c r="E7" s="11"/>
      <c r="F7" s="11"/>
      <c r="N7" s="4"/>
      <c r="Y7" s="2" t="s">
        <v>12</v>
      </c>
      <c r="AA7" s="13">
        <v>0.0125</v>
      </c>
    </row>
    <row r="8">
      <c r="B8" s="14" t="str">
        <f>"Enter your management fees (for the entire year of " &amp; AA5 &amp; ") using one of the three methods below:"</f>
        <v>Enter your management fees (for the entire year of 2021) using one of the three methods below:</v>
      </c>
      <c r="E8" s="15">
        <v>1250.0</v>
      </c>
      <c r="F8" s="8"/>
      <c r="G8" s="2" t="s">
        <v>13</v>
      </c>
      <c r="J8" s="151">
        <f>E8/AA8</f>
        <v>0.01454975323</v>
      </c>
      <c r="Y8" s="2" t="s">
        <v>14</v>
      </c>
      <c r="AA8" s="17">
        <v>85912.11</v>
      </c>
      <c r="AB8" s="7" t="s">
        <v>15</v>
      </c>
      <c r="AD8" s="7"/>
      <c r="AE8" s="7"/>
      <c r="AF8" s="7"/>
      <c r="AG8" s="7"/>
      <c r="AH8" s="7"/>
      <c r="AI8" s="7"/>
      <c r="AJ8" s="7"/>
      <c r="AK8" s="7"/>
      <c r="AL8" s="7"/>
      <c r="AM8" s="7"/>
      <c r="AN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16</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t="s">
        <v>645</v>
      </c>
      <c r="G20" s="36" t="s">
        <v>546</v>
      </c>
      <c r="H20" s="36" t="s">
        <v>646</v>
      </c>
      <c r="I20" s="36" t="s">
        <v>647</v>
      </c>
      <c r="J20" s="36"/>
      <c r="K20" s="37"/>
      <c r="L20" s="37"/>
      <c r="M20" s="38"/>
      <c r="N20" s="39"/>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row>
    <row r="21">
      <c r="B21" s="40" t="s">
        <v>37</v>
      </c>
      <c r="C21" s="41"/>
      <c r="D21" s="42"/>
      <c r="E21" s="42"/>
      <c r="F21" s="43"/>
      <c r="G21" s="43"/>
      <c r="H21" s="43"/>
      <c r="I21" s="43"/>
      <c r="J21" s="43"/>
      <c r="K21" s="44"/>
      <c r="L21" s="44"/>
      <c r="M21" s="45"/>
    </row>
    <row r="22">
      <c r="B22" s="40" t="s">
        <v>38</v>
      </c>
      <c r="C22" s="41" t="s">
        <v>39</v>
      </c>
      <c r="D22" s="42"/>
      <c r="E22" s="42"/>
      <c r="F22" s="43" t="s">
        <v>648</v>
      </c>
      <c r="G22" s="43" t="s">
        <v>550</v>
      </c>
      <c r="H22" s="43" t="s">
        <v>551</v>
      </c>
      <c r="I22" s="43" t="s">
        <v>552</v>
      </c>
      <c r="J22" s="43"/>
      <c r="K22" s="44"/>
      <c r="L22" s="44"/>
      <c r="M22" s="45"/>
      <c r="N22" s="46" t="s">
        <v>649</v>
      </c>
      <c r="O22" s="46"/>
      <c r="P22" s="46"/>
      <c r="Q22" s="46"/>
    </row>
    <row r="23">
      <c r="B23" s="40" t="s">
        <v>42</v>
      </c>
      <c r="C23" s="41" t="s">
        <v>43</v>
      </c>
      <c r="D23" s="41" t="s">
        <v>44</v>
      </c>
      <c r="E23" s="42"/>
      <c r="F23" s="107" t="s">
        <v>650</v>
      </c>
      <c r="G23" s="219" t="s">
        <v>651</v>
      </c>
      <c r="H23" s="107" t="s">
        <v>556</v>
      </c>
      <c r="I23" s="43" t="s">
        <v>557</v>
      </c>
      <c r="J23" s="43"/>
      <c r="K23" s="44"/>
      <c r="L23" s="44"/>
      <c r="M23" s="45"/>
      <c r="N23" s="46" t="s">
        <v>652</v>
      </c>
      <c r="O23" s="46"/>
      <c r="P23" s="46"/>
      <c r="Q23" s="46"/>
    </row>
    <row r="24">
      <c r="B24" s="40" t="s">
        <v>42</v>
      </c>
      <c r="C24" s="41" t="s">
        <v>47</v>
      </c>
      <c r="D24" s="41" t="s">
        <v>48</v>
      </c>
      <c r="E24" s="42"/>
      <c r="F24" s="107" t="s">
        <v>653</v>
      </c>
      <c r="G24" s="107" t="s">
        <v>653</v>
      </c>
      <c r="H24" s="107" t="s">
        <v>653</v>
      </c>
      <c r="I24" s="107" t="s">
        <v>653</v>
      </c>
      <c r="J24" s="43"/>
      <c r="K24" s="44"/>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50" si="4">if(Count(F26:L26)&gt;0,sum(F26:L26),"")</f>
        <v/>
      </c>
      <c r="N26" s="48" t="str">
        <f t="shared" ref="N26:N50" si="5">if(ISNUMBER(M26)=false,"",if($J$8&lt;&gt;0,if(M26&lt;&gt;"",M26*$J$8,""),""))</f>
        <v/>
      </c>
    </row>
    <row r="27">
      <c r="B27" s="40">
        <v>1.0</v>
      </c>
      <c r="C27" s="41" t="s">
        <v>51</v>
      </c>
      <c r="D27" s="42"/>
      <c r="E27" s="42"/>
      <c r="F27" s="49">
        <v>0.0</v>
      </c>
      <c r="G27" s="49">
        <v>0.0</v>
      </c>
      <c r="H27" s="49">
        <v>0.0</v>
      </c>
      <c r="I27" s="49">
        <v>0.0</v>
      </c>
      <c r="J27" s="49"/>
      <c r="K27" s="50"/>
      <c r="L27" s="50"/>
      <c r="M27" s="51">
        <f t="shared" si="4"/>
        <v>0</v>
      </c>
      <c r="N27" s="48">
        <f t="shared" si="5"/>
        <v>0</v>
      </c>
      <c r="O27" s="153"/>
    </row>
    <row r="28">
      <c r="B28" s="40">
        <v>2.0</v>
      </c>
      <c r="C28" s="41" t="s">
        <v>52</v>
      </c>
      <c r="D28" s="42"/>
      <c r="E28" s="42"/>
      <c r="F28" s="49">
        <v>-631851.0</v>
      </c>
      <c r="G28" s="49">
        <v>13852.0</v>
      </c>
      <c r="H28" s="49">
        <v>-1232982.0</v>
      </c>
      <c r="I28" s="49">
        <v>-25025.0</v>
      </c>
      <c r="J28" s="49"/>
      <c r="K28" s="50"/>
      <c r="L28" s="50"/>
      <c r="M28" s="51">
        <f t="shared" si="4"/>
        <v>-1876006</v>
      </c>
      <c r="N28" s="48">
        <f t="shared" si="5"/>
        <v>-27295.42436</v>
      </c>
      <c r="O28" s="154">
        <v>-27294.0</v>
      </c>
    </row>
    <row r="29">
      <c r="B29" s="40">
        <v>3.0</v>
      </c>
      <c r="C29" s="41" t="s">
        <v>53</v>
      </c>
      <c r="D29" s="42"/>
      <c r="E29" s="42"/>
      <c r="F29" s="50"/>
      <c r="G29" s="50"/>
      <c r="H29" s="50"/>
      <c r="I29" s="50"/>
      <c r="J29" s="50"/>
      <c r="K29" s="50"/>
      <c r="L29" s="50"/>
      <c r="M29" s="45" t="str">
        <f t="shared" si="4"/>
        <v/>
      </c>
      <c r="N29" s="48" t="str">
        <f t="shared" si="5"/>
        <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row>
    <row r="33">
      <c r="B33" s="40">
        <v>5.0</v>
      </c>
      <c r="C33" s="41" t="s">
        <v>60</v>
      </c>
      <c r="D33" s="42"/>
      <c r="E33" s="42"/>
      <c r="F33" s="49"/>
      <c r="G33" s="50"/>
      <c r="H33" s="49">
        <v>22.0</v>
      </c>
      <c r="I33" s="49">
        <v>49.0</v>
      </c>
      <c r="J33" s="50"/>
      <c r="K33" s="50"/>
      <c r="L33" s="50"/>
      <c r="M33" s="51">
        <f t="shared" si="4"/>
        <v>71</v>
      </c>
      <c r="N33" s="48">
        <f t="shared" si="5"/>
        <v>1.033032479</v>
      </c>
      <c r="O33" s="154">
        <v>28.0</v>
      </c>
      <c r="P33" s="2" t="s">
        <v>61</v>
      </c>
    </row>
    <row r="34">
      <c r="B34" s="40" t="s">
        <v>62</v>
      </c>
      <c r="C34" s="41" t="s">
        <v>63</v>
      </c>
      <c r="D34" s="42"/>
      <c r="E34" s="42"/>
      <c r="F34" s="50"/>
      <c r="G34" s="50"/>
      <c r="H34" s="50"/>
      <c r="I34" s="50"/>
      <c r="J34" s="50"/>
      <c r="K34" s="50"/>
      <c r="L34" s="50"/>
      <c r="M34" s="45" t="str">
        <f t="shared" si="4"/>
        <v/>
      </c>
      <c r="N34" s="48" t="str">
        <f t="shared" si="5"/>
        <v/>
      </c>
      <c r="O34" s="154"/>
    </row>
    <row r="35">
      <c r="B35" s="40" t="s">
        <v>65</v>
      </c>
      <c r="C35" s="41" t="s">
        <v>66</v>
      </c>
      <c r="D35" s="42"/>
      <c r="E35" s="42"/>
      <c r="F35" s="50"/>
      <c r="G35" s="50"/>
      <c r="H35" s="50"/>
      <c r="I35" s="50"/>
      <c r="J35" s="50"/>
      <c r="K35" s="50"/>
      <c r="L35" s="50"/>
      <c r="M35" s="45" t="str">
        <f t="shared" si="4"/>
        <v/>
      </c>
      <c r="N35" s="48" t="str">
        <f t="shared" si="5"/>
        <v/>
      </c>
      <c r="O35" s="154"/>
    </row>
    <row r="36">
      <c r="B36" s="40" t="s">
        <v>67</v>
      </c>
      <c r="C36" s="41" t="s">
        <v>68</v>
      </c>
      <c r="D36" s="42"/>
      <c r="E36" s="42"/>
      <c r="F36" s="50"/>
      <c r="G36" s="50"/>
      <c r="H36" s="50"/>
      <c r="I36" s="50"/>
      <c r="J36" s="50"/>
      <c r="K36" s="50"/>
      <c r="L36" s="50"/>
      <c r="M36" s="45" t="str">
        <f t="shared" si="4"/>
        <v/>
      </c>
      <c r="N36" s="48" t="str">
        <f t="shared" si="5"/>
        <v/>
      </c>
      <c r="O36" s="153"/>
      <c r="Q36" s="52" t="s">
        <v>69</v>
      </c>
      <c r="R36" s="53" t="s">
        <v>70</v>
      </c>
    </row>
    <row r="37">
      <c r="B37" s="40">
        <v>7.0</v>
      </c>
      <c r="C37" s="41" t="s">
        <v>71</v>
      </c>
      <c r="D37" s="42"/>
      <c r="E37" s="42"/>
      <c r="F37" s="50"/>
      <c r="G37" s="50"/>
      <c r="H37" s="50"/>
      <c r="I37" s="50"/>
      <c r="J37" s="50"/>
      <c r="K37" s="50"/>
      <c r="L37" s="50"/>
      <c r="M37" s="45" t="str">
        <f t="shared" si="4"/>
        <v/>
      </c>
      <c r="N37" s="48" t="str">
        <f t="shared" si="5"/>
        <v/>
      </c>
      <c r="O37" s="153"/>
      <c r="Q37" s="54"/>
      <c r="R37" s="55" t="s">
        <v>72</v>
      </c>
      <c r="S37" s="56" t="s">
        <v>73</v>
      </c>
      <c r="T37" s="52" t="s">
        <v>74</v>
      </c>
      <c r="U37" s="56" t="s">
        <v>75</v>
      </c>
      <c r="V37" s="56" t="s">
        <v>76</v>
      </c>
    </row>
    <row r="38">
      <c r="B38" s="40">
        <v>8.0</v>
      </c>
      <c r="C38" s="41" t="s">
        <v>77</v>
      </c>
      <c r="D38" s="42"/>
      <c r="E38" s="42"/>
      <c r="F38" s="50"/>
      <c r="G38" s="50"/>
      <c r="H38" s="50"/>
      <c r="I38" s="50"/>
      <c r="J38" s="50"/>
      <c r="K38" s="50"/>
      <c r="L38" s="50"/>
      <c r="M38" s="45" t="str">
        <f t="shared" si="4"/>
        <v/>
      </c>
      <c r="N38" s="48" t="str">
        <f t="shared" si="5"/>
        <v/>
      </c>
      <c r="O38" s="153"/>
      <c r="Q38" s="56" t="s">
        <v>78</v>
      </c>
      <c r="R38" s="57"/>
      <c r="S38" s="58" t="str">
        <f t="shared" ref="S38:S41" si="6">R38/$Q$38</f>
        <v>#VALUE!</v>
      </c>
      <c r="T38" s="57"/>
      <c r="U38" s="59" t="str">
        <f t="shared" ref="U38:U40" si="7">$S$35*S38</f>
        <v>#VALUE!</v>
      </c>
      <c r="V38" s="56" t="s">
        <v>79</v>
      </c>
    </row>
    <row r="39">
      <c r="B39" s="40" t="s">
        <v>80</v>
      </c>
      <c r="C39" s="41" t="s">
        <v>81</v>
      </c>
      <c r="D39" s="42"/>
      <c r="E39" s="42"/>
      <c r="F39" s="50"/>
      <c r="G39" s="50"/>
      <c r="H39" s="50"/>
      <c r="I39" s="50"/>
      <c r="J39" s="50"/>
      <c r="K39" s="50"/>
      <c r="L39" s="50"/>
      <c r="M39" s="45" t="str">
        <f t="shared" si="4"/>
        <v/>
      </c>
      <c r="N39" s="48" t="str">
        <f t="shared" si="5"/>
        <v/>
      </c>
      <c r="O39" s="153"/>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O40" s="153"/>
      <c r="Q40" s="56" t="s">
        <v>85</v>
      </c>
      <c r="R40" s="57"/>
      <c r="S40" s="58" t="str">
        <f t="shared" si="6"/>
        <v>#VALUE!</v>
      </c>
      <c r="T40" s="54"/>
      <c r="U40" s="59" t="str">
        <f t="shared" si="7"/>
        <v>#VALUE!</v>
      </c>
      <c r="V40" s="8" t="s">
        <v>86</v>
      </c>
    </row>
    <row r="41">
      <c r="B41" s="40" t="s">
        <v>87</v>
      </c>
      <c r="C41" s="41" t="s">
        <v>88</v>
      </c>
      <c r="D41" s="42"/>
      <c r="E41" s="42"/>
      <c r="F41" s="50"/>
      <c r="G41" s="50"/>
      <c r="H41" s="50"/>
      <c r="I41" s="50"/>
      <c r="J41" s="50"/>
      <c r="K41" s="50"/>
      <c r="L41" s="50"/>
      <c r="M41" s="45" t="str">
        <f t="shared" si="4"/>
        <v/>
      </c>
      <c r="N41" s="48" t="str">
        <f t="shared" si="5"/>
        <v/>
      </c>
      <c r="O41" s="153"/>
      <c r="Q41" s="60" t="s">
        <v>89</v>
      </c>
      <c r="R41" s="57"/>
      <c r="S41" s="58" t="str">
        <f t="shared" si="6"/>
        <v>#VALUE!</v>
      </c>
      <c r="T41" s="54"/>
      <c r="U41" s="54"/>
      <c r="V41" s="54"/>
    </row>
    <row r="42">
      <c r="B42" s="40">
        <v>10.0</v>
      </c>
      <c r="C42" s="41" t="s">
        <v>90</v>
      </c>
      <c r="D42" s="42"/>
      <c r="E42" s="42"/>
      <c r="F42" s="50"/>
      <c r="G42" s="50"/>
      <c r="H42" s="50"/>
      <c r="I42" s="50"/>
      <c r="J42" s="50"/>
      <c r="K42" s="50"/>
      <c r="L42" s="50"/>
      <c r="M42" s="45" t="str">
        <f t="shared" si="4"/>
        <v/>
      </c>
      <c r="N42" s="48" t="str">
        <f t="shared" si="5"/>
        <v/>
      </c>
      <c r="O42" s="153"/>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50"/>
      <c r="G44" s="50"/>
      <c r="H44" s="50"/>
      <c r="I44" s="50"/>
      <c r="J44" s="50"/>
      <c r="K44" s="50"/>
      <c r="L44" s="50"/>
      <c r="M44" s="45" t="str">
        <f t="shared" si="4"/>
        <v/>
      </c>
      <c r="N44" s="48" t="str">
        <f t="shared" si="5"/>
        <v/>
      </c>
      <c r="O44" s="153"/>
    </row>
    <row r="45">
      <c r="B45" s="40"/>
      <c r="C45" s="41" t="s">
        <v>96</v>
      </c>
      <c r="D45" s="41" t="s">
        <v>97</v>
      </c>
      <c r="E45" s="42"/>
      <c r="F45" s="50"/>
      <c r="G45" s="50"/>
      <c r="H45" s="50"/>
      <c r="I45" s="50"/>
      <c r="J45" s="50"/>
      <c r="K45" s="50"/>
      <c r="L45" s="50"/>
      <c r="M45" s="45" t="str">
        <f t="shared" si="4"/>
        <v/>
      </c>
      <c r="N45" s="48" t="str">
        <f t="shared" si="5"/>
        <v/>
      </c>
      <c r="O45" s="153"/>
    </row>
    <row r="46">
      <c r="B46" s="40"/>
      <c r="C46" s="41" t="s">
        <v>98</v>
      </c>
      <c r="D46" s="42"/>
      <c r="E46" s="42"/>
      <c r="F46" s="50"/>
      <c r="G46" s="50"/>
      <c r="H46" s="50"/>
      <c r="I46" s="50"/>
      <c r="J46" s="50"/>
      <c r="K46" s="50"/>
      <c r="L46" s="50"/>
      <c r="M46" s="45" t="str">
        <f t="shared" si="4"/>
        <v/>
      </c>
      <c r="N46" s="48" t="str">
        <f t="shared" si="5"/>
        <v/>
      </c>
      <c r="O46" s="153"/>
    </row>
    <row r="47">
      <c r="B47" s="40">
        <v>12.0</v>
      </c>
      <c r="C47" s="41" t="s">
        <v>99</v>
      </c>
      <c r="D47" s="42"/>
      <c r="E47" s="42"/>
      <c r="F47" s="49"/>
      <c r="G47" s="50"/>
      <c r="H47" s="50"/>
      <c r="I47" s="50"/>
      <c r="J47" s="50"/>
      <c r="K47" s="50"/>
      <c r="L47" s="50"/>
      <c r="M47" s="45" t="str">
        <f t="shared" si="4"/>
        <v/>
      </c>
      <c r="N47" s="48" t="str">
        <f t="shared" si="5"/>
        <v/>
      </c>
      <c r="O47" s="153"/>
    </row>
    <row r="48">
      <c r="B48" s="63" t="s">
        <v>100</v>
      </c>
      <c r="C48" s="64" t="s">
        <v>101</v>
      </c>
      <c r="D48" s="64"/>
      <c r="E48" s="65"/>
      <c r="F48" s="220"/>
      <c r="G48" s="220"/>
      <c r="H48" s="220"/>
      <c r="I48" s="220"/>
      <c r="J48" s="220"/>
      <c r="K48" s="220"/>
      <c r="L48" s="220"/>
      <c r="M48" s="67" t="str">
        <f t="shared" si="4"/>
        <v/>
      </c>
      <c r="N48" s="68" t="str">
        <f t="shared" si="5"/>
        <v/>
      </c>
      <c r="O48" s="155"/>
      <c r="P48" s="2"/>
    </row>
    <row r="49">
      <c r="B49" s="63"/>
      <c r="C49" s="64" t="s">
        <v>102</v>
      </c>
      <c r="D49" s="64" t="s">
        <v>97</v>
      </c>
      <c r="E49" s="65"/>
      <c r="F49" s="220"/>
      <c r="G49" s="220"/>
      <c r="H49" s="220"/>
      <c r="I49" s="220"/>
      <c r="J49" s="220"/>
      <c r="K49" s="220"/>
      <c r="L49" s="220"/>
      <c r="M49" s="67" t="str">
        <f t="shared" si="4"/>
        <v/>
      </c>
      <c r="N49" s="68" t="str">
        <f t="shared" si="5"/>
        <v/>
      </c>
      <c r="O49" s="155"/>
      <c r="P49" s="2" t="s">
        <v>104</v>
      </c>
    </row>
    <row r="50">
      <c r="B50" s="40"/>
      <c r="C50" s="64" t="s">
        <v>105</v>
      </c>
      <c r="D50" s="64" t="s">
        <v>106</v>
      </c>
      <c r="E50" s="65"/>
      <c r="F50" s="220"/>
      <c r="G50" s="220"/>
      <c r="H50" s="220"/>
      <c r="I50" s="220"/>
      <c r="J50" s="220"/>
      <c r="K50" s="220"/>
      <c r="L50" s="220"/>
      <c r="M50" s="67" t="str">
        <f t="shared" si="4"/>
        <v/>
      </c>
      <c r="N50" s="68" t="str">
        <f t="shared" si="5"/>
        <v/>
      </c>
      <c r="O50" s="156">
        <v>1249.0</v>
      </c>
      <c r="P50" s="73" t="s">
        <v>107</v>
      </c>
    </row>
    <row r="51">
      <c r="B51" s="40"/>
      <c r="C51" s="64" t="s">
        <v>108</v>
      </c>
      <c r="D51" s="42"/>
      <c r="E51" s="42"/>
      <c r="F51" s="50"/>
      <c r="G51" s="50"/>
      <c r="H51" s="50"/>
      <c r="I51" s="50"/>
      <c r="J51" s="50"/>
      <c r="K51" s="50"/>
      <c r="L51" s="50"/>
      <c r="M51" s="45"/>
      <c r="N51" s="48"/>
      <c r="O51" s="153"/>
    </row>
    <row r="52">
      <c r="B52" s="40" t="s">
        <v>109</v>
      </c>
      <c r="C52" s="41" t="s">
        <v>110</v>
      </c>
      <c r="D52" s="42"/>
      <c r="E52" s="42"/>
      <c r="F52" s="50"/>
      <c r="G52" s="50"/>
      <c r="H52" s="50"/>
      <c r="I52" s="50"/>
      <c r="J52" s="50"/>
      <c r="K52" s="50"/>
      <c r="L52" s="50"/>
      <c r="M52" s="45" t="str">
        <f t="shared" ref="M52:M67" si="8">if(Count(F52:L52)&gt;0,sum(F52:L52),"")</f>
        <v/>
      </c>
      <c r="N52" s="48" t="str">
        <f t="shared" ref="N52:N67" si="9">if(ISNUMBER(M52)=false,"",if($J$8&lt;&gt;0,if(M52&lt;&gt;"",M52*$J$8,""),""))</f>
        <v/>
      </c>
      <c r="O52" s="153"/>
    </row>
    <row r="53">
      <c r="B53" s="40"/>
      <c r="C53" s="41" t="s">
        <v>111</v>
      </c>
      <c r="D53" s="41"/>
      <c r="E53" s="42"/>
      <c r="F53" s="50"/>
      <c r="G53" s="50"/>
      <c r="H53" s="50"/>
      <c r="I53" s="50"/>
      <c r="J53" s="50"/>
      <c r="K53" s="50"/>
      <c r="L53" s="50"/>
      <c r="M53" s="45" t="str">
        <f t="shared" si="8"/>
        <v/>
      </c>
      <c r="N53" s="48" t="str">
        <f t="shared" si="9"/>
        <v/>
      </c>
      <c r="O53" s="153"/>
    </row>
    <row r="54">
      <c r="B54" s="40" t="s">
        <v>112</v>
      </c>
      <c r="C54" s="41" t="s">
        <v>113</v>
      </c>
      <c r="D54" s="42"/>
      <c r="E54" s="42"/>
      <c r="F54" s="50"/>
      <c r="G54" s="50"/>
      <c r="H54" s="50"/>
      <c r="I54" s="50"/>
      <c r="J54" s="50"/>
      <c r="K54" s="50"/>
      <c r="L54" s="50"/>
      <c r="M54" s="45" t="str">
        <f t="shared" si="8"/>
        <v/>
      </c>
      <c r="N54" s="48" t="str">
        <f t="shared" si="9"/>
        <v/>
      </c>
      <c r="O54" s="153"/>
    </row>
    <row r="55">
      <c r="B55" s="40"/>
      <c r="C55" s="41" t="s">
        <v>114</v>
      </c>
      <c r="D55" s="42"/>
      <c r="E55" s="42"/>
      <c r="F55" s="50"/>
      <c r="G55" s="50"/>
      <c r="H55" s="50"/>
      <c r="I55" s="50"/>
      <c r="J55" s="50"/>
      <c r="K55" s="50"/>
      <c r="L55" s="50"/>
      <c r="M55" s="45" t="str">
        <f t="shared" si="8"/>
        <v/>
      </c>
      <c r="N55" s="48" t="str">
        <f t="shared" si="9"/>
        <v/>
      </c>
      <c r="O55" s="153"/>
    </row>
    <row r="56">
      <c r="B56" s="40" t="s">
        <v>115</v>
      </c>
      <c r="C56" s="41" t="s">
        <v>116</v>
      </c>
      <c r="D56" s="42"/>
      <c r="E56" s="42"/>
      <c r="F56" s="50"/>
      <c r="G56" s="50"/>
      <c r="H56" s="50"/>
      <c r="I56" s="50"/>
      <c r="J56" s="50"/>
      <c r="K56" s="50"/>
      <c r="L56" s="50"/>
      <c r="M56" s="45" t="str">
        <f t="shared" si="8"/>
        <v/>
      </c>
      <c r="N56" s="48" t="str">
        <f t="shared" si="9"/>
        <v/>
      </c>
      <c r="O56" s="153"/>
    </row>
    <row r="57">
      <c r="B57" s="40"/>
      <c r="C57" s="41" t="s">
        <v>117</v>
      </c>
      <c r="D57" s="42"/>
      <c r="E57" s="42"/>
      <c r="F57" s="50"/>
      <c r="G57" s="50"/>
      <c r="H57" s="50"/>
      <c r="I57" s="50"/>
      <c r="J57" s="50"/>
      <c r="K57" s="50"/>
      <c r="L57" s="50"/>
      <c r="M57" s="45" t="str">
        <f t="shared" si="8"/>
        <v/>
      </c>
      <c r="N57" s="48" t="str">
        <f t="shared" si="9"/>
        <v/>
      </c>
      <c r="O57" s="153"/>
    </row>
    <row r="58">
      <c r="B58" s="40"/>
      <c r="C58" s="41" t="s">
        <v>117</v>
      </c>
      <c r="D58" s="42"/>
      <c r="E58" s="42"/>
      <c r="F58" s="50"/>
      <c r="G58" s="50"/>
      <c r="H58" s="50"/>
      <c r="I58" s="50"/>
      <c r="J58" s="50"/>
      <c r="K58" s="50"/>
      <c r="L58" s="50"/>
      <c r="M58" s="45" t="str">
        <f t="shared" si="8"/>
        <v/>
      </c>
      <c r="N58" s="48" t="str">
        <f t="shared" si="9"/>
        <v/>
      </c>
      <c r="O58" s="153"/>
    </row>
    <row r="59">
      <c r="B59" s="40"/>
      <c r="C59" s="41" t="s">
        <v>117</v>
      </c>
      <c r="D59" s="42"/>
      <c r="E59" s="42"/>
      <c r="F59" s="50"/>
      <c r="G59" s="50"/>
      <c r="H59" s="50"/>
      <c r="I59" s="50"/>
      <c r="J59" s="50"/>
      <c r="K59" s="50"/>
      <c r="L59" s="50"/>
      <c r="M59" s="45" t="str">
        <f t="shared" si="8"/>
        <v/>
      </c>
      <c r="N59" s="48" t="str">
        <f t="shared" si="9"/>
        <v/>
      </c>
      <c r="O59" s="153"/>
    </row>
    <row r="60">
      <c r="B60" s="40"/>
      <c r="C60" s="41" t="s">
        <v>117</v>
      </c>
      <c r="D60" s="42"/>
      <c r="E60" s="42"/>
      <c r="F60" s="50"/>
      <c r="G60" s="50"/>
      <c r="H60" s="50"/>
      <c r="I60" s="50"/>
      <c r="J60" s="50"/>
      <c r="K60" s="50"/>
      <c r="L60" s="50"/>
      <c r="M60" s="45" t="str">
        <f t="shared" si="8"/>
        <v/>
      </c>
      <c r="N60" s="48" t="str">
        <f t="shared" si="9"/>
        <v/>
      </c>
      <c r="O60" s="153"/>
    </row>
    <row r="61">
      <c r="B61" s="40"/>
      <c r="C61" s="41" t="s">
        <v>117</v>
      </c>
      <c r="D61" s="42"/>
      <c r="E61" s="42"/>
      <c r="F61" s="50"/>
      <c r="G61" s="50"/>
      <c r="H61" s="50"/>
      <c r="I61" s="50"/>
      <c r="J61" s="50"/>
      <c r="K61" s="50"/>
      <c r="L61" s="50"/>
      <c r="M61" s="45" t="str">
        <f t="shared" si="8"/>
        <v/>
      </c>
      <c r="N61" s="48" t="str">
        <f t="shared" si="9"/>
        <v/>
      </c>
      <c r="O61" s="153"/>
    </row>
    <row r="62">
      <c r="B62" s="40"/>
      <c r="C62" s="41" t="s">
        <v>117</v>
      </c>
      <c r="D62" s="42"/>
      <c r="E62" s="42"/>
      <c r="F62" s="50"/>
      <c r="G62" s="50"/>
      <c r="H62" s="50"/>
      <c r="I62" s="50"/>
      <c r="J62" s="50"/>
      <c r="K62" s="50"/>
      <c r="L62" s="50"/>
      <c r="M62" s="45" t="str">
        <f t="shared" si="8"/>
        <v/>
      </c>
      <c r="N62" s="48" t="str">
        <f t="shared" si="9"/>
        <v/>
      </c>
      <c r="O62" s="153"/>
    </row>
    <row r="63">
      <c r="B63" s="40" t="s">
        <v>118</v>
      </c>
      <c r="C63" s="41" t="s">
        <v>119</v>
      </c>
      <c r="D63" s="41"/>
      <c r="E63" s="42"/>
      <c r="F63" s="50"/>
      <c r="G63" s="50"/>
      <c r="H63" s="49"/>
      <c r="I63" s="50"/>
      <c r="J63" s="50"/>
      <c r="K63" s="50"/>
      <c r="L63" s="50"/>
      <c r="M63" s="45" t="str">
        <f t="shared" si="8"/>
        <v/>
      </c>
      <c r="N63" s="48" t="str">
        <f t="shared" si="9"/>
        <v/>
      </c>
      <c r="O63" s="153"/>
    </row>
    <row r="64">
      <c r="B64" s="40"/>
      <c r="C64" s="41" t="s">
        <v>120</v>
      </c>
      <c r="D64" s="42"/>
      <c r="E64" s="42"/>
      <c r="F64" s="50"/>
      <c r="G64" s="50"/>
      <c r="H64" s="50"/>
      <c r="I64" s="50"/>
      <c r="J64" s="50"/>
      <c r="K64" s="50"/>
      <c r="L64" s="50"/>
      <c r="M64" s="45" t="str">
        <f t="shared" si="8"/>
        <v/>
      </c>
      <c r="N64" s="48" t="str">
        <f t="shared" si="9"/>
        <v/>
      </c>
      <c r="O64" s="153"/>
    </row>
    <row r="65">
      <c r="B65" s="40" t="s">
        <v>121</v>
      </c>
      <c r="C65" s="41" t="s">
        <v>122</v>
      </c>
      <c r="D65" s="41"/>
      <c r="E65" s="42"/>
      <c r="F65" s="50"/>
      <c r="G65" s="49"/>
      <c r="H65" s="50"/>
      <c r="I65" s="50"/>
      <c r="J65" s="50"/>
      <c r="K65" s="50"/>
      <c r="L65" s="50"/>
      <c r="M65" s="45" t="str">
        <f t="shared" si="8"/>
        <v/>
      </c>
      <c r="N65" s="48" t="str">
        <f t="shared" si="9"/>
        <v/>
      </c>
      <c r="O65" s="153"/>
    </row>
    <row r="66">
      <c r="B66" s="40"/>
      <c r="C66" s="41" t="s">
        <v>123</v>
      </c>
      <c r="D66" s="41" t="s">
        <v>124</v>
      </c>
      <c r="E66" s="42"/>
      <c r="F66" s="49">
        <v>27.0</v>
      </c>
      <c r="G66" s="49">
        <v>30.0</v>
      </c>
      <c r="H66" s="49">
        <v>56.0</v>
      </c>
      <c r="I66" s="49">
        <v>6563.0</v>
      </c>
      <c r="J66" s="50"/>
      <c r="K66" s="50"/>
      <c r="L66" s="50"/>
      <c r="M66" s="51">
        <f t="shared" si="8"/>
        <v>6676</v>
      </c>
      <c r="N66" s="48">
        <f t="shared" si="9"/>
        <v>97.13415257</v>
      </c>
      <c r="O66" s="154">
        <v>98.0</v>
      </c>
    </row>
    <row r="67">
      <c r="B67" s="40"/>
      <c r="C67" s="64" t="s">
        <v>125</v>
      </c>
      <c r="D67" s="41"/>
      <c r="E67" s="41"/>
      <c r="F67" s="50"/>
      <c r="G67" s="50"/>
      <c r="H67" s="49"/>
      <c r="I67" s="50"/>
      <c r="J67" s="50"/>
      <c r="K67" s="50"/>
      <c r="L67" s="50"/>
      <c r="M67" s="45" t="str">
        <f t="shared" si="8"/>
        <v/>
      </c>
      <c r="N67" s="48" t="str">
        <f t="shared" si="9"/>
        <v/>
      </c>
      <c r="O67" s="153"/>
    </row>
    <row r="68">
      <c r="B68" s="40" t="s">
        <v>126</v>
      </c>
      <c r="C68" s="41" t="s">
        <v>127</v>
      </c>
      <c r="D68" s="41"/>
      <c r="E68" s="42"/>
      <c r="F68" s="74" t="s">
        <v>128</v>
      </c>
      <c r="G68" s="74" t="s">
        <v>128</v>
      </c>
      <c r="H68" s="74" t="s">
        <v>128</v>
      </c>
      <c r="I68" s="74" t="s">
        <v>128</v>
      </c>
      <c r="J68" s="74" t="s">
        <v>128</v>
      </c>
      <c r="K68" s="74" t="s">
        <v>128</v>
      </c>
      <c r="L68" s="74" t="s">
        <v>128</v>
      </c>
      <c r="M68" s="74" t="s">
        <v>128</v>
      </c>
      <c r="N68" s="75"/>
      <c r="O68" s="153"/>
      <c r="P68" s="2" t="s">
        <v>129</v>
      </c>
    </row>
    <row r="69">
      <c r="B69" s="40"/>
      <c r="C69" s="41" t="s">
        <v>130</v>
      </c>
      <c r="D69" s="41" t="s">
        <v>95</v>
      </c>
      <c r="E69" s="42"/>
      <c r="F69" s="74">
        <v>25729.0</v>
      </c>
      <c r="G69" s="74">
        <v>40755.0</v>
      </c>
      <c r="H69" s="74">
        <v>104607.0</v>
      </c>
      <c r="I69" s="74">
        <v>90704.0</v>
      </c>
      <c r="J69" s="74" t="s">
        <v>128</v>
      </c>
      <c r="K69" s="74" t="s">
        <v>128</v>
      </c>
      <c r="L69" s="74" t="s">
        <v>128</v>
      </c>
      <c r="M69" s="74" t="s">
        <v>128</v>
      </c>
      <c r="N69" s="75" t="s">
        <v>128</v>
      </c>
      <c r="O69" s="154">
        <v>1734.0</v>
      </c>
      <c r="P69" s="2" t="s">
        <v>129</v>
      </c>
    </row>
    <row r="70">
      <c r="B70" s="40"/>
      <c r="C70" s="76" t="s">
        <v>131</v>
      </c>
      <c r="D70" s="40"/>
      <c r="E70" s="40"/>
      <c r="F70" s="50"/>
      <c r="G70" s="50"/>
      <c r="H70" s="50"/>
      <c r="I70" s="50"/>
      <c r="J70" s="50"/>
      <c r="K70" s="50"/>
      <c r="L70" s="50"/>
      <c r="M70" s="45" t="str">
        <f>if(Count(F70:L70)&gt;0,sum(F70:L70),"")</f>
        <v/>
      </c>
      <c r="N70" s="48" t="str">
        <f>if(ISNUMBER(M70)=false,"",if($J$8&lt;&gt;0,if(M70&lt;&gt;"",M70*$J$8,""),""))</f>
        <v/>
      </c>
      <c r="O70" s="154">
        <v>98.0</v>
      </c>
    </row>
    <row r="71">
      <c r="B71" s="40" t="s">
        <v>132</v>
      </c>
      <c r="C71" s="41" t="s">
        <v>133</v>
      </c>
      <c r="D71" s="41"/>
      <c r="E71" s="42"/>
      <c r="F71" s="74"/>
      <c r="G71" s="74"/>
      <c r="H71" s="74"/>
      <c r="I71" s="74"/>
      <c r="J71" s="74"/>
      <c r="K71" s="74"/>
      <c r="L71" s="74"/>
      <c r="M71" s="74"/>
      <c r="N71" s="75"/>
      <c r="O71" s="153"/>
      <c r="P71" s="77"/>
    </row>
    <row r="72">
      <c r="B72" s="40"/>
      <c r="C72" s="41" t="s">
        <v>134</v>
      </c>
      <c r="D72" s="41" t="s">
        <v>95</v>
      </c>
      <c r="E72" s="42"/>
      <c r="F72" s="74" t="s">
        <v>128</v>
      </c>
      <c r="G72" s="74" t="s">
        <v>128</v>
      </c>
      <c r="H72" s="74">
        <v>22.0</v>
      </c>
      <c r="I72" s="74">
        <v>49.0</v>
      </c>
      <c r="J72" s="74" t="s">
        <v>128</v>
      </c>
      <c r="K72" s="74" t="s">
        <v>128</v>
      </c>
      <c r="L72" s="74" t="s">
        <v>128</v>
      </c>
      <c r="M72" s="74" t="s">
        <v>128</v>
      </c>
      <c r="N72" s="75" t="s">
        <v>128</v>
      </c>
      <c r="O72" s="153"/>
      <c r="P72" s="77" t="s">
        <v>136</v>
      </c>
    </row>
    <row r="73">
      <c r="B73" s="40"/>
      <c r="C73" s="309" t="s">
        <v>259</v>
      </c>
      <c r="D73" s="41" t="s">
        <v>260</v>
      </c>
      <c r="E73" s="41"/>
      <c r="F73" s="49"/>
      <c r="G73" s="49">
        <v>107808.0</v>
      </c>
      <c r="H73" s="49">
        <v>364942.0</v>
      </c>
      <c r="I73" s="49">
        <v>366051.0</v>
      </c>
      <c r="J73" s="50"/>
      <c r="K73" s="50"/>
      <c r="L73" s="50"/>
      <c r="M73" s="45"/>
      <c r="N73" s="48"/>
      <c r="O73" s="157">
        <v>210.0</v>
      </c>
    </row>
    <row r="74">
      <c r="B74" s="40"/>
      <c r="C74" s="76" t="s">
        <v>261</v>
      </c>
      <c r="D74" s="41" t="s">
        <v>262</v>
      </c>
      <c r="E74" s="41"/>
      <c r="F74" s="49"/>
      <c r="G74" s="79" t="s">
        <v>655</v>
      </c>
      <c r="H74" s="49"/>
      <c r="I74" s="50"/>
      <c r="J74" s="50"/>
      <c r="K74" s="50"/>
      <c r="L74" s="50"/>
      <c r="M74" s="45" t="str">
        <f>if(Count(F74:L74)&gt;0,sum(F74:L74),"")</f>
        <v/>
      </c>
      <c r="N74" s="48" t="str">
        <f>if(ISNUMBER(M74)=false,"",if($J$8&lt;&gt;0,if(M74&lt;&gt;"",M74*$J$8,""),""))</f>
        <v/>
      </c>
      <c r="O74" s="157" t="s">
        <v>268</v>
      </c>
    </row>
    <row r="75">
      <c r="B75" s="40"/>
      <c r="C75" s="76" t="s">
        <v>269</v>
      </c>
      <c r="D75" s="41" t="s">
        <v>270</v>
      </c>
      <c r="E75" s="41"/>
      <c r="F75" s="221">
        <v>33077.0</v>
      </c>
      <c r="G75" s="221">
        <v>21963.0</v>
      </c>
      <c r="H75" s="49">
        <v>97740.0</v>
      </c>
      <c r="I75" s="49">
        <v>98038.0</v>
      </c>
      <c r="J75" s="50"/>
      <c r="K75" s="50"/>
      <c r="L75" s="50"/>
      <c r="M75" s="45"/>
      <c r="N75" s="48"/>
      <c r="O75" s="157"/>
    </row>
    <row r="76">
      <c r="B76" s="40"/>
      <c r="C76" s="76" t="s">
        <v>271</v>
      </c>
      <c r="D76" s="41" t="s">
        <v>272</v>
      </c>
      <c r="E76" s="41"/>
      <c r="F76" s="78"/>
      <c r="G76" s="78"/>
      <c r="H76" s="79"/>
      <c r="I76" s="49">
        <v>-4656.0</v>
      </c>
      <c r="J76" s="50"/>
      <c r="K76" s="50"/>
      <c r="L76" s="50"/>
      <c r="M76" s="45"/>
      <c r="N76" s="48"/>
      <c r="O76" s="157">
        <v>-68.0</v>
      </c>
    </row>
    <row r="77">
      <c r="B77" s="40"/>
      <c r="C77" s="76" t="s">
        <v>274</v>
      </c>
      <c r="D77" s="41" t="s">
        <v>275</v>
      </c>
      <c r="E77" s="41"/>
      <c r="F77" s="78" t="s">
        <v>656</v>
      </c>
      <c r="G77" s="78" t="s">
        <v>657</v>
      </c>
      <c r="H77" s="79" t="s">
        <v>658</v>
      </c>
      <c r="I77" s="79" t="s">
        <v>659</v>
      </c>
      <c r="J77" s="50"/>
      <c r="K77" s="50"/>
      <c r="L77" s="50"/>
      <c r="M77" s="45" t="str">
        <f t="shared" ref="M77:M84" si="10">if(Count(F77:L77)&gt;0,sum(F77:L77),"")</f>
        <v/>
      </c>
      <c r="N77" s="48" t="str">
        <f t="shared" ref="N77:N84" si="11">if(ISNUMBER(M77)=false,"",if($J$8&lt;&gt;0,if(M77&lt;&gt;"",M77*$J$8,""),""))</f>
        <v/>
      </c>
      <c r="O77" s="157" t="s">
        <v>282</v>
      </c>
    </row>
    <row r="78">
      <c r="B78" s="40" t="s">
        <v>139</v>
      </c>
      <c r="C78" s="76" t="s">
        <v>137</v>
      </c>
      <c r="D78" s="41"/>
      <c r="E78" s="41"/>
      <c r="F78" s="49"/>
      <c r="G78" s="50"/>
      <c r="H78" s="50"/>
      <c r="I78" s="50"/>
      <c r="J78" s="50"/>
      <c r="K78" s="50"/>
      <c r="L78" s="50"/>
      <c r="M78" s="45" t="str">
        <f t="shared" si="10"/>
        <v/>
      </c>
      <c r="N78" s="48" t="str">
        <f t="shared" si="11"/>
        <v/>
      </c>
      <c r="O78" s="153"/>
    </row>
    <row r="79">
      <c r="B79" s="40" t="s">
        <v>140</v>
      </c>
      <c r="C79" s="42"/>
      <c r="D79" s="41"/>
      <c r="E79" s="41"/>
      <c r="F79" s="50"/>
      <c r="G79" s="50"/>
      <c r="H79" s="49"/>
      <c r="I79" s="50"/>
      <c r="J79" s="50"/>
      <c r="K79" s="50"/>
      <c r="L79" s="50"/>
      <c r="M79" s="45" t="str">
        <f t="shared" si="10"/>
        <v/>
      </c>
      <c r="N79" s="48" t="str">
        <f t="shared" si="11"/>
        <v/>
      </c>
      <c r="O79" s="153"/>
    </row>
    <row r="80">
      <c r="B80" s="40" t="s">
        <v>141</v>
      </c>
      <c r="C80" s="42"/>
      <c r="D80" s="41"/>
      <c r="E80" s="41"/>
      <c r="F80" s="50"/>
      <c r="G80" s="50"/>
      <c r="H80" s="49"/>
      <c r="I80" s="50"/>
      <c r="J80" s="50"/>
      <c r="K80" s="50"/>
      <c r="L80" s="50"/>
      <c r="M80" s="45" t="str">
        <f t="shared" si="10"/>
        <v/>
      </c>
      <c r="N80" s="48" t="str">
        <f t="shared" si="11"/>
        <v/>
      </c>
      <c r="O80" s="153"/>
    </row>
    <row r="81">
      <c r="B81" s="40" t="s">
        <v>142</v>
      </c>
      <c r="C81" s="42"/>
      <c r="D81" s="42"/>
      <c r="E81" s="42"/>
      <c r="F81" s="50"/>
      <c r="G81" s="50"/>
      <c r="H81" s="50"/>
      <c r="I81" s="50"/>
      <c r="J81" s="50"/>
      <c r="K81" s="50"/>
      <c r="L81" s="50"/>
      <c r="M81" s="45" t="str">
        <f t="shared" si="10"/>
        <v/>
      </c>
      <c r="N81" s="48" t="str">
        <f t="shared" si="11"/>
        <v/>
      </c>
      <c r="O81" s="153"/>
    </row>
    <row r="82">
      <c r="B82" s="40" t="s">
        <v>143</v>
      </c>
      <c r="C82" s="42"/>
      <c r="D82" s="42"/>
      <c r="E82" s="42"/>
      <c r="F82" s="50"/>
      <c r="G82" s="50"/>
      <c r="H82" s="50"/>
      <c r="I82" s="50"/>
      <c r="J82" s="50"/>
      <c r="K82" s="50"/>
      <c r="L82" s="50"/>
      <c r="M82" s="45" t="str">
        <f t="shared" si="10"/>
        <v/>
      </c>
      <c r="N82" s="48" t="str">
        <f t="shared" si="11"/>
        <v/>
      </c>
      <c r="O82" s="153"/>
    </row>
    <row r="83">
      <c r="B83" s="40" t="s">
        <v>144</v>
      </c>
      <c r="C83" s="42"/>
      <c r="D83" s="42"/>
      <c r="E83" s="42"/>
      <c r="F83" s="50"/>
      <c r="G83" s="50"/>
      <c r="H83" s="50"/>
      <c r="I83" s="50"/>
      <c r="J83" s="50"/>
      <c r="K83" s="50"/>
      <c r="L83" s="50"/>
      <c r="M83" s="45" t="str">
        <f t="shared" si="10"/>
        <v/>
      </c>
      <c r="N83" s="48" t="str">
        <f t="shared" si="11"/>
        <v/>
      </c>
      <c r="O83" s="153"/>
    </row>
    <row r="84">
      <c r="B84" s="40" t="s">
        <v>145</v>
      </c>
      <c r="C84" s="42"/>
      <c r="D84" s="42"/>
      <c r="E84" s="42"/>
      <c r="F84" s="50"/>
      <c r="G84" s="50"/>
      <c r="H84" s="50"/>
      <c r="I84" s="50"/>
      <c r="J84" s="50"/>
      <c r="K84" s="50"/>
      <c r="L84" s="50"/>
      <c r="M84" s="45" t="str">
        <f t="shared" si="10"/>
        <v/>
      </c>
      <c r="N84" s="48" t="str">
        <f t="shared" si="11"/>
        <v/>
      </c>
      <c r="O84" s="154"/>
    </row>
    <row r="85">
      <c r="B85" s="33"/>
      <c r="C85" s="33"/>
      <c r="D85" s="33"/>
      <c r="E85" s="33"/>
      <c r="F85" s="147"/>
      <c r="G85" s="147"/>
      <c r="H85" s="147"/>
      <c r="I85" s="147"/>
      <c r="J85" s="147"/>
      <c r="K85" s="147"/>
      <c r="L85" s="147"/>
      <c r="N85" s="4"/>
      <c r="O85" s="45"/>
    </row>
    <row r="86">
      <c r="A86" s="8" t="s">
        <v>146</v>
      </c>
      <c r="B86" s="33"/>
      <c r="C86" s="33"/>
      <c r="D86" s="33"/>
      <c r="E86" s="33"/>
      <c r="F86" s="147"/>
      <c r="G86" s="147"/>
      <c r="H86" s="147"/>
      <c r="I86" s="147"/>
      <c r="J86" s="147"/>
      <c r="K86" s="147"/>
      <c r="L86" s="147"/>
      <c r="N86" s="4"/>
      <c r="O86" s="45"/>
    </row>
    <row r="87">
      <c r="B87" s="81" t="s">
        <v>679</v>
      </c>
      <c r="C87" s="82"/>
      <c r="D87" s="82"/>
      <c r="E87" s="82"/>
      <c r="F87" s="147"/>
      <c r="G87" s="147"/>
      <c r="H87" s="147"/>
      <c r="I87" s="147"/>
      <c r="J87" s="147"/>
      <c r="K87" s="147"/>
      <c r="L87" s="147"/>
      <c r="N87" s="4"/>
      <c r="O87" s="45"/>
    </row>
    <row r="88">
      <c r="B88" s="33"/>
      <c r="C88" s="33"/>
      <c r="D88" s="33"/>
      <c r="E88" s="33"/>
      <c r="F88" s="147"/>
      <c r="G88" s="147"/>
      <c r="H88" s="147"/>
      <c r="I88" s="147"/>
      <c r="J88" s="147"/>
      <c r="K88" s="147"/>
      <c r="L88" s="147"/>
      <c r="N88" s="4"/>
      <c r="O88" s="158"/>
      <c r="R88" s="83"/>
    </row>
    <row r="89">
      <c r="B89" s="40"/>
      <c r="C89" s="146" t="s">
        <v>292</v>
      </c>
      <c r="D89" s="42"/>
      <c r="E89" s="42"/>
      <c r="F89" s="50"/>
      <c r="G89" s="50"/>
      <c r="H89" s="50"/>
      <c r="I89" s="50"/>
      <c r="J89" s="50"/>
      <c r="K89" s="50"/>
      <c r="L89" s="50"/>
      <c r="M89" s="85" t="str">
        <f t="shared" ref="M89:M91" si="12">if(Count(F89:L89)&gt;0,sum(F89:L89),"")</f>
        <v/>
      </c>
      <c r="N89" s="48" t="str">
        <f t="shared" ref="N89:N138" si="13">if(ISNUMBER(M89)=false,"",if($J$8&lt;&gt;0,if(M89&lt;&gt;"",M89*$J$8,""),""))</f>
        <v/>
      </c>
      <c r="O89" s="154"/>
    </row>
    <row r="90">
      <c r="B90" s="40">
        <v>1.0</v>
      </c>
      <c r="C90" s="84" t="s">
        <v>293</v>
      </c>
      <c r="D90" s="42"/>
      <c r="E90" s="42"/>
      <c r="F90" s="49">
        <v>25729.0</v>
      </c>
      <c r="G90" s="49">
        <v>40755.0</v>
      </c>
      <c r="H90" s="50"/>
      <c r="I90" s="50"/>
      <c r="J90" s="50"/>
      <c r="K90" s="50"/>
      <c r="L90" s="50"/>
      <c r="M90" s="159">
        <f t="shared" si="12"/>
        <v>66484</v>
      </c>
      <c r="N90" s="48">
        <f t="shared" si="13"/>
        <v>967.3257938</v>
      </c>
      <c r="O90" s="154">
        <v>967.0</v>
      </c>
    </row>
    <row r="91">
      <c r="B91" s="40">
        <v>2.0</v>
      </c>
      <c r="C91" s="84" t="s">
        <v>379</v>
      </c>
      <c r="D91" s="42"/>
      <c r="E91" s="42"/>
      <c r="F91" s="49">
        <v>1801.0</v>
      </c>
      <c r="G91" s="49">
        <v>2853.0</v>
      </c>
      <c r="H91" s="50"/>
      <c r="I91" s="50"/>
      <c r="J91" s="50"/>
      <c r="K91" s="50"/>
      <c r="L91" s="50"/>
      <c r="M91" s="159">
        <f t="shared" si="12"/>
        <v>4654</v>
      </c>
      <c r="N91" s="48">
        <f t="shared" si="13"/>
        <v>67.71455153</v>
      </c>
      <c r="O91" s="154">
        <v>68.0</v>
      </c>
    </row>
    <row r="92">
      <c r="B92" s="40"/>
      <c r="C92" s="84"/>
      <c r="D92" s="42"/>
      <c r="E92" s="42"/>
      <c r="F92" s="50"/>
      <c r="G92" s="50"/>
      <c r="H92" s="50"/>
      <c r="I92" s="50"/>
      <c r="J92" s="50"/>
      <c r="K92" s="50"/>
      <c r="L92" s="50"/>
      <c r="M92" s="85"/>
      <c r="N92" s="48" t="str">
        <f t="shared" si="13"/>
        <v/>
      </c>
      <c r="O92" s="154"/>
    </row>
    <row r="93">
      <c r="B93" s="40"/>
      <c r="C93" s="146" t="s">
        <v>284</v>
      </c>
      <c r="D93" s="42"/>
      <c r="E93" s="42"/>
      <c r="F93" s="50"/>
      <c r="G93" s="50"/>
      <c r="H93" s="50"/>
      <c r="I93" s="50"/>
      <c r="J93" s="50"/>
      <c r="K93" s="50"/>
      <c r="L93" s="50"/>
      <c r="M93" s="85"/>
      <c r="N93" s="48" t="str">
        <f t="shared" si="13"/>
        <v/>
      </c>
      <c r="O93" s="154"/>
    </row>
    <row r="94">
      <c r="B94" s="40"/>
      <c r="C94" s="84" t="s">
        <v>285</v>
      </c>
      <c r="D94" s="42"/>
      <c r="E94" s="42"/>
      <c r="F94" s="50"/>
      <c r="G94" s="50"/>
      <c r="H94" s="50"/>
      <c r="I94" s="50"/>
      <c r="J94" s="50"/>
      <c r="K94" s="50"/>
      <c r="L94" s="50"/>
      <c r="M94" s="85"/>
      <c r="N94" s="48" t="str">
        <f t="shared" si="13"/>
        <v/>
      </c>
      <c r="O94" s="154"/>
    </row>
    <row r="95">
      <c r="B95" s="40">
        <v>2.0</v>
      </c>
      <c r="C95" s="84" t="s">
        <v>297</v>
      </c>
      <c r="D95" s="42"/>
      <c r="E95" s="42"/>
      <c r="F95" s="49">
        <v>-38427.0</v>
      </c>
      <c r="G95" s="49">
        <v>-37770.0</v>
      </c>
      <c r="H95" s="50"/>
      <c r="I95" s="50"/>
      <c r="J95" s="50"/>
      <c r="K95" s="50"/>
      <c r="L95" s="50"/>
      <c r="M95" s="159">
        <f t="shared" ref="M95:M96" si="14">if(Count(F95:L95)&gt;0,sum(F95:L95),"")</f>
        <v>-76197</v>
      </c>
      <c r="N95" s="48">
        <f t="shared" si="13"/>
        <v>-1108.647547</v>
      </c>
      <c r="O95" s="154">
        <v>-1109.0</v>
      </c>
    </row>
    <row r="96">
      <c r="B96" s="40" t="s">
        <v>661</v>
      </c>
      <c r="C96" s="84" t="s">
        <v>288</v>
      </c>
      <c r="D96" s="42"/>
      <c r="E96" s="42"/>
      <c r="F96" s="49">
        <v>1801.0</v>
      </c>
      <c r="G96" s="49">
        <v>2853.0</v>
      </c>
      <c r="H96" s="50"/>
      <c r="I96" s="50"/>
      <c r="J96" s="50"/>
      <c r="K96" s="50"/>
      <c r="L96" s="50"/>
      <c r="M96" s="159">
        <f t="shared" si="14"/>
        <v>4654</v>
      </c>
      <c r="N96" s="48">
        <f t="shared" si="13"/>
        <v>67.71455153</v>
      </c>
      <c r="O96" s="154">
        <v>68.0</v>
      </c>
    </row>
    <row r="97">
      <c r="B97" s="40" t="s">
        <v>662</v>
      </c>
      <c r="C97" s="84" t="s">
        <v>663</v>
      </c>
      <c r="D97" s="42"/>
      <c r="E97" s="42"/>
      <c r="F97" s="50"/>
      <c r="G97" s="49">
        <v>-1.0</v>
      </c>
      <c r="H97" s="50"/>
      <c r="I97" s="50"/>
      <c r="J97" s="50"/>
      <c r="K97" s="50"/>
      <c r="L97" s="50"/>
      <c r="M97" s="85"/>
      <c r="N97" s="48" t="str">
        <f t="shared" si="13"/>
        <v/>
      </c>
      <c r="O97" s="154"/>
    </row>
    <row r="98">
      <c r="B98" s="40" t="s">
        <v>664</v>
      </c>
      <c r="C98" s="84" t="s">
        <v>290</v>
      </c>
      <c r="D98" s="42"/>
      <c r="E98" s="42"/>
      <c r="F98" s="50"/>
      <c r="G98" s="49">
        <v>46.0</v>
      </c>
      <c r="H98" s="50"/>
      <c r="I98" s="50"/>
      <c r="J98" s="50"/>
      <c r="K98" s="50"/>
      <c r="L98" s="50"/>
      <c r="M98" s="85"/>
      <c r="N98" s="48" t="str">
        <f t="shared" si="13"/>
        <v/>
      </c>
      <c r="O98" s="154">
        <v>1.0</v>
      </c>
    </row>
    <row r="99">
      <c r="B99" s="40"/>
      <c r="C99" s="84"/>
      <c r="D99" s="42"/>
      <c r="E99" s="42"/>
      <c r="F99" s="50"/>
      <c r="G99" s="50"/>
      <c r="H99" s="50"/>
      <c r="I99" s="50"/>
      <c r="J99" s="50"/>
      <c r="K99" s="50"/>
      <c r="L99" s="50"/>
      <c r="M99" s="85" t="str">
        <f t="shared" ref="M99:M138" si="15">if(Count(F99:L99)&gt;0,sum(F99:L99),"")</f>
        <v/>
      </c>
      <c r="N99" s="48" t="str">
        <f t="shared" si="13"/>
        <v/>
      </c>
      <c r="O99" s="154"/>
    </row>
    <row r="100">
      <c r="B100" s="40"/>
      <c r="C100" s="146" t="s">
        <v>295</v>
      </c>
      <c r="D100" s="42"/>
      <c r="E100" s="42"/>
      <c r="F100" s="50"/>
      <c r="G100" s="50"/>
      <c r="H100" s="50"/>
      <c r="I100" s="50"/>
      <c r="J100" s="50"/>
      <c r="K100" s="50"/>
      <c r="L100" s="50"/>
      <c r="M100" s="85" t="str">
        <f t="shared" si="15"/>
        <v/>
      </c>
      <c r="N100" s="48" t="str">
        <f t="shared" si="13"/>
        <v/>
      </c>
      <c r="O100" s="154"/>
    </row>
    <row r="101">
      <c r="B101" s="40"/>
      <c r="C101" s="84" t="s">
        <v>296</v>
      </c>
      <c r="D101" s="42"/>
      <c r="E101" s="42"/>
      <c r="F101" s="50"/>
      <c r="G101" s="50"/>
      <c r="H101" s="50"/>
      <c r="I101" s="50"/>
      <c r="J101" s="50"/>
      <c r="K101" s="50"/>
      <c r="L101" s="50"/>
      <c r="M101" s="85" t="str">
        <f t="shared" si="15"/>
        <v/>
      </c>
      <c r="N101" s="48" t="str">
        <f t="shared" si="13"/>
        <v/>
      </c>
      <c r="O101" s="154"/>
    </row>
    <row r="102">
      <c r="B102" s="40">
        <v>2.0</v>
      </c>
      <c r="C102" s="84" t="s">
        <v>665</v>
      </c>
      <c r="D102" s="42"/>
      <c r="E102" s="42"/>
      <c r="F102" s="50"/>
      <c r="G102" s="50"/>
      <c r="H102" s="49">
        <v>-1232982.0</v>
      </c>
      <c r="I102" s="50"/>
      <c r="J102" s="50"/>
      <c r="K102" s="50"/>
      <c r="L102" s="50"/>
      <c r="M102" s="159">
        <f t="shared" si="15"/>
        <v>-1232982</v>
      </c>
      <c r="N102" s="48">
        <f t="shared" si="13"/>
        <v>-17939.58384</v>
      </c>
      <c r="O102" s="154">
        <v>-17939.0</v>
      </c>
    </row>
    <row r="103">
      <c r="B103" s="40">
        <v>4.0</v>
      </c>
      <c r="C103" s="84" t="s">
        <v>666</v>
      </c>
      <c r="D103" s="42"/>
      <c r="E103" s="42"/>
      <c r="F103" s="50"/>
      <c r="G103" s="50"/>
      <c r="H103" s="49">
        <v>-1232982.0</v>
      </c>
      <c r="I103" s="50"/>
      <c r="J103" s="50"/>
      <c r="K103" s="50"/>
      <c r="L103" s="50"/>
      <c r="M103" s="159">
        <f t="shared" si="15"/>
        <v>-1232982</v>
      </c>
      <c r="N103" s="48">
        <f t="shared" si="13"/>
        <v>-17939.58384</v>
      </c>
      <c r="O103" s="154">
        <v>-17939.0</v>
      </c>
    </row>
    <row r="104">
      <c r="B104" s="40">
        <v>5.0</v>
      </c>
      <c r="C104" s="84" t="s">
        <v>421</v>
      </c>
      <c r="D104" s="42"/>
      <c r="E104" s="42"/>
      <c r="F104" s="50"/>
      <c r="G104" s="50"/>
      <c r="H104" s="49">
        <v>22.0</v>
      </c>
      <c r="I104" s="50"/>
      <c r="J104" s="50"/>
      <c r="K104" s="50"/>
      <c r="L104" s="50"/>
      <c r="M104" s="159">
        <f t="shared" si="15"/>
        <v>22</v>
      </c>
      <c r="N104" s="48">
        <f t="shared" si="13"/>
        <v>0.3200945711</v>
      </c>
      <c r="O104" s="154">
        <v>1.0</v>
      </c>
    </row>
    <row r="105">
      <c r="B105" s="40"/>
      <c r="C105" s="84"/>
      <c r="D105" s="42"/>
      <c r="E105" s="42"/>
      <c r="F105" s="50"/>
      <c r="G105" s="50"/>
      <c r="H105" s="50"/>
      <c r="I105" s="50"/>
      <c r="J105" s="50"/>
      <c r="K105" s="50"/>
      <c r="L105" s="50"/>
      <c r="M105" s="85" t="str">
        <f t="shared" si="15"/>
        <v/>
      </c>
      <c r="N105" s="48" t="str">
        <f t="shared" si="13"/>
        <v/>
      </c>
      <c r="O105" s="154"/>
    </row>
    <row r="106">
      <c r="B106" s="40"/>
      <c r="C106" s="84"/>
      <c r="D106" s="42"/>
      <c r="E106" s="42"/>
      <c r="F106" s="50"/>
      <c r="G106" s="50"/>
      <c r="H106" s="50"/>
      <c r="I106" s="50"/>
      <c r="J106" s="50"/>
      <c r="K106" s="50"/>
      <c r="L106" s="50"/>
      <c r="M106" s="85" t="str">
        <f t="shared" si="15"/>
        <v/>
      </c>
      <c r="N106" s="48" t="str">
        <f t="shared" si="13"/>
        <v/>
      </c>
      <c r="O106" s="154"/>
    </row>
    <row r="107">
      <c r="B107" s="40"/>
      <c r="C107" s="84"/>
      <c r="D107" s="42"/>
      <c r="E107" s="42"/>
      <c r="F107" s="50"/>
      <c r="G107" s="50"/>
      <c r="H107" s="50"/>
      <c r="I107" s="50"/>
      <c r="J107" s="50"/>
      <c r="K107" s="50"/>
      <c r="L107" s="50"/>
      <c r="M107" s="85" t="str">
        <f t="shared" si="15"/>
        <v/>
      </c>
      <c r="N107" s="48" t="str">
        <f t="shared" si="13"/>
        <v/>
      </c>
      <c r="O107" s="154"/>
    </row>
    <row r="108">
      <c r="B108" s="40"/>
      <c r="C108" s="84"/>
      <c r="D108" s="42"/>
      <c r="E108" s="42"/>
      <c r="F108" s="50"/>
      <c r="G108" s="50"/>
      <c r="H108" s="50"/>
      <c r="I108" s="50"/>
      <c r="J108" s="50"/>
      <c r="K108" s="50"/>
      <c r="L108" s="50"/>
      <c r="M108" s="85" t="str">
        <f t="shared" si="15"/>
        <v/>
      </c>
      <c r="N108" s="48" t="str">
        <f t="shared" si="13"/>
        <v/>
      </c>
      <c r="O108" s="154"/>
    </row>
    <row r="109">
      <c r="B109" s="40"/>
      <c r="C109" s="84"/>
      <c r="D109" s="42"/>
      <c r="E109" s="42"/>
      <c r="F109" s="50"/>
      <c r="G109" s="50"/>
      <c r="H109" s="50"/>
      <c r="I109" s="50"/>
      <c r="J109" s="50"/>
      <c r="K109" s="50"/>
      <c r="L109" s="50"/>
      <c r="M109" s="85" t="str">
        <f t="shared" si="15"/>
        <v/>
      </c>
      <c r="N109" s="48" t="str">
        <f t="shared" si="13"/>
        <v/>
      </c>
      <c r="O109" s="154"/>
    </row>
    <row r="110">
      <c r="B110" s="40"/>
      <c r="C110" s="84"/>
      <c r="D110" s="42"/>
      <c r="E110" s="42"/>
      <c r="F110" s="50"/>
      <c r="G110" s="50"/>
      <c r="H110" s="50"/>
      <c r="I110" s="50"/>
      <c r="J110" s="50"/>
      <c r="K110" s="50"/>
      <c r="L110" s="50"/>
      <c r="M110" s="85" t="str">
        <f t="shared" si="15"/>
        <v/>
      </c>
      <c r="N110" s="48" t="str">
        <f t="shared" si="13"/>
        <v/>
      </c>
      <c r="O110" s="154"/>
    </row>
    <row r="111">
      <c r="B111" s="40"/>
      <c r="C111" s="84"/>
      <c r="D111" s="42"/>
      <c r="E111" s="42"/>
      <c r="F111" s="50"/>
      <c r="G111" s="50"/>
      <c r="H111" s="50"/>
      <c r="I111" s="50"/>
      <c r="J111" s="50"/>
      <c r="K111" s="50"/>
      <c r="L111" s="50"/>
      <c r="M111" s="85" t="str">
        <f t="shared" si="15"/>
        <v/>
      </c>
      <c r="N111" s="48" t="str">
        <f t="shared" si="13"/>
        <v/>
      </c>
      <c r="O111" s="154"/>
    </row>
    <row r="112">
      <c r="B112" s="40"/>
      <c r="C112" s="84"/>
      <c r="D112" s="42"/>
      <c r="E112" s="42"/>
      <c r="F112" s="50"/>
      <c r="G112" s="50"/>
      <c r="H112" s="50"/>
      <c r="I112" s="50"/>
      <c r="J112" s="50"/>
      <c r="K112" s="50"/>
      <c r="L112" s="50"/>
      <c r="M112" s="85" t="str">
        <f t="shared" si="15"/>
        <v/>
      </c>
      <c r="N112" s="48" t="str">
        <f t="shared" si="13"/>
        <v/>
      </c>
      <c r="O112" s="154"/>
    </row>
    <row r="113">
      <c r="B113" s="40"/>
      <c r="C113" s="84"/>
      <c r="D113" s="42"/>
      <c r="E113" s="42"/>
      <c r="F113" s="50"/>
      <c r="G113" s="50"/>
      <c r="H113" s="50"/>
      <c r="I113" s="50"/>
      <c r="J113" s="50"/>
      <c r="K113" s="50"/>
      <c r="L113" s="50"/>
      <c r="M113" s="85" t="str">
        <f t="shared" si="15"/>
        <v/>
      </c>
      <c r="N113" s="48" t="str">
        <f t="shared" si="13"/>
        <v/>
      </c>
      <c r="O113" s="154"/>
    </row>
    <row r="114">
      <c r="B114" s="40"/>
      <c r="C114" s="84"/>
      <c r="D114" s="42"/>
      <c r="E114" s="42"/>
      <c r="F114" s="50"/>
      <c r="G114" s="50"/>
      <c r="H114" s="50"/>
      <c r="I114" s="50"/>
      <c r="J114" s="50"/>
      <c r="K114" s="50"/>
      <c r="L114" s="50"/>
      <c r="M114" s="85" t="str">
        <f t="shared" si="15"/>
        <v/>
      </c>
      <c r="N114" s="48" t="str">
        <f t="shared" si="13"/>
        <v/>
      </c>
      <c r="O114" s="154"/>
    </row>
    <row r="115">
      <c r="B115" s="40"/>
      <c r="C115" s="84"/>
      <c r="D115" s="42"/>
      <c r="E115" s="42"/>
      <c r="F115" s="50"/>
      <c r="G115" s="50"/>
      <c r="H115" s="50"/>
      <c r="I115" s="50"/>
      <c r="J115" s="50"/>
      <c r="K115" s="50"/>
      <c r="L115" s="50"/>
      <c r="M115" s="85" t="str">
        <f t="shared" si="15"/>
        <v/>
      </c>
      <c r="N115" s="48" t="str">
        <f t="shared" si="13"/>
        <v/>
      </c>
      <c r="O115" s="154"/>
    </row>
    <row r="116">
      <c r="B116" s="40"/>
      <c r="C116" s="84"/>
      <c r="D116" s="42"/>
      <c r="E116" s="42"/>
      <c r="F116" s="50"/>
      <c r="G116" s="50"/>
      <c r="H116" s="50"/>
      <c r="I116" s="50"/>
      <c r="J116" s="50"/>
      <c r="K116" s="50"/>
      <c r="L116" s="50"/>
      <c r="M116" s="85" t="str">
        <f t="shared" si="15"/>
        <v/>
      </c>
      <c r="N116" s="48" t="str">
        <f t="shared" si="13"/>
        <v/>
      </c>
      <c r="O116" s="154"/>
    </row>
    <row r="117">
      <c r="B117" s="40"/>
      <c r="C117" s="84"/>
      <c r="D117" s="42"/>
      <c r="E117" s="42"/>
      <c r="F117" s="50"/>
      <c r="G117" s="50"/>
      <c r="H117" s="50"/>
      <c r="I117" s="50"/>
      <c r="J117" s="50"/>
      <c r="K117" s="50"/>
      <c r="L117" s="50"/>
      <c r="M117" s="85" t="str">
        <f t="shared" si="15"/>
        <v/>
      </c>
      <c r="N117" s="48" t="str">
        <f t="shared" si="13"/>
        <v/>
      </c>
      <c r="O117" s="154"/>
    </row>
    <row r="118">
      <c r="B118" s="40"/>
      <c r="C118" s="84"/>
      <c r="D118" s="42"/>
      <c r="E118" s="42"/>
      <c r="F118" s="50"/>
      <c r="G118" s="50"/>
      <c r="H118" s="50"/>
      <c r="I118" s="50"/>
      <c r="J118" s="50"/>
      <c r="K118" s="50"/>
      <c r="L118" s="50"/>
      <c r="M118" s="85" t="str">
        <f t="shared" si="15"/>
        <v/>
      </c>
      <c r="N118" s="48" t="str">
        <f t="shared" si="13"/>
        <v/>
      </c>
      <c r="O118" s="154"/>
    </row>
    <row r="119">
      <c r="B119" s="40"/>
      <c r="C119" s="84"/>
      <c r="D119" s="42"/>
      <c r="E119" s="42"/>
      <c r="F119" s="50"/>
      <c r="G119" s="50"/>
      <c r="H119" s="50"/>
      <c r="I119" s="50"/>
      <c r="J119" s="50"/>
      <c r="K119" s="50"/>
      <c r="L119" s="50"/>
      <c r="M119" s="85" t="str">
        <f t="shared" si="15"/>
        <v/>
      </c>
      <c r="N119" s="48" t="str">
        <f t="shared" si="13"/>
        <v/>
      </c>
      <c r="O119" s="154"/>
    </row>
    <row r="120">
      <c r="B120" s="40"/>
      <c r="C120" s="84"/>
      <c r="D120" s="42"/>
      <c r="E120" s="42"/>
      <c r="F120" s="50"/>
      <c r="G120" s="50"/>
      <c r="H120" s="50"/>
      <c r="I120" s="50"/>
      <c r="J120" s="50"/>
      <c r="K120" s="50"/>
      <c r="L120" s="50"/>
      <c r="M120" s="85" t="str">
        <f t="shared" si="15"/>
        <v/>
      </c>
      <c r="N120" s="48" t="str">
        <f t="shared" si="13"/>
        <v/>
      </c>
      <c r="O120" s="154"/>
    </row>
    <row r="121">
      <c r="B121" s="40"/>
      <c r="C121" s="84"/>
      <c r="D121" s="42"/>
      <c r="E121" s="42"/>
      <c r="F121" s="50"/>
      <c r="G121" s="50"/>
      <c r="H121" s="50"/>
      <c r="I121" s="50"/>
      <c r="J121" s="50"/>
      <c r="K121" s="50"/>
      <c r="L121" s="50"/>
      <c r="M121" s="85" t="str">
        <f t="shared" si="15"/>
        <v/>
      </c>
      <c r="N121" s="48" t="str">
        <f t="shared" si="13"/>
        <v/>
      </c>
      <c r="O121" s="154"/>
    </row>
    <row r="122">
      <c r="B122" s="40"/>
      <c r="C122" s="84"/>
      <c r="D122" s="42"/>
      <c r="E122" s="42"/>
      <c r="F122" s="50"/>
      <c r="G122" s="50"/>
      <c r="H122" s="50"/>
      <c r="I122" s="50"/>
      <c r="J122" s="50"/>
      <c r="K122" s="50"/>
      <c r="L122" s="50"/>
      <c r="M122" s="85" t="str">
        <f t="shared" si="15"/>
        <v/>
      </c>
      <c r="N122" s="48" t="str">
        <f t="shared" si="13"/>
        <v/>
      </c>
      <c r="O122" s="154"/>
    </row>
    <row r="123">
      <c r="B123" s="40"/>
      <c r="C123" s="84"/>
      <c r="D123" s="42"/>
      <c r="E123" s="42"/>
      <c r="F123" s="50"/>
      <c r="G123" s="50"/>
      <c r="H123" s="50"/>
      <c r="I123" s="50"/>
      <c r="J123" s="50"/>
      <c r="K123" s="50"/>
      <c r="L123" s="50"/>
      <c r="M123" s="85" t="str">
        <f t="shared" si="15"/>
        <v/>
      </c>
      <c r="N123" s="48" t="str">
        <f t="shared" si="13"/>
        <v/>
      </c>
      <c r="O123" s="154"/>
    </row>
    <row r="124">
      <c r="B124" s="40"/>
      <c r="C124" s="84"/>
      <c r="D124" s="42"/>
      <c r="E124" s="42"/>
      <c r="F124" s="50"/>
      <c r="G124" s="50"/>
      <c r="H124" s="50"/>
      <c r="I124" s="50"/>
      <c r="J124" s="50"/>
      <c r="K124" s="50"/>
      <c r="L124" s="50"/>
      <c r="M124" s="85" t="str">
        <f t="shared" si="15"/>
        <v/>
      </c>
      <c r="N124" s="48" t="str">
        <f t="shared" si="13"/>
        <v/>
      </c>
      <c r="O124" s="154"/>
    </row>
    <row r="125">
      <c r="B125" s="40"/>
      <c r="C125" s="84"/>
      <c r="D125" s="42"/>
      <c r="E125" s="42"/>
      <c r="F125" s="50"/>
      <c r="G125" s="50"/>
      <c r="H125" s="50"/>
      <c r="I125" s="50"/>
      <c r="J125" s="50"/>
      <c r="K125" s="50"/>
      <c r="L125" s="50"/>
      <c r="M125" s="85" t="str">
        <f t="shared" si="15"/>
        <v/>
      </c>
      <c r="N125" s="48" t="str">
        <f t="shared" si="13"/>
        <v/>
      </c>
      <c r="O125" s="154"/>
    </row>
    <row r="126">
      <c r="B126" s="40"/>
      <c r="C126" s="84"/>
      <c r="D126" s="42"/>
      <c r="E126" s="42"/>
      <c r="F126" s="50"/>
      <c r="G126" s="50"/>
      <c r="H126" s="50"/>
      <c r="I126" s="50"/>
      <c r="J126" s="50"/>
      <c r="K126" s="50"/>
      <c r="L126" s="50"/>
      <c r="M126" s="85" t="str">
        <f t="shared" si="15"/>
        <v/>
      </c>
      <c r="N126" s="48" t="str">
        <f t="shared" si="13"/>
        <v/>
      </c>
      <c r="O126" s="154"/>
    </row>
    <row r="127">
      <c r="B127" s="40"/>
      <c r="C127" s="84"/>
      <c r="D127" s="42"/>
      <c r="E127" s="42"/>
      <c r="F127" s="50"/>
      <c r="G127" s="50"/>
      <c r="H127" s="50"/>
      <c r="I127" s="50"/>
      <c r="J127" s="50"/>
      <c r="K127" s="50"/>
      <c r="L127" s="50"/>
      <c r="M127" s="85" t="str">
        <f t="shared" si="15"/>
        <v/>
      </c>
      <c r="N127" s="48" t="str">
        <f t="shared" si="13"/>
        <v/>
      </c>
      <c r="O127" s="154"/>
    </row>
    <row r="128">
      <c r="B128" s="40"/>
      <c r="C128" s="84"/>
      <c r="D128" s="42"/>
      <c r="E128" s="42"/>
      <c r="F128" s="50"/>
      <c r="G128" s="50"/>
      <c r="H128" s="50"/>
      <c r="I128" s="50"/>
      <c r="J128" s="50"/>
      <c r="K128" s="50"/>
      <c r="L128" s="50"/>
      <c r="M128" s="85" t="str">
        <f t="shared" si="15"/>
        <v/>
      </c>
      <c r="N128" s="48" t="str">
        <f t="shared" si="13"/>
        <v/>
      </c>
      <c r="O128" s="154"/>
    </row>
    <row r="129">
      <c r="B129" s="40"/>
      <c r="C129" s="84"/>
      <c r="D129" s="42"/>
      <c r="E129" s="42"/>
      <c r="F129" s="50"/>
      <c r="G129" s="50"/>
      <c r="H129" s="50"/>
      <c r="I129" s="50"/>
      <c r="J129" s="50"/>
      <c r="K129" s="50"/>
      <c r="L129" s="50"/>
      <c r="M129" s="85" t="str">
        <f t="shared" si="15"/>
        <v/>
      </c>
      <c r="N129" s="48" t="str">
        <f t="shared" si="13"/>
        <v/>
      </c>
      <c r="O129" s="154"/>
    </row>
    <row r="130">
      <c r="B130" s="40"/>
      <c r="C130" s="84"/>
      <c r="D130" s="42"/>
      <c r="E130" s="42"/>
      <c r="F130" s="50"/>
      <c r="G130" s="50"/>
      <c r="H130" s="50"/>
      <c r="I130" s="50"/>
      <c r="J130" s="50"/>
      <c r="K130" s="50"/>
      <c r="L130" s="50"/>
      <c r="M130" s="85" t="str">
        <f t="shared" si="15"/>
        <v/>
      </c>
      <c r="N130" s="48" t="str">
        <f t="shared" si="13"/>
        <v/>
      </c>
      <c r="O130" s="154"/>
    </row>
    <row r="131">
      <c r="B131" s="40"/>
      <c r="C131" s="84"/>
      <c r="D131" s="42"/>
      <c r="E131" s="42"/>
      <c r="F131" s="50"/>
      <c r="G131" s="50"/>
      <c r="H131" s="50"/>
      <c r="I131" s="50"/>
      <c r="J131" s="50"/>
      <c r="K131" s="50"/>
      <c r="L131" s="50"/>
      <c r="M131" s="85" t="str">
        <f t="shared" si="15"/>
        <v/>
      </c>
      <c r="N131" s="48" t="str">
        <f t="shared" si="13"/>
        <v/>
      </c>
      <c r="O131" s="154"/>
    </row>
    <row r="132">
      <c r="B132" s="40"/>
      <c r="C132" s="84"/>
      <c r="D132" s="42"/>
      <c r="E132" s="42"/>
      <c r="F132" s="50"/>
      <c r="G132" s="50"/>
      <c r="H132" s="50"/>
      <c r="I132" s="50"/>
      <c r="J132" s="50"/>
      <c r="K132" s="50"/>
      <c r="L132" s="50"/>
      <c r="M132" s="85" t="str">
        <f t="shared" si="15"/>
        <v/>
      </c>
      <c r="N132" s="48" t="str">
        <f t="shared" si="13"/>
        <v/>
      </c>
      <c r="O132" s="154"/>
    </row>
    <row r="133">
      <c r="B133" s="40"/>
      <c r="C133" s="84"/>
      <c r="D133" s="42"/>
      <c r="E133" s="42"/>
      <c r="F133" s="50"/>
      <c r="G133" s="50"/>
      <c r="H133" s="50"/>
      <c r="I133" s="50"/>
      <c r="J133" s="50"/>
      <c r="K133" s="50"/>
      <c r="L133" s="50"/>
      <c r="M133" s="85" t="str">
        <f t="shared" si="15"/>
        <v/>
      </c>
      <c r="N133" s="48" t="str">
        <f t="shared" si="13"/>
        <v/>
      </c>
      <c r="O133" s="154"/>
    </row>
    <row r="134">
      <c r="B134" s="40"/>
      <c r="C134" s="84"/>
      <c r="D134" s="42"/>
      <c r="E134" s="42"/>
      <c r="F134" s="50"/>
      <c r="G134" s="50"/>
      <c r="H134" s="50"/>
      <c r="I134" s="50"/>
      <c r="J134" s="50"/>
      <c r="K134" s="50"/>
      <c r="L134" s="50"/>
      <c r="M134" s="85" t="str">
        <f t="shared" si="15"/>
        <v/>
      </c>
      <c r="N134" s="48" t="str">
        <f t="shared" si="13"/>
        <v/>
      </c>
      <c r="O134" s="154"/>
    </row>
    <row r="135">
      <c r="B135" s="40"/>
      <c r="C135" s="84"/>
      <c r="D135" s="42"/>
      <c r="E135" s="42"/>
      <c r="F135" s="50"/>
      <c r="G135" s="50"/>
      <c r="H135" s="50"/>
      <c r="I135" s="50"/>
      <c r="J135" s="50"/>
      <c r="K135" s="50"/>
      <c r="L135" s="50"/>
      <c r="M135" s="85" t="str">
        <f t="shared" si="15"/>
        <v/>
      </c>
      <c r="N135" s="48" t="str">
        <f t="shared" si="13"/>
        <v/>
      </c>
      <c r="O135" s="154"/>
    </row>
    <row r="136">
      <c r="B136" s="40"/>
      <c r="C136" s="84"/>
      <c r="D136" s="42"/>
      <c r="E136" s="42"/>
      <c r="F136" s="50"/>
      <c r="G136" s="50"/>
      <c r="H136" s="50"/>
      <c r="I136" s="50"/>
      <c r="J136" s="50"/>
      <c r="K136" s="50"/>
      <c r="L136" s="50"/>
      <c r="M136" s="85" t="str">
        <f t="shared" si="15"/>
        <v/>
      </c>
      <c r="N136" s="48" t="str">
        <f t="shared" si="13"/>
        <v/>
      </c>
      <c r="O136" s="154"/>
    </row>
    <row r="137">
      <c r="B137" s="40"/>
      <c r="C137" s="84"/>
      <c r="D137" s="42"/>
      <c r="E137" s="42"/>
      <c r="F137" s="50"/>
      <c r="G137" s="50"/>
      <c r="H137" s="50"/>
      <c r="I137" s="50"/>
      <c r="J137" s="50"/>
      <c r="K137" s="50"/>
      <c r="L137" s="50"/>
      <c r="M137" s="85" t="str">
        <f t="shared" si="15"/>
        <v/>
      </c>
      <c r="N137" s="48" t="str">
        <f t="shared" si="13"/>
        <v/>
      </c>
      <c r="O137" s="154"/>
    </row>
    <row r="138">
      <c r="B138" s="40"/>
      <c r="C138" s="84"/>
      <c r="D138" s="42"/>
      <c r="E138" s="42"/>
      <c r="F138" s="50"/>
      <c r="G138" s="50"/>
      <c r="H138" s="50"/>
      <c r="I138" s="50"/>
      <c r="J138" s="50"/>
      <c r="K138" s="50"/>
      <c r="L138" s="50"/>
      <c r="M138" s="85" t="str">
        <f t="shared" si="15"/>
        <v/>
      </c>
      <c r="N138" s="48" t="str">
        <f t="shared" si="13"/>
        <v/>
      </c>
      <c r="O138" s="154"/>
    </row>
    <row r="139">
      <c r="A139" s="313" t="s">
        <v>148</v>
      </c>
      <c r="B139" s="314"/>
      <c r="C139" s="249"/>
      <c r="D139" s="67"/>
      <c r="E139" s="67"/>
      <c r="F139" s="225" t="s">
        <v>680</v>
      </c>
      <c r="M139" s="71"/>
      <c r="N139" s="71"/>
      <c r="O139" s="119"/>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c r="AM139" s="54"/>
      <c r="AN139" s="54"/>
    </row>
    <row r="140">
      <c r="A140" s="54"/>
      <c r="B140" s="314"/>
      <c r="C140" s="314"/>
      <c r="D140" s="315"/>
      <c r="E140" s="67"/>
      <c r="F140" s="71"/>
      <c r="G140" s="119"/>
      <c r="H140" s="119"/>
      <c r="I140" s="119"/>
      <c r="J140" s="71"/>
      <c r="K140" s="71"/>
      <c r="L140" s="71"/>
      <c r="M140" s="71"/>
      <c r="N140" s="71"/>
      <c r="O140" s="119"/>
      <c r="P140" s="54"/>
      <c r="Q140" s="54"/>
      <c r="R140" s="54"/>
      <c r="S140" s="54"/>
      <c r="T140" s="54"/>
      <c r="U140" s="54"/>
      <c r="V140" s="54"/>
      <c r="W140" s="54"/>
      <c r="X140" s="54"/>
      <c r="Y140" s="54"/>
      <c r="Z140" s="54"/>
      <c r="AA140" s="54"/>
      <c r="AB140" s="54"/>
      <c r="AC140" s="54"/>
      <c r="AD140" s="54"/>
      <c r="AE140" s="54"/>
      <c r="AF140" s="54"/>
      <c r="AG140" s="54"/>
      <c r="AH140" s="54"/>
      <c r="AI140" s="54"/>
      <c r="AJ140" s="54"/>
      <c r="AK140" s="54"/>
      <c r="AL140" s="54"/>
      <c r="AM140" s="54"/>
      <c r="AN140" s="54"/>
    </row>
    <row r="141">
      <c r="A141" s="117"/>
      <c r="B141" s="90" t="s">
        <v>149</v>
      </c>
      <c r="C141" s="316"/>
      <c r="D141" s="117"/>
      <c r="E141" s="67"/>
      <c r="F141" s="71"/>
      <c r="G141" s="317" t="s">
        <v>464</v>
      </c>
      <c r="H141" s="212"/>
      <c r="I141" s="212"/>
      <c r="J141" s="71"/>
      <c r="K141" s="71"/>
      <c r="L141" s="71"/>
      <c r="M141" s="71"/>
      <c r="N141" s="71"/>
      <c r="O141" s="119"/>
      <c r="P141" s="54"/>
      <c r="Q141" s="54"/>
      <c r="R141" s="54"/>
      <c r="S141" s="54"/>
      <c r="T141" s="54"/>
      <c r="U141" s="54"/>
      <c r="V141" s="54"/>
      <c r="W141" s="54"/>
      <c r="X141" s="54"/>
      <c r="Y141" s="54"/>
      <c r="Z141" s="54"/>
      <c r="AA141" s="54"/>
      <c r="AB141" s="54"/>
      <c r="AC141" s="54"/>
      <c r="AD141" s="54"/>
      <c r="AE141" s="54"/>
      <c r="AF141" s="54"/>
      <c r="AG141" s="54"/>
      <c r="AH141" s="54"/>
      <c r="AI141" s="54"/>
      <c r="AJ141" s="54"/>
      <c r="AK141" s="54"/>
      <c r="AL141" s="54"/>
      <c r="AM141" s="54"/>
      <c r="AN141" s="54"/>
    </row>
    <row r="142">
      <c r="A142" s="117"/>
      <c r="B142" s="318"/>
      <c r="C142" s="92" t="s">
        <v>150</v>
      </c>
      <c r="D142" s="117"/>
      <c r="E142" s="67"/>
      <c r="F142" s="71"/>
      <c r="G142" s="119"/>
      <c r="H142" s="260" t="s">
        <v>465</v>
      </c>
      <c r="I142" s="260" t="s">
        <v>466</v>
      </c>
      <c r="J142" s="119"/>
      <c r="K142" s="71"/>
      <c r="L142" s="71"/>
      <c r="M142" s="71"/>
      <c r="N142" s="71"/>
      <c r="O142" s="119"/>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row>
    <row r="143">
      <c r="A143" s="117"/>
      <c r="B143" s="95" t="s">
        <v>151</v>
      </c>
      <c r="C143" s="319" t="s">
        <v>152</v>
      </c>
      <c r="D143" s="117"/>
      <c r="E143" s="67"/>
      <c r="F143" s="71"/>
      <c r="G143" s="119"/>
      <c r="H143" s="263">
        <v>44702.0</v>
      </c>
      <c r="I143" s="320" t="s">
        <v>467</v>
      </c>
      <c r="J143" s="119"/>
      <c r="K143" s="71"/>
      <c r="L143" s="71"/>
      <c r="M143" s="71"/>
      <c r="N143" s="71"/>
      <c r="O143" s="119"/>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row>
    <row r="144">
      <c r="A144" s="117"/>
      <c r="B144" s="321"/>
      <c r="C144" s="319" t="s">
        <v>153</v>
      </c>
      <c r="D144" s="117"/>
      <c r="E144" s="67"/>
      <c r="F144" s="71"/>
      <c r="G144" s="119"/>
      <c r="H144" s="119"/>
      <c r="I144" s="119"/>
      <c r="J144" s="119"/>
      <c r="K144" s="71"/>
      <c r="L144" s="71"/>
      <c r="M144" s="71"/>
      <c r="N144" s="71"/>
      <c r="O144" s="119"/>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row>
    <row r="145">
      <c r="A145" s="117"/>
      <c r="B145" s="322"/>
      <c r="C145" s="319" t="s">
        <v>154</v>
      </c>
      <c r="D145" s="117"/>
      <c r="E145" s="67"/>
      <c r="F145" s="71"/>
      <c r="G145" s="119"/>
      <c r="H145" s="119"/>
      <c r="I145" s="119"/>
      <c r="J145" s="119"/>
      <c r="K145" s="71"/>
      <c r="L145" s="71"/>
      <c r="M145" s="71"/>
      <c r="N145" s="71"/>
      <c r="O145" s="119"/>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row>
    <row r="146">
      <c r="A146" s="54"/>
      <c r="B146" s="249"/>
      <c r="C146" s="71"/>
      <c r="D146" s="67"/>
      <c r="E146" s="67"/>
      <c r="F146" s="119"/>
      <c r="G146" s="119"/>
      <c r="H146" s="71"/>
      <c r="I146" s="71"/>
      <c r="J146" s="71"/>
      <c r="K146" s="71"/>
      <c r="L146" s="71"/>
      <c r="M146" s="71"/>
      <c r="N146" s="71"/>
      <c r="O146" s="119"/>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row>
    <row r="147">
      <c r="A147" s="234"/>
      <c r="B147" s="212"/>
      <c r="C147" s="119" t="s">
        <v>156</v>
      </c>
      <c r="D147" s="269" t="s">
        <v>178</v>
      </c>
      <c r="F147" s="119"/>
      <c r="G147" s="119"/>
      <c r="H147" s="71"/>
      <c r="I147" s="71"/>
      <c r="J147" s="71"/>
      <c r="K147" s="71"/>
      <c r="L147" s="71"/>
      <c r="M147" s="71"/>
      <c r="N147" s="71"/>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row>
    <row r="148">
      <c r="A148" s="316"/>
      <c r="B148" s="323" t="s">
        <v>301</v>
      </c>
      <c r="C148" s="65"/>
      <c r="D148" s="88"/>
      <c r="F148" s="71"/>
      <c r="G148" s="71"/>
      <c r="H148" s="71"/>
      <c r="I148" s="71"/>
      <c r="J148" s="71"/>
      <c r="K148" s="71"/>
      <c r="L148" s="71"/>
      <c r="M148" s="71"/>
      <c r="N148" s="71"/>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row>
    <row r="149">
      <c r="A149" s="234"/>
      <c r="B149" s="108"/>
      <c r="C149" s="65"/>
      <c r="D149" s="167" t="s">
        <v>159</v>
      </c>
      <c r="F149" s="324" t="s">
        <v>667</v>
      </c>
      <c r="G149" s="119"/>
      <c r="H149" s="71"/>
      <c r="I149" s="71"/>
      <c r="J149" s="71"/>
      <c r="K149" s="71"/>
      <c r="L149" s="71"/>
      <c r="M149" s="71"/>
      <c r="N149" s="71"/>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row>
    <row r="150">
      <c r="A150" s="234"/>
      <c r="B150" s="108"/>
      <c r="C150" s="203"/>
      <c r="D150" s="167" t="s">
        <v>303</v>
      </c>
      <c r="F150" s="166" t="s">
        <v>304</v>
      </c>
      <c r="G150" s="119"/>
      <c r="H150" s="71"/>
      <c r="I150" s="71"/>
      <c r="J150" s="71"/>
      <c r="K150" s="71"/>
      <c r="L150" s="71"/>
      <c r="M150" s="71"/>
      <c r="N150" s="71"/>
      <c r="O150" s="54"/>
      <c r="P150" s="54"/>
      <c r="Q150" s="54"/>
      <c r="R150" s="54"/>
      <c r="S150" s="54"/>
      <c r="T150" s="54"/>
      <c r="U150" s="54"/>
      <c r="V150" s="54"/>
      <c r="W150" s="54"/>
      <c r="X150" s="54"/>
      <c r="Y150" s="54"/>
      <c r="Z150" s="54"/>
      <c r="AA150" s="54"/>
      <c r="AB150" s="54"/>
      <c r="AC150" s="54"/>
      <c r="AD150" s="54"/>
      <c r="AE150" s="54"/>
      <c r="AF150" s="54"/>
      <c r="AG150" s="54"/>
      <c r="AH150" s="54"/>
      <c r="AI150" s="54"/>
      <c r="AJ150" s="54"/>
      <c r="AK150" s="54"/>
      <c r="AL150" s="54"/>
      <c r="AM150" s="54"/>
      <c r="AN150" s="54"/>
    </row>
    <row r="151">
      <c r="A151" s="234"/>
      <c r="B151" s="108"/>
      <c r="C151" s="325" t="s">
        <v>681</v>
      </c>
      <c r="D151" s="167" t="s">
        <v>161</v>
      </c>
      <c r="F151" s="166">
        <v>100000.0</v>
      </c>
      <c r="G151" s="186" t="s">
        <v>470</v>
      </c>
      <c r="H151" s="119"/>
      <c r="I151" s="186" t="s">
        <v>471</v>
      </c>
      <c r="J151" s="119"/>
      <c r="K151" s="186" t="s">
        <v>472</v>
      </c>
      <c r="L151" s="71"/>
      <c r="M151" s="119"/>
      <c r="N151" s="119"/>
      <c r="O151" s="71"/>
      <c r="P151" s="71"/>
      <c r="Q151" s="54"/>
      <c r="R151" s="54"/>
      <c r="S151" s="54"/>
      <c r="T151" s="54"/>
      <c r="U151" s="52" t="s">
        <v>69</v>
      </c>
      <c r="V151" s="53" t="s">
        <v>70</v>
      </c>
      <c r="AA151" s="54"/>
      <c r="AB151" s="54"/>
      <c r="AC151" s="54"/>
      <c r="AD151" s="54"/>
      <c r="AE151" s="54"/>
      <c r="AF151" s="54"/>
      <c r="AG151" s="54"/>
      <c r="AH151" s="54"/>
      <c r="AI151" s="54"/>
      <c r="AJ151" s="54"/>
      <c r="AK151" s="54"/>
      <c r="AL151" s="54"/>
      <c r="AM151" s="54"/>
      <c r="AN151" s="54"/>
    </row>
    <row r="152">
      <c r="A152" s="234"/>
      <c r="B152" s="271"/>
      <c r="C152" s="274" t="s">
        <v>682</v>
      </c>
      <c r="D152" s="167" t="s">
        <v>163</v>
      </c>
      <c r="F152" s="166">
        <v>1250.0</v>
      </c>
      <c r="G152" s="231" t="s">
        <v>383</v>
      </c>
      <c r="H152" s="118" t="str">
        <f>N50</f>
        <v/>
      </c>
      <c r="I152" s="232">
        <f t="shared" ref="I152:I153" si="16">F152+H152</f>
        <v>1250</v>
      </c>
      <c r="J152" s="119"/>
      <c r="K152" s="118">
        <f>O50</f>
        <v>1249</v>
      </c>
      <c r="L152" s="225" t="s">
        <v>683</v>
      </c>
      <c r="R152" s="71"/>
      <c r="S152" s="326" t="s">
        <v>475</v>
      </c>
      <c r="T152" s="54"/>
      <c r="U152" s="54"/>
      <c r="V152" s="52" t="s">
        <v>72</v>
      </c>
      <c r="W152" s="56" t="s">
        <v>73</v>
      </c>
      <c r="X152" s="52" t="s">
        <v>74</v>
      </c>
      <c r="Y152" s="56" t="s">
        <v>75</v>
      </c>
      <c r="Z152" s="56" t="s">
        <v>76</v>
      </c>
      <c r="AA152" s="54"/>
      <c r="AB152" s="54"/>
      <c r="AC152" s="54"/>
      <c r="AD152" s="54"/>
      <c r="AE152" s="54"/>
      <c r="AF152" s="54"/>
      <c r="AG152" s="54"/>
      <c r="AH152" s="54"/>
      <c r="AI152" s="54"/>
      <c r="AJ152" s="54"/>
      <c r="AK152" s="54"/>
      <c r="AL152" s="54"/>
      <c r="AM152" s="54"/>
      <c r="AN152" s="54"/>
    </row>
    <row r="153">
      <c r="A153" s="234"/>
      <c r="B153" s="271"/>
      <c r="C153" s="108" t="s">
        <v>308</v>
      </c>
      <c r="D153" s="167" t="s">
        <v>164</v>
      </c>
      <c r="F153" s="166">
        <v>27.0</v>
      </c>
      <c r="G153" s="231" t="s">
        <v>476</v>
      </c>
      <c r="H153" s="118">
        <f>N33</f>
        <v>1.033032479</v>
      </c>
      <c r="I153" s="232">
        <f t="shared" si="16"/>
        <v>28.03303248</v>
      </c>
      <c r="J153" s="119"/>
      <c r="K153" s="118">
        <f>O33</f>
        <v>28</v>
      </c>
      <c r="L153" s="225" t="s">
        <v>684</v>
      </c>
      <c r="R153" s="71"/>
      <c r="S153" s="326" t="s">
        <v>475</v>
      </c>
      <c r="T153" s="54"/>
      <c r="U153" s="52" t="s">
        <v>78</v>
      </c>
      <c r="V153" s="126"/>
      <c r="W153" s="58" t="str">
        <f t="shared" ref="W153:W156" si="17">V153/$U$153</f>
        <v>#VALUE!</v>
      </c>
      <c r="X153" s="126"/>
      <c r="Y153" s="59" t="str">
        <f t="shared" ref="Y153:Y155" si="18">$S$35*W153</f>
        <v>#VALUE!</v>
      </c>
      <c r="Z153" s="56" t="s">
        <v>79</v>
      </c>
      <c r="AA153" s="54"/>
      <c r="AB153" s="54"/>
      <c r="AC153" s="54"/>
      <c r="AD153" s="54"/>
      <c r="AE153" s="54"/>
      <c r="AF153" s="54"/>
      <c r="AG153" s="54"/>
      <c r="AH153" s="54"/>
      <c r="AI153" s="54"/>
      <c r="AJ153" s="54"/>
      <c r="AK153" s="54"/>
      <c r="AL153" s="54"/>
      <c r="AM153" s="54"/>
      <c r="AN153" s="54"/>
    </row>
    <row r="154">
      <c r="A154" s="234"/>
      <c r="B154" s="271"/>
      <c r="C154" s="327" t="s">
        <v>310</v>
      </c>
      <c r="D154" s="171" t="s">
        <v>165</v>
      </c>
      <c r="F154" s="328"/>
      <c r="G154" s="119"/>
      <c r="H154" s="329" t="s">
        <v>311</v>
      </c>
      <c r="I154" s="212"/>
      <c r="J154" s="212"/>
      <c r="K154" s="71"/>
      <c r="L154" s="71" t="s">
        <v>151</v>
      </c>
      <c r="M154" s="71"/>
      <c r="N154" s="71"/>
      <c r="O154" s="54"/>
      <c r="P154" s="54"/>
      <c r="Q154" s="54"/>
      <c r="R154" s="54"/>
      <c r="S154" s="54"/>
      <c r="T154" s="54"/>
      <c r="U154" s="52" t="s">
        <v>82</v>
      </c>
      <c r="V154" s="126"/>
      <c r="W154" s="58" t="str">
        <f t="shared" si="17"/>
        <v>#VALUE!</v>
      </c>
      <c r="X154" s="54"/>
      <c r="Y154" s="59" t="str">
        <f t="shared" si="18"/>
        <v>#VALUE!</v>
      </c>
      <c r="Z154" s="54"/>
      <c r="AA154" s="54"/>
      <c r="AB154" s="54"/>
      <c r="AC154" s="54"/>
      <c r="AD154" s="54"/>
      <c r="AE154" s="54"/>
      <c r="AF154" s="54"/>
      <c r="AG154" s="54"/>
      <c r="AH154" s="54"/>
      <c r="AI154" s="54"/>
      <c r="AJ154" s="54"/>
      <c r="AK154" s="54"/>
      <c r="AL154" s="54"/>
      <c r="AM154" s="54"/>
      <c r="AN154" s="54"/>
    </row>
    <row r="155">
      <c r="A155" s="234"/>
      <c r="B155" s="108"/>
      <c r="C155" s="330" t="s">
        <v>167</v>
      </c>
      <c r="D155" s="167" t="s">
        <v>312</v>
      </c>
      <c r="F155" s="331">
        <v>0.01454975</v>
      </c>
      <c r="G155" s="54"/>
      <c r="H155" s="119"/>
      <c r="I155" s="119"/>
      <c r="J155" s="119"/>
      <c r="K155" s="279">
        <f>J8</f>
        <v>0.01454975323</v>
      </c>
      <c r="L155" s="225" t="s">
        <v>685</v>
      </c>
      <c r="R155" s="54"/>
      <c r="S155" s="326" t="s">
        <v>475</v>
      </c>
      <c r="T155" s="54"/>
      <c r="U155" s="52" t="s">
        <v>85</v>
      </c>
      <c r="V155" s="126"/>
      <c r="W155" s="58" t="str">
        <f t="shared" si="17"/>
        <v>#VALUE!</v>
      </c>
      <c r="X155" s="54"/>
      <c r="Y155" s="59" t="str">
        <f t="shared" si="18"/>
        <v>#VALUE!</v>
      </c>
      <c r="Z155" s="56" t="s">
        <v>86</v>
      </c>
      <c r="AA155" s="54"/>
      <c r="AB155" s="54"/>
      <c r="AC155" s="54"/>
      <c r="AD155" s="54"/>
      <c r="AE155" s="54"/>
      <c r="AF155" s="54"/>
      <c r="AG155" s="54"/>
      <c r="AH155" s="54"/>
      <c r="AI155" s="54"/>
      <c r="AJ155" s="54"/>
      <c r="AK155" s="54"/>
      <c r="AL155" s="54"/>
      <c r="AM155" s="54"/>
      <c r="AN155" s="54"/>
    </row>
    <row r="156">
      <c r="A156" s="234"/>
      <c r="B156" s="271"/>
      <c r="C156" s="332" t="s">
        <v>686</v>
      </c>
      <c r="D156" s="167" t="s">
        <v>168</v>
      </c>
      <c r="F156" s="166">
        <v>62693.0</v>
      </c>
      <c r="G156" s="54"/>
      <c r="H156" s="71"/>
      <c r="I156" s="71"/>
      <c r="J156" s="71"/>
      <c r="K156" s="71"/>
      <c r="L156" s="71"/>
      <c r="M156" s="71"/>
      <c r="N156" s="71"/>
      <c r="O156" s="54"/>
      <c r="P156" s="54"/>
      <c r="Q156" s="54"/>
      <c r="R156" s="54"/>
      <c r="S156" s="54"/>
      <c r="T156" s="54"/>
      <c r="U156" s="60" t="s">
        <v>89</v>
      </c>
      <c r="V156" s="126"/>
      <c r="W156" s="58" t="str">
        <f t="shared" si="17"/>
        <v>#VALUE!</v>
      </c>
      <c r="X156" s="54"/>
      <c r="Y156" s="54"/>
      <c r="Z156" s="54"/>
      <c r="AA156" s="54"/>
      <c r="AB156" s="54"/>
      <c r="AC156" s="54"/>
      <c r="AD156" s="54"/>
      <c r="AE156" s="54"/>
      <c r="AF156" s="54"/>
      <c r="AG156" s="54"/>
      <c r="AH156" s="54"/>
      <c r="AI156" s="54"/>
      <c r="AJ156" s="54"/>
      <c r="AK156" s="54"/>
      <c r="AL156" s="54"/>
      <c r="AM156" s="54"/>
      <c r="AN156" s="54"/>
    </row>
    <row r="157">
      <c r="A157" s="54"/>
      <c r="B157" s="108"/>
      <c r="C157" s="171" t="s">
        <v>171</v>
      </c>
      <c r="D157" s="171" t="s">
        <v>170</v>
      </c>
      <c r="F157" s="166">
        <v>0.0</v>
      </c>
      <c r="G157" s="119"/>
      <c r="H157" s="329" t="s">
        <v>311</v>
      </c>
      <c r="I157" s="333"/>
      <c r="J157" s="212"/>
      <c r="K157" s="212"/>
      <c r="L157" s="212"/>
      <c r="M157" s="212"/>
      <c r="N157" s="333"/>
      <c r="O157" s="117"/>
      <c r="P157" s="54"/>
      <c r="Q157" s="54"/>
      <c r="R157" s="54"/>
      <c r="S157" s="54"/>
      <c r="T157" s="54"/>
      <c r="U157" s="61" t="s">
        <v>91</v>
      </c>
      <c r="V157" s="62">
        <f>sum(V153:V155)</f>
        <v>0</v>
      </c>
      <c r="W157" s="54"/>
      <c r="X157" s="54"/>
      <c r="Y157" s="54"/>
      <c r="Z157" s="54"/>
      <c r="AA157" s="54"/>
      <c r="AB157" s="54"/>
      <c r="AC157" s="54"/>
      <c r="AD157" s="54"/>
      <c r="AE157" s="54"/>
      <c r="AF157" s="54"/>
      <c r="AG157" s="54"/>
      <c r="AH157" s="54"/>
      <c r="AI157" s="54"/>
      <c r="AJ157" s="54"/>
      <c r="AK157" s="54"/>
      <c r="AL157" s="54"/>
      <c r="AM157" s="54"/>
      <c r="AN157" s="54"/>
    </row>
    <row r="158">
      <c r="A158" s="54"/>
      <c r="B158" s="334"/>
      <c r="C158" s="108"/>
      <c r="D158" s="108"/>
      <c r="E158" s="108"/>
      <c r="F158" s="119"/>
      <c r="G158" s="54"/>
      <c r="H158" s="71"/>
      <c r="I158" s="71"/>
      <c r="J158" s="71"/>
      <c r="K158" s="71"/>
      <c r="L158" s="71"/>
      <c r="M158" s="71"/>
      <c r="N158" s="71"/>
      <c r="O158" s="54"/>
      <c r="P158" s="23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row>
    <row r="159">
      <c r="A159" s="117"/>
      <c r="B159" s="323" t="s">
        <v>172</v>
      </c>
      <c r="C159" s="334"/>
      <c r="D159" s="108"/>
      <c r="E159" s="108"/>
      <c r="F159" s="119"/>
      <c r="G159" s="54"/>
      <c r="H159" s="71"/>
      <c r="I159" s="71"/>
      <c r="J159" s="71"/>
      <c r="K159" s="71"/>
      <c r="L159" s="71"/>
      <c r="M159" s="71"/>
      <c r="N159" s="71"/>
      <c r="O159" s="54"/>
      <c r="P159" s="234"/>
      <c r="Q159" s="54"/>
      <c r="R159" s="54"/>
      <c r="S159" s="54"/>
      <c r="T159" s="54"/>
      <c r="U159" s="117"/>
      <c r="V159" s="117"/>
      <c r="W159" s="117"/>
      <c r="X159" s="54"/>
      <c r="Y159" s="54"/>
      <c r="Z159" s="54"/>
      <c r="AA159" s="54"/>
      <c r="AB159" s="54"/>
      <c r="AC159" s="54"/>
      <c r="AD159" s="54"/>
      <c r="AE159" s="54"/>
      <c r="AF159" s="54"/>
      <c r="AG159" s="54"/>
      <c r="AH159" s="54"/>
      <c r="AI159" s="54"/>
      <c r="AJ159" s="54"/>
      <c r="AK159" s="54"/>
      <c r="AL159" s="54"/>
      <c r="AM159" s="54"/>
      <c r="AN159" s="54"/>
    </row>
    <row r="160">
      <c r="A160" s="54"/>
      <c r="B160" s="108"/>
      <c r="C160" s="167" t="s">
        <v>315</v>
      </c>
      <c r="D160" s="108"/>
      <c r="E160" s="108"/>
      <c r="F160" s="260" t="s">
        <v>316</v>
      </c>
      <c r="G160" s="56" t="s">
        <v>317</v>
      </c>
      <c r="H160" s="119" t="s">
        <v>318</v>
      </c>
      <c r="I160" s="71"/>
      <c r="J160" s="71"/>
      <c r="K160" s="71"/>
      <c r="L160" s="71"/>
      <c r="M160" s="71"/>
      <c r="N160" s="71"/>
      <c r="O160" s="54"/>
      <c r="P160" s="234"/>
      <c r="Q160" s="54"/>
      <c r="R160" s="54"/>
      <c r="S160" s="54"/>
      <c r="T160" s="117"/>
      <c r="U160" s="116" t="s">
        <v>319</v>
      </c>
      <c r="V160" s="117"/>
      <c r="W160" s="117"/>
      <c r="X160" s="326" t="s">
        <v>480</v>
      </c>
      <c r="Y160" s="335"/>
      <c r="Z160" s="335"/>
      <c r="AA160" s="335"/>
      <c r="AB160" s="117"/>
      <c r="AC160" s="117"/>
      <c r="AD160" s="117"/>
      <c r="AE160" s="117"/>
      <c r="AF160" s="117"/>
      <c r="AG160" s="117"/>
      <c r="AH160" s="117"/>
      <c r="AI160" s="117"/>
      <c r="AJ160" s="117"/>
      <c r="AK160" s="54"/>
      <c r="AL160" s="54"/>
      <c r="AM160" s="54"/>
      <c r="AN160" s="54"/>
    </row>
    <row r="161">
      <c r="A161" s="54"/>
      <c r="B161" s="108"/>
      <c r="C161" s="108" t="s">
        <v>320</v>
      </c>
      <c r="D161" s="167" t="s">
        <v>321</v>
      </c>
      <c r="F161" s="166">
        <v>0.0</v>
      </c>
      <c r="G161" s="166">
        <v>330.0</v>
      </c>
      <c r="H161" s="115">
        <f t="shared" ref="H161:H163" si="19">F161+G161</f>
        <v>330</v>
      </c>
      <c r="I161" s="71"/>
      <c r="J161" s="71"/>
      <c r="K161" s="71"/>
      <c r="L161" s="71"/>
      <c r="M161" s="71"/>
      <c r="N161" s="71"/>
      <c r="O161" s="54"/>
      <c r="P161" s="234"/>
      <c r="Q161" s="54"/>
      <c r="R161" s="54"/>
      <c r="S161" s="54"/>
      <c r="T161" s="117"/>
      <c r="U161" s="54"/>
      <c r="V161" s="54"/>
      <c r="W161" s="54"/>
      <c r="X161" s="54"/>
      <c r="Y161" s="54"/>
      <c r="Z161" s="54"/>
      <c r="AA161" s="54"/>
      <c r="AB161" s="54"/>
      <c r="AC161" s="54"/>
      <c r="AD161" s="54"/>
      <c r="AE161" s="54"/>
      <c r="AF161" s="54"/>
      <c r="AG161" s="54"/>
      <c r="AH161" s="54"/>
      <c r="AI161" s="54"/>
      <c r="AJ161" s="117"/>
      <c r="AK161" s="54"/>
      <c r="AL161" s="54"/>
      <c r="AM161" s="54"/>
      <c r="AN161" s="54"/>
    </row>
    <row r="162">
      <c r="A162" s="54"/>
      <c r="B162" s="108"/>
      <c r="C162" s="108" t="s">
        <v>320</v>
      </c>
      <c r="D162" s="167" t="s">
        <v>322</v>
      </c>
      <c r="F162" s="166">
        <v>65587.0</v>
      </c>
      <c r="G162" s="166">
        <v>79560.0</v>
      </c>
      <c r="H162" s="115">
        <f t="shared" si="19"/>
        <v>145147</v>
      </c>
      <c r="I162" s="71"/>
      <c r="J162" s="71"/>
      <c r="K162" s="71"/>
      <c r="L162" s="71"/>
      <c r="M162" s="71"/>
      <c r="N162" s="71"/>
      <c r="O162" s="54"/>
      <c r="P162" s="234"/>
      <c r="Q162" s="54"/>
      <c r="R162" s="54"/>
      <c r="S162" s="54"/>
      <c r="T162" s="117"/>
      <c r="U162" s="54" t="s">
        <v>178</v>
      </c>
      <c r="V162" s="54"/>
      <c r="W162" s="150" t="str">
        <f t="shared" ref="W162:AC162" si="20">F20</f>
        <v>MG VICTORIA</v>
      </c>
      <c r="X162" s="150" t="str">
        <f t="shared" si="20"/>
        <v>MG MITCHELL PLACE</v>
      </c>
      <c r="Y162" s="150" t="str">
        <f t="shared" si="20"/>
        <v>MG ANDANTE</v>
      </c>
      <c r="Z162" s="150" t="str">
        <f t="shared" si="20"/>
        <v>MG VUE 22</v>
      </c>
      <c r="AA162" s="150" t="str">
        <f t="shared" si="20"/>
        <v/>
      </c>
      <c r="AB162" s="150" t="str">
        <f t="shared" si="20"/>
        <v/>
      </c>
      <c r="AC162" s="150" t="str">
        <f t="shared" si="20"/>
        <v/>
      </c>
      <c r="AD162" s="183"/>
      <c r="AE162" s="183"/>
      <c r="AF162" s="183"/>
      <c r="AG162" s="183"/>
      <c r="AH162" s="183"/>
      <c r="AI162" s="183"/>
      <c r="AJ162" s="117"/>
      <c r="AK162" s="54"/>
      <c r="AL162" s="54"/>
      <c r="AM162" s="54"/>
      <c r="AN162" s="54"/>
    </row>
    <row r="163">
      <c r="A163" s="54"/>
      <c r="B163" s="108"/>
      <c r="C163" s="108" t="s">
        <v>320</v>
      </c>
      <c r="D163" s="167" t="s">
        <v>323</v>
      </c>
      <c r="F163" s="166">
        <v>0.0</v>
      </c>
      <c r="G163" s="166">
        <v>0.0</v>
      </c>
      <c r="H163" s="115">
        <f t="shared" si="19"/>
        <v>0</v>
      </c>
      <c r="I163" s="71"/>
      <c r="J163" s="71"/>
      <c r="K163" s="71"/>
      <c r="L163" s="71"/>
      <c r="M163" s="71"/>
      <c r="N163" s="71"/>
      <c r="O163" s="54"/>
      <c r="P163" s="234"/>
      <c r="Q163" s="54"/>
      <c r="R163" s="54"/>
      <c r="S163" s="54"/>
      <c r="T163" s="117"/>
      <c r="U163" s="52" t="s">
        <v>324</v>
      </c>
      <c r="V163" s="54"/>
      <c r="W163" s="150" t="str">
        <f t="shared" ref="W163:AC163" si="21">F76</f>
        <v/>
      </c>
      <c r="X163" s="150" t="str">
        <f t="shared" si="21"/>
        <v/>
      </c>
      <c r="Y163" s="136" t="str">
        <f t="shared" si="21"/>
        <v/>
      </c>
      <c r="Z163" s="136">
        <f t="shared" si="21"/>
        <v>-4656</v>
      </c>
      <c r="AA163" s="136" t="str">
        <f t="shared" si="21"/>
        <v/>
      </c>
      <c r="AB163" s="136" t="str">
        <f t="shared" si="21"/>
        <v/>
      </c>
      <c r="AC163" s="136" t="str">
        <f t="shared" si="21"/>
        <v/>
      </c>
      <c r="AD163" s="54"/>
      <c r="AE163" s="54"/>
      <c r="AF163" s="54"/>
      <c r="AG163" s="54"/>
      <c r="AH163" s="54"/>
      <c r="AI163" s="54"/>
      <c r="AJ163" s="117"/>
      <c r="AK163" s="54"/>
      <c r="AL163" s="54"/>
      <c r="AM163" s="54"/>
      <c r="AN163" s="54"/>
    </row>
    <row r="164">
      <c r="A164" s="54"/>
      <c r="B164" s="108"/>
      <c r="C164" s="108"/>
      <c r="D164" s="108"/>
      <c r="E164" s="108"/>
      <c r="F164" s="336"/>
      <c r="G164" s="238" t="s">
        <v>446</v>
      </c>
      <c r="H164" s="115">
        <f>sum(H161:H163)</f>
        <v>145477</v>
      </c>
      <c r="I164" s="71" t="s">
        <v>173</v>
      </c>
      <c r="J164" s="115">
        <f>sum(N166:N169)</f>
        <v>145475.3439</v>
      </c>
      <c r="K164" s="71"/>
      <c r="L164" s="71"/>
      <c r="M164" s="71"/>
      <c r="N164" s="71"/>
      <c r="O164" s="326" t="s">
        <v>481</v>
      </c>
      <c r="P164" s="337"/>
      <c r="Q164" s="117"/>
      <c r="R164" s="117"/>
      <c r="S164" s="117"/>
      <c r="T164" s="117"/>
      <c r="U164" s="54" t="s">
        <v>151</v>
      </c>
      <c r="V164" s="119"/>
      <c r="W164" s="119"/>
      <c r="X164" s="119"/>
      <c r="Y164" s="119"/>
      <c r="Z164" s="119"/>
      <c r="AA164" s="119"/>
      <c r="AB164" s="119"/>
      <c r="AC164" s="119"/>
      <c r="AD164" s="119"/>
      <c r="AE164" s="119"/>
      <c r="AF164" s="119"/>
      <c r="AG164" s="119"/>
      <c r="AH164" s="119"/>
      <c r="AI164" s="54"/>
      <c r="AJ164" s="117"/>
      <c r="AK164" s="54"/>
      <c r="AL164" s="54"/>
      <c r="AM164" s="54"/>
      <c r="AN164" s="54"/>
    </row>
    <row r="165">
      <c r="A165" s="54"/>
      <c r="B165" s="108"/>
      <c r="C165" s="108"/>
      <c r="D165" s="108"/>
      <c r="E165" s="108"/>
      <c r="F165" s="211" t="s">
        <v>447</v>
      </c>
      <c r="G165" s="212"/>
      <c r="H165" s="71"/>
      <c r="I165" s="132">
        <f>N166+N167</f>
        <v>329.4646121</v>
      </c>
      <c r="J165" s="71"/>
      <c r="K165" s="71"/>
      <c r="L165" s="119"/>
      <c r="M165" s="71"/>
      <c r="N165" s="115"/>
      <c r="O165" s="141"/>
      <c r="P165" s="234"/>
      <c r="Q165" s="54"/>
      <c r="R165" s="54"/>
      <c r="S165" s="54"/>
      <c r="T165" s="117"/>
      <c r="U165" s="52" t="s">
        <v>325</v>
      </c>
      <c r="V165" s="141"/>
      <c r="W165" s="141"/>
      <c r="X165" s="141"/>
      <c r="Y165" s="141"/>
      <c r="Z165" s="141"/>
      <c r="AA165" s="141"/>
      <c r="AB165" s="141"/>
      <c r="AC165" s="141"/>
      <c r="AD165" s="141"/>
      <c r="AE165" s="141"/>
      <c r="AF165" s="141"/>
      <c r="AG165" s="141"/>
      <c r="AH165" s="141"/>
      <c r="AI165" s="54"/>
      <c r="AJ165" s="117"/>
      <c r="AK165" s="54"/>
      <c r="AL165" s="54"/>
      <c r="AM165" s="54"/>
      <c r="AN165" s="54"/>
    </row>
    <row r="166">
      <c r="A166" s="54"/>
      <c r="B166" s="108"/>
      <c r="C166" s="167" t="s">
        <v>687</v>
      </c>
      <c r="D166" s="167" t="s">
        <v>177</v>
      </c>
      <c r="F166" s="125">
        <v>22644.0</v>
      </c>
      <c r="G166" s="119"/>
      <c r="H166" s="71"/>
      <c r="I166" s="71"/>
      <c r="J166" s="71"/>
      <c r="K166" s="71"/>
      <c r="L166" s="119"/>
      <c r="M166" s="71">
        <f>if(Count(F166:K166)&gt;0,sum(F166:K166),"")</f>
        <v>22644</v>
      </c>
      <c r="N166" s="115">
        <f t="shared" ref="N166:N170" si="22">if(ISNUMBER(M166)=false,"",if($J$8&lt;&gt;0,if(M166&lt;&gt;"",M166*$J$8,""),""))</f>
        <v>329.4646121</v>
      </c>
      <c r="O166" s="54"/>
      <c r="P166" s="234"/>
      <c r="Q166" s="54"/>
      <c r="R166" s="54"/>
      <c r="S166" s="54"/>
      <c r="T166" s="117"/>
      <c r="U166" s="54"/>
      <c r="V166" s="52" t="s">
        <v>327</v>
      </c>
      <c r="W166" s="142"/>
      <c r="X166" s="142"/>
      <c r="Y166" s="142"/>
      <c r="Z166" s="142"/>
      <c r="AA166" s="142"/>
      <c r="AB166" s="142"/>
      <c r="AC166" s="142"/>
      <c r="AD166" s="142"/>
      <c r="AE166" s="142"/>
      <c r="AF166" s="142"/>
      <c r="AG166" s="142"/>
      <c r="AH166" s="142"/>
      <c r="AI166" s="142"/>
      <c r="AJ166" s="117"/>
      <c r="AK166" s="54"/>
      <c r="AL166" s="54"/>
      <c r="AM166" s="54"/>
      <c r="AN166" s="54"/>
    </row>
    <row r="167">
      <c r="A167" s="54"/>
      <c r="B167" s="108"/>
      <c r="C167" s="167" t="s">
        <v>179</v>
      </c>
      <c r="D167" s="167" t="s">
        <v>180</v>
      </c>
      <c r="F167" s="125"/>
      <c r="G167" s="70"/>
      <c r="H167" s="66"/>
      <c r="I167" s="66"/>
      <c r="J167" s="66"/>
      <c r="K167" s="66"/>
      <c r="L167" s="66"/>
      <c r="M167" s="71" t="str">
        <f t="shared" ref="M167:M170" si="23">if(Count(F167:L167)&gt;0,sum(F167:L167),"")</f>
        <v/>
      </c>
      <c r="N167" s="115" t="str">
        <f t="shared" si="22"/>
        <v/>
      </c>
      <c r="O167" s="54"/>
      <c r="P167" s="234"/>
      <c r="Q167" s="54"/>
      <c r="R167" s="54"/>
      <c r="S167" s="54"/>
      <c r="T167" s="117"/>
      <c r="U167" s="54"/>
      <c r="V167" s="186" t="s">
        <v>328</v>
      </c>
      <c r="W167" s="187"/>
      <c r="X167" s="187"/>
      <c r="Y167" s="187"/>
      <c r="Z167" s="187"/>
      <c r="AA167" s="187"/>
      <c r="AB167" s="187"/>
      <c r="AC167" s="187"/>
      <c r="AD167" s="187"/>
      <c r="AE167" s="187"/>
      <c r="AF167" s="187"/>
      <c r="AG167" s="187"/>
      <c r="AH167" s="187"/>
      <c r="AI167" s="187"/>
      <c r="AJ167" s="117"/>
      <c r="AK167" s="54"/>
      <c r="AL167" s="54"/>
      <c r="AM167" s="54"/>
      <c r="AN167" s="54"/>
    </row>
    <row r="168">
      <c r="A168" s="54"/>
      <c r="B168" s="108"/>
      <c r="C168" s="167" t="s">
        <v>181</v>
      </c>
      <c r="D168" s="167" t="s">
        <v>449</v>
      </c>
      <c r="F168" s="70">
        <v>1889702.0</v>
      </c>
      <c r="G168" s="70">
        <v>889224.0</v>
      </c>
      <c r="H168" s="70">
        <v>3578386.0</v>
      </c>
      <c r="I168" s="70">
        <v>3618519.0</v>
      </c>
      <c r="J168" s="66"/>
      <c r="K168" s="66"/>
      <c r="L168" s="66"/>
      <c r="M168" s="71">
        <f t="shared" si="23"/>
        <v>9975831</v>
      </c>
      <c r="N168" s="115">
        <f t="shared" si="22"/>
        <v>145145.8793</v>
      </c>
      <c r="O168" s="326" t="s">
        <v>483</v>
      </c>
      <c r="P168" s="337"/>
      <c r="Q168" s="117"/>
      <c r="R168" s="54"/>
      <c r="S168" s="54"/>
      <c r="T168" s="117"/>
      <c r="U168" s="54" t="s">
        <v>151</v>
      </c>
      <c r="V168" s="188" t="s">
        <v>329</v>
      </c>
      <c r="W168" s="189">
        <f t="shared" ref="W168:AI168" si="24">W166*$J$8</f>
        <v>0</v>
      </c>
      <c r="X168" s="189">
        <f t="shared" si="24"/>
        <v>0</v>
      </c>
      <c r="Y168" s="189">
        <f t="shared" si="24"/>
        <v>0</v>
      </c>
      <c r="Z168" s="189">
        <f t="shared" si="24"/>
        <v>0</v>
      </c>
      <c r="AA168" s="189">
        <f t="shared" si="24"/>
        <v>0</v>
      </c>
      <c r="AB168" s="190">
        <f t="shared" si="24"/>
        <v>0</v>
      </c>
      <c r="AC168" s="190">
        <f t="shared" si="24"/>
        <v>0</v>
      </c>
      <c r="AD168" s="189">
        <f t="shared" si="24"/>
        <v>0</v>
      </c>
      <c r="AE168" s="189">
        <f t="shared" si="24"/>
        <v>0</v>
      </c>
      <c r="AF168" s="189">
        <f t="shared" si="24"/>
        <v>0</v>
      </c>
      <c r="AG168" s="189">
        <f t="shared" si="24"/>
        <v>0</v>
      </c>
      <c r="AH168" s="189">
        <f t="shared" si="24"/>
        <v>0</v>
      </c>
      <c r="AI168" s="189">
        <f t="shared" si="24"/>
        <v>0</v>
      </c>
      <c r="AJ168" s="117"/>
      <c r="AK168" s="54"/>
      <c r="AL168" s="54"/>
      <c r="AM168" s="54"/>
      <c r="AN168" s="54"/>
    </row>
    <row r="169">
      <c r="A169" s="54"/>
      <c r="B169" s="334"/>
      <c r="C169" s="167" t="s">
        <v>184</v>
      </c>
      <c r="D169" s="167" t="s">
        <v>180</v>
      </c>
      <c r="F169" s="70"/>
      <c r="G169" s="66"/>
      <c r="H169" s="66"/>
      <c r="I169" s="66"/>
      <c r="J169" s="66"/>
      <c r="K169" s="66"/>
      <c r="L169" s="66"/>
      <c r="M169" s="71" t="str">
        <f t="shared" si="23"/>
        <v/>
      </c>
      <c r="N169" s="115" t="str">
        <f t="shared" si="22"/>
        <v/>
      </c>
      <c r="O169" s="54"/>
      <c r="P169" s="234"/>
      <c r="Q169" s="54"/>
      <c r="R169" s="54"/>
      <c r="S169" s="54"/>
      <c r="T169" s="117"/>
      <c r="U169" s="54"/>
      <c r="V169" s="54"/>
      <c r="W169" s="54"/>
      <c r="X169" s="54"/>
      <c r="Y169" s="54"/>
      <c r="Z169" s="54"/>
      <c r="AA169" s="54"/>
      <c r="AB169" s="54"/>
      <c r="AC169" s="54"/>
      <c r="AD169" s="54"/>
      <c r="AE169" s="54"/>
      <c r="AF169" s="54"/>
      <c r="AG169" s="54"/>
      <c r="AH169" s="54"/>
      <c r="AI169" s="54"/>
      <c r="AJ169" s="117"/>
      <c r="AK169" s="54"/>
      <c r="AL169" s="54"/>
      <c r="AM169" s="54"/>
      <c r="AN169" s="54"/>
    </row>
    <row r="170">
      <c r="A170" s="117"/>
      <c r="B170" s="323" t="s">
        <v>186</v>
      </c>
      <c r="C170" s="334"/>
      <c r="D170" s="334"/>
      <c r="E170" s="108"/>
      <c r="F170" s="71"/>
      <c r="G170" s="71"/>
      <c r="H170" s="71"/>
      <c r="I170" s="71"/>
      <c r="J170" s="71"/>
      <c r="K170" s="71"/>
      <c r="L170" s="71"/>
      <c r="M170" s="71" t="str">
        <f t="shared" si="23"/>
        <v/>
      </c>
      <c r="N170" s="68" t="str">
        <f t="shared" si="22"/>
        <v/>
      </c>
      <c r="O170" s="54"/>
      <c r="P170" s="234"/>
      <c r="Q170" s="54"/>
      <c r="R170" s="54"/>
      <c r="S170" s="54"/>
      <c r="T170" s="117"/>
      <c r="U170" s="52" t="s">
        <v>330</v>
      </c>
      <c r="V170" s="119"/>
      <c r="W170" s="119"/>
      <c r="X170" s="119"/>
      <c r="Y170" s="119"/>
      <c r="Z170" s="119"/>
      <c r="AA170" s="119"/>
      <c r="AB170" s="119"/>
      <c r="AC170" s="119"/>
      <c r="AD170" s="119"/>
      <c r="AE170" s="119"/>
      <c r="AF170" s="119"/>
      <c r="AG170" s="119"/>
      <c r="AH170" s="119"/>
      <c r="AI170" s="54"/>
      <c r="AJ170" s="117"/>
      <c r="AK170" s="54"/>
      <c r="AL170" s="54"/>
      <c r="AM170" s="54"/>
      <c r="AN170" s="54"/>
    </row>
    <row r="171">
      <c r="A171" s="54"/>
      <c r="B171" s="108"/>
      <c r="C171" s="194" t="s">
        <v>187</v>
      </c>
      <c r="D171" s="108"/>
      <c r="E171" s="108"/>
      <c r="F171" s="166">
        <v>330.0</v>
      </c>
      <c r="G171" s="195">
        <f>sum(N172:N173)</f>
        <v>329.4646121</v>
      </c>
      <c r="H171" s="224" t="s">
        <v>331</v>
      </c>
      <c r="I171" s="119"/>
      <c r="J171" s="71"/>
      <c r="K171" s="71"/>
      <c r="L171" s="71"/>
      <c r="M171" s="71"/>
      <c r="N171" s="68"/>
      <c r="O171" s="54"/>
      <c r="P171" s="234"/>
      <c r="Q171" s="54"/>
      <c r="R171" s="234"/>
      <c r="S171" s="234"/>
      <c r="T171" s="316"/>
      <c r="U171" s="234"/>
      <c r="V171" s="188" t="s">
        <v>327</v>
      </c>
      <c r="W171" s="142"/>
      <c r="X171" s="142"/>
      <c r="Y171" s="142"/>
      <c r="Z171" s="142"/>
      <c r="AA171" s="142"/>
      <c r="AB171" s="142"/>
      <c r="AC171" s="142"/>
      <c r="AD171" s="142"/>
      <c r="AE171" s="142"/>
      <c r="AF171" s="142"/>
      <c r="AG171" s="142"/>
      <c r="AH171" s="142"/>
      <c r="AI171" s="142"/>
      <c r="AJ171" s="117"/>
      <c r="AK171" s="54"/>
      <c r="AL171" s="54"/>
      <c r="AM171" s="54"/>
      <c r="AN171" s="54"/>
    </row>
    <row r="172">
      <c r="A172" s="54"/>
      <c r="B172" s="108"/>
      <c r="C172" s="167" t="s">
        <v>332</v>
      </c>
      <c r="D172" s="108"/>
      <c r="E172" s="108"/>
      <c r="F172" s="118">
        <f>F166</f>
        <v>22644</v>
      </c>
      <c r="G172" s="71"/>
      <c r="H172" s="71"/>
      <c r="I172" s="119"/>
      <c r="J172" s="71"/>
      <c r="K172" s="71"/>
      <c r="L172" s="71"/>
      <c r="M172" s="71">
        <f t="shared" ref="M172:M173" si="25">if(Count(F172:L172)&gt;0,sum(F172:L172),"")</f>
        <v>22644</v>
      </c>
      <c r="N172" s="115">
        <f t="shared" ref="N172:N175" si="26">if(ISNUMBER(M172)=false,"",if($J$8&lt;&gt;0,if(M172&lt;&gt;"",M172*$J$8,""),""))</f>
        <v>329.4646121</v>
      </c>
      <c r="O172" s="54"/>
      <c r="P172" s="234"/>
      <c r="Q172" s="54"/>
      <c r="R172" s="54"/>
      <c r="S172" s="54"/>
      <c r="T172" s="117"/>
      <c r="U172" s="54"/>
      <c r="V172" s="52" t="s">
        <v>328</v>
      </c>
      <c r="W172" s="187"/>
      <c r="X172" s="187"/>
      <c r="Y172" s="187"/>
      <c r="Z172" s="187"/>
      <c r="AA172" s="187"/>
      <c r="AB172" s="187"/>
      <c r="AC172" s="187"/>
      <c r="AD172" s="187"/>
      <c r="AE172" s="187"/>
      <c r="AF172" s="187"/>
      <c r="AG172" s="187"/>
      <c r="AH172" s="187"/>
      <c r="AI172" s="187"/>
      <c r="AJ172" s="117"/>
      <c r="AK172" s="54"/>
      <c r="AL172" s="54"/>
      <c r="AM172" s="54"/>
      <c r="AN172" s="54"/>
    </row>
    <row r="173">
      <c r="A173" s="54"/>
      <c r="B173" s="334"/>
      <c r="C173" s="167" t="s">
        <v>190</v>
      </c>
      <c r="D173" s="108"/>
      <c r="E173" s="108"/>
      <c r="F173" s="118" t="str">
        <f>M167</f>
        <v/>
      </c>
      <c r="G173" s="71"/>
      <c r="H173" s="71"/>
      <c r="I173" s="141"/>
      <c r="J173" s="71"/>
      <c r="K173" s="71"/>
      <c r="L173" s="71"/>
      <c r="M173" s="71" t="str">
        <f t="shared" si="25"/>
        <v/>
      </c>
      <c r="N173" s="115" t="str">
        <f t="shared" si="26"/>
        <v/>
      </c>
      <c r="O173" s="54"/>
      <c r="P173" s="234"/>
      <c r="Q173" s="54"/>
      <c r="R173" s="119"/>
      <c r="S173" s="119"/>
      <c r="T173" s="333"/>
      <c r="U173" s="119"/>
      <c r="V173" s="186" t="s">
        <v>329</v>
      </c>
      <c r="W173" s="189">
        <f t="shared" ref="W173:AI173" si="27">W171*$J$8</f>
        <v>0</v>
      </c>
      <c r="X173" s="189">
        <f t="shared" si="27"/>
        <v>0</v>
      </c>
      <c r="Y173" s="189">
        <f t="shared" si="27"/>
        <v>0</v>
      </c>
      <c r="Z173" s="189">
        <f t="shared" si="27"/>
        <v>0</v>
      </c>
      <c r="AA173" s="189">
        <f t="shared" si="27"/>
        <v>0</v>
      </c>
      <c r="AB173" s="190">
        <f t="shared" si="27"/>
        <v>0</v>
      </c>
      <c r="AC173" s="190">
        <f t="shared" si="27"/>
        <v>0</v>
      </c>
      <c r="AD173" s="189">
        <f t="shared" si="27"/>
        <v>0</v>
      </c>
      <c r="AE173" s="189">
        <f t="shared" si="27"/>
        <v>0</v>
      </c>
      <c r="AF173" s="189">
        <f t="shared" si="27"/>
        <v>0</v>
      </c>
      <c r="AG173" s="189">
        <f t="shared" si="27"/>
        <v>0</v>
      </c>
      <c r="AH173" s="189">
        <f t="shared" si="27"/>
        <v>0</v>
      </c>
      <c r="AI173" s="189">
        <f t="shared" si="27"/>
        <v>0</v>
      </c>
      <c r="AJ173" s="117"/>
      <c r="AK173" s="54"/>
      <c r="AL173" s="54"/>
      <c r="AM173" s="54"/>
      <c r="AN173" s="54"/>
    </row>
    <row r="174">
      <c r="A174" s="117"/>
      <c r="B174" s="323" t="s">
        <v>191</v>
      </c>
      <c r="C174" s="334"/>
      <c r="D174" s="334"/>
      <c r="E174" s="334"/>
      <c r="F174" s="71"/>
      <c r="G174" s="71"/>
      <c r="H174" s="71"/>
      <c r="I174" s="119"/>
      <c r="J174" s="71"/>
      <c r="K174" s="71"/>
      <c r="L174" s="71"/>
      <c r="M174" s="71"/>
      <c r="N174" s="68" t="str">
        <f t="shared" si="26"/>
        <v/>
      </c>
      <c r="O174" s="141"/>
      <c r="P174" s="54"/>
      <c r="Q174" s="54"/>
      <c r="R174" s="141"/>
      <c r="S174" s="141"/>
      <c r="T174" s="338"/>
      <c r="U174" s="141"/>
      <c r="V174" s="141"/>
      <c r="W174" s="141"/>
      <c r="X174" s="141"/>
      <c r="Y174" s="141"/>
      <c r="Z174" s="141"/>
      <c r="AA174" s="141"/>
      <c r="AB174" s="141"/>
      <c r="AC174" s="141"/>
      <c r="AD174" s="141"/>
      <c r="AE174" s="141"/>
      <c r="AF174" s="141"/>
      <c r="AG174" s="141"/>
      <c r="AH174" s="141"/>
      <c r="AI174" s="54"/>
      <c r="AJ174" s="117"/>
      <c r="AK174" s="54"/>
      <c r="AL174" s="54"/>
      <c r="AM174" s="54"/>
      <c r="AN174" s="54"/>
    </row>
    <row r="175">
      <c r="A175" s="54"/>
      <c r="B175" s="108"/>
      <c r="C175" s="194" t="s">
        <v>193</v>
      </c>
      <c r="D175" s="194"/>
      <c r="E175" s="108"/>
      <c r="F175" s="113">
        <v>62693.0</v>
      </c>
      <c r="G175" s="195">
        <f>M176</f>
        <v>62693</v>
      </c>
      <c r="H175" s="224" t="s">
        <v>331</v>
      </c>
      <c r="I175" s="119"/>
      <c r="J175" s="71"/>
      <c r="K175" s="71"/>
      <c r="L175" s="71"/>
      <c r="M175" s="71"/>
      <c r="N175" s="68" t="str">
        <f t="shared" si="26"/>
        <v/>
      </c>
      <c r="O175" s="54"/>
      <c r="P175" s="56"/>
      <c r="Q175" s="54"/>
      <c r="R175" s="54"/>
      <c r="S175" s="54"/>
      <c r="T175" s="117"/>
      <c r="U175" s="52" t="s">
        <v>192</v>
      </c>
      <c r="V175" s="54"/>
      <c r="W175" s="54"/>
      <c r="X175" s="54"/>
      <c r="Y175" s="54"/>
      <c r="Z175" s="54"/>
      <c r="AA175" s="54"/>
      <c r="AB175" s="54"/>
      <c r="AC175" s="54"/>
      <c r="AD175" s="54"/>
      <c r="AE175" s="54"/>
      <c r="AF175" s="54"/>
      <c r="AG175" s="54"/>
      <c r="AH175" s="54"/>
      <c r="AI175" s="54"/>
      <c r="AJ175" s="117"/>
      <c r="AK175" s="54"/>
      <c r="AL175" s="54"/>
      <c r="AM175" s="54"/>
      <c r="AN175" s="54"/>
    </row>
    <row r="176">
      <c r="A176" s="54"/>
      <c r="B176" s="108"/>
      <c r="C176" s="167" t="s">
        <v>333</v>
      </c>
      <c r="D176" s="108"/>
      <c r="E176" s="108"/>
      <c r="F176" s="66">
        <f>if(F150="Yes",0,F156)</f>
        <v>62693</v>
      </c>
      <c r="G176" s="71"/>
      <c r="H176" s="71"/>
      <c r="I176" s="119"/>
      <c r="J176" s="71"/>
      <c r="K176" s="71"/>
      <c r="L176" s="71"/>
      <c r="M176" s="71">
        <f>if(Count(F176:L176)&gt;0,sum(F176:L176),"")</f>
        <v>62693</v>
      </c>
      <c r="N176" s="133" t="s">
        <v>151</v>
      </c>
      <c r="O176" s="119"/>
      <c r="P176" s="54"/>
      <c r="Q176" s="54"/>
      <c r="R176" s="119"/>
      <c r="S176" s="119"/>
      <c r="T176" s="333"/>
      <c r="U176" s="119"/>
      <c r="V176" s="186" t="s">
        <v>327</v>
      </c>
      <c r="W176" s="142"/>
      <c r="X176" s="142"/>
      <c r="Y176" s="142"/>
      <c r="Z176" s="142"/>
      <c r="AA176" s="142"/>
      <c r="AB176" s="142"/>
      <c r="AC176" s="142"/>
      <c r="AD176" s="142"/>
      <c r="AE176" s="142"/>
      <c r="AF176" s="142"/>
      <c r="AG176" s="142"/>
      <c r="AH176" s="142"/>
      <c r="AI176" s="142"/>
      <c r="AJ176" s="117"/>
      <c r="AK176" s="54"/>
      <c r="AL176" s="54"/>
      <c r="AM176" s="54"/>
      <c r="AN176" s="54"/>
    </row>
    <row r="177">
      <c r="A177" s="54"/>
      <c r="B177" s="108"/>
      <c r="C177" s="108"/>
      <c r="D177" s="108"/>
      <c r="E177" s="108"/>
      <c r="F177" s="71"/>
      <c r="G177" s="71"/>
      <c r="H177" s="71"/>
      <c r="I177" s="119"/>
      <c r="J177" s="71"/>
      <c r="K177" s="71"/>
      <c r="L177" s="71"/>
      <c r="M177" s="71"/>
      <c r="N177" s="68"/>
      <c r="O177" s="119"/>
      <c r="P177" s="54"/>
      <c r="Q177" s="54"/>
      <c r="R177" s="141"/>
      <c r="S177" s="141"/>
      <c r="T177" s="338"/>
      <c r="U177" s="141"/>
      <c r="V177" s="188" t="s">
        <v>328</v>
      </c>
      <c r="W177" s="187"/>
      <c r="X177" s="187"/>
      <c r="Y177" s="187"/>
      <c r="Z177" s="187"/>
      <c r="AA177" s="187"/>
      <c r="AB177" s="187"/>
      <c r="AC177" s="187"/>
      <c r="AD177" s="187"/>
      <c r="AE177" s="187"/>
      <c r="AF177" s="187"/>
      <c r="AG177" s="187"/>
      <c r="AH177" s="187"/>
      <c r="AI177" s="187"/>
      <c r="AJ177" s="117"/>
      <c r="AK177" s="54"/>
      <c r="AL177" s="54"/>
      <c r="AM177" s="54"/>
      <c r="AN177" s="54"/>
    </row>
    <row r="178">
      <c r="A178" s="54"/>
      <c r="B178" s="108"/>
      <c r="C178" s="194" t="s">
        <v>196</v>
      </c>
      <c r="D178" s="108"/>
      <c r="E178" s="108"/>
      <c r="F178" s="113">
        <v>25000.0</v>
      </c>
      <c r="G178" s="195">
        <f>M179</f>
        <v>25000</v>
      </c>
      <c r="H178" s="224" t="s">
        <v>331</v>
      </c>
      <c r="I178" s="119"/>
      <c r="J178" s="71"/>
      <c r="K178" s="71"/>
      <c r="L178" s="71"/>
      <c r="M178" s="71"/>
      <c r="N178" s="68" t="str">
        <f t="shared" ref="N178:N179" si="29">if(ISNUMBER(M178)=false,"",if($J$8&lt;&gt;0,if(M178&lt;&gt;"",M178*$J$8,""),""))</f>
        <v/>
      </c>
      <c r="O178" s="54"/>
      <c r="P178" s="56"/>
      <c r="Q178" s="54"/>
      <c r="R178" s="54"/>
      <c r="S178" s="54"/>
      <c r="T178" s="117"/>
      <c r="U178" s="54"/>
      <c r="V178" s="52" t="s">
        <v>329</v>
      </c>
      <c r="W178" s="189">
        <f t="shared" ref="W178:AI178" si="28">W176*$J$8</f>
        <v>0</v>
      </c>
      <c r="X178" s="189">
        <f t="shared" si="28"/>
        <v>0</v>
      </c>
      <c r="Y178" s="189">
        <f t="shared" si="28"/>
        <v>0</v>
      </c>
      <c r="Z178" s="189">
        <f t="shared" si="28"/>
        <v>0</v>
      </c>
      <c r="AA178" s="189">
        <f t="shared" si="28"/>
        <v>0</v>
      </c>
      <c r="AB178" s="190">
        <f t="shared" si="28"/>
        <v>0</v>
      </c>
      <c r="AC178" s="190">
        <f t="shared" si="28"/>
        <v>0</v>
      </c>
      <c r="AD178" s="189">
        <f t="shared" si="28"/>
        <v>0</v>
      </c>
      <c r="AE178" s="189">
        <f t="shared" si="28"/>
        <v>0</v>
      </c>
      <c r="AF178" s="189">
        <f t="shared" si="28"/>
        <v>0</v>
      </c>
      <c r="AG178" s="189">
        <f t="shared" si="28"/>
        <v>0</v>
      </c>
      <c r="AH178" s="189">
        <f t="shared" si="28"/>
        <v>0</v>
      </c>
      <c r="AI178" s="189">
        <f t="shared" si="28"/>
        <v>0</v>
      </c>
      <c r="AJ178" s="117"/>
      <c r="AK178" s="54"/>
      <c r="AL178" s="54"/>
      <c r="AM178" s="54"/>
      <c r="AN178" s="54"/>
    </row>
    <row r="179">
      <c r="A179" s="54"/>
      <c r="B179" s="108"/>
      <c r="C179" s="203" t="s">
        <v>334</v>
      </c>
      <c r="D179" s="108"/>
      <c r="E179" s="108"/>
      <c r="F179" s="70">
        <v>25000.0</v>
      </c>
      <c r="G179" s="71"/>
      <c r="H179" s="71"/>
      <c r="I179" s="119"/>
      <c r="J179" s="71"/>
      <c r="K179" s="71"/>
      <c r="L179" s="71"/>
      <c r="M179" s="71">
        <f t="shared" ref="M179:M180" si="30">if(Count(F179:L179)&gt;0,sum(F179:L179),"")</f>
        <v>25000</v>
      </c>
      <c r="N179" s="68">
        <f t="shared" si="29"/>
        <v>363.7438308</v>
      </c>
      <c r="O179" s="54"/>
      <c r="P179" s="234"/>
      <c r="Q179" s="234"/>
      <c r="R179" s="119"/>
      <c r="S179" s="119"/>
      <c r="T179" s="333"/>
      <c r="U179" s="119"/>
      <c r="V179" s="119"/>
      <c r="W179" s="119"/>
      <c r="X179" s="119"/>
      <c r="Y179" s="119"/>
      <c r="Z179" s="119"/>
      <c r="AA179" s="119"/>
      <c r="AB179" s="119"/>
      <c r="AC179" s="119"/>
      <c r="AD179" s="119"/>
      <c r="AE179" s="54"/>
      <c r="AF179" s="54"/>
      <c r="AG179" s="54"/>
      <c r="AH179" s="54"/>
      <c r="AI179" s="54"/>
      <c r="AJ179" s="117"/>
      <c r="AK179" s="54"/>
      <c r="AL179" s="54"/>
      <c r="AM179" s="54"/>
      <c r="AN179" s="54"/>
    </row>
    <row r="180">
      <c r="A180" s="54"/>
      <c r="B180" s="108"/>
      <c r="C180" s="108"/>
      <c r="D180" s="108"/>
      <c r="E180" s="108"/>
      <c r="F180" s="119"/>
      <c r="G180" s="71"/>
      <c r="H180" s="71"/>
      <c r="I180" s="141"/>
      <c r="J180" s="71"/>
      <c r="K180" s="71"/>
      <c r="L180" s="71"/>
      <c r="M180" s="71" t="str">
        <f t="shared" si="30"/>
        <v/>
      </c>
      <c r="N180" s="68" t="str">
        <f t="shared" ref="N180:N181" si="31">M180</f>
        <v/>
      </c>
      <c r="O180" s="54"/>
      <c r="P180" s="54"/>
      <c r="Q180" s="54"/>
      <c r="R180" s="141"/>
      <c r="S180" s="141"/>
      <c r="T180" s="338"/>
      <c r="U180" s="339" t="s">
        <v>195</v>
      </c>
      <c r="V180" s="141"/>
      <c r="W180" s="141"/>
      <c r="X180" s="141"/>
      <c r="Y180" s="141"/>
      <c r="Z180" s="141"/>
      <c r="AA180" s="141"/>
      <c r="AB180" s="141"/>
      <c r="AC180" s="141"/>
      <c r="AD180" s="141"/>
      <c r="AE180" s="54"/>
      <c r="AF180" s="54"/>
      <c r="AG180" s="54"/>
      <c r="AH180" s="54"/>
      <c r="AI180" s="54"/>
      <c r="AJ180" s="117"/>
      <c r="AK180" s="54"/>
      <c r="AL180" s="54"/>
      <c r="AM180" s="54"/>
      <c r="AN180" s="54"/>
    </row>
    <row r="181">
      <c r="A181" s="54"/>
      <c r="B181" s="108"/>
      <c r="C181" s="194" t="s">
        <v>198</v>
      </c>
      <c r="D181" s="108"/>
      <c r="E181" s="108"/>
      <c r="F181" s="113">
        <v>-28613.0</v>
      </c>
      <c r="G181" s="223">
        <f>G187-G175-G178+G183</f>
        <v>-28613.55851</v>
      </c>
      <c r="H181" s="224" t="s">
        <v>331</v>
      </c>
      <c r="I181" s="225" t="s">
        <v>335</v>
      </c>
      <c r="N181" s="68" t="str">
        <f t="shared" si="31"/>
        <v/>
      </c>
      <c r="O181" s="326" t="s">
        <v>484</v>
      </c>
      <c r="P181" s="335"/>
      <c r="Q181" s="54"/>
      <c r="R181" s="54"/>
      <c r="S181" s="54"/>
      <c r="T181" s="117"/>
      <c r="U181" s="54" t="s">
        <v>151</v>
      </c>
      <c r="V181" s="52" t="s">
        <v>327</v>
      </c>
      <c r="W181" s="142"/>
      <c r="X181" s="142"/>
      <c r="Y181" s="142"/>
      <c r="Z181" s="142"/>
      <c r="AA181" s="142"/>
      <c r="AB181" s="142"/>
      <c r="AC181" s="142"/>
      <c r="AD181" s="142"/>
      <c r="AE181" s="142"/>
      <c r="AF181" s="142"/>
      <c r="AG181" s="142"/>
      <c r="AH181" s="142"/>
      <c r="AI181" s="142"/>
      <c r="AJ181" s="117"/>
      <c r="AK181" s="54"/>
      <c r="AL181" s="54"/>
      <c r="AM181" s="54"/>
      <c r="AN181" s="54"/>
    </row>
    <row r="182">
      <c r="A182" s="54"/>
      <c r="B182" s="108"/>
      <c r="C182" s="108"/>
      <c r="D182" s="108"/>
      <c r="E182" s="108"/>
      <c r="F182" s="54"/>
      <c r="G182" s="71"/>
      <c r="H182" s="71"/>
      <c r="I182" s="119"/>
      <c r="J182" s="71"/>
      <c r="K182" s="71"/>
      <c r="L182" s="71"/>
      <c r="M182" s="71"/>
      <c r="N182" s="68"/>
      <c r="O182" s="326" t="s">
        <v>484</v>
      </c>
      <c r="P182" s="335"/>
      <c r="Q182" s="54"/>
      <c r="R182" s="119"/>
      <c r="S182" s="119"/>
      <c r="T182" s="333"/>
      <c r="U182" s="119" t="s">
        <v>151</v>
      </c>
      <c r="V182" s="186" t="s">
        <v>328</v>
      </c>
      <c r="W182" s="187"/>
      <c r="X182" s="187"/>
      <c r="Y182" s="187"/>
      <c r="Z182" s="187"/>
      <c r="AA182" s="187"/>
      <c r="AB182" s="187"/>
      <c r="AC182" s="187"/>
      <c r="AD182" s="187"/>
      <c r="AE182" s="187"/>
      <c r="AF182" s="187"/>
      <c r="AG182" s="187"/>
      <c r="AH182" s="187"/>
      <c r="AI182" s="187"/>
      <c r="AJ182" s="117"/>
      <c r="AK182" s="54"/>
      <c r="AL182" s="54"/>
      <c r="AM182" s="54"/>
      <c r="AN182" s="54"/>
    </row>
    <row r="183">
      <c r="A183" s="54"/>
      <c r="B183" s="108"/>
      <c r="C183" s="340" t="s">
        <v>199</v>
      </c>
      <c r="D183" s="108"/>
      <c r="E183" s="108"/>
      <c r="F183" s="113">
        <v>-1733.0</v>
      </c>
      <c r="G183" s="223">
        <f>N185</f>
        <v>1734</v>
      </c>
      <c r="H183" s="224" t="s">
        <v>331</v>
      </c>
      <c r="I183" s="119"/>
      <c r="J183" s="71"/>
      <c r="K183" s="71"/>
      <c r="L183" s="71"/>
      <c r="M183" s="71"/>
      <c r="N183" s="68"/>
      <c r="O183" s="54"/>
      <c r="P183" s="56"/>
      <c r="Q183" s="54"/>
      <c r="R183" s="141"/>
      <c r="S183" s="141"/>
      <c r="T183" s="338"/>
      <c r="U183" s="141"/>
      <c r="V183" s="188" t="s">
        <v>329</v>
      </c>
      <c r="W183" s="189">
        <f t="shared" ref="W183:AI183" si="32">W181*$J$8</f>
        <v>0</v>
      </c>
      <c r="X183" s="189">
        <f t="shared" si="32"/>
        <v>0</v>
      </c>
      <c r="Y183" s="189">
        <f t="shared" si="32"/>
        <v>0</v>
      </c>
      <c r="Z183" s="189">
        <f t="shared" si="32"/>
        <v>0</v>
      </c>
      <c r="AA183" s="189">
        <f t="shared" si="32"/>
        <v>0</v>
      </c>
      <c r="AB183" s="190">
        <f t="shared" si="32"/>
        <v>0</v>
      </c>
      <c r="AC183" s="190">
        <f t="shared" si="32"/>
        <v>0</v>
      </c>
      <c r="AD183" s="189">
        <f t="shared" si="32"/>
        <v>0</v>
      </c>
      <c r="AE183" s="189">
        <f t="shared" si="32"/>
        <v>0</v>
      </c>
      <c r="AF183" s="189">
        <f t="shared" si="32"/>
        <v>0</v>
      </c>
      <c r="AG183" s="189">
        <f t="shared" si="32"/>
        <v>0</v>
      </c>
      <c r="AH183" s="189">
        <f t="shared" si="32"/>
        <v>0</v>
      </c>
      <c r="AI183" s="189">
        <f t="shared" si="32"/>
        <v>0</v>
      </c>
      <c r="AJ183" s="117"/>
      <c r="AK183" s="54"/>
      <c r="AL183" s="54"/>
      <c r="AM183" s="54"/>
      <c r="AN183" s="54"/>
    </row>
    <row r="184">
      <c r="A184" s="54"/>
      <c r="B184" s="297" t="s">
        <v>205</v>
      </c>
      <c r="C184" s="167" t="s">
        <v>336</v>
      </c>
      <c r="D184" s="108"/>
      <c r="E184" s="108"/>
      <c r="F184" s="71"/>
      <c r="G184" s="71"/>
      <c r="H184" s="71"/>
      <c r="I184" s="71"/>
      <c r="J184" s="71"/>
      <c r="K184" s="71"/>
      <c r="L184" s="71"/>
      <c r="M184" s="71"/>
      <c r="N184" s="68" t="str">
        <f t="shared" ref="N184:N185" si="33">F184</f>
        <v/>
      </c>
      <c r="O184" s="54"/>
      <c r="P184" s="54"/>
      <c r="Q184" s="54"/>
      <c r="R184" s="54"/>
      <c r="S184" s="54"/>
      <c r="T184" s="117"/>
      <c r="U184" s="117"/>
      <c r="V184" s="117"/>
      <c r="W184" s="117"/>
      <c r="X184" s="117"/>
      <c r="Y184" s="117"/>
      <c r="Z184" s="117"/>
      <c r="AA184" s="117"/>
      <c r="AB184" s="117"/>
      <c r="AC184" s="117"/>
      <c r="AD184" s="117"/>
      <c r="AE184" s="117"/>
      <c r="AF184" s="117"/>
      <c r="AG184" s="117"/>
      <c r="AH184" s="117"/>
      <c r="AI184" s="117"/>
      <c r="AJ184" s="117"/>
      <c r="AK184" s="54"/>
      <c r="AL184" s="54"/>
      <c r="AM184" s="54"/>
      <c r="AN184" s="54"/>
    </row>
    <row r="185">
      <c r="A185" s="54"/>
      <c r="B185" s="194" t="s">
        <v>128</v>
      </c>
      <c r="C185" s="167" t="s">
        <v>337</v>
      </c>
      <c r="D185" s="108"/>
      <c r="E185" s="108"/>
      <c r="F185" s="118">
        <f>O69</f>
        <v>1734</v>
      </c>
      <c r="G185" s="71"/>
      <c r="H185" s="211" t="s">
        <v>338</v>
      </c>
      <c r="I185" s="212"/>
      <c r="J185" s="71"/>
      <c r="K185" s="71">
        <f>G187+F183</f>
        <v>55612.44149</v>
      </c>
      <c r="L185" s="71"/>
      <c r="M185" s="71"/>
      <c r="N185" s="68">
        <f t="shared" si="33"/>
        <v>1734</v>
      </c>
      <c r="O185" s="119"/>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row>
    <row r="186">
      <c r="A186" s="54"/>
      <c r="B186" s="108"/>
      <c r="C186" s="108"/>
      <c r="D186" s="108"/>
      <c r="E186" s="108"/>
      <c r="F186" s="119"/>
      <c r="G186" s="71"/>
      <c r="H186" s="243" t="s">
        <v>399</v>
      </c>
      <c r="I186" s="244">
        <f>F187-G187</f>
        <v>0.5585112506</v>
      </c>
      <c r="J186" s="71"/>
      <c r="K186" s="71"/>
      <c r="L186" s="71"/>
      <c r="M186" s="71"/>
      <c r="N186" s="71"/>
      <c r="O186" s="119"/>
      <c r="P186" s="54"/>
      <c r="Q186" s="54"/>
      <c r="R186" s="54"/>
      <c r="S186" s="54"/>
      <c r="T186" s="54"/>
      <c r="U186" s="54"/>
      <c r="V186" s="54"/>
      <c r="W186" s="54"/>
      <c r="X186" s="54"/>
      <c r="Y186" s="54"/>
      <c r="Z186" s="54"/>
      <c r="AA186" s="54"/>
      <c r="AB186" s="54"/>
      <c r="AC186" s="54"/>
      <c r="AD186" s="54"/>
      <c r="AE186" s="54"/>
      <c r="AF186" s="54"/>
      <c r="AG186" s="54"/>
      <c r="AH186" s="54"/>
      <c r="AI186" s="54"/>
      <c r="AJ186" s="54"/>
      <c r="AK186" s="54"/>
      <c r="AL186" s="54"/>
      <c r="AM186" s="54"/>
      <c r="AN186" s="54"/>
    </row>
    <row r="187">
      <c r="A187" s="54"/>
      <c r="B187" s="108"/>
      <c r="C187" s="194" t="s">
        <v>201</v>
      </c>
      <c r="D187" s="108"/>
      <c r="E187" s="108"/>
      <c r="F187" s="166">
        <v>57346.0</v>
      </c>
      <c r="G187" s="195">
        <f>sum(O188:O208)</f>
        <v>57345.44149</v>
      </c>
      <c r="H187" s="224" t="s">
        <v>331</v>
      </c>
      <c r="I187" s="71"/>
      <c r="J187" s="71"/>
      <c r="K187" s="71"/>
      <c r="L187" s="71"/>
      <c r="M187" s="71"/>
      <c r="N187" s="71"/>
      <c r="O187" s="54"/>
      <c r="P187" s="54" t="s">
        <v>203</v>
      </c>
      <c r="Q187" s="59">
        <f>M188+N189+N190+N191+N192+N193+N194+N196+N197-M198-N199-N200+N202+M203-M204-M205-M206+M207+M208</f>
        <v>57539.70979</v>
      </c>
      <c r="R187" s="54"/>
      <c r="S187" s="54"/>
      <c r="T187" s="54"/>
      <c r="U187" s="54"/>
      <c r="V187" s="54"/>
      <c r="W187" s="54"/>
      <c r="X187" s="54"/>
      <c r="Y187" s="54"/>
      <c r="Z187" s="54"/>
      <c r="AA187" s="54"/>
      <c r="AB187" s="54"/>
      <c r="AC187" s="54"/>
      <c r="AD187" s="54"/>
      <c r="AE187" s="54"/>
      <c r="AF187" s="54"/>
      <c r="AG187" s="54"/>
      <c r="AH187" s="54"/>
      <c r="AI187" s="54"/>
      <c r="AJ187" s="54"/>
      <c r="AK187" s="54"/>
      <c r="AL187" s="54"/>
      <c r="AM187" s="54"/>
      <c r="AN187" s="54"/>
    </row>
    <row r="188">
      <c r="A188" s="54"/>
      <c r="B188" s="108"/>
      <c r="C188" s="167" t="s">
        <v>204</v>
      </c>
      <c r="D188" s="108"/>
      <c r="E188" s="108"/>
      <c r="F188" s="118">
        <f>F179+F176</f>
        <v>87693</v>
      </c>
      <c r="G188" s="119"/>
      <c r="H188" s="71"/>
      <c r="I188" s="71"/>
      <c r="J188" s="71"/>
      <c r="K188" s="71"/>
      <c r="L188" s="71"/>
      <c r="M188" s="71">
        <f t="shared" ref="M188:M202" si="35">if(Count(F188:L188)&gt;0,sum(F188:L188),"")</f>
        <v>87693</v>
      </c>
      <c r="N188" s="141"/>
      <c r="O188" s="149">
        <f>M188</f>
        <v>87693</v>
      </c>
      <c r="P188" s="54"/>
      <c r="Q188" s="54"/>
      <c r="R188" s="54"/>
      <c r="S188" s="54"/>
      <c r="T188" s="54"/>
      <c r="U188" s="54"/>
      <c r="V188" s="54"/>
      <c r="W188" s="54"/>
      <c r="X188" s="54"/>
      <c r="Y188" s="54"/>
      <c r="Z188" s="54"/>
      <c r="AA188" s="54"/>
      <c r="AB188" s="54"/>
      <c r="AC188" s="54"/>
      <c r="AD188" s="54"/>
      <c r="AE188" s="54"/>
      <c r="AF188" s="54"/>
      <c r="AG188" s="54"/>
      <c r="AH188" s="54"/>
      <c r="AI188" s="54"/>
      <c r="AJ188" s="54"/>
      <c r="AK188" s="54"/>
      <c r="AL188" s="54"/>
      <c r="AM188" s="54"/>
      <c r="AN188" s="54"/>
    </row>
    <row r="189">
      <c r="A189" s="54"/>
      <c r="B189" s="144" t="s">
        <v>205</v>
      </c>
      <c r="C189" s="203" t="s">
        <v>206</v>
      </c>
      <c r="D189" s="108"/>
      <c r="E189" s="108"/>
      <c r="F189" s="118">
        <f t="shared" ref="F189:L189" si="34">F27</f>
        <v>0</v>
      </c>
      <c r="G189" s="118">
        <f t="shared" si="34"/>
        <v>0</v>
      </c>
      <c r="H189" s="118">
        <f t="shared" si="34"/>
        <v>0</v>
      </c>
      <c r="I189" s="118">
        <f t="shared" si="34"/>
        <v>0</v>
      </c>
      <c r="J189" s="118" t="str">
        <f t="shared" si="34"/>
        <v/>
      </c>
      <c r="K189" s="118" t="str">
        <f t="shared" si="34"/>
        <v/>
      </c>
      <c r="L189" s="118" t="str">
        <f t="shared" si="34"/>
        <v/>
      </c>
      <c r="M189" s="71">
        <f t="shared" si="35"/>
        <v>0</v>
      </c>
      <c r="N189" s="68">
        <f t="shared" ref="N189:N197" si="37">if(ISNUMBER(M189)=false,"",if($J$8&lt;&gt;0,if(M189&lt;&gt;"",M189*$J$8,""),""))</f>
        <v>0</v>
      </c>
      <c r="O189" s="138">
        <f t="shared" ref="O189:O197" si="38">N189</f>
        <v>0</v>
      </c>
      <c r="P189" s="54"/>
      <c r="Q189" s="54"/>
      <c r="R189" s="54"/>
      <c r="S189" s="54"/>
      <c r="T189" s="54"/>
      <c r="U189" s="54"/>
      <c r="V189" s="54"/>
      <c r="W189" s="54"/>
      <c r="X189" s="54"/>
      <c r="Y189" s="54"/>
      <c r="Z189" s="54"/>
      <c r="AA189" s="54"/>
      <c r="AB189" s="54"/>
      <c r="AC189" s="54"/>
      <c r="AD189" s="54"/>
      <c r="AE189" s="54"/>
      <c r="AF189" s="54"/>
      <c r="AG189" s="54"/>
      <c r="AH189" s="54"/>
      <c r="AI189" s="54"/>
      <c r="AJ189" s="54"/>
      <c r="AK189" s="54"/>
      <c r="AL189" s="54"/>
      <c r="AM189" s="54"/>
      <c r="AN189" s="54"/>
    </row>
    <row r="190">
      <c r="A190" s="54"/>
      <c r="B190" s="144" t="s">
        <v>205</v>
      </c>
      <c r="C190" s="167" t="s">
        <v>207</v>
      </c>
      <c r="D190" s="108"/>
      <c r="E190" s="108"/>
      <c r="F190" s="118">
        <f t="shared" ref="F190:L190" si="36">F28</f>
        <v>-631851</v>
      </c>
      <c r="G190" s="118">
        <f t="shared" si="36"/>
        <v>13852</v>
      </c>
      <c r="H190" s="118">
        <f t="shared" si="36"/>
        <v>-1232982</v>
      </c>
      <c r="I190" s="118">
        <f t="shared" si="36"/>
        <v>-25025</v>
      </c>
      <c r="J190" s="118" t="str">
        <f t="shared" si="36"/>
        <v/>
      </c>
      <c r="K190" s="118" t="str">
        <f t="shared" si="36"/>
        <v/>
      </c>
      <c r="L190" s="118" t="str">
        <f t="shared" si="36"/>
        <v/>
      </c>
      <c r="M190" s="71">
        <f t="shared" si="35"/>
        <v>-1876006</v>
      </c>
      <c r="N190" s="68">
        <f t="shared" si="37"/>
        <v>-27295.42436</v>
      </c>
      <c r="O190" s="138">
        <f t="shared" si="38"/>
        <v>-27295.42436</v>
      </c>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row>
    <row r="191">
      <c r="A191" s="54"/>
      <c r="B191" s="144" t="s">
        <v>205</v>
      </c>
      <c r="C191" s="167" t="s">
        <v>208</v>
      </c>
      <c r="D191" s="108"/>
      <c r="E191" s="108"/>
      <c r="F191" s="118" t="str">
        <f t="shared" ref="F191:L191" si="39">F34</f>
        <v/>
      </c>
      <c r="G191" s="118" t="str">
        <f t="shared" si="39"/>
        <v/>
      </c>
      <c r="H191" s="118" t="str">
        <f t="shared" si="39"/>
        <v/>
      </c>
      <c r="I191" s="118" t="str">
        <f t="shared" si="39"/>
        <v/>
      </c>
      <c r="J191" s="118" t="str">
        <f t="shared" si="39"/>
        <v/>
      </c>
      <c r="K191" s="118" t="str">
        <f t="shared" si="39"/>
        <v/>
      </c>
      <c r="L191" s="118" t="str">
        <f t="shared" si="39"/>
        <v/>
      </c>
      <c r="M191" s="71" t="str">
        <f t="shared" si="35"/>
        <v/>
      </c>
      <c r="N191" s="68" t="str">
        <f t="shared" si="37"/>
        <v/>
      </c>
      <c r="O191" s="138" t="str">
        <f t="shared" si="38"/>
        <v/>
      </c>
      <c r="P191" s="54"/>
      <c r="Q191" s="54"/>
      <c r="R191" s="54"/>
      <c r="S191" s="54"/>
      <c r="T191" s="54"/>
      <c r="U191" s="54"/>
      <c r="V191" s="54"/>
      <c r="W191" s="54"/>
      <c r="X191" s="54"/>
      <c r="Y191" s="54"/>
      <c r="Z191" s="54"/>
      <c r="AA191" s="54"/>
      <c r="AB191" s="54"/>
      <c r="AC191" s="54"/>
      <c r="AD191" s="54"/>
      <c r="AE191" s="54"/>
      <c r="AF191" s="54"/>
      <c r="AG191" s="54"/>
      <c r="AH191" s="54"/>
      <c r="AI191" s="54"/>
      <c r="AJ191" s="54"/>
      <c r="AK191" s="54"/>
      <c r="AL191" s="54"/>
      <c r="AM191" s="54"/>
      <c r="AN191" s="54"/>
    </row>
    <row r="192">
      <c r="A192" s="54"/>
      <c r="B192" s="144" t="s">
        <v>205</v>
      </c>
      <c r="C192" s="167" t="s">
        <v>209</v>
      </c>
      <c r="D192" s="108"/>
      <c r="E192" s="108"/>
      <c r="F192" s="118" t="str">
        <f t="shared" ref="F192:L192" si="40">F37</f>
        <v/>
      </c>
      <c r="G192" s="118" t="str">
        <f t="shared" si="40"/>
        <v/>
      </c>
      <c r="H192" s="118" t="str">
        <f t="shared" si="40"/>
        <v/>
      </c>
      <c r="I192" s="118" t="str">
        <f t="shared" si="40"/>
        <v/>
      </c>
      <c r="J192" s="118" t="str">
        <f t="shared" si="40"/>
        <v/>
      </c>
      <c r="K192" s="118" t="str">
        <f t="shared" si="40"/>
        <v/>
      </c>
      <c r="L192" s="118" t="str">
        <f t="shared" si="40"/>
        <v/>
      </c>
      <c r="M192" s="71" t="str">
        <f t="shared" si="35"/>
        <v/>
      </c>
      <c r="N192" s="68" t="str">
        <f t="shared" si="37"/>
        <v/>
      </c>
      <c r="O192" s="138" t="str">
        <f t="shared" si="38"/>
        <v/>
      </c>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c r="AM192" s="54"/>
      <c r="AN192" s="54"/>
    </row>
    <row r="193">
      <c r="A193" s="54"/>
      <c r="B193" s="137" t="s">
        <v>205</v>
      </c>
      <c r="C193" s="167" t="s">
        <v>210</v>
      </c>
      <c r="D193" s="108"/>
      <c r="E193" s="108"/>
      <c r="F193" s="118" t="str">
        <f t="shared" ref="F193:L193" si="41">F38</f>
        <v/>
      </c>
      <c r="G193" s="118" t="str">
        <f t="shared" si="41"/>
        <v/>
      </c>
      <c r="H193" s="118" t="str">
        <f t="shared" si="41"/>
        <v/>
      </c>
      <c r="I193" s="118" t="str">
        <f t="shared" si="41"/>
        <v/>
      </c>
      <c r="J193" s="118" t="str">
        <f t="shared" si="41"/>
        <v/>
      </c>
      <c r="K193" s="118" t="str">
        <f t="shared" si="41"/>
        <v/>
      </c>
      <c r="L193" s="118" t="str">
        <f t="shared" si="41"/>
        <v/>
      </c>
      <c r="M193" s="71" t="str">
        <f t="shared" si="35"/>
        <v/>
      </c>
      <c r="N193" s="68" t="str">
        <f t="shared" si="37"/>
        <v/>
      </c>
      <c r="O193" s="138" t="str">
        <f t="shared" si="38"/>
        <v/>
      </c>
      <c r="P193" s="54"/>
      <c r="Q193" s="54"/>
      <c r="R193" s="54"/>
      <c r="S193" s="54"/>
      <c r="T193" s="54"/>
      <c r="U193" s="54"/>
      <c r="V193" s="54"/>
      <c r="W193" s="54"/>
      <c r="X193" s="54"/>
      <c r="Y193" s="54"/>
      <c r="Z193" s="54"/>
      <c r="AA193" s="54"/>
      <c r="AB193" s="54"/>
      <c r="AC193" s="54"/>
      <c r="AD193" s="54"/>
      <c r="AE193" s="54"/>
      <c r="AF193" s="54"/>
      <c r="AG193" s="54"/>
      <c r="AH193" s="54"/>
      <c r="AI193" s="54"/>
      <c r="AJ193" s="54"/>
      <c r="AK193" s="54"/>
      <c r="AL193" s="54"/>
      <c r="AM193" s="54"/>
      <c r="AN193" s="54"/>
    </row>
    <row r="194">
      <c r="A194" s="54"/>
      <c r="B194" s="144" t="s">
        <v>205</v>
      </c>
      <c r="C194" s="167" t="s">
        <v>211</v>
      </c>
      <c r="D194" s="108"/>
      <c r="E194" s="108"/>
      <c r="F194" s="118" t="str">
        <f>F39</f>
        <v/>
      </c>
      <c r="G194" s="118"/>
      <c r="H194" s="118"/>
      <c r="I194" s="118"/>
      <c r="J194" s="118"/>
      <c r="K194" s="118"/>
      <c r="L194" s="118"/>
      <c r="M194" s="71" t="str">
        <f t="shared" si="35"/>
        <v/>
      </c>
      <c r="N194" s="68" t="str">
        <f t="shared" si="37"/>
        <v/>
      </c>
      <c r="O194" s="138" t="str">
        <f t="shared" si="38"/>
        <v/>
      </c>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c r="AM194" s="54"/>
      <c r="AN194" s="54"/>
    </row>
    <row r="195">
      <c r="A195" s="54"/>
      <c r="B195" s="144" t="s">
        <v>205</v>
      </c>
      <c r="C195" s="167" t="s">
        <v>485</v>
      </c>
      <c r="D195" s="108"/>
      <c r="E195" s="108"/>
      <c r="F195" s="118" t="str">
        <f t="shared" ref="F195:L195" si="42">F42</f>
        <v/>
      </c>
      <c r="G195" s="118" t="str">
        <f t="shared" si="42"/>
        <v/>
      </c>
      <c r="H195" s="118" t="str">
        <f t="shared" si="42"/>
        <v/>
      </c>
      <c r="I195" s="118" t="str">
        <f t="shared" si="42"/>
        <v/>
      </c>
      <c r="J195" s="118" t="str">
        <f t="shared" si="42"/>
        <v/>
      </c>
      <c r="K195" s="118" t="str">
        <f t="shared" si="42"/>
        <v/>
      </c>
      <c r="L195" s="118" t="str">
        <f t="shared" si="42"/>
        <v/>
      </c>
      <c r="M195" s="71" t="str">
        <f t="shared" si="35"/>
        <v/>
      </c>
      <c r="N195" s="68" t="str">
        <f t="shared" si="37"/>
        <v/>
      </c>
      <c r="O195" s="138" t="str">
        <f t="shared" si="38"/>
        <v/>
      </c>
      <c r="P195" s="326" t="s">
        <v>486</v>
      </c>
      <c r="Q195" s="236"/>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row>
    <row r="196">
      <c r="A196" s="54"/>
      <c r="B196" s="144" t="s">
        <v>205</v>
      </c>
      <c r="C196" s="167" t="s">
        <v>212</v>
      </c>
      <c r="D196" s="108"/>
      <c r="E196" s="108"/>
      <c r="F196" s="118" t="str">
        <f t="shared" ref="F196:L196" si="43">F44</f>
        <v/>
      </c>
      <c r="G196" s="118" t="str">
        <f t="shared" si="43"/>
        <v/>
      </c>
      <c r="H196" s="118" t="str">
        <f t="shared" si="43"/>
        <v/>
      </c>
      <c r="I196" s="118" t="str">
        <f t="shared" si="43"/>
        <v/>
      </c>
      <c r="J196" s="118" t="str">
        <f t="shared" si="43"/>
        <v/>
      </c>
      <c r="K196" s="118" t="str">
        <f t="shared" si="43"/>
        <v/>
      </c>
      <c r="L196" s="118" t="str">
        <f t="shared" si="43"/>
        <v/>
      </c>
      <c r="M196" s="71" t="str">
        <f t="shared" si="35"/>
        <v/>
      </c>
      <c r="N196" s="68" t="str">
        <f t="shared" si="37"/>
        <v/>
      </c>
      <c r="O196" s="138" t="str">
        <f t="shared" si="38"/>
        <v/>
      </c>
      <c r="P196" s="234"/>
      <c r="Q196" s="119"/>
      <c r="R196" s="54"/>
      <c r="S196" s="54"/>
      <c r="T196" s="54"/>
      <c r="U196" s="54"/>
      <c r="V196" s="54"/>
      <c r="W196" s="54"/>
      <c r="X196" s="54"/>
      <c r="Y196" s="54"/>
      <c r="Z196" s="54"/>
      <c r="AA196" s="54"/>
      <c r="AB196" s="54"/>
      <c r="AC196" s="54"/>
      <c r="AD196" s="54"/>
      <c r="AE196" s="54"/>
      <c r="AF196" s="54"/>
      <c r="AG196" s="54"/>
      <c r="AH196" s="54"/>
      <c r="AI196" s="54"/>
      <c r="AJ196" s="54"/>
      <c r="AK196" s="54"/>
      <c r="AL196" s="54"/>
      <c r="AM196" s="54"/>
      <c r="AN196" s="54"/>
    </row>
    <row r="197">
      <c r="A197" s="54"/>
      <c r="B197" s="144" t="s">
        <v>205</v>
      </c>
      <c r="C197" s="167" t="s">
        <v>213</v>
      </c>
      <c r="D197" s="108"/>
      <c r="E197" s="108"/>
      <c r="F197" s="118" t="str">
        <f t="shared" ref="F197:L197" si="44">F45</f>
        <v/>
      </c>
      <c r="G197" s="118" t="str">
        <f t="shared" si="44"/>
        <v/>
      </c>
      <c r="H197" s="118" t="str">
        <f t="shared" si="44"/>
        <v/>
      </c>
      <c r="I197" s="118" t="str">
        <f t="shared" si="44"/>
        <v/>
      </c>
      <c r="J197" s="118" t="str">
        <f t="shared" si="44"/>
        <v/>
      </c>
      <c r="K197" s="118" t="str">
        <f t="shared" si="44"/>
        <v/>
      </c>
      <c r="L197" s="118" t="str">
        <f t="shared" si="44"/>
        <v/>
      </c>
      <c r="M197" s="71" t="str">
        <f t="shared" si="35"/>
        <v/>
      </c>
      <c r="N197" s="68" t="str">
        <f t="shared" si="37"/>
        <v/>
      </c>
      <c r="O197" s="138" t="str">
        <f t="shared" si="38"/>
        <v/>
      </c>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row>
    <row r="198">
      <c r="A198" s="54"/>
      <c r="B198" s="65" t="s">
        <v>128</v>
      </c>
      <c r="C198" s="167" t="s">
        <v>214</v>
      </c>
      <c r="D198" s="65"/>
      <c r="E198" s="65"/>
      <c r="F198" s="142"/>
      <c r="G198" s="71"/>
      <c r="H198" s="71"/>
      <c r="I198" s="71"/>
      <c r="J198" s="71"/>
      <c r="K198" s="71"/>
      <c r="L198" s="71"/>
      <c r="M198" s="68" t="str">
        <f t="shared" si="35"/>
        <v/>
      </c>
      <c r="N198" s="141"/>
      <c r="O198" s="189">
        <f>-M198</f>
        <v>0</v>
      </c>
      <c r="P198" s="54"/>
      <c r="Q198" s="54"/>
      <c r="R198" s="54"/>
      <c r="S198" s="54"/>
      <c r="T198" s="54"/>
      <c r="U198" s="54"/>
      <c r="V198" s="54"/>
      <c r="W198" s="54"/>
      <c r="X198" s="54"/>
      <c r="Y198" s="54"/>
      <c r="Z198" s="54"/>
      <c r="AA198" s="54"/>
      <c r="AB198" s="54"/>
      <c r="AC198" s="54"/>
      <c r="AD198" s="54"/>
      <c r="AE198" s="54"/>
      <c r="AF198" s="54"/>
      <c r="AG198" s="54"/>
      <c r="AH198" s="54"/>
      <c r="AI198" s="54"/>
      <c r="AJ198" s="54"/>
      <c r="AK198" s="54"/>
      <c r="AL198" s="54"/>
      <c r="AM198" s="54"/>
      <c r="AN198" s="54"/>
    </row>
    <row r="199">
      <c r="A199" s="54"/>
      <c r="B199" s="65" t="s">
        <v>128</v>
      </c>
      <c r="C199" s="203" t="s">
        <v>215</v>
      </c>
      <c r="D199" s="65"/>
      <c r="E199" s="65"/>
      <c r="F199" s="118" t="str">
        <f t="shared" ref="F199:L199" si="45">F49</f>
        <v/>
      </c>
      <c r="G199" s="118" t="str">
        <f t="shared" si="45"/>
        <v/>
      </c>
      <c r="H199" s="118" t="str">
        <f t="shared" si="45"/>
        <v/>
      </c>
      <c r="I199" s="118" t="str">
        <f t="shared" si="45"/>
        <v/>
      </c>
      <c r="J199" s="118" t="str">
        <f t="shared" si="45"/>
        <v/>
      </c>
      <c r="K199" s="118" t="str">
        <f t="shared" si="45"/>
        <v/>
      </c>
      <c r="L199" s="118" t="str">
        <f t="shared" si="45"/>
        <v/>
      </c>
      <c r="M199" s="71" t="str">
        <f t="shared" si="35"/>
        <v/>
      </c>
      <c r="N199" s="68" t="str">
        <f t="shared" ref="N199:N202" si="47">if(ISNUMBER(M199)=false,"",if($J$8&lt;&gt;0,if(M199&lt;&gt;"",M199*$J$8,""),""))</f>
        <v/>
      </c>
      <c r="O199" s="189">
        <f t="shared" ref="O199:O200" si="48">-N199</f>
        <v>0</v>
      </c>
      <c r="P199" s="54"/>
      <c r="Q199" s="54"/>
      <c r="R199" s="54"/>
      <c r="S199" s="54"/>
      <c r="T199" s="54"/>
      <c r="U199" s="54"/>
      <c r="V199" s="54"/>
      <c r="W199" s="54"/>
      <c r="X199" s="54"/>
      <c r="Y199" s="54"/>
      <c r="Z199" s="54"/>
      <c r="AA199" s="54"/>
      <c r="AB199" s="54"/>
      <c r="AC199" s="54"/>
      <c r="AD199" s="54"/>
      <c r="AE199" s="54"/>
      <c r="AF199" s="54"/>
      <c r="AG199" s="54"/>
      <c r="AH199" s="54"/>
      <c r="AI199" s="54"/>
      <c r="AJ199" s="54"/>
      <c r="AK199" s="54"/>
      <c r="AL199" s="54"/>
      <c r="AM199" s="54"/>
      <c r="AN199" s="54"/>
    </row>
    <row r="200">
      <c r="A200" s="54"/>
      <c r="B200" s="65" t="s">
        <v>128</v>
      </c>
      <c r="C200" s="167" t="s">
        <v>216</v>
      </c>
      <c r="D200" s="65"/>
      <c r="E200" s="65"/>
      <c r="F200" s="118" t="str">
        <f t="shared" ref="F200:L200" si="46">F50</f>
        <v/>
      </c>
      <c r="G200" s="118" t="str">
        <f t="shared" si="46"/>
        <v/>
      </c>
      <c r="H200" s="118" t="str">
        <f t="shared" si="46"/>
        <v/>
      </c>
      <c r="I200" s="118" t="str">
        <f t="shared" si="46"/>
        <v/>
      </c>
      <c r="J200" s="118" t="str">
        <f t="shared" si="46"/>
        <v/>
      </c>
      <c r="K200" s="118" t="str">
        <f t="shared" si="46"/>
        <v/>
      </c>
      <c r="L200" s="118" t="str">
        <f t="shared" si="46"/>
        <v/>
      </c>
      <c r="M200" s="71" t="str">
        <f t="shared" si="35"/>
        <v/>
      </c>
      <c r="N200" s="68" t="str">
        <f t="shared" si="47"/>
        <v/>
      </c>
      <c r="O200" s="189">
        <f t="shared" si="48"/>
        <v>0</v>
      </c>
      <c r="P200" s="326" t="s">
        <v>487</v>
      </c>
      <c r="Q200" s="236"/>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row>
    <row r="201">
      <c r="A201" s="54"/>
      <c r="B201" s="137" t="s">
        <v>205</v>
      </c>
      <c r="C201" s="203" t="s">
        <v>488</v>
      </c>
      <c r="D201" s="65"/>
      <c r="E201" s="65"/>
      <c r="F201" s="118" t="str">
        <f t="shared" ref="F201:I201" si="49">F65</f>
        <v/>
      </c>
      <c r="G201" s="118" t="str">
        <f t="shared" si="49"/>
        <v/>
      </c>
      <c r="H201" s="118" t="str">
        <f t="shared" si="49"/>
        <v/>
      </c>
      <c r="I201" s="118" t="str">
        <f t="shared" si="49"/>
        <v/>
      </c>
      <c r="J201" s="118" t="str">
        <f t="shared" ref="J201:L201" si="50">J66</f>
        <v/>
      </c>
      <c r="K201" s="118" t="str">
        <f t="shared" si="50"/>
        <v/>
      </c>
      <c r="L201" s="118" t="str">
        <f t="shared" si="50"/>
        <v/>
      </c>
      <c r="M201" s="71" t="str">
        <f t="shared" si="35"/>
        <v/>
      </c>
      <c r="N201" s="68" t="str">
        <f t="shared" si="47"/>
        <v/>
      </c>
      <c r="O201" s="138" t="str">
        <f>+N201</f>
        <v/>
      </c>
      <c r="P201" s="326" t="s">
        <v>486</v>
      </c>
      <c r="Q201" s="236"/>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row>
    <row r="202">
      <c r="A202" s="54"/>
      <c r="B202" s="137" t="s">
        <v>128</v>
      </c>
      <c r="C202" s="167" t="s">
        <v>217</v>
      </c>
      <c r="D202" s="65"/>
      <c r="E202" s="65"/>
      <c r="F202" s="118">
        <f t="shared" ref="F202:I202" si="51">F66</f>
        <v>27</v>
      </c>
      <c r="G202" s="118">
        <f t="shared" si="51"/>
        <v>30</v>
      </c>
      <c r="H202" s="118">
        <f t="shared" si="51"/>
        <v>56</v>
      </c>
      <c r="I202" s="118">
        <f t="shared" si="51"/>
        <v>6563</v>
      </c>
      <c r="J202" s="118" t="str">
        <f t="shared" ref="J202:L202" si="52">J67</f>
        <v/>
      </c>
      <c r="K202" s="118" t="str">
        <f t="shared" si="52"/>
        <v/>
      </c>
      <c r="L202" s="118" t="str">
        <f t="shared" si="52"/>
        <v/>
      </c>
      <c r="M202" s="71">
        <f t="shared" si="35"/>
        <v>6676</v>
      </c>
      <c r="N202" s="68">
        <f t="shared" si="47"/>
        <v>97.13415257</v>
      </c>
      <c r="O202" s="189">
        <f>-N202</f>
        <v>-97.13415257</v>
      </c>
      <c r="P202" s="326" t="s">
        <v>489</v>
      </c>
      <c r="Q202" s="335"/>
      <c r="R202" s="117"/>
      <c r="S202" s="117"/>
      <c r="T202" s="117"/>
      <c r="U202" s="117"/>
      <c r="V202" s="117"/>
      <c r="W202" s="117"/>
      <c r="X202" s="117"/>
      <c r="Y202" s="117"/>
      <c r="Z202" s="117"/>
      <c r="AA202" s="117"/>
      <c r="AB202" s="117"/>
      <c r="AC202" s="117"/>
      <c r="AD202" s="117"/>
      <c r="AE202" s="117"/>
      <c r="AF202" s="117"/>
      <c r="AG202" s="117"/>
      <c r="AH202" s="117"/>
      <c r="AI202" s="117"/>
      <c r="AJ202" s="117"/>
      <c r="AK202" s="117"/>
      <c r="AL202" s="117"/>
      <c r="AM202" s="117"/>
      <c r="AN202" s="54"/>
    </row>
    <row r="203">
      <c r="A203" s="54"/>
      <c r="B203" s="137" t="s">
        <v>205</v>
      </c>
      <c r="C203" s="167" t="s">
        <v>341</v>
      </c>
      <c r="D203" s="65"/>
      <c r="E203" s="65"/>
      <c r="F203" s="140">
        <v>28.0</v>
      </c>
      <c r="G203" s="119" t="s">
        <v>342</v>
      </c>
      <c r="H203" s="118">
        <f>O33</f>
        <v>28</v>
      </c>
      <c r="I203" s="225" t="s">
        <v>309</v>
      </c>
      <c r="M203" s="68">
        <f t="shared" ref="M203:M204" si="53">F203</f>
        <v>28</v>
      </c>
      <c r="N203" s="141"/>
      <c r="O203" s="138">
        <f>M203</f>
        <v>28</v>
      </c>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row>
    <row r="204">
      <c r="A204" s="54"/>
      <c r="B204" s="65" t="s">
        <v>128</v>
      </c>
      <c r="C204" s="203" t="s">
        <v>343</v>
      </c>
      <c r="D204" s="65"/>
      <c r="E204" s="65"/>
      <c r="F204" s="140">
        <v>1249.0</v>
      </c>
      <c r="G204" s="119" t="s">
        <v>342</v>
      </c>
      <c r="H204" s="118">
        <f>O50</f>
        <v>1249</v>
      </c>
      <c r="I204" s="225" t="s">
        <v>307</v>
      </c>
      <c r="M204" s="68">
        <f t="shared" si="53"/>
        <v>1249</v>
      </c>
      <c r="N204" s="141"/>
      <c r="O204" s="189">
        <f t="shared" ref="O204:O206" si="54">-M204</f>
        <v>-1249</v>
      </c>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row>
    <row r="205">
      <c r="A205" s="54"/>
      <c r="B205" s="65" t="s">
        <v>128</v>
      </c>
      <c r="C205" s="203" t="s">
        <v>221</v>
      </c>
      <c r="D205" s="65"/>
      <c r="E205" s="65"/>
      <c r="F205" s="142"/>
      <c r="G205" s="71"/>
      <c r="H205" s="71"/>
      <c r="I205" s="71"/>
      <c r="J205" s="71"/>
      <c r="K205" s="71"/>
      <c r="L205" s="71"/>
      <c r="M205" s="68" t="str">
        <f t="shared" ref="M205:M224" si="55">if(Count(F205:L205)&gt;0,sum(F205:L205),"")</f>
        <v/>
      </c>
      <c r="N205" s="141"/>
      <c r="O205" s="189">
        <f t="shared" si="54"/>
        <v>0</v>
      </c>
      <c r="P205" s="54"/>
      <c r="Q205" s="341" t="s">
        <v>222</v>
      </c>
      <c r="R205" s="117"/>
      <c r="S205" s="117"/>
      <c r="T205" s="117"/>
      <c r="U205" s="117"/>
      <c r="V205" s="117"/>
      <c r="W205" s="117"/>
      <c r="X205" s="117"/>
      <c r="Y205" s="117"/>
      <c r="Z205" s="54"/>
      <c r="AA205" s="54"/>
      <c r="AB205" s="54"/>
      <c r="AC205" s="54"/>
      <c r="AD205" s="54"/>
      <c r="AE205" s="54"/>
      <c r="AF205" s="54"/>
      <c r="AG205" s="54"/>
      <c r="AH205" s="54"/>
      <c r="AI205" s="54"/>
      <c r="AJ205" s="54"/>
      <c r="AK205" s="54"/>
      <c r="AL205" s="54"/>
      <c r="AM205" s="54"/>
      <c r="AN205" s="54"/>
    </row>
    <row r="206">
      <c r="A206" s="54"/>
      <c r="B206" s="65" t="s">
        <v>128</v>
      </c>
      <c r="C206" s="203" t="s">
        <v>344</v>
      </c>
      <c r="D206" s="65"/>
      <c r="E206" s="65"/>
      <c r="F206" s="118">
        <f>F185</f>
        <v>1734</v>
      </c>
      <c r="G206" s="71"/>
      <c r="H206" s="71"/>
      <c r="I206" s="71"/>
      <c r="J206" s="71"/>
      <c r="K206" s="71"/>
      <c r="L206" s="71"/>
      <c r="M206" s="68">
        <f t="shared" si="55"/>
        <v>1734</v>
      </c>
      <c r="N206" s="141"/>
      <c r="O206" s="189">
        <f t="shared" si="54"/>
        <v>-1734</v>
      </c>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row>
    <row r="207">
      <c r="A207" s="54"/>
      <c r="B207" s="137" t="s">
        <v>205</v>
      </c>
      <c r="C207" s="203" t="s">
        <v>224</v>
      </c>
      <c r="D207" s="65"/>
      <c r="E207" s="65"/>
      <c r="F207" s="142" t="s">
        <v>151</v>
      </c>
      <c r="G207" s="71"/>
      <c r="H207" s="71"/>
      <c r="I207" s="71"/>
      <c r="J207" s="71"/>
      <c r="K207" s="71"/>
      <c r="L207" s="71"/>
      <c r="M207" s="68" t="str">
        <f t="shared" si="55"/>
        <v/>
      </c>
      <c r="N207" s="141"/>
      <c r="O207" s="138" t="str">
        <f t="shared" ref="O207:O208" si="56">M207</f>
        <v/>
      </c>
      <c r="P207" s="326" t="s">
        <v>492</v>
      </c>
      <c r="Q207" s="335"/>
      <c r="R207" s="335"/>
      <c r="S207" s="335"/>
      <c r="T207" s="54"/>
      <c r="U207" s="54"/>
      <c r="V207" s="54"/>
      <c r="W207" s="54"/>
      <c r="X207" s="54"/>
      <c r="Y207" s="54"/>
      <c r="Z207" s="54"/>
      <c r="AA207" s="54"/>
      <c r="AB207" s="54"/>
      <c r="AC207" s="54"/>
      <c r="AD207" s="54"/>
      <c r="AE207" s="54"/>
      <c r="AF207" s="54"/>
      <c r="AG207" s="54"/>
      <c r="AH207" s="54"/>
      <c r="AI207" s="54"/>
      <c r="AJ207" s="54"/>
      <c r="AK207" s="54"/>
      <c r="AL207" s="54"/>
      <c r="AM207" s="54"/>
      <c r="AN207" s="54"/>
    </row>
    <row r="208">
      <c r="A208" s="54"/>
      <c r="B208" s="137" t="s">
        <v>205</v>
      </c>
      <c r="C208" s="167" t="s">
        <v>225</v>
      </c>
      <c r="D208" s="65"/>
      <c r="E208" s="65"/>
      <c r="F208" s="142" t="s">
        <v>151</v>
      </c>
      <c r="G208" s="71"/>
      <c r="H208" s="71"/>
      <c r="I208" s="71"/>
      <c r="J208" s="71"/>
      <c r="K208" s="71"/>
      <c r="L208" s="71"/>
      <c r="M208" s="68" t="str">
        <f t="shared" si="55"/>
        <v/>
      </c>
      <c r="N208" s="141"/>
      <c r="O208" s="138" t="str">
        <f t="shared" si="56"/>
        <v/>
      </c>
      <c r="P208" s="326" t="s">
        <v>493</v>
      </c>
      <c r="Q208" s="335"/>
      <c r="R208" s="335"/>
      <c r="S208" s="335"/>
      <c r="T208" s="117"/>
      <c r="U208" s="117"/>
      <c r="V208" s="117"/>
      <c r="W208" s="117"/>
      <c r="X208" s="117"/>
      <c r="Y208" s="117"/>
      <c r="Z208" s="54"/>
      <c r="AA208" s="54"/>
      <c r="AB208" s="54"/>
      <c r="AC208" s="54"/>
      <c r="AD208" s="54"/>
      <c r="AE208" s="54"/>
      <c r="AF208" s="54"/>
      <c r="AG208" s="54"/>
      <c r="AH208" s="54"/>
      <c r="AI208" s="54"/>
      <c r="AJ208" s="54"/>
      <c r="AK208" s="54"/>
      <c r="AL208" s="54"/>
      <c r="AM208" s="54"/>
      <c r="AN208" s="54"/>
    </row>
    <row r="209">
      <c r="A209" s="54"/>
      <c r="B209" s="65"/>
      <c r="C209" s="108"/>
      <c r="D209" s="65"/>
      <c r="E209" s="65"/>
      <c r="F209" s="119"/>
      <c r="G209" s="71"/>
      <c r="H209" s="71"/>
      <c r="I209" s="71"/>
      <c r="J209" s="71"/>
      <c r="K209" s="71"/>
      <c r="L209" s="71"/>
      <c r="M209" s="71" t="str">
        <f t="shared" si="55"/>
        <v/>
      </c>
      <c r="N209" s="68" t="str">
        <f t="shared" ref="N209:N224" si="57">if(ISNUMBER(M209)=false,"",if($J$8&lt;&gt;0,if(M209&lt;&gt;"",M209*$J$8,""),""))</f>
        <v/>
      </c>
      <c r="O209" s="150"/>
      <c r="P209" s="23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row>
    <row r="210">
      <c r="A210" s="54"/>
      <c r="B210" s="108"/>
      <c r="C210" s="108"/>
      <c r="D210" s="108"/>
      <c r="E210" s="108"/>
      <c r="F210" s="119"/>
      <c r="G210" s="71"/>
      <c r="H210" s="71"/>
      <c r="I210" s="71"/>
      <c r="J210" s="71"/>
      <c r="K210" s="71"/>
      <c r="L210" s="71"/>
      <c r="M210" s="342" t="str">
        <f t="shared" si="55"/>
        <v/>
      </c>
      <c r="N210" s="68" t="str">
        <f t="shared" si="57"/>
        <v/>
      </c>
      <c r="O210" s="150"/>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row>
    <row r="211">
      <c r="A211" s="54"/>
      <c r="B211" s="108"/>
      <c r="C211" s="108"/>
      <c r="D211" s="108"/>
      <c r="E211" s="108"/>
      <c r="F211" s="119"/>
      <c r="G211" s="71"/>
      <c r="H211" s="71"/>
      <c r="I211" s="71"/>
      <c r="J211" s="71"/>
      <c r="K211" s="71"/>
      <c r="L211" s="71"/>
      <c r="M211" s="342" t="str">
        <f t="shared" si="55"/>
        <v/>
      </c>
      <c r="N211" s="68" t="str">
        <f t="shared" si="57"/>
        <v/>
      </c>
      <c r="O211" s="150"/>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row>
    <row r="212">
      <c r="A212" s="54"/>
      <c r="B212" s="108"/>
      <c r="C212" s="108"/>
      <c r="D212" s="108"/>
      <c r="E212" s="108"/>
      <c r="F212" s="119"/>
      <c r="G212" s="71"/>
      <c r="H212" s="71"/>
      <c r="I212" s="71"/>
      <c r="J212" s="71"/>
      <c r="K212" s="71"/>
      <c r="L212" s="71"/>
      <c r="M212" s="342" t="str">
        <f t="shared" si="55"/>
        <v/>
      </c>
      <c r="N212" s="68" t="str">
        <f t="shared" si="57"/>
        <v/>
      </c>
      <c r="O212" s="150"/>
      <c r="P212" s="54"/>
      <c r="Q212" s="23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row>
    <row r="213">
      <c r="A213" s="54"/>
      <c r="B213" s="108"/>
      <c r="C213" s="108"/>
      <c r="D213" s="108"/>
      <c r="E213" s="108"/>
      <c r="F213" s="119"/>
      <c r="G213" s="71"/>
      <c r="H213" s="71"/>
      <c r="I213" s="71"/>
      <c r="J213" s="71"/>
      <c r="K213" s="71"/>
      <c r="L213" s="71"/>
      <c r="M213" s="342" t="str">
        <f t="shared" si="55"/>
        <v/>
      </c>
      <c r="N213" s="68" t="str">
        <f t="shared" si="57"/>
        <v/>
      </c>
      <c r="O213" s="150"/>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row>
    <row r="214">
      <c r="A214" s="54"/>
      <c r="B214" s="108"/>
      <c r="C214" s="108"/>
      <c r="D214" s="108"/>
      <c r="E214" s="108"/>
      <c r="F214" s="119"/>
      <c r="G214" s="71"/>
      <c r="H214" s="71"/>
      <c r="I214" s="71"/>
      <c r="J214" s="71"/>
      <c r="K214" s="71"/>
      <c r="L214" s="71"/>
      <c r="M214" s="342" t="str">
        <f t="shared" si="55"/>
        <v/>
      </c>
      <c r="N214" s="68" t="str">
        <f t="shared" si="57"/>
        <v/>
      </c>
      <c r="O214" s="150"/>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row>
    <row r="215">
      <c r="A215" s="54"/>
      <c r="B215" s="108"/>
      <c r="C215" s="108"/>
      <c r="D215" s="108"/>
      <c r="E215" s="108"/>
      <c r="F215" s="119"/>
      <c r="G215" s="71"/>
      <c r="H215" s="71"/>
      <c r="I215" s="71"/>
      <c r="J215" s="71"/>
      <c r="K215" s="71"/>
      <c r="L215" s="71"/>
      <c r="M215" s="342" t="str">
        <f t="shared" si="55"/>
        <v/>
      </c>
      <c r="N215" s="68" t="str">
        <f t="shared" si="57"/>
        <v/>
      </c>
      <c r="O215" s="150"/>
      <c r="P215" s="54"/>
      <c r="Q215" s="54"/>
      <c r="R215" s="54"/>
      <c r="S215" s="54"/>
      <c r="T215" s="54"/>
      <c r="U215" s="54"/>
      <c r="V215" s="54"/>
      <c r="W215" s="54"/>
      <c r="X215" s="54"/>
      <c r="Y215" s="54"/>
      <c r="Z215" s="54"/>
      <c r="AA215" s="54"/>
      <c r="AB215" s="54"/>
      <c r="AC215" s="54"/>
      <c r="AD215" s="54"/>
      <c r="AE215" s="54"/>
      <c r="AF215" s="54"/>
      <c r="AG215" s="54"/>
      <c r="AH215" s="54"/>
      <c r="AI215" s="54"/>
      <c r="AJ215" s="54"/>
      <c r="AK215" s="54"/>
      <c r="AL215" s="54"/>
      <c r="AM215" s="54"/>
      <c r="AN215" s="54"/>
    </row>
    <row r="216">
      <c r="A216" s="54"/>
      <c r="B216" s="108"/>
      <c r="C216" s="108"/>
      <c r="D216" s="108"/>
      <c r="E216" s="108"/>
      <c r="F216" s="54"/>
      <c r="G216" s="71"/>
      <c r="H216" s="71"/>
      <c r="I216" s="71"/>
      <c r="J216" s="71"/>
      <c r="K216" s="71"/>
      <c r="L216" s="71"/>
      <c r="M216" s="67" t="str">
        <f t="shared" si="55"/>
        <v/>
      </c>
      <c r="N216" s="68" t="str">
        <f t="shared" si="57"/>
        <v/>
      </c>
      <c r="O216" s="150"/>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row>
    <row r="217">
      <c r="A217" s="54"/>
      <c r="B217" s="108"/>
      <c r="C217" s="108"/>
      <c r="D217" s="108"/>
      <c r="E217" s="108"/>
      <c r="F217" s="54"/>
      <c r="G217" s="71"/>
      <c r="H217" s="71"/>
      <c r="I217" s="71"/>
      <c r="J217" s="71"/>
      <c r="K217" s="71"/>
      <c r="L217" s="71"/>
      <c r="M217" s="67" t="str">
        <f t="shared" si="55"/>
        <v/>
      </c>
      <c r="N217" s="68" t="str">
        <f t="shared" si="57"/>
        <v/>
      </c>
      <c r="O217" s="136" t="str">
        <f>M218</f>
        <v/>
      </c>
      <c r="P217" s="56" t="s">
        <v>226</v>
      </c>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row>
    <row r="218">
      <c r="A218" s="54"/>
      <c r="B218" s="108"/>
      <c r="C218" s="108"/>
      <c r="D218" s="108"/>
      <c r="E218" s="108"/>
      <c r="F218" s="54"/>
      <c r="G218" s="71"/>
      <c r="H218" s="71"/>
      <c r="I218" s="71"/>
      <c r="J218" s="71"/>
      <c r="K218" s="71"/>
      <c r="L218" s="71"/>
      <c r="M218" s="67" t="str">
        <f t="shared" si="55"/>
        <v/>
      </c>
      <c r="N218" s="68" t="str">
        <f t="shared" si="57"/>
        <v/>
      </c>
      <c r="O218" s="136"/>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row>
    <row r="219">
      <c r="A219" s="54"/>
      <c r="B219" s="108"/>
      <c r="C219" s="108"/>
      <c r="D219" s="108"/>
      <c r="E219" s="108"/>
      <c r="F219" s="54"/>
      <c r="G219" s="71"/>
      <c r="H219" s="71"/>
      <c r="I219" s="71"/>
      <c r="J219" s="71"/>
      <c r="K219" s="71"/>
      <c r="L219" s="71"/>
      <c r="M219" s="67" t="str">
        <f t="shared" si="55"/>
        <v/>
      </c>
      <c r="N219" s="68" t="str">
        <f t="shared" si="57"/>
        <v/>
      </c>
      <c r="O219" s="136"/>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row>
    <row r="220">
      <c r="A220" s="54"/>
      <c r="B220" s="108"/>
      <c r="C220" s="108"/>
      <c r="D220" s="108"/>
      <c r="E220" s="108"/>
      <c r="F220" s="54"/>
      <c r="G220" s="71"/>
      <c r="H220" s="71"/>
      <c r="I220" s="71"/>
      <c r="J220" s="71"/>
      <c r="K220" s="71"/>
      <c r="L220" s="71"/>
      <c r="M220" s="67" t="str">
        <f t="shared" si="55"/>
        <v/>
      </c>
      <c r="N220" s="68" t="str">
        <f t="shared" si="57"/>
        <v/>
      </c>
      <c r="O220" s="136" t="str">
        <f>M221</f>
        <v/>
      </c>
      <c r="P220" s="56" t="s">
        <v>226</v>
      </c>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row>
    <row r="221">
      <c r="A221" s="54"/>
      <c r="B221" s="108"/>
      <c r="C221" s="108"/>
      <c r="D221" s="108"/>
      <c r="E221" s="108"/>
      <c r="F221" s="54"/>
      <c r="G221" s="71"/>
      <c r="H221" s="71"/>
      <c r="I221" s="71"/>
      <c r="J221" s="71"/>
      <c r="K221" s="71"/>
      <c r="L221" s="71"/>
      <c r="M221" s="67" t="str">
        <f t="shared" si="55"/>
        <v/>
      </c>
      <c r="N221" s="68" t="str">
        <f t="shared" si="57"/>
        <v/>
      </c>
      <c r="O221" s="150"/>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row>
    <row r="222">
      <c r="A222" s="54"/>
      <c r="B222" s="108"/>
      <c r="C222" s="108"/>
      <c r="D222" s="108"/>
      <c r="E222" s="108"/>
      <c r="F222" s="54"/>
      <c r="G222" s="71"/>
      <c r="H222" s="71"/>
      <c r="I222" s="71"/>
      <c r="J222" s="71"/>
      <c r="K222" s="71"/>
      <c r="L222" s="71"/>
      <c r="M222" s="67" t="str">
        <f t="shared" si="55"/>
        <v/>
      </c>
      <c r="N222" s="68" t="str">
        <f t="shared" si="57"/>
        <v/>
      </c>
      <c r="O222" s="150"/>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row>
    <row r="223">
      <c r="A223" s="54"/>
      <c r="B223" s="108"/>
      <c r="C223" s="108"/>
      <c r="D223" s="108"/>
      <c r="E223" s="108"/>
      <c r="F223" s="54"/>
      <c r="G223" s="71"/>
      <c r="H223" s="71"/>
      <c r="I223" s="71"/>
      <c r="J223" s="71"/>
      <c r="K223" s="71"/>
      <c r="L223" s="71"/>
      <c r="M223" s="67" t="str">
        <f t="shared" si="55"/>
        <v/>
      </c>
      <c r="N223" s="68" t="str">
        <f t="shared" si="57"/>
        <v/>
      </c>
      <c r="O223" s="136">
        <f>O228-O220</f>
        <v>0</v>
      </c>
      <c r="P223" s="56" t="s">
        <v>226</v>
      </c>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row>
    <row r="224">
      <c r="A224" s="54"/>
      <c r="B224" s="108"/>
      <c r="C224" s="108"/>
      <c r="D224" s="108"/>
      <c r="E224" s="108"/>
      <c r="F224" s="54"/>
      <c r="G224" s="71"/>
      <c r="H224" s="71"/>
      <c r="I224" s="71"/>
      <c r="J224" s="71"/>
      <c r="K224" s="71"/>
      <c r="L224" s="71"/>
      <c r="M224" s="67" t="str">
        <f t="shared" si="55"/>
        <v/>
      </c>
      <c r="N224" s="68" t="str">
        <f t="shared" si="57"/>
        <v/>
      </c>
      <c r="O224" s="136"/>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row>
    <row r="225">
      <c r="A225" s="54"/>
      <c r="B225" s="234"/>
      <c r="C225" s="234"/>
      <c r="D225" s="234"/>
      <c r="E225" s="234"/>
      <c r="F225" s="54"/>
      <c r="G225" s="119"/>
      <c r="H225" s="119"/>
      <c r="I225" s="119"/>
      <c r="J225" s="119"/>
      <c r="K225" s="119"/>
      <c r="L225" s="119"/>
      <c r="M225" s="54"/>
      <c r="N225" s="141"/>
      <c r="O225" s="136" t="str">
        <f>N226</f>
        <v/>
      </c>
      <c r="P225" s="56" t="s">
        <v>226</v>
      </c>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row>
    <row r="226">
      <c r="A226" s="54"/>
      <c r="B226" s="234"/>
      <c r="C226" s="234"/>
      <c r="D226" s="234"/>
      <c r="E226" s="234"/>
      <c r="F226" s="54"/>
      <c r="G226" s="119"/>
      <c r="H226" s="119"/>
      <c r="I226" s="119"/>
      <c r="J226" s="119"/>
      <c r="K226" s="119"/>
      <c r="L226" s="119"/>
      <c r="M226" s="54"/>
      <c r="N226" s="141"/>
      <c r="O226" s="136"/>
      <c r="P226" s="54"/>
      <c r="Q226" s="54"/>
      <c r="R226" s="54"/>
      <c r="S226" s="54"/>
      <c r="T226" s="54"/>
      <c r="U226" s="54"/>
      <c r="V226" s="54"/>
      <c r="W226" s="54"/>
      <c r="X226" s="54"/>
      <c r="Y226" s="54"/>
      <c r="Z226" s="54"/>
      <c r="AA226" s="54"/>
      <c r="AB226" s="54"/>
      <c r="AC226" s="54"/>
      <c r="AD226" s="54"/>
      <c r="AE226" s="54"/>
      <c r="AF226" s="54"/>
      <c r="AG226" s="54"/>
      <c r="AH226" s="54"/>
      <c r="AI226" s="54"/>
      <c r="AJ226" s="54"/>
      <c r="AK226" s="54"/>
      <c r="AL226" s="54"/>
      <c r="AM226" s="54"/>
      <c r="AN226" s="54"/>
    </row>
    <row r="227">
      <c r="A227" s="54"/>
      <c r="B227" s="234"/>
      <c r="C227" s="234"/>
      <c r="D227" s="234"/>
      <c r="E227" s="234"/>
      <c r="F227" s="54"/>
      <c r="G227" s="119"/>
      <c r="H227" s="119"/>
      <c r="I227" s="119"/>
      <c r="J227" s="119"/>
      <c r="K227" s="119"/>
      <c r="L227" s="119"/>
      <c r="M227" s="54"/>
      <c r="N227" s="141"/>
      <c r="O227" s="136"/>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row>
    <row r="228">
      <c r="A228" s="54"/>
      <c r="B228" s="234"/>
      <c r="C228" s="234"/>
      <c r="D228" s="234"/>
      <c r="E228" s="234"/>
      <c r="F228" s="54"/>
      <c r="G228" s="119"/>
      <c r="H228" s="119"/>
      <c r="I228" s="119"/>
      <c r="J228" s="119"/>
      <c r="K228" s="119"/>
      <c r="L228" s="119"/>
      <c r="M228" s="54"/>
      <c r="N228" s="141"/>
      <c r="O228" s="136">
        <f>M229+N230+N231+N232+N233+N234+N235-M236-N237-N238+M239-M240-M241</f>
        <v>0</v>
      </c>
      <c r="P228" s="56" t="s">
        <v>226</v>
      </c>
      <c r="Q228" s="54"/>
      <c r="R228" s="54"/>
      <c r="S228" s="54"/>
      <c r="T228" s="54"/>
      <c r="U228" s="54"/>
      <c r="V228" s="54"/>
      <c r="W228" s="54"/>
      <c r="X228" s="54"/>
      <c r="Y228" s="54"/>
      <c r="Z228" s="54"/>
      <c r="AA228" s="54"/>
      <c r="AB228" s="54"/>
      <c r="AC228" s="54"/>
      <c r="AD228" s="54"/>
      <c r="AE228" s="54"/>
      <c r="AF228" s="54"/>
      <c r="AG228" s="54"/>
      <c r="AH228" s="54"/>
      <c r="AI228" s="54"/>
      <c r="AJ228" s="54"/>
      <c r="AK228" s="54"/>
      <c r="AL228" s="54"/>
      <c r="AM228" s="54"/>
      <c r="AN228" s="54"/>
    </row>
    <row r="229">
      <c r="A229" s="54"/>
      <c r="B229" s="234"/>
      <c r="C229" s="234"/>
      <c r="D229" s="234"/>
      <c r="E229" s="234"/>
      <c r="F229" s="54"/>
      <c r="G229" s="119"/>
      <c r="H229" s="119"/>
      <c r="I229" s="119"/>
      <c r="J229" s="119"/>
      <c r="K229" s="119"/>
      <c r="L229" s="119"/>
      <c r="M229" s="54"/>
      <c r="N229" s="141"/>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row>
    <row r="230">
      <c r="B230" s="40"/>
      <c r="C230" s="146"/>
      <c r="D230" s="41"/>
      <c r="E230" s="41"/>
      <c r="F230" s="147"/>
      <c r="G230" s="43"/>
      <c r="H230" s="43"/>
      <c r="I230" s="43"/>
      <c r="J230" s="43"/>
      <c r="K230" s="43"/>
      <c r="L230" s="43"/>
      <c r="M230" s="85" t="str">
        <f t="shared" ref="M230:M231" si="58">if(Count(F230:L230)&gt;0,sum(F230:L230),"")</f>
        <v/>
      </c>
      <c r="N230" s="48" t="str">
        <f t="shared" ref="N230:N231" si="59">if(ISNUMBER(M230)=false,"",if($J$8&lt;&gt;0,if(M230&lt;&gt;"",M230*$J$8,""),""))</f>
        <v/>
      </c>
      <c r="O230" s="149">
        <f>O235-O227</f>
        <v>0</v>
      </c>
      <c r="P230" s="56" t="s">
        <v>226</v>
      </c>
    </row>
    <row r="231">
      <c r="B231" s="40"/>
      <c r="C231" s="146"/>
      <c r="D231" s="41"/>
      <c r="E231" s="41"/>
      <c r="F231" s="147"/>
      <c r="G231" s="43"/>
      <c r="H231" s="43"/>
      <c r="I231" s="43"/>
      <c r="J231" s="43"/>
      <c r="K231" s="43"/>
      <c r="L231" s="43"/>
      <c r="M231" s="85" t="str">
        <f t="shared" si="58"/>
        <v/>
      </c>
      <c r="N231" s="48" t="str">
        <f t="shared" si="59"/>
        <v/>
      </c>
      <c r="O231" s="150"/>
      <c r="P231" s="54"/>
    </row>
    <row r="232">
      <c r="N232" s="4"/>
      <c r="O232" s="149" t="str">
        <f>N233</f>
        <v/>
      </c>
      <c r="P232" s="56" t="s">
        <v>226</v>
      </c>
    </row>
    <row r="233">
      <c r="N233" s="4"/>
      <c r="O233" s="150"/>
      <c r="P233" s="54"/>
    </row>
    <row r="234">
      <c r="N234" s="4"/>
      <c r="O234" s="150"/>
      <c r="P234" s="54"/>
    </row>
    <row r="235">
      <c r="N235" s="4"/>
      <c r="O235" s="149">
        <f>M236+N237+N238+N239+N240+N241+N242-M243-N244-N245+M246-M247-M248</f>
        <v>0</v>
      </c>
      <c r="P235" s="56" t="s">
        <v>226</v>
      </c>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row r="1081">
      <c r="N1081" s="4"/>
    </row>
    <row r="1082">
      <c r="N1082" s="4"/>
    </row>
    <row r="1083">
      <c r="N1083" s="4"/>
    </row>
    <row r="1084">
      <c r="N1084" s="4"/>
    </row>
    <row r="1085">
      <c r="N1085" s="4"/>
    </row>
    <row r="1086">
      <c r="N1086" s="4"/>
    </row>
    <row r="1087">
      <c r="N1087" s="4"/>
    </row>
    <row r="1088">
      <c r="N1088" s="4"/>
    </row>
    <row r="1089">
      <c r="N1089" s="4"/>
    </row>
    <row r="1090">
      <c r="N1090" s="4"/>
    </row>
  </sheetData>
  <mergeCells count="29">
    <mergeCell ref="B8:D8"/>
    <mergeCell ref="AB8:AC8"/>
    <mergeCell ref="R36:V36"/>
    <mergeCell ref="F139:L139"/>
    <mergeCell ref="D147:E147"/>
    <mergeCell ref="D148:E148"/>
    <mergeCell ref="D149:E149"/>
    <mergeCell ref="D150:E150"/>
    <mergeCell ref="D151:E151"/>
    <mergeCell ref="V151:Z151"/>
    <mergeCell ref="D152:E152"/>
    <mergeCell ref="L152:Q152"/>
    <mergeCell ref="D153:E153"/>
    <mergeCell ref="L153:Q153"/>
    <mergeCell ref="D163:E163"/>
    <mergeCell ref="D166:E166"/>
    <mergeCell ref="D167:E167"/>
    <mergeCell ref="D168:E168"/>
    <mergeCell ref="D169:E169"/>
    <mergeCell ref="I181:M181"/>
    <mergeCell ref="I203:L203"/>
    <mergeCell ref="I204:L204"/>
    <mergeCell ref="D154:E154"/>
    <mergeCell ref="D155:E155"/>
    <mergeCell ref="L155:Q155"/>
    <mergeCell ref="D156:E156"/>
    <mergeCell ref="D157:E157"/>
    <mergeCell ref="D161:E161"/>
    <mergeCell ref="D162:E16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hidden="1" min="6" max="6" width="15.63"/>
    <col hidden="1" min="7" max="13" width="12.63"/>
    <col hidden="1" min="15" max="15" width="12.63"/>
    <col customWidth="1" min="17" max="17" width="24.88"/>
    <col customWidth="1" min="18" max="18" width="24.0"/>
    <col customWidth="1" min="19" max="19" width="19.25"/>
    <col customWidth="1" min="20" max="20" width="24.88"/>
    <col customWidth="1" min="21" max="21" width="18.0"/>
  </cols>
  <sheetData>
    <row r="1">
      <c r="A1" s="3" t="s">
        <v>688</v>
      </c>
      <c r="N1" s="4"/>
    </row>
    <row r="2">
      <c r="A2" s="5" t="s">
        <v>689</v>
      </c>
      <c r="B2" s="6"/>
      <c r="C2" s="6"/>
      <c r="D2" s="6"/>
      <c r="E2" s="6"/>
      <c r="F2" s="6"/>
      <c r="G2" s="6"/>
      <c r="H2" s="6"/>
      <c r="I2" s="6"/>
      <c r="J2" s="6"/>
      <c r="K2" s="6"/>
      <c r="N2" s="4"/>
    </row>
    <row r="3">
      <c r="A3" s="5" t="s">
        <v>690</v>
      </c>
      <c r="B3" s="6"/>
      <c r="C3" s="6"/>
      <c r="D3" s="6"/>
      <c r="E3" s="6"/>
      <c r="F3" s="6"/>
      <c r="G3" s="6"/>
      <c r="H3" s="6"/>
      <c r="I3" s="6"/>
      <c r="J3" s="6"/>
      <c r="K3" s="6"/>
      <c r="N3" s="4"/>
    </row>
    <row r="4">
      <c r="A4" s="7" t="s">
        <v>691</v>
      </c>
      <c r="N4" s="4"/>
      <c r="Y4" s="8" t="s">
        <v>7</v>
      </c>
    </row>
    <row r="5">
      <c r="A5" s="9" t="s">
        <v>692</v>
      </c>
      <c r="N5" s="4"/>
      <c r="Y5" s="2" t="s">
        <v>9</v>
      </c>
      <c r="AA5" s="10">
        <v>2021.0</v>
      </c>
    </row>
    <row r="6">
      <c r="A6" s="9" t="s">
        <v>10</v>
      </c>
      <c r="E6" s="11"/>
      <c r="F6" s="11"/>
      <c r="N6" s="4"/>
      <c r="Y6" s="2" t="s">
        <v>11</v>
      </c>
      <c r="AA6" s="12">
        <f>DATEVALUE("12/31/" &amp; AA5)</f>
        <v>44561</v>
      </c>
    </row>
    <row r="7">
      <c r="A7" s="9"/>
      <c r="E7" s="11"/>
      <c r="F7" s="11"/>
      <c r="N7" s="4"/>
      <c r="Y7" s="2" t="s">
        <v>12</v>
      </c>
      <c r="AA7" s="13">
        <v>0.0125</v>
      </c>
    </row>
    <row r="8">
      <c r="B8" s="14" t="str">
        <f>"Enter your management fees (for the entire year of " &amp; AA5 &amp; ") using one of the three methods below:"</f>
        <v>Enter your management fees (for the entire year of 2021) using one of the three methods below:</v>
      </c>
      <c r="E8" s="15">
        <v>1250.0</v>
      </c>
      <c r="F8" s="8"/>
      <c r="G8" s="2" t="s">
        <v>13</v>
      </c>
      <c r="J8" s="343">
        <v>0.02144576</v>
      </c>
      <c r="K8" s="2" t="s">
        <v>693</v>
      </c>
      <c r="Y8" s="2" t="s">
        <v>14</v>
      </c>
      <c r="AA8" s="17">
        <v>58287.49</v>
      </c>
      <c r="AB8" s="7" t="s">
        <v>15</v>
      </c>
      <c r="AD8" s="7"/>
      <c r="AE8" s="7"/>
      <c r="AF8" s="7"/>
      <c r="AG8" s="7"/>
      <c r="AH8" s="7"/>
      <c r="AI8" s="7"/>
      <c r="AJ8" s="7"/>
      <c r="AK8" s="7"/>
      <c r="AL8" s="7"/>
      <c r="AM8" s="7"/>
      <c r="AN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16</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t="s">
        <v>645</v>
      </c>
      <c r="G20" s="36" t="s">
        <v>694</v>
      </c>
      <c r="H20" s="36" t="s">
        <v>646</v>
      </c>
      <c r="I20" s="36" t="s">
        <v>695</v>
      </c>
      <c r="J20" s="36" t="s">
        <v>696</v>
      </c>
      <c r="K20" s="37"/>
      <c r="L20" s="37"/>
      <c r="M20" s="38"/>
      <c r="N20" s="39"/>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row>
    <row r="21">
      <c r="B21" s="40" t="s">
        <v>37</v>
      </c>
      <c r="C21" s="41"/>
      <c r="D21" s="42"/>
      <c r="E21" s="42"/>
      <c r="F21" s="43"/>
      <c r="G21" s="43"/>
      <c r="H21" s="43"/>
      <c r="I21" s="43"/>
      <c r="J21" s="43"/>
      <c r="K21" s="44"/>
      <c r="L21" s="44"/>
      <c r="M21" s="45"/>
    </row>
    <row r="22">
      <c r="B22" s="40" t="s">
        <v>38</v>
      </c>
      <c r="C22" s="41" t="s">
        <v>39</v>
      </c>
      <c r="D22" s="42"/>
      <c r="E22" s="42"/>
      <c r="F22" s="43" t="s">
        <v>648</v>
      </c>
      <c r="G22" s="43" t="s">
        <v>550</v>
      </c>
      <c r="H22" s="43" t="s">
        <v>551</v>
      </c>
      <c r="I22" s="43" t="s">
        <v>552</v>
      </c>
      <c r="J22" s="43"/>
      <c r="K22" s="44"/>
      <c r="L22" s="44"/>
      <c r="M22" s="45"/>
      <c r="N22" s="46" t="s">
        <v>697</v>
      </c>
      <c r="O22" s="46"/>
      <c r="P22" s="46"/>
      <c r="Q22" s="46"/>
    </row>
    <row r="23">
      <c r="B23" s="40" t="s">
        <v>42</v>
      </c>
      <c r="C23" s="41" t="s">
        <v>43</v>
      </c>
      <c r="D23" s="41" t="s">
        <v>44</v>
      </c>
      <c r="E23" s="42"/>
      <c r="F23" s="107" t="s">
        <v>698</v>
      </c>
      <c r="G23" s="107" t="s">
        <v>555</v>
      </c>
      <c r="H23" s="219" t="s">
        <v>556</v>
      </c>
      <c r="I23" s="219" t="s">
        <v>557</v>
      </c>
      <c r="J23" s="43" t="s">
        <v>699</v>
      </c>
      <c r="K23" s="44"/>
      <c r="L23" s="44"/>
      <c r="M23" s="45"/>
      <c r="N23" s="46" t="s">
        <v>700</v>
      </c>
      <c r="O23" s="46"/>
      <c r="P23" s="46"/>
      <c r="Q23" s="46"/>
    </row>
    <row r="24">
      <c r="B24" s="40" t="s">
        <v>42</v>
      </c>
      <c r="C24" s="41" t="s">
        <v>47</v>
      </c>
      <c r="D24" s="41" t="s">
        <v>48</v>
      </c>
      <c r="E24" s="42"/>
      <c r="F24" s="107" t="s">
        <v>701</v>
      </c>
      <c r="G24" s="219" t="s">
        <v>701</v>
      </c>
      <c r="H24" s="219" t="s">
        <v>701</v>
      </c>
      <c r="I24" s="219" t="s">
        <v>701</v>
      </c>
      <c r="J24" s="43"/>
      <c r="K24" s="44"/>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50" si="4">if(Count(F26:L26)&gt;0,sum(F26:L26),"")</f>
        <v/>
      </c>
      <c r="N26" s="48" t="str">
        <f t="shared" ref="N26:N50" si="5">if(ISNUMBER(M26)=false,"",if($J$8&lt;&gt;0,if(M26&lt;&gt;"",M26*$J$8,""),""))</f>
        <v/>
      </c>
    </row>
    <row r="27">
      <c r="B27" s="40">
        <v>1.0</v>
      </c>
      <c r="C27" s="41" t="s">
        <v>51</v>
      </c>
      <c r="D27" s="42"/>
      <c r="E27" s="42"/>
      <c r="F27" s="49"/>
      <c r="G27" s="49"/>
      <c r="H27" s="49"/>
      <c r="I27" s="49"/>
      <c r="J27" s="49"/>
      <c r="K27" s="50"/>
      <c r="L27" s="50"/>
      <c r="M27" s="45" t="str">
        <f t="shared" si="4"/>
        <v/>
      </c>
      <c r="N27" s="48" t="str">
        <f t="shared" si="5"/>
        <v/>
      </c>
      <c r="O27" s="153"/>
    </row>
    <row r="28">
      <c r="B28" s="40">
        <v>2.0</v>
      </c>
      <c r="C28" s="41" t="s">
        <v>52</v>
      </c>
      <c r="D28" s="42"/>
      <c r="E28" s="42"/>
      <c r="F28" s="49">
        <v>-203103.0</v>
      </c>
      <c r="G28" s="49">
        <v>13852.0</v>
      </c>
      <c r="H28" s="49">
        <v>-958987.0</v>
      </c>
      <c r="I28" s="49">
        <v>-19464.0</v>
      </c>
      <c r="J28" s="49"/>
      <c r="K28" s="50"/>
      <c r="L28" s="50"/>
      <c r="M28" s="51">
        <f t="shared" si="4"/>
        <v>-1167702</v>
      </c>
      <c r="N28" s="48">
        <f t="shared" si="5"/>
        <v>-25042.25684</v>
      </c>
      <c r="O28" s="154">
        <v>-25043.0</v>
      </c>
    </row>
    <row r="29">
      <c r="B29" s="40">
        <v>3.0</v>
      </c>
      <c r="C29" s="41" t="s">
        <v>53</v>
      </c>
      <c r="D29" s="42"/>
      <c r="E29" s="42"/>
      <c r="F29" s="50"/>
      <c r="G29" s="50"/>
      <c r="H29" s="50"/>
      <c r="I29" s="50"/>
      <c r="J29" s="50"/>
      <c r="K29" s="50"/>
      <c r="L29" s="50"/>
      <c r="M29" s="45" t="str">
        <f t="shared" si="4"/>
        <v/>
      </c>
      <c r="N29" s="48" t="str">
        <f t="shared" si="5"/>
        <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row>
    <row r="33">
      <c r="B33" s="40">
        <v>5.0</v>
      </c>
      <c r="C33" s="41" t="s">
        <v>60</v>
      </c>
      <c r="D33" s="42"/>
      <c r="E33" s="42"/>
      <c r="F33" s="49"/>
      <c r="G33" s="50"/>
      <c r="H33" s="49">
        <v>18.0</v>
      </c>
      <c r="I33" s="49">
        <v>38.0</v>
      </c>
      <c r="J33" s="49">
        <v>1132.0</v>
      </c>
      <c r="K33" s="50"/>
      <c r="L33" s="50"/>
      <c r="M33" s="51">
        <f t="shared" si="4"/>
        <v>1188</v>
      </c>
      <c r="N33" s="48">
        <f t="shared" si="5"/>
        <v>25.47756288</v>
      </c>
      <c r="O33" s="154">
        <v>26.0</v>
      </c>
      <c r="P33" s="2" t="s">
        <v>61</v>
      </c>
    </row>
    <row r="34">
      <c r="B34" s="40" t="s">
        <v>62</v>
      </c>
      <c r="C34" s="41" t="s">
        <v>63</v>
      </c>
      <c r="D34" s="42"/>
      <c r="E34" s="42"/>
      <c r="F34" s="50"/>
      <c r="G34" s="50"/>
      <c r="H34" s="50"/>
      <c r="I34" s="50"/>
      <c r="J34" s="50"/>
      <c r="K34" s="50"/>
      <c r="L34" s="50"/>
      <c r="M34" s="45" t="str">
        <f t="shared" si="4"/>
        <v/>
      </c>
      <c r="N34" s="48" t="str">
        <f t="shared" si="5"/>
        <v/>
      </c>
      <c r="O34" s="154"/>
    </row>
    <row r="35">
      <c r="B35" s="40" t="s">
        <v>65</v>
      </c>
      <c r="C35" s="41" t="s">
        <v>66</v>
      </c>
      <c r="D35" s="42"/>
      <c r="E35" s="42"/>
      <c r="F35" s="50"/>
      <c r="G35" s="50"/>
      <c r="H35" s="50"/>
      <c r="I35" s="50"/>
      <c r="J35" s="50"/>
      <c r="K35" s="50"/>
      <c r="L35" s="50"/>
      <c r="M35" s="45" t="str">
        <f t="shared" si="4"/>
        <v/>
      </c>
      <c r="N35" s="48" t="str">
        <f t="shared" si="5"/>
        <v/>
      </c>
      <c r="O35" s="154"/>
    </row>
    <row r="36">
      <c r="B36" s="40" t="s">
        <v>67</v>
      </c>
      <c r="C36" s="41" t="s">
        <v>68</v>
      </c>
      <c r="D36" s="42"/>
      <c r="E36" s="42"/>
      <c r="F36" s="50"/>
      <c r="G36" s="50"/>
      <c r="H36" s="50"/>
      <c r="I36" s="50"/>
      <c r="J36" s="50"/>
      <c r="K36" s="50"/>
      <c r="L36" s="50"/>
      <c r="M36" s="45" t="str">
        <f t="shared" si="4"/>
        <v/>
      </c>
      <c r="N36" s="48" t="str">
        <f t="shared" si="5"/>
        <v/>
      </c>
      <c r="O36" s="153"/>
      <c r="Q36" s="52" t="s">
        <v>69</v>
      </c>
      <c r="R36" s="53" t="s">
        <v>70</v>
      </c>
    </row>
    <row r="37">
      <c r="B37" s="40">
        <v>7.0</v>
      </c>
      <c r="C37" s="41" t="s">
        <v>71</v>
      </c>
      <c r="D37" s="42"/>
      <c r="E37" s="42"/>
      <c r="F37" s="50"/>
      <c r="G37" s="50"/>
      <c r="H37" s="50"/>
      <c r="I37" s="50"/>
      <c r="J37" s="50"/>
      <c r="K37" s="50"/>
      <c r="L37" s="50"/>
      <c r="M37" s="45" t="str">
        <f t="shared" si="4"/>
        <v/>
      </c>
      <c r="N37" s="48" t="str">
        <f t="shared" si="5"/>
        <v/>
      </c>
      <c r="O37" s="153"/>
      <c r="Q37" s="54"/>
      <c r="R37" s="55" t="s">
        <v>72</v>
      </c>
      <c r="S37" s="56" t="s">
        <v>73</v>
      </c>
      <c r="T37" s="52" t="s">
        <v>74</v>
      </c>
      <c r="U37" s="56" t="s">
        <v>75</v>
      </c>
      <c r="V37" s="56" t="s">
        <v>76</v>
      </c>
    </row>
    <row r="38">
      <c r="B38" s="40">
        <v>8.0</v>
      </c>
      <c r="C38" s="41" t="s">
        <v>77</v>
      </c>
      <c r="D38" s="42"/>
      <c r="E38" s="42"/>
      <c r="F38" s="50"/>
      <c r="G38" s="50"/>
      <c r="H38" s="50"/>
      <c r="I38" s="50"/>
      <c r="J38" s="50"/>
      <c r="K38" s="50"/>
      <c r="L38" s="50"/>
      <c r="M38" s="45" t="str">
        <f t="shared" si="4"/>
        <v/>
      </c>
      <c r="N38" s="48" t="str">
        <f t="shared" si="5"/>
        <v/>
      </c>
      <c r="O38" s="153"/>
      <c r="Q38" s="56" t="s">
        <v>78</v>
      </c>
      <c r="R38" s="57"/>
      <c r="S38" s="58" t="str">
        <f t="shared" ref="S38:S41" si="6">R38/$Q$38</f>
        <v>#VALUE!</v>
      </c>
      <c r="T38" s="57"/>
      <c r="U38" s="59" t="str">
        <f t="shared" ref="U38:U40" si="7">$S$35*S38</f>
        <v>#VALUE!</v>
      </c>
      <c r="V38" s="56" t="s">
        <v>79</v>
      </c>
    </row>
    <row r="39">
      <c r="B39" s="40" t="s">
        <v>80</v>
      </c>
      <c r="C39" s="41" t="s">
        <v>81</v>
      </c>
      <c r="D39" s="42"/>
      <c r="E39" s="42"/>
      <c r="F39" s="50"/>
      <c r="G39" s="50"/>
      <c r="H39" s="50"/>
      <c r="I39" s="50"/>
      <c r="J39" s="50"/>
      <c r="K39" s="50"/>
      <c r="L39" s="50"/>
      <c r="M39" s="45" t="str">
        <f t="shared" si="4"/>
        <v/>
      </c>
      <c r="N39" s="48" t="str">
        <f t="shared" si="5"/>
        <v/>
      </c>
      <c r="O39" s="153"/>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O40" s="153"/>
      <c r="Q40" s="56" t="s">
        <v>85</v>
      </c>
      <c r="R40" s="57"/>
      <c r="S40" s="58" t="str">
        <f t="shared" si="6"/>
        <v>#VALUE!</v>
      </c>
      <c r="T40" s="54"/>
      <c r="U40" s="59" t="str">
        <f t="shared" si="7"/>
        <v>#VALUE!</v>
      </c>
      <c r="V40" s="8" t="s">
        <v>86</v>
      </c>
    </row>
    <row r="41">
      <c r="B41" s="40" t="s">
        <v>87</v>
      </c>
      <c r="C41" s="41" t="s">
        <v>88</v>
      </c>
      <c r="D41" s="42"/>
      <c r="E41" s="42"/>
      <c r="F41" s="50"/>
      <c r="G41" s="50"/>
      <c r="H41" s="50"/>
      <c r="I41" s="50"/>
      <c r="J41" s="50"/>
      <c r="K41" s="50"/>
      <c r="L41" s="50"/>
      <c r="M41" s="45" t="str">
        <f t="shared" si="4"/>
        <v/>
      </c>
      <c r="N41" s="48" t="str">
        <f t="shared" si="5"/>
        <v/>
      </c>
      <c r="O41" s="153"/>
      <c r="Q41" s="60" t="s">
        <v>89</v>
      </c>
      <c r="R41" s="57"/>
      <c r="S41" s="58" t="str">
        <f t="shared" si="6"/>
        <v>#VALUE!</v>
      </c>
      <c r="T41" s="54"/>
      <c r="U41" s="54"/>
      <c r="V41" s="54"/>
    </row>
    <row r="42">
      <c r="B42" s="40">
        <v>10.0</v>
      </c>
      <c r="C42" s="41" t="s">
        <v>90</v>
      </c>
      <c r="D42" s="42"/>
      <c r="E42" s="42"/>
      <c r="F42" s="50"/>
      <c r="G42" s="50"/>
      <c r="H42" s="50"/>
      <c r="I42" s="50"/>
      <c r="J42" s="50"/>
      <c r="K42" s="50"/>
      <c r="L42" s="50"/>
      <c r="M42" s="45" t="str">
        <f t="shared" si="4"/>
        <v/>
      </c>
      <c r="N42" s="48" t="str">
        <f t="shared" si="5"/>
        <v/>
      </c>
      <c r="O42" s="153"/>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50"/>
      <c r="G44" s="50"/>
      <c r="H44" s="50"/>
      <c r="I44" s="50"/>
      <c r="J44" s="50"/>
      <c r="K44" s="50"/>
      <c r="L44" s="50"/>
      <c r="M44" s="45" t="str">
        <f t="shared" si="4"/>
        <v/>
      </c>
      <c r="N44" s="48" t="str">
        <f t="shared" si="5"/>
        <v/>
      </c>
      <c r="O44" s="153"/>
    </row>
    <row r="45">
      <c r="B45" s="40"/>
      <c r="C45" s="41" t="s">
        <v>96</v>
      </c>
      <c r="D45" s="41" t="s">
        <v>97</v>
      </c>
      <c r="E45" s="42"/>
      <c r="F45" s="50"/>
      <c r="G45" s="50"/>
      <c r="H45" s="50"/>
      <c r="I45" s="50"/>
      <c r="J45" s="50"/>
      <c r="K45" s="50"/>
      <c r="L45" s="50"/>
      <c r="M45" s="45" t="str">
        <f t="shared" si="4"/>
        <v/>
      </c>
      <c r="N45" s="48" t="str">
        <f t="shared" si="5"/>
        <v/>
      </c>
      <c r="O45" s="153"/>
    </row>
    <row r="46">
      <c r="B46" s="40"/>
      <c r="C46" s="41" t="s">
        <v>98</v>
      </c>
      <c r="D46" s="42"/>
      <c r="E46" s="42"/>
      <c r="F46" s="50"/>
      <c r="G46" s="50"/>
      <c r="H46" s="50"/>
      <c r="I46" s="50"/>
      <c r="J46" s="50"/>
      <c r="K46" s="50"/>
      <c r="L46" s="50"/>
      <c r="M46" s="45" t="str">
        <f t="shared" si="4"/>
        <v/>
      </c>
      <c r="N46" s="48" t="str">
        <f t="shared" si="5"/>
        <v/>
      </c>
      <c r="O46" s="153"/>
    </row>
    <row r="47">
      <c r="B47" s="40">
        <v>12.0</v>
      </c>
      <c r="C47" s="41" t="s">
        <v>99</v>
      </c>
      <c r="D47" s="42"/>
      <c r="E47" s="42"/>
      <c r="F47" s="49"/>
      <c r="G47" s="50"/>
      <c r="H47" s="50"/>
      <c r="I47" s="50"/>
      <c r="J47" s="50"/>
      <c r="K47" s="50"/>
      <c r="L47" s="50"/>
      <c r="M47" s="45" t="str">
        <f t="shared" si="4"/>
        <v/>
      </c>
      <c r="N47" s="48" t="str">
        <f t="shared" si="5"/>
        <v/>
      </c>
      <c r="O47" s="153"/>
    </row>
    <row r="48">
      <c r="B48" s="63" t="s">
        <v>100</v>
      </c>
      <c r="C48" s="64" t="s">
        <v>101</v>
      </c>
      <c r="D48" s="64"/>
      <c r="E48" s="65"/>
      <c r="F48" s="220"/>
      <c r="G48" s="220"/>
      <c r="H48" s="220"/>
      <c r="I48" s="220"/>
      <c r="J48" s="220"/>
      <c r="K48" s="220"/>
      <c r="L48" s="220"/>
      <c r="M48" s="67" t="str">
        <f t="shared" si="4"/>
        <v/>
      </c>
      <c r="N48" s="68" t="str">
        <f t="shared" si="5"/>
        <v/>
      </c>
      <c r="O48" s="155"/>
      <c r="P48" s="2"/>
    </row>
    <row r="49">
      <c r="B49" s="63"/>
      <c r="C49" s="64" t="s">
        <v>102</v>
      </c>
      <c r="D49" s="64" t="s">
        <v>97</v>
      </c>
      <c r="E49" s="65"/>
      <c r="F49" s="220"/>
      <c r="G49" s="220"/>
      <c r="H49" s="220"/>
      <c r="I49" s="220"/>
      <c r="J49" s="220"/>
      <c r="K49" s="220"/>
      <c r="L49" s="220"/>
      <c r="M49" s="67" t="str">
        <f t="shared" si="4"/>
        <v/>
      </c>
      <c r="N49" s="68" t="str">
        <f t="shared" si="5"/>
        <v/>
      </c>
      <c r="O49" s="155"/>
      <c r="P49" s="2" t="s">
        <v>104</v>
      </c>
    </row>
    <row r="50">
      <c r="B50" s="40"/>
      <c r="C50" s="64" t="s">
        <v>105</v>
      </c>
      <c r="D50" s="64" t="s">
        <v>106</v>
      </c>
      <c r="E50" s="65"/>
      <c r="F50" s="220"/>
      <c r="G50" s="220"/>
      <c r="H50" s="220"/>
      <c r="I50" s="220"/>
      <c r="J50" s="220"/>
      <c r="K50" s="220"/>
      <c r="L50" s="220"/>
      <c r="M50" s="67" t="str">
        <f t="shared" si="4"/>
        <v/>
      </c>
      <c r="N50" s="68" t="str">
        <f t="shared" si="5"/>
        <v/>
      </c>
      <c r="O50" s="156">
        <v>1250.0</v>
      </c>
      <c r="P50" s="73" t="s">
        <v>107</v>
      </c>
    </row>
    <row r="51">
      <c r="B51" s="40"/>
      <c r="C51" s="64" t="s">
        <v>108</v>
      </c>
      <c r="D51" s="42"/>
      <c r="E51" s="42"/>
      <c r="F51" s="50"/>
      <c r="G51" s="50"/>
      <c r="H51" s="50"/>
      <c r="I51" s="50"/>
      <c r="J51" s="50"/>
      <c r="K51" s="50"/>
      <c r="L51" s="50"/>
      <c r="M51" s="45"/>
      <c r="N51" s="48"/>
      <c r="O51" s="153"/>
    </row>
    <row r="52">
      <c r="B52" s="40" t="s">
        <v>109</v>
      </c>
      <c r="C52" s="41" t="s">
        <v>110</v>
      </c>
      <c r="D52" s="42"/>
      <c r="E52" s="42"/>
      <c r="F52" s="50"/>
      <c r="G52" s="50"/>
      <c r="H52" s="50"/>
      <c r="I52" s="50"/>
      <c r="J52" s="50"/>
      <c r="K52" s="50"/>
      <c r="L52" s="50"/>
      <c r="M52" s="45" t="str">
        <f t="shared" ref="M52:M67" si="8">if(Count(F52:L52)&gt;0,sum(F52:L52),"")</f>
        <v/>
      </c>
      <c r="N52" s="48" t="str">
        <f t="shared" ref="N52:N67" si="9">if(ISNUMBER(M52)=false,"",if($J$8&lt;&gt;0,if(M52&lt;&gt;"",M52*$J$8,""),""))</f>
        <v/>
      </c>
      <c r="O52" s="153"/>
    </row>
    <row r="53">
      <c r="B53" s="40"/>
      <c r="C53" s="41" t="s">
        <v>111</v>
      </c>
      <c r="D53" s="41"/>
      <c r="E53" s="42"/>
      <c r="F53" s="50"/>
      <c r="G53" s="50"/>
      <c r="H53" s="50"/>
      <c r="I53" s="50"/>
      <c r="J53" s="50"/>
      <c r="K53" s="50"/>
      <c r="L53" s="50"/>
      <c r="M53" s="45" t="str">
        <f t="shared" si="8"/>
        <v/>
      </c>
      <c r="N53" s="48" t="str">
        <f t="shared" si="9"/>
        <v/>
      </c>
      <c r="O53" s="153"/>
    </row>
    <row r="54">
      <c r="B54" s="40" t="s">
        <v>112</v>
      </c>
      <c r="C54" s="41" t="s">
        <v>113</v>
      </c>
      <c r="D54" s="42"/>
      <c r="E54" s="42"/>
      <c r="F54" s="50"/>
      <c r="G54" s="50"/>
      <c r="H54" s="50"/>
      <c r="I54" s="50"/>
      <c r="J54" s="50"/>
      <c r="K54" s="50"/>
      <c r="L54" s="50"/>
      <c r="M54" s="45" t="str">
        <f t="shared" si="8"/>
        <v/>
      </c>
      <c r="N54" s="48" t="str">
        <f t="shared" si="9"/>
        <v/>
      </c>
      <c r="O54" s="153"/>
    </row>
    <row r="55">
      <c r="B55" s="40"/>
      <c r="C55" s="41" t="s">
        <v>114</v>
      </c>
      <c r="D55" s="42"/>
      <c r="E55" s="42"/>
      <c r="F55" s="50"/>
      <c r="G55" s="50"/>
      <c r="H55" s="50"/>
      <c r="I55" s="50"/>
      <c r="J55" s="50"/>
      <c r="K55" s="50"/>
      <c r="L55" s="50"/>
      <c r="M55" s="45" t="str">
        <f t="shared" si="8"/>
        <v/>
      </c>
      <c r="N55" s="48" t="str">
        <f t="shared" si="9"/>
        <v/>
      </c>
      <c r="O55" s="153"/>
    </row>
    <row r="56">
      <c r="B56" s="40" t="s">
        <v>115</v>
      </c>
      <c r="C56" s="41" t="s">
        <v>116</v>
      </c>
      <c r="D56" s="42"/>
      <c r="E56" s="42"/>
      <c r="F56" s="50"/>
      <c r="G56" s="50"/>
      <c r="H56" s="50"/>
      <c r="I56" s="50"/>
      <c r="J56" s="50"/>
      <c r="K56" s="50"/>
      <c r="L56" s="50"/>
      <c r="M56" s="45" t="str">
        <f t="shared" si="8"/>
        <v/>
      </c>
      <c r="N56" s="48" t="str">
        <f t="shared" si="9"/>
        <v/>
      </c>
      <c r="O56" s="153"/>
    </row>
    <row r="57">
      <c r="B57" s="40"/>
      <c r="C57" s="41" t="s">
        <v>117</v>
      </c>
      <c r="D57" s="42"/>
      <c r="E57" s="42"/>
      <c r="F57" s="50"/>
      <c r="G57" s="50"/>
      <c r="H57" s="50"/>
      <c r="I57" s="50"/>
      <c r="J57" s="50"/>
      <c r="K57" s="50"/>
      <c r="L57" s="50"/>
      <c r="M57" s="45" t="str">
        <f t="shared" si="8"/>
        <v/>
      </c>
      <c r="N57" s="48" t="str">
        <f t="shared" si="9"/>
        <v/>
      </c>
      <c r="O57" s="153"/>
    </row>
    <row r="58">
      <c r="B58" s="40"/>
      <c r="C58" s="41" t="s">
        <v>117</v>
      </c>
      <c r="D58" s="42"/>
      <c r="E58" s="42"/>
      <c r="F58" s="50"/>
      <c r="G58" s="50"/>
      <c r="H58" s="50"/>
      <c r="I58" s="50"/>
      <c r="J58" s="50"/>
      <c r="K58" s="50"/>
      <c r="L58" s="50"/>
      <c r="M58" s="45" t="str">
        <f t="shared" si="8"/>
        <v/>
      </c>
      <c r="N58" s="48" t="str">
        <f t="shared" si="9"/>
        <v/>
      </c>
      <c r="O58" s="153"/>
    </row>
    <row r="59">
      <c r="B59" s="40"/>
      <c r="C59" s="41" t="s">
        <v>117</v>
      </c>
      <c r="D59" s="42"/>
      <c r="E59" s="42"/>
      <c r="F59" s="50"/>
      <c r="G59" s="50"/>
      <c r="H59" s="50"/>
      <c r="I59" s="50"/>
      <c r="J59" s="50"/>
      <c r="K59" s="50"/>
      <c r="L59" s="50"/>
      <c r="M59" s="45" t="str">
        <f t="shared" si="8"/>
        <v/>
      </c>
      <c r="N59" s="48" t="str">
        <f t="shared" si="9"/>
        <v/>
      </c>
      <c r="O59" s="153"/>
    </row>
    <row r="60">
      <c r="B60" s="40"/>
      <c r="C60" s="41" t="s">
        <v>117</v>
      </c>
      <c r="D60" s="42"/>
      <c r="E60" s="42"/>
      <c r="F60" s="50"/>
      <c r="G60" s="50"/>
      <c r="H60" s="50"/>
      <c r="I60" s="50"/>
      <c r="J60" s="50"/>
      <c r="K60" s="50"/>
      <c r="L60" s="50"/>
      <c r="M60" s="45" t="str">
        <f t="shared" si="8"/>
        <v/>
      </c>
      <c r="N60" s="48" t="str">
        <f t="shared" si="9"/>
        <v/>
      </c>
      <c r="O60" s="153"/>
    </row>
    <row r="61">
      <c r="B61" s="40"/>
      <c r="C61" s="41" t="s">
        <v>117</v>
      </c>
      <c r="D61" s="42"/>
      <c r="E61" s="42"/>
      <c r="F61" s="50"/>
      <c r="G61" s="50"/>
      <c r="H61" s="50"/>
      <c r="I61" s="50"/>
      <c r="J61" s="50"/>
      <c r="K61" s="50"/>
      <c r="L61" s="50"/>
      <c r="M61" s="45" t="str">
        <f t="shared" si="8"/>
        <v/>
      </c>
      <c r="N61" s="48" t="str">
        <f t="shared" si="9"/>
        <v/>
      </c>
      <c r="O61" s="153"/>
    </row>
    <row r="62">
      <c r="B62" s="40"/>
      <c r="C62" s="41" t="s">
        <v>117</v>
      </c>
      <c r="D62" s="42"/>
      <c r="E62" s="42"/>
      <c r="F62" s="50"/>
      <c r="G62" s="50"/>
      <c r="H62" s="50"/>
      <c r="I62" s="50"/>
      <c r="J62" s="50"/>
      <c r="K62" s="50"/>
      <c r="L62" s="50"/>
      <c r="M62" s="45" t="str">
        <f t="shared" si="8"/>
        <v/>
      </c>
      <c r="N62" s="48" t="str">
        <f t="shared" si="9"/>
        <v/>
      </c>
      <c r="O62" s="153"/>
    </row>
    <row r="63">
      <c r="B63" s="40" t="s">
        <v>118</v>
      </c>
      <c r="C63" s="41" t="s">
        <v>119</v>
      </c>
      <c r="D63" s="41"/>
      <c r="E63" s="42"/>
      <c r="F63" s="50"/>
      <c r="G63" s="50"/>
      <c r="H63" s="49"/>
      <c r="I63" s="50"/>
      <c r="J63" s="50"/>
      <c r="K63" s="50"/>
      <c r="L63" s="50"/>
      <c r="M63" s="45" t="str">
        <f t="shared" si="8"/>
        <v/>
      </c>
      <c r="N63" s="48" t="str">
        <f t="shared" si="9"/>
        <v/>
      </c>
      <c r="O63" s="153"/>
    </row>
    <row r="64">
      <c r="B64" s="40"/>
      <c r="C64" s="41" t="s">
        <v>120</v>
      </c>
      <c r="D64" s="42"/>
      <c r="E64" s="42"/>
      <c r="F64" s="50"/>
      <c r="G64" s="50"/>
      <c r="H64" s="50"/>
      <c r="I64" s="50"/>
      <c r="J64" s="50"/>
      <c r="K64" s="50"/>
      <c r="L64" s="50"/>
      <c r="M64" s="45" t="str">
        <f t="shared" si="8"/>
        <v/>
      </c>
      <c r="N64" s="48" t="str">
        <f t="shared" si="9"/>
        <v/>
      </c>
      <c r="O64" s="153"/>
    </row>
    <row r="65">
      <c r="B65" s="40" t="s">
        <v>121</v>
      </c>
      <c r="C65" s="41" t="s">
        <v>122</v>
      </c>
      <c r="D65" s="41"/>
      <c r="E65" s="42"/>
      <c r="F65" s="50"/>
      <c r="G65" s="49"/>
      <c r="H65" s="50"/>
      <c r="I65" s="50"/>
      <c r="J65" s="50"/>
      <c r="K65" s="50"/>
      <c r="L65" s="50"/>
      <c r="M65" s="45" t="str">
        <f t="shared" si="8"/>
        <v/>
      </c>
      <c r="N65" s="48" t="str">
        <f t="shared" si="9"/>
        <v/>
      </c>
      <c r="O65" s="153"/>
    </row>
    <row r="66">
      <c r="B66" s="40"/>
      <c r="C66" s="41" t="s">
        <v>123</v>
      </c>
      <c r="D66" s="41" t="s">
        <v>124</v>
      </c>
      <c r="E66" s="42"/>
      <c r="F66" s="49">
        <v>9.0</v>
      </c>
      <c r="G66" s="49">
        <v>30.0</v>
      </c>
      <c r="H66" s="49">
        <v>44.0</v>
      </c>
      <c r="I66" s="49">
        <v>5103.0</v>
      </c>
      <c r="J66" s="50"/>
      <c r="K66" s="50"/>
      <c r="L66" s="50"/>
      <c r="M66" s="51">
        <f t="shared" si="8"/>
        <v>5186</v>
      </c>
      <c r="N66" s="48">
        <f t="shared" si="9"/>
        <v>111.2177114</v>
      </c>
      <c r="O66" s="154">
        <v>112.0</v>
      </c>
    </row>
    <row r="67">
      <c r="B67" s="40"/>
      <c r="C67" s="64" t="s">
        <v>125</v>
      </c>
      <c r="D67" s="41"/>
      <c r="E67" s="41"/>
      <c r="F67" s="50"/>
      <c r="G67" s="50"/>
      <c r="H67" s="49"/>
      <c r="I67" s="50"/>
      <c r="J67" s="50"/>
      <c r="K67" s="50"/>
      <c r="L67" s="50"/>
      <c r="M67" s="45" t="str">
        <f t="shared" si="8"/>
        <v/>
      </c>
      <c r="N67" s="48" t="str">
        <f t="shared" si="9"/>
        <v/>
      </c>
      <c r="O67" s="153"/>
    </row>
    <row r="68">
      <c r="B68" s="40" t="s">
        <v>126</v>
      </c>
      <c r="C68" s="41" t="s">
        <v>127</v>
      </c>
      <c r="D68" s="41"/>
      <c r="E68" s="42"/>
      <c r="F68" s="74" t="s">
        <v>128</v>
      </c>
      <c r="G68" s="74" t="s">
        <v>128</v>
      </c>
      <c r="H68" s="74" t="s">
        <v>128</v>
      </c>
      <c r="I68" s="74" t="s">
        <v>128</v>
      </c>
      <c r="J68" s="74" t="s">
        <v>128</v>
      </c>
      <c r="K68" s="74" t="s">
        <v>128</v>
      </c>
      <c r="L68" s="74" t="s">
        <v>128</v>
      </c>
      <c r="M68" s="74" t="s">
        <v>128</v>
      </c>
      <c r="N68" s="75"/>
      <c r="O68" s="153"/>
      <c r="P68" s="2" t="s">
        <v>129</v>
      </c>
    </row>
    <row r="69">
      <c r="B69" s="40"/>
      <c r="C69" s="41" t="s">
        <v>130</v>
      </c>
      <c r="D69" s="41" t="s">
        <v>95</v>
      </c>
      <c r="E69" s="42"/>
      <c r="F69" s="74">
        <v>8270.0</v>
      </c>
      <c r="G69" s="74">
        <v>40755.0</v>
      </c>
      <c r="H69" s="74">
        <v>81254.0</v>
      </c>
      <c r="I69" s="74">
        <v>70604.0</v>
      </c>
      <c r="J69" s="74" t="s">
        <v>128</v>
      </c>
      <c r="K69" s="74" t="s">
        <v>128</v>
      </c>
      <c r="L69" s="74" t="s">
        <v>128</v>
      </c>
      <c r="M69" s="74" t="s">
        <v>128</v>
      </c>
      <c r="N69" s="75" t="s">
        <v>128</v>
      </c>
      <c r="O69" s="154">
        <v>2078.0</v>
      </c>
      <c r="P69" s="2" t="s">
        <v>129</v>
      </c>
    </row>
    <row r="70">
      <c r="B70" s="40"/>
      <c r="C70" s="76" t="s">
        <v>131</v>
      </c>
      <c r="D70" s="40"/>
      <c r="E70" s="40"/>
      <c r="F70" s="50"/>
      <c r="G70" s="50"/>
      <c r="H70" s="50"/>
      <c r="I70" s="50"/>
      <c r="J70" s="50"/>
      <c r="K70" s="50"/>
      <c r="L70" s="50"/>
      <c r="M70" s="45" t="str">
        <f>if(Count(F70:L70)&gt;0,sum(F70:L70),"")</f>
        <v/>
      </c>
      <c r="N70" s="48" t="str">
        <f>if(ISNUMBER(M70)=false,"",if($J$8&lt;&gt;0,if(M70&lt;&gt;"",M70*$J$8,""),""))</f>
        <v/>
      </c>
      <c r="O70" s="153"/>
    </row>
    <row r="71">
      <c r="B71" s="40" t="s">
        <v>132</v>
      </c>
      <c r="C71" s="41" t="s">
        <v>133</v>
      </c>
      <c r="D71" s="41"/>
      <c r="E71" s="42"/>
      <c r="F71" s="74"/>
      <c r="G71" s="74"/>
      <c r="H71" s="74"/>
      <c r="I71" s="74"/>
      <c r="J71" s="74"/>
      <c r="K71" s="74"/>
      <c r="L71" s="74"/>
      <c r="M71" s="74"/>
      <c r="N71" s="75"/>
      <c r="O71" s="153"/>
      <c r="P71" s="77"/>
    </row>
    <row r="72">
      <c r="B72" s="40"/>
      <c r="C72" s="41" t="s">
        <v>134</v>
      </c>
      <c r="D72" s="41" t="s">
        <v>95</v>
      </c>
      <c r="E72" s="42"/>
      <c r="F72" s="74" t="s">
        <v>128</v>
      </c>
      <c r="G72" s="74" t="s">
        <v>128</v>
      </c>
      <c r="H72" s="74">
        <v>18.0</v>
      </c>
      <c r="I72" s="74">
        <v>38.0</v>
      </c>
      <c r="J72" s="74" t="s">
        <v>128</v>
      </c>
      <c r="K72" s="74" t="s">
        <v>128</v>
      </c>
      <c r="L72" s="74" t="s">
        <v>128</v>
      </c>
      <c r="M72" s="74" t="s">
        <v>128</v>
      </c>
      <c r="N72" s="75" t="s">
        <v>128</v>
      </c>
      <c r="O72" s="154">
        <v>26.0</v>
      </c>
      <c r="P72" s="77" t="s">
        <v>136</v>
      </c>
    </row>
    <row r="73">
      <c r="B73" s="40"/>
      <c r="C73" s="76" t="s">
        <v>259</v>
      </c>
      <c r="D73" s="41" t="s">
        <v>260</v>
      </c>
      <c r="E73" s="41"/>
      <c r="F73" s="49"/>
      <c r="G73" s="49">
        <v>107809.0</v>
      </c>
      <c r="H73" s="49">
        <v>283844.0</v>
      </c>
      <c r="I73" s="49">
        <v>284706.0</v>
      </c>
      <c r="J73" s="50"/>
      <c r="K73" s="50"/>
      <c r="L73" s="50"/>
      <c r="M73" s="45"/>
      <c r="N73" s="48"/>
      <c r="O73" s="157"/>
    </row>
    <row r="74">
      <c r="B74" s="40"/>
      <c r="C74" s="76" t="s">
        <v>261</v>
      </c>
      <c r="D74" s="41" t="s">
        <v>262</v>
      </c>
      <c r="E74" s="41"/>
      <c r="F74" s="49"/>
      <c r="G74" s="79" t="s">
        <v>702</v>
      </c>
      <c r="H74" s="49"/>
      <c r="I74" s="50"/>
      <c r="J74" s="50"/>
      <c r="K74" s="50"/>
      <c r="L74" s="50"/>
      <c r="M74" s="45" t="str">
        <f>if(Count(F74:L74)&gt;0,sum(F74:L74),"")</f>
        <v/>
      </c>
      <c r="N74" s="48" t="str">
        <f>if(ISNUMBER(M74)=false,"",if($J$8&lt;&gt;0,if(M74&lt;&gt;"",M74*$J$8,""),""))</f>
        <v/>
      </c>
      <c r="O74" s="157" t="s">
        <v>268</v>
      </c>
    </row>
    <row r="75">
      <c r="B75" s="40"/>
      <c r="C75" s="76" t="s">
        <v>269</v>
      </c>
      <c r="D75" s="41" t="s">
        <v>270</v>
      </c>
      <c r="E75" s="41"/>
      <c r="F75" s="49">
        <v>10632.0</v>
      </c>
      <c r="G75" s="49">
        <v>21963.0</v>
      </c>
      <c r="H75" s="49">
        <v>76021.0</v>
      </c>
      <c r="I75" s="49">
        <v>76251.0</v>
      </c>
      <c r="J75" s="50"/>
      <c r="K75" s="50"/>
      <c r="L75" s="50"/>
      <c r="M75" s="45"/>
      <c r="N75" s="48"/>
      <c r="O75" s="157"/>
    </row>
    <row r="76">
      <c r="B76" s="40"/>
      <c r="C76" s="76" t="s">
        <v>271</v>
      </c>
      <c r="D76" s="41" t="s">
        <v>272</v>
      </c>
      <c r="E76" s="41"/>
      <c r="F76" s="78"/>
      <c r="G76" s="78"/>
      <c r="H76" s="79"/>
      <c r="I76" s="49">
        <v>-3621.0</v>
      </c>
      <c r="J76" s="50"/>
      <c r="K76" s="50"/>
      <c r="L76" s="50"/>
      <c r="M76" s="45"/>
      <c r="N76" s="48"/>
      <c r="O76" s="157">
        <v>-78.0</v>
      </c>
    </row>
    <row r="77">
      <c r="B77" s="40"/>
      <c r="C77" s="76" t="s">
        <v>274</v>
      </c>
      <c r="D77" s="41" t="s">
        <v>275</v>
      </c>
      <c r="E77" s="41"/>
      <c r="F77" s="78" t="s">
        <v>703</v>
      </c>
      <c r="G77" s="78" t="s">
        <v>704</v>
      </c>
      <c r="H77" s="79" t="s">
        <v>705</v>
      </c>
      <c r="I77" s="79" t="s">
        <v>706</v>
      </c>
      <c r="J77" s="50"/>
      <c r="K77" s="50"/>
      <c r="L77" s="50"/>
      <c r="M77" s="45" t="str">
        <f t="shared" ref="M77:M84" si="10">if(Count(F77:L77)&gt;0,sum(F77:L77),"")</f>
        <v/>
      </c>
      <c r="N77" s="48" t="str">
        <f t="shared" ref="N77:N84" si="11">if(ISNUMBER(M77)=false,"",if($J$8&lt;&gt;0,if(M77&lt;&gt;"",M77*$J$8,""),""))</f>
        <v/>
      </c>
      <c r="O77" s="157" t="s">
        <v>282</v>
      </c>
    </row>
    <row r="78">
      <c r="B78" s="40" t="s">
        <v>139</v>
      </c>
      <c r="C78" s="76" t="s">
        <v>137</v>
      </c>
      <c r="D78" s="41"/>
      <c r="E78" s="41"/>
      <c r="F78" s="49"/>
      <c r="G78" s="50"/>
      <c r="H78" s="50"/>
      <c r="I78" s="50"/>
      <c r="J78" s="50"/>
      <c r="K78" s="50"/>
      <c r="L78" s="50"/>
      <c r="M78" s="45" t="str">
        <f t="shared" si="10"/>
        <v/>
      </c>
      <c r="N78" s="48" t="str">
        <f t="shared" si="11"/>
        <v/>
      </c>
      <c r="O78" s="153"/>
    </row>
    <row r="79">
      <c r="B79" s="40" t="s">
        <v>140</v>
      </c>
      <c r="C79" s="42"/>
      <c r="D79" s="41"/>
      <c r="E79" s="41"/>
      <c r="F79" s="50"/>
      <c r="G79" s="50"/>
      <c r="H79" s="49"/>
      <c r="I79" s="50"/>
      <c r="J79" s="50"/>
      <c r="K79" s="50"/>
      <c r="L79" s="50"/>
      <c r="M79" s="45" t="str">
        <f t="shared" si="10"/>
        <v/>
      </c>
      <c r="N79" s="48" t="str">
        <f t="shared" si="11"/>
        <v/>
      </c>
      <c r="O79" s="153"/>
    </row>
    <row r="80">
      <c r="B80" s="40" t="s">
        <v>141</v>
      </c>
      <c r="C80" s="42"/>
      <c r="D80" s="41"/>
      <c r="E80" s="41"/>
      <c r="F80" s="50"/>
      <c r="G80" s="50"/>
      <c r="H80" s="49"/>
      <c r="I80" s="50"/>
      <c r="J80" s="50"/>
      <c r="K80" s="50"/>
      <c r="L80" s="50"/>
      <c r="M80" s="45" t="str">
        <f t="shared" si="10"/>
        <v/>
      </c>
      <c r="N80" s="48" t="str">
        <f t="shared" si="11"/>
        <v/>
      </c>
      <c r="O80" s="153"/>
    </row>
    <row r="81">
      <c r="B81" s="40" t="s">
        <v>142</v>
      </c>
      <c r="C81" s="42"/>
      <c r="D81" s="42"/>
      <c r="E81" s="42"/>
      <c r="F81" s="50"/>
      <c r="G81" s="50"/>
      <c r="H81" s="50"/>
      <c r="I81" s="50"/>
      <c r="J81" s="50"/>
      <c r="K81" s="50"/>
      <c r="L81" s="50"/>
      <c r="M81" s="45" t="str">
        <f t="shared" si="10"/>
        <v/>
      </c>
      <c r="N81" s="48" t="str">
        <f t="shared" si="11"/>
        <v/>
      </c>
      <c r="O81" s="153"/>
    </row>
    <row r="82">
      <c r="B82" s="40" t="s">
        <v>143</v>
      </c>
      <c r="C82" s="42"/>
      <c r="D82" s="42"/>
      <c r="E82" s="42"/>
      <c r="F82" s="50"/>
      <c r="G82" s="50"/>
      <c r="H82" s="50"/>
      <c r="I82" s="50"/>
      <c r="J82" s="50"/>
      <c r="K82" s="50"/>
      <c r="L82" s="50"/>
      <c r="M82" s="45" t="str">
        <f t="shared" si="10"/>
        <v/>
      </c>
      <c r="N82" s="48" t="str">
        <f t="shared" si="11"/>
        <v/>
      </c>
      <c r="O82" s="153"/>
    </row>
    <row r="83">
      <c r="B83" s="40" t="s">
        <v>144</v>
      </c>
      <c r="C83" s="42"/>
      <c r="D83" s="42"/>
      <c r="E83" s="42"/>
      <c r="F83" s="50"/>
      <c r="G83" s="50"/>
      <c r="H83" s="50"/>
      <c r="I83" s="50"/>
      <c r="J83" s="50"/>
      <c r="K83" s="50"/>
      <c r="L83" s="50"/>
      <c r="M83" s="45" t="str">
        <f t="shared" si="10"/>
        <v/>
      </c>
      <c r="N83" s="48" t="str">
        <f t="shared" si="11"/>
        <v/>
      </c>
      <c r="O83" s="153"/>
    </row>
    <row r="84">
      <c r="B84" s="40" t="s">
        <v>145</v>
      </c>
      <c r="C84" s="42"/>
      <c r="D84" s="42"/>
      <c r="E84" s="42"/>
      <c r="F84" s="50"/>
      <c r="G84" s="50"/>
      <c r="H84" s="50"/>
      <c r="I84" s="50"/>
      <c r="J84" s="50"/>
      <c r="K84" s="50"/>
      <c r="L84" s="50"/>
      <c r="M84" s="45" t="str">
        <f t="shared" si="10"/>
        <v/>
      </c>
      <c r="N84" s="48" t="str">
        <f t="shared" si="11"/>
        <v/>
      </c>
      <c r="O84" s="154"/>
    </row>
    <row r="85">
      <c r="B85" s="33"/>
      <c r="C85" s="33"/>
      <c r="D85" s="33"/>
      <c r="E85" s="33"/>
      <c r="F85" s="147"/>
      <c r="G85" s="147"/>
      <c r="H85" s="147"/>
      <c r="I85" s="147"/>
      <c r="J85" s="147"/>
      <c r="K85" s="147"/>
      <c r="L85" s="147"/>
      <c r="N85" s="4"/>
      <c r="O85" s="45"/>
    </row>
    <row r="86">
      <c r="A86" s="8" t="s">
        <v>146</v>
      </c>
      <c r="B86" s="33"/>
      <c r="C86" s="33"/>
      <c r="D86" s="33"/>
      <c r="E86" s="33"/>
      <c r="F86" s="147"/>
      <c r="G86" s="147"/>
      <c r="H86" s="147"/>
      <c r="I86" s="147"/>
      <c r="J86" s="147"/>
      <c r="K86" s="147"/>
      <c r="L86" s="147"/>
      <c r="N86" s="4"/>
      <c r="O86" s="45"/>
    </row>
    <row r="87">
      <c r="B87" s="81" t="s">
        <v>707</v>
      </c>
      <c r="C87" s="82"/>
      <c r="D87" s="82"/>
      <c r="E87" s="82"/>
      <c r="F87" s="147"/>
      <c r="G87" s="147"/>
      <c r="H87" s="147"/>
      <c r="I87" s="147"/>
      <c r="J87" s="147"/>
      <c r="K87" s="147"/>
      <c r="L87" s="147"/>
      <c r="N87" s="4"/>
      <c r="O87" s="45"/>
    </row>
    <row r="88">
      <c r="B88" s="33"/>
      <c r="C88" s="33"/>
      <c r="D88" s="33"/>
      <c r="E88" s="33"/>
      <c r="F88" s="147"/>
      <c r="G88" s="147"/>
      <c r="H88" s="147"/>
      <c r="I88" s="147"/>
      <c r="J88" s="147"/>
      <c r="K88" s="147"/>
      <c r="L88" s="147"/>
      <c r="N88" s="4"/>
      <c r="O88" s="158"/>
      <c r="R88" s="83"/>
    </row>
    <row r="89">
      <c r="B89" s="40"/>
      <c r="C89" s="146" t="s">
        <v>292</v>
      </c>
      <c r="D89" s="42"/>
      <c r="E89" s="42"/>
      <c r="F89" s="50"/>
      <c r="G89" s="50"/>
      <c r="H89" s="50"/>
      <c r="I89" s="50"/>
      <c r="J89" s="50"/>
      <c r="K89" s="50"/>
      <c r="L89" s="50"/>
      <c r="M89" s="85" t="str">
        <f t="shared" ref="M89:M139" si="12">if(Count(F89:L89)&gt;0,sum(F89:L89),"")</f>
        <v/>
      </c>
      <c r="N89" s="48" t="str">
        <f t="shared" ref="N89:N139" si="13">if(ISNUMBER(M89)=false,"",if($J$8&lt;&gt;0,if(M89&lt;&gt;"",M89*$J$8,""),""))</f>
        <v/>
      </c>
      <c r="O89" s="154"/>
    </row>
    <row r="90">
      <c r="B90" s="40"/>
      <c r="C90" s="84" t="s">
        <v>708</v>
      </c>
      <c r="D90" s="42"/>
      <c r="E90" s="42"/>
      <c r="F90" s="50"/>
      <c r="G90" s="50"/>
      <c r="H90" s="50"/>
      <c r="I90" s="50"/>
      <c r="J90" s="50"/>
      <c r="K90" s="50"/>
      <c r="L90" s="50"/>
      <c r="M90" s="85" t="str">
        <f t="shared" si="12"/>
        <v/>
      </c>
      <c r="N90" s="48" t="str">
        <f t="shared" si="13"/>
        <v/>
      </c>
      <c r="O90" s="154"/>
    </row>
    <row r="91">
      <c r="B91" s="40">
        <v>1.0</v>
      </c>
      <c r="C91" s="84" t="s">
        <v>293</v>
      </c>
      <c r="D91" s="42"/>
      <c r="E91" s="42"/>
      <c r="F91" s="49">
        <v>8270.0</v>
      </c>
      <c r="G91" s="49">
        <v>40755.0</v>
      </c>
      <c r="H91" s="50"/>
      <c r="I91" s="50"/>
      <c r="J91" s="50"/>
      <c r="K91" s="50"/>
      <c r="L91" s="50"/>
      <c r="M91" s="159">
        <f t="shared" si="12"/>
        <v>49025</v>
      </c>
      <c r="N91" s="48">
        <f t="shared" si="13"/>
        <v>1051.378384</v>
      </c>
      <c r="O91" s="154">
        <v>1052.0</v>
      </c>
      <c r="Q91" s="209">
        <f>O91-N91</f>
        <v>0.621616</v>
      </c>
    </row>
    <row r="92">
      <c r="B92" s="40">
        <v>2.0</v>
      </c>
      <c r="C92" s="84" t="s">
        <v>379</v>
      </c>
      <c r="D92" s="42"/>
      <c r="E92" s="42"/>
      <c r="F92" s="49">
        <v>579.0</v>
      </c>
      <c r="G92" s="49">
        <v>2853.0</v>
      </c>
      <c r="H92" s="50"/>
      <c r="I92" s="50"/>
      <c r="J92" s="50"/>
      <c r="K92" s="50"/>
      <c r="L92" s="50"/>
      <c r="M92" s="159">
        <f t="shared" si="12"/>
        <v>3432</v>
      </c>
      <c r="N92" s="48">
        <f t="shared" si="13"/>
        <v>73.60184832</v>
      </c>
      <c r="O92" s="154">
        <v>74.0</v>
      </c>
    </row>
    <row r="93">
      <c r="B93" s="40"/>
      <c r="C93" s="84"/>
      <c r="D93" s="42"/>
      <c r="E93" s="42"/>
      <c r="F93" s="50"/>
      <c r="G93" s="50"/>
      <c r="H93" s="50"/>
      <c r="I93" s="50"/>
      <c r="J93" s="50"/>
      <c r="K93" s="50"/>
      <c r="L93" s="50"/>
      <c r="M93" s="85" t="str">
        <f t="shared" si="12"/>
        <v/>
      </c>
      <c r="N93" s="48" t="str">
        <f t="shared" si="13"/>
        <v/>
      </c>
      <c r="O93" s="154"/>
    </row>
    <row r="94">
      <c r="B94" s="40"/>
      <c r="C94" s="146" t="s">
        <v>295</v>
      </c>
      <c r="D94" s="42"/>
      <c r="E94" s="42"/>
      <c r="F94" s="50"/>
      <c r="G94" s="50"/>
      <c r="H94" s="50"/>
      <c r="I94" s="50"/>
      <c r="J94" s="50"/>
      <c r="K94" s="50"/>
      <c r="L94" s="50"/>
      <c r="M94" s="85" t="str">
        <f t="shared" si="12"/>
        <v/>
      </c>
      <c r="N94" s="48" t="str">
        <f t="shared" si="13"/>
        <v/>
      </c>
      <c r="O94" s="154"/>
    </row>
    <row r="95">
      <c r="B95" s="40"/>
      <c r="C95" s="84" t="s">
        <v>709</v>
      </c>
      <c r="D95" s="42"/>
      <c r="E95" s="42"/>
      <c r="F95" s="50"/>
      <c r="G95" s="50"/>
      <c r="H95" s="50"/>
      <c r="I95" s="50"/>
      <c r="J95" s="50"/>
      <c r="K95" s="50"/>
      <c r="L95" s="50"/>
      <c r="M95" s="85" t="str">
        <f t="shared" si="12"/>
        <v/>
      </c>
      <c r="N95" s="48" t="str">
        <f t="shared" si="13"/>
        <v/>
      </c>
      <c r="O95" s="154"/>
    </row>
    <row r="96">
      <c r="B96" s="40">
        <v>2.0</v>
      </c>
      <c r="C96" s="84" t="s">
        <v>297</v>
      </c>
      <c r="D96" s="42"/>
      <c r="E96" s="42"/>
      <c r="F96" s="50"/>
      <c r="G96" s="50"/>
      <c r="H96" s="49">
        <v>-958987.0</v>
      </c>
      <c r="I96" s="50"/>
      <c r="J96" s="50"/>
      <c r="K96" s="50"/>
      <c r="L96" s="50"/>
      <c r="M96" s="159">
        <f t="shared" si="12"/>
        <v>-958987</v>
      </c>
      <c r="N96" s="48">
        <f t="shared" si="13"/>
        <v>-20566.20505</v>
      </c>
      <c r="O96" s="154">
        <v>-20566.0</v>
      </c>
    </row>
    <row r="97">
      <c r="B97" s="40">
        <v>4.0</v>
      </c>
      <c r="C97" s="84" t="s">
        <v>298</v>
      </c>
      <c r="D97" s="42"/>
      <c r="E97" s="42"/>
      <c r="F97" s="50"/>
      <c r="G97" s="50"/>
      <c r="H97" s="49">
        <v>-958987.0</v>
      </c>
      <c r="I97" s="50"/>
      <c r="J97" s="50"/>
      <c r="K97" s="50"/>
      <c r="L97" s="50"/>
      <c r="M97" s="159">
        <f t="shared" si="12"/>
        <v>-958987</v>
      </c>
      <c r="N97" s="48">
        <f t="shared" si="13"/>
        <v>-20566.20505</v>
      </c>
      <c r="O97" s="154">
        <v>-20566.0</v>
      </c>
    </row>
    <row r="98">
      <c r="B98" s="40">
        <v>5.0</v>
      </c>
      <c r="C98" s="84" t="s">
        <v>421</v>
      </c>
      <c r="D98" s="42"/>
      <c r="E98" s="42"/>
      <c r="F98" s="50"/>
      <c r="G98" s="50"/>
      <c r="H98" s="49">
        <v>18.0</v>
      </c>
      <c r="I98" s="50"/>
      <c r="J98" s="50"/>
      <c r="K98" s="50"/>
      <c r="L98" s="50"/>
      <c r="M98" s="159">
        <f t="shared" si="12"/>
        <v>18</v>
      </c>
      <c r="N98" s="48">
        <f t="shared" si="13"/>
        <v>0.38602368</v>
      </c>
      <c r="O98" s="154">
        <v>1.0</v>
      </c>
    </row>
    <row r="99">
      <c r="B99" s="40"/>
      <c r="C99" s="84"/>
      <c r="D99" s="42"/>
      <c r="E99" s="42"/>
      <c r="F99" s="50"/>
      <c r="G99" s="50"/>
      <c r="H99" s="50"/>
      <c r="I99" s="50"/>
      <c r="J99" s="50"/>
      <c r="K99" s="50"/>
      <c r="L99" s="50"/>
      <c r="M99" s="85" t="str">
        <f t="shared" si="12"/>
        <v/>
      </c>
      <c r="N99" s="48" t="str">
        <f t="shared" si="13"/>
        <v/>
      </c>
      <c r="O99" s="154"/>
    </row>
    <row r="100">
      <c r="B100" s="40"/>
      <c r="C100" s="146" t="s">
        <v>284</v>
      </c>
      <c r="D100" s="42"/>
      <c r="E100" s="42"/>
      <c r="F100" s="50"/>
      <c r="G100" s="50"/>
      <c r="H100" s="50"/>
      <c r="I100" s="50"/>
      <c r="J100" s="50"/>
      <c r="K100" s="50"/>
      <c r="L100" s="50"/>
      <c r="M100" s="85" t="str">
        <f t="shared" si="12"/>
        <v/>
      </c>
      <c r="N100" s="48" t="str">
        <f t="shared" si="13"/>
        <v/>
      </c>
      <c r="O100" s="154"/>
    </row>
    <row r="101">
      <c r="B101" s="40"/>
      <c r="C101" s="84" t="s">
        <v>285</v>
      </c>
      <c r="D101" s="42"/>
      <c r="E101" s="42"/>
      <c r="F101" s="50"/>
      <c r="G101" s="50"/>
      <c r="H101" s="50"/>
      <c r="I101" s="50"/>
      <c r="J101" s="50"/>
      <c r="K101" s="50"/>
      <c r="L101" s="50"/>
      <c r="M101" s="85" t="str">
        <f t="shared" si="12"/>
        <v/>
      </c>
      <c r="N101" s="48" t="str">
        <f t="shared" si="13"/>
        <v/>
      </c>
      <c r="O101" s="154"/>
    </row>
    <row r="102">
      <c r="B102" s="40">
        <v>2.0</v>
      </c>
      <c r="C102" s="84" t="s">
        <v>297</v>
      </c>
      <c r="D102" s="42"/>
      <c r="E102" s="42"/>
      <c r="F102" s="49">
        <v>-12352.0</v>
      </c>
      <c r="G102" s="49">
        <v>-37770.0</v>
      </c>
      <c r="H102" s="50"/>
      <c r="I102" s="50"/>
      <c r="J102" s="50"/>
      <c r="K102" s="50"/>
      <c r="L102" s="50"/>
      <c r="M102" s="159">
        <f t="shared" si="12"/>
        <v>-50122</v>
      </c>
      <c r="N102" s="48">
        <f t="shared" si="13"/>
        <v>-1074.904383</v>
      </c>
      <c r="O102" s="154">
        <v>-1075.0</v>
      </c>
    </row>
    <row r="103">
      <c r="B103" s="40" t="s">
        <v>661</v>
      </c>
      <c r="C103" s="84" t="s">
        <v>288</v>
      </c>
      <c r="D103" s="42"/>
      <c r="E103" s="42"/>
      <c r="F103" s="49">
        <v>579.0</v>
      </c>
      <c r="G103" s="49">
        <v>2853.0</v>
      </c>
      <c r="H103" s="50"/>
      <c r="I103" s="50"/>
      <c r="J103" s="50"/>
      <c r="K103" s="50"/>
      <c r="L103" s="50"/>
      <c r="M103" s="159">
        <f t="shared" si="12"/>
        <v>3432</v>
      </c>
      <c r="N103" s="48">
        <f t="shared" si="13"/>
        <v>73.60184832</v>
      </c>
      <c r="O103" s="154">
        <v>74.0</v>
      </c>
    </row>
    <row r="104">
      <c r="B104" s="40"/>
      <c r="C104" s="84"/>
      <c r="D104" s="42"/>
      <c r="E104" s="42"/>
      <c r="F104" s="50"/>
      <c r="G104" s="50"/>
      <c r="H104" s="50"/>
      <c r="I104" s="50"/>
      <c r="J104" s="50"/>
      <c r="K104" s="50"/>
      <c r="L104" s="50"/>
      <c r="M104" s="85" t="str">
        <f t="shared" si="12"/>
        <v/>
      </c>
      <c r="N104" s="48" t="str">
        <f t="shared" si="13"/>
        <v/>
      </c>
      <c r="O104" s="154"/>
    </row>
    <row r="105">
      <c r="B105" s="40"/>
      <c r="C105" s="84"/>
      <c r="D105" s="42"/>
      <c r="E105" s="42"/>
      <c r="F105" s="50"/>
      <c r="G105" s="50"/>
      <c r="H105" s="50"/>
      <c r="I105" s="50"/>
      <c r="J105" s="50"/>
      <c r="K105" s="50"/>
      <c r="L105" s="50"/>
      <c r="M105" s="85" t="str">
        <f t="shared" si="12"/>
        <v/>
      </c>
      <c r="N105" s="48" t="str">
        <f t="shared" si="13"/>
        <v/>
      </c>
      <c r="O105" s="154"/>
    </row>
    <row r="106">
      <c r="B106" s="40"/>
      <c r="C106" s="84"/>
      <c r="D106" s="42"/>
      <c r="E106" s="42"/>
      <c r="F106" s="50"/>
      <c r="G106" s="50"/>
      <c r="H106" s="50"/>
      <c r="I106" s="50"/>
      <c r="J106" s="50"/>
      <c r="K106" s="50"/>
      <c r="L106" s="50"/>
      <c r="M106" s="85" t="str">
        <f t="shared" si="12"/>
        <v/>
      </c>
      <c r="N106" s="48" t="str">
        <f t="shared" si="13"/>
        <v/>
      </c>
      <c r="O106" s="154"/>
    </row>
    <row r="107">
      <c r="B107" s="40"/>
      <c r="C107" s="84"/>
      <c r="D107" s="42"/>
      <c r="E107" s="42"/>
      <c r="F107" s="50"/>
      <c r="G107" s="50"/>
      <c r="H107" s="50"/>
      <c r="I107" s="50"/>
      <c r="J107" s="50"/>
      <c r="K107" s="50"/>
      <c r="L107" s="50"/>
      <c r="M107" s="85" t="str">
        <f t="shared" si="12"/>
        <v/>
      </c>
      <c r="N107" s="48" t="str">
        <f t="shared" si="13"/>
        <v/>
      </c>
      <c r="O107" s="154"/>
    </row>
    <row r="108">
      <c r="B108" s="40"/>
      <c r="C108" s="84"/>
      <c r="D108" s="42"/>
      <c r="E108" s="42"/>
      <c r="F108" s="50"/>
      <c r="G108" s="50"/>
      <c r="H108" s="50"/>
      <c r="I108" s="50"/>
      <c r="J108" s="50"/>
      <c r="K108" s="50"/>
      <c r="L108" s="50"/>
      <c r="M108" s="85" t="str">
        <f t="shared" si="12"/>
        <v/>
      </c>
      <c r="N108" s="48" t="str">
        <f t="shared" si="13"/>
        <v/>
      </c>
      <c r="O108" s="154"/>
    </row>
    <row r="109">
      <c r="B109" s="40"/>
      <c r="C109" s="84"/>
      <c r="D109" s="42"/>
      <c r="E109" s="42"/>
      <c r="F109" s="50"/>
      <c r="G109" s="50"/>
      <c r="H109" s="50"/>
      <c r="I109" s="50"/>
      <c r="J109" s="50"/>
      <c r="K109" s="50"/>
      <c r="L109" s="50"/>
      <c r="M109" s="85" t="str">
        <f t="shared" si="12"/>
        <v/>
      </c>
      <c r="N109" s="48" t="str">
        <f t="shared" si="13"/>
        <v/>
      </c>
      <c r="O109" s="154"/>
    </row>
    <row r="110">
      <c r="B110" s="40"/>
      <c r="C110" s="84"/>
      <c r="D110" s="42"/>
      <c r="E110" s="42"/>
      <c r="F110" s="50"/>
      <c r="G110" s="50"/>
      <c r="H110" s="50"/>
      <c r="I110" s="50"/>
      <c r="J110" s="50"/>
      <c r="K110" s="50"/>
      <c r="L110" s="50"/>
      <c r="M110" s="85" t="str">
        <f t="shared" si="12"/>
        <v/>
      </c>
      <c r="N110" s="48" t="str">
        <f t="shared" si="13"/>
        <v/>
      </c>
      <c r="O110" s="154"/>
    </row>
    <row r="111">
      <c r="B111" s="40"/>
      <c r="C111" s="84"/>
      <c r="D111" s="42"/>
      <c r="E111" s="42"/>
      <c r="F111" s="50"/>
      <c r="G111" s="50"/>
      <c r="H111" s="50"/>
      <c r="I111" s="50"/>
      <c r="J111" s="50"/>
      <c r="K111" s="50"/>
      <c r="L111" s="50"/>
      <c r="M111" s="85" t="str">
        <f t="shared" si="12"/>
        <v/>
      </c>
      <c r="N111" s="48" t="str">
        <f t="shared" si="13"/>
        <v/>
      </c>
      <c r="O111" s="154"/>
    </row>
    <row r="112">
      <c r="B112" s="40"/>
      <c r="C112" s="84"/>
      <c r="D112" s="42"/>
      <c r="E112" s="42"/>
      <c r="F112" s="50"/>
      <c r="G112" s="50"/>
      <c r="H112" s="50"/>
      <c r="I112" s="50"/>
      <c r="J112" s="50"/>
      <c r="K112" s="50"/>
      <c r="L112" s="50"/>
      <c r="M112" s="85" t="str">
        <f t="shared" si="12"/>
        <v/>
      </c>
      <c r="N112" s="48" t="str">
        <f t="shared" si="13"/>
        <v/>
      </c>
      <c r="O112" s="154"/>
    </row>
    <row r="113">
      <c r="B113" s="40"/>
      <c r="C113" s="84"/>
      <c r="D113" s="42"/>
      <c r="E113" s="42"/>
      <c r="F113" s="50"/>
      <c r="G113" s="50"/>
      <c r="H113" s="50"/>
      <c r="I113" s="50"/>
      <c r="J113" s="50"/>
      <c r="K113" s="50"/>
      <c r="L113" s="50"/>
      <c r="M113" s="85" t="str">
        <f t="shared" si="12"/>
        <v/>
      </c>
      <c r="N113" s="48" t="str">
        <f t="shared" si="13"/>
        <v/>
      </c>
      <c r="O113" s="154"/>
    </row>
    <row r="114">
      <c r="B114" s="40"/>
      <c r="C114" s="84"/>
      <c r="D114" s="42"/>
      <c r="E114" s="42"/>
      <c r="F114" s="50"/>
      <c r="G114" s="50"/>
      <c r="H114" s="50"/>
      <c r="I114" s="50"/>
      <c r="J114" s="50"/>
      <c r="K114" s="50"/>
      <c r="L114" s="50"/>
      <c r="M114" s="85" t="str">
        <f t="shared" si="12"/>
        <v/>
      </c>
      <c r="N114" s="48" t="str">
        <f t="shared" si="13"/>
        <v/>
      </c>
      <c r="O114" s="154"/>
    </row>
    <row r="115">
      <c r="B115" s="40"/>
      <c r="C115" s="84"/>
      <c r="D115" s="42"/>
      <c r="E115" s="42"/>
      <c r="F115" s="50"/>
      <c r="G115" s="50"/>
      <c r="H115" s="50"/>
      <c r="I115" s="50"/>
      <c r="J115" s="50"/>
      <c r="K115" s="50"/>
      <c r="L115" s="50"/>
      <c r="M115" s="85" t="str">
        <f t="shared" si="12"/>
        <v/>
      </c>
      <c r="N115" s="48" t="str">
        <f t="shared" si="13"/>
        <v/>
      </c>
      <c r="O115" s="154"/>
    </row>
    <row r="116">
      <c r="B116" s="40"/>
      <c r="C116" s="84"/>
      <c r="D116" s="42"/>
      <c r="E116" s="42"/>
      <c r="F116" s="50"/>
      <c r="G116" s="50"/>
      <c r="H116" s="50"/>
      <c r="I116" s="50"/>
      <c r="J116" s="50"/>
      <c r="K116" s="50"/>
      <c r="L116" s="50"/>
      <c r="M116" s="85" t="str">
        <f t="shared" si="12"/>
        <v/>
      </c>
      <c r="N116" s="48" t="str">
        <f t="shared" si="13"/>
        <v/>
      </c>
      <c r="O116" s="154"/>
    </row>
    <row r="117">
      <c r="B117" s="40"/>
      <c r="C117" s="84"/>
      <c r="D117" s="42"/>
      <c r="E117" s="42"/>
      <c r="F117" s="50"/>
      <c r="G117" s="50"/>
      <c r="H117" s="50"/>
      <c r="I117" s="50"/>
      <c r="J117" s="50"/>
      <c r="K117" s="50"/>
      <c r="L117" s="50"/>
      <c r="M117" s="85" t="str">
        <f t="shared" si="12"/>
        <v/>
      </c>
      <c r="N117" s="48" t="str">
        <f t="shared" si="13"/>
        <v/>
      </c>
      <c r="O117" s="154"/>
    </row>
    <row r="118">
      <c r="B118" s="40"/>
      <c r="C118" s="84"/>
      <c r="D118" s="42"/>
      <c r="E118" s="42"/>
      <c r="F118" s="50"/>
      <c r="G118" s="50"/>
      <c r="H118" s="50"/>
      <c r="I118" s="50"/>
      <c r="J118" s="50"/>
      <c r="K118" s="50"/>
      <c r="L118" s="50"/>
      <c r="M118" s="85" t="str">
        <f t="shared" si="12"/>
        <v/>
      </c>
      <c r="N118" s="48" t="str">
        <f t="shared" si="13"/>
        <v/>
      </c>
      <c r="O118" s="154"/>
    </row>
    <row r="119">
      <c r="B119" s="40"/>
      <c r="C119" s="84"/>
      <c r="D119" s="42"/>
      <c r="E119" s="42"/>
      <c r="F119" s="50"/>
      <c r="G119" s="50"/>
      <c r="H119" s="50"/>
      <c r="I119" s="50"/>
      <c r="J119" s="50"/>
      <c r="K119" s="50"/>
      <c r="L119" s="50"/>
      <c r="M119" s="85" t="str">
        <f t="shared" si="12"/>
        <v/>
      </c>
      <c r="N119" s="48" t="str">
        <f t="shared" si="13"/>
        <v/>
      </c>
      <c r="O119" s="154"/>
    </row>
    <row r="120">
      <c r="B120" s="40"/>
      <c r="C120" s="84"/>
      <c r="D120" s="42"/>
      <c r="E120" s="42"/>
      <c r="F120" s="50"/>
      <c r="G120" s="50"/>
      <c r="H120" s="50"/>
      <c r="I120" s="50"/>
      <c r="J120" s="50"/>
      <c r="K120" s="50"/>
      <c r="L120" s="50"/>
      <c r="M120" s="85" t="str">
        <f t="shared" si="12"/>
        <v/>
      </c>
      <c r="N120" s="48" t="str">
        <f t="shared" si="13"/>
        <v/>
      </c>
      <c r="O120" s="154"/>
    </row>
    <row r="121">
      <c r="B121" s="40"/>
      <c r="C121" s="84"/>
      <c r="D121" s="42"/>
      <c r="E121" s="42"/>
      <c r="F121" s="50"/>
      <c r="G121" s="50"/>
      <c r="H121" s="50"/>
      <c r="I121" s="50"/>
      <c r="J121" s="50"/>
      <c r="K121" s="50"/>
      <c r="L121" s="50"/>
      <c r="M121" s="85" t="str">
        <f t="shared" si="12"/>
        <v/>
      </c>
      <c r="N121" s="48" t="str">
        <f t="shared" si="13"/>
        <v/>
      </c>
      <c r="O121" s="154"/>
    </row>
    <row r="122">
      <c r="B122" s="40"/>
      <c r="C122" s="84"/>
      <c r="D122" s="42"/>
      <c r="E122" s="42"/>
      <c r="F122" s="50"/>
      <c r="G122" s="50"/>
      <c r="H122" s="50"/>
      <c r="I122" s="50"/>
      <c r="J122" s="50"/>
      <c r="K122" s="50"/>
      <c r="L122" s="50"/>
      <c r="M122" s="85" t="str">
        <f t="shared" si="12"/>
        <v/>
      </c>
      <c r="N122" s="48" t="str">
        <f t="shared" si="13"/>
        <v/>
      </c>
      <c r="O122" s="154"/>
    </row>
    <row r="123">
      <c r="B123" s="40"/>
      <c r="C123" s="84"/>
      <c r="D123" s="42"/>
      <c r="E123" s="42"/>
      <c r="F123" s="50"/>
      <c r="G123" s="50"/>
      <c r="H123" s="50"/>
      <c r="I123" s="50"/>
      <c r="J123" s="50"/>
      <c r="K123" s="50"/>
      <c r="L123" s="50"/>
      <c r="M123" s="85" t="str">
        <f t="shared" si="12"/>
        <v/>
      </c>
      <c r="N123" s="48" t="str">
        <f t="shared" si="13"/>
        <v/>
      </c>
      <c r="O123" s="154"/>
    </row>
    <row r="124">
      <c r="B124" s="40"/>
      <c r="C124" s="84"/>
      <c r="D124" s="42"/>
      <c r="E124" s="42"/>
      <c r="F124" s="50"/>
      <c r="G124" s="50"/>
      <c r="H124" s="50"/>
      <c r="I124" s="50"/>
      <c r="J124" s="50"/>
      <c r="K124" s="50"/>
      <c r="L124" s="50"/>
      <c r="M124" s="85" t="str">
        <f t="shared" si="12"/>
        <v/>
      </c>
      <c r="N124" s="48" t="str">
        <f t="shared" si="13"/>
        <v/>
      </c>
      <c r="O124" s="154"/>
    </row>
    <row r="125">
      <c r="B125" s="40"/>
      <c r="C125" s="84"/>
      <c r="D125" s="42"/>
      <c r="E125" s="42"/>
      <c r="F125" s="50"/>
      <c r="G125" s="50"/>
      <c r="H125" s="50"/>
      <c r="I125" s="50"/>
      <c r="J125" s="50"/>
      <c r="K125" s="50"/>
      <c r="L125" s="50"/>
      <c r="M125" s="85" t="str">
        <f t="shared" si="12"/>
        <v/>
      </c>
      <c r="N125" s="48" t="str">
        <f t="shared" si="13"/>
        <v/>
      </c>
      <c r="O125" s="154"/>
    </row>
    <row r="126">
      <c r="B126" s="40"/>
      <c r="C126" s="84"/>
      <c r="D126" s="42"/>
      <c r="E126" s="42"/>
      <c r="F126" s="50"/>
      <c r="G126" s="50"/>
      <c r="H126" s="50"/>
      <c r="I126" s="50"/>
      <c r="J126" s="50"/>
      <c r="K126" s="50"/>
      <c r="L126" s="50"/>
      <c r="M126" s="85" t="str">
        <f t="shared" si="12"/>
        <v/>
      </c>
      <c r="N126" s="48" t="str">
        <f t="shared" si="13"/>
        <v/>
      </c>
      <c r="O126" s="154"/>
    </row>
    <row r="127">
      <c r="B127" s="40"/>
      <c r="C127" s="84"/>
      <c r="D127" s="42"/>
      <c r="E127" s="42"/>
      <c r="F127" s="50"/>
      <c r="G127" s="50"/>
      <c r="H127" s="50"/>
      <c r="I127" s="50"/>
      <c r="J127" s="50"/>
      <c r="K127" s="50"/>
      <c r="L127" s="50"/>
      <c r="M127" s="85" t="str">
        <f t="shared" si="12"/>
        <v/>
      </c>
      <c r="N127" s="48" t="str">
        <f t="shared" si="13"/>
        <v/>
      </c>
      <c r="O127" s="154"/>
    </row>
    <row r="128">
      <c r="B128" s="40"/>
      <c r="C128" s="84"/>
      <c r="D128" s="42"/>
      <c r="E128" s="42"/>
      <c r="F128" s="50"/>
      <c r="G128" s="50"/>
      <c r="H128" s="50"/>
      <c r="I128" s="50"/>
      <c r="J128" s="50"/>
      <c r="K128" s="50"/>
      <c r="L128" s="50"/>
      <c r="M128" s="85" t="str">
        <f t="shared" si="12"/>
        <v/>
      </c>
      <c r="N128" s="48" t="str">
        <f t="shared" si="13"/>
        <v/>
      </c>
      <c r="O128" s="154"/>
    </row>
    <row r="129">
      <c r="B129" s="40"/>
      <c r="C129" s="84"/>
      <c r="D129" s="42"/>
      <c r="E129" s="42"/>
      <c r="F129" s="50"/>
      <c r="G129" s="50"/>
      <c r="H129" s="50"/>
      <c r="I129" s="50"/>
      <c r="J129" s="50"/>
      <c r="K129" s="50"/>
      <c r="L129" s="50"/>
      <c r="M129" s="85" t="str">
        <f t="shared" si="12"/>
        <v/>
      </c>
      <c r="N129" s="48" t="str">
        <f t="shared" si="13"/>
        <v/>
      </c>
      <c r="O129" s="154"/>
    </row>
    <row r="130">
      <c r="B130" s="40"/>
      <c r="C130" s="84"/>
      <c r="D130" s="42"/>
      <c r="E130" s="42"/>
      <c r="F130" s="50"/>
      <c r="G130" s="50"/>
      <c r="H130" s="50"/>
      <c r="I130" s="50"/>
      <c r="J130" s="50"/>
      <c r="K130" s="50"/>
      <c r="L130" s="50"/>
      <c r="M130" s="85" t="str">
        <f t="shared" si="12"/>
        <v/>
      </c>
      <c r="N130" s="48" t="str">
        <f t="shared" si="13"/>
        <v/>
      </c>
      <c r="O130" s="154"/>
    </row>
    <row r="131">
      <c r="B131" s="40"/>
      <c r="C131" s="84"/>
      <c r="D131" s="42"/>
      <c r="E131" s="42"/>
      <c r="F131" s="50"/>
      <c r="G131" s="50"/>
      <c r="H131" s="50"/>
      <c r="I131" s="50"/>
      <c r="J131" s="50"/>
      <c r="K131" s="50"/>
      <c r="L131" s="50"/>
      <c r="M131" s="85" t="str">
        <f t="shared" si="12"/>
        <v/>
      </c>
      <c r="N131" s="48" t="str">
        <f t="shared" si="13"/>
        <v/>
      </c>
      <c r="O131" s="154"/>
    </row>
    <row r="132">
      <c r="B132" s="40"/>
      <c r="C132" s="84"/>
      <c r="D132" s="42"/>
      <c r="E132" s="42"/>
      <c r="F132" s="50"/>
      <c r="G132" s="50"/>
      <c r="H132" s="50"/>
      <c r="I132" s="50"/>
      <c r="J132" s="50"/>
      <c r="K132" s="50"/>
      <c r="L132" s="50"/>
      <c r="M132" s="85" t="str">
        <f t="shared" si="12"/>
        <v/>
      </c>
      <c r="N132" s="48" t="str">
        <f t="shared" si="13"/>
        <v/>
      </c>
      <c r="O132" s="154"/>
    </row>
    <row r="133">
      <c r="B133" s="40"/>
      <c r="C133" s="84"/>
      <c r="D133" s="42"/>
      <c r="E133" s="42"/>
      <c r="F133" s="50"/>
      <c r="G133" s="50"/>
      <c r="H133" s="50"/>
      <c r="I133" s="50"/>
      <c r="J133" s="50"/>
      <c r="K133" s="50"/>
      <c r="L133" s="50"/>
      <c r="M133" s="85" t="str">
        <f t="shared" si="12"/>
        <v/>
      </c>
      <c r="N133" s="48" t="str">
        <f t="shared" si="13"/>
        <v/>
      </c>
      <c r="O133" s="154"/>
    </row>
    <row r="134">
      <c r="B134" s="40"/>
      <c r="C134" s="84"/>
      <c r="D134" s="42"/>
      <c r="E134" s="42"/>
      <c r="F134" s="50"/>
      <c r="G134" s="50"/>
      <c r="H134" s="50"/>
      <c r="I134" s="50"/>
      <c r="J134" s="50"/>
      <c r="K134" s="50"/>
      <c r="L134" s="50"/>
      <c r="M134" s="85" t="str">
        <f t="shared" si="12"/>
        <v/>
      </c>
      <c r="N134" s="48" t="str">
        <f t="shared" si="13"/>
        <v/>
      </c>
      <c r="O134" s="154"/>
    </row>
    <row r="135">
      <c r="B135" s="40"/>
      <c r="C135" s="84"/>
      <c r="D135" s="42"/>
      <c r="E135" s="42"/>
      <c r="F135" s="50"/>
      <c r="G135" s="50"/>
      <c r="H135" s="50"/>
      <c r="I135" s="50"/>
      <c r="J135" s="50"/>
      <c r="K135" s="50"/>
      <c r="L135" s="50"/>
      <c r="M135" s="85" t="str">
        <f t="shared" si="12"/>
        <v/>
      </c>
      <c r="N135" s="48" t="str">
        <f t="shared" si="13"/>
        <v/>
      </c>
      <c r="O135" s="154"/>
    </row>
    <row r="136">
      <c r="B136" s="40"/>
      <c r="C136" s="84"/>
      <c r="D136" s="42"/>
      <c r="E136" s="42"/>
      <c r="F136" s="50"/>
      <c r="G136" s="50"/>
      <c r="H136" s="50"/>
      <c r="I136" s="50"/>
      <c r="J136" s="50"/>
      <c r="K136" s="50"/>
      <c r="L136" s="50"/>
      <c r="M136" s="85" t="str">
        <f t="shared" si="12"/>
        <v/>
      </c>
      <c r="N136" s="48" t="str">
        <f t="shared" si="13"/>
        <v/>
      </c>
      <c r="O136" s="154"/>
    </row>
    <row r="137">
      <c r="B137" s="40"/>
      <c r="C137" s="84"/>
      <c r="D137" s="42"/>
      <c r="E137" s="42"/>
      <c r="F137" s="50"/>
      <c r="G137" s="50"/>
      <c r="H137" s="50"/>
      <c r="I137" s="50"/>
      <c r="J137" s="50"/>
      <c r="K137" s="50"/>
      <c r="L137" s="50"/>
      <c r="M137" s="85" t="str">
        <f t="shared" si="12"/>
        <v/>
      </c>
      <c r="N137" s="48" t="str">
        <f t="shared" si="13"/>
        <v/>
      </c>
      <c r="O137" s="154"/>
    </row>
    <row r="138">
      <c r="B138" s="40"/>
      <c r="C138" s="84"/>
      <c r="D138" s="42"/>
      <c r="E138" s="42"/>
      <c r="F138" s="50"/>
      <c r="G138" s="50"/>
      <c r="H138" s="50"/>
      <c r="I138" s="50"/>
      <c r="J138" s="50"/>
      <c r="K138" s="50"/>
      <c r="L138" s="50"/>
      <c r="M138" s="85" t="str">
        <f t="shared" si="12"/>
        <v/>
      </c>
      <c r="N138" s="48" t="str">
        <f t="shared" si="13"/>
        <v/>
      </c>
      <c r="O138" s="154"/>
    </row>
    <row r="139">
      <c r="B139" s="40"/>
      <c r="C139" s="84"/>
      <c r="D139" s="42"/>
      <c r="E139" s="42"/>
      <c r="F139" s="50"/>
      <c r="G139" s="50"/>
      <c r="H139" s="50"/>
      <c r="I139" s="50"/>
      <c r="J139" s="50"/>
      <c r="K139" s="50"/>
      <c r="L139" s="50"/>
      <c r="M139" s="85" t="str">
        <f t="shared" si="12"/>
        <v/>
      </c>
      <c r="N139" s="48" t="str">
        <f t="shared" si="13"/>
        <v/>
      </c>
      <c r="O139" s="154"/>
    </row>
    <row r="140">
      <c r="A140" s="7"/>
      <c r="B140" s="86"/>
      <c r="C140" s="87"/>
      <c r="D140" s="88"/>
      <c r="E140" s="88"/>
      <c r="F140" s="44"/>
      <c r="G140" s="44"/>
      <c r="H140" s="43"/>
      <c r="I140" s="44"/>
      <c r="J140" s="44"/>
      <c r="K140" s="44"/>
      <c r="L140" s="44"/>
      <c r="M140" s="44"/>
      <c r="N140" s="44"/>
    </row>
    <row r="141">
      <c r="A141" s="89" t="s">
        <v>148</v>
      </c>
      <c r="B141" s="86"/>
      <c r="C141" s="87"/>
      <c r="D141" s="88"/>
      <c r="E141" s="88"/>
      <c r="F141" s="44"/>
      <c r="G141" s="44"/>
      <c r="H141" s="43"/>
      <c r="I141" s="44"/>
      <c r="J141" s="44"/>
      <c r="K141" s="44"/>
      <c r="L141" s="44"/>
      <c r="M141" s="44"/>
      <c r="N141" s="44"/>
    </row>
    <row r="142">
      <c r="A142" s="7"/>
      <c r="B142" s="86"/>
      <c r="C142" s="87"/>
      <c r="D142" s="88"/>
      <c r="E142" s="88"/>
      <c r="F142" s="44"/>
      <c r="G142" s="44"/>
      <c r="H142" s="43"/>
      <c r="I142" s="44"/>
      <c r="J142" s="44"/>
      <c r="K142" s="44"/>
      <c r="L142" s="44"/>
      <c r="M142" s="44"/>
      <c r="N142" s="44"/>
    </row>
    <row r="143">
      <c r="A143" s="7"/>
      <c r="B143" s="90" t="s">
        <v>149</v>
      </c>
      <c r="C143" s="91"/>
      <c r="D143" s="92"/>
      <c r="E143" s="88"/>
      <c r="F143" s="44"/>
      <c r="G143" s="44"/>
      <c r="H143" s="43"/>
      <c r="I143" s="44"/>
      <c r="J143" s="44"/>
      <c r="K143" s="44"/>
      <c r="L143" s="44"/>
      <c r="M143" s="44"/>
      <c r="N143" s="44"/>
    </row>
    <row r="144">
      <c r="A144" s="7"/>
      <c r="B144" s="93"/>
      <c r="C144" s="94" t="s">
        <v>150</v>
      </c>
      <c r="D144" s="92"/>
      <c r="E144" s="88"/>
      <c r="F144" s="44"/>
      <c r="G144" s="44"/>
      <c r="H144" s="43"/>
      <c r="I144" s="44"/>
      <c r="J144" s="44"/>
      <c r="K144" s="44"/>
      <c r="L144" s="44"/>
      <c r="M144" s="44"/>
      <c r="N144" s="44"/>
    </row>
    <row r="145">
      <c r="A145" s="7"/>
      <c r="B145" s="95" t="s">
        <v>151</v>
      </c>
      <c r="C145" s="96" t="s">
        <v>152</v>
      </c>
      <c r="D145" s="92"/>
      <c r="E145" s="88"/>
      <c r="F145" s="44"/>
      <c r="G145" s="44"/>
      <c r="H145" s="43"/>
      <c r="I145" s="44"/>
      <c r="J145" s="44"/>
      <c r="K145" s="44"/>
      <c r="L145" s="44"/>
      <c r="M145" s="44"/>
      <c r="N145" s="44"/>
    </row>
    <row r="146">
      <c r="A146" s="7"/>
      <c r="B146" s="97"/>
      <c r="C146" s="98" t="s">
        <v>153</v>
      </c>
      <c r="D146" s="92"/>
      <c r="E146" s="88"/>
      <c r="F146" s="44"/>
      <c r="G146" s="44"/>
      <c r="H146" s="43"/>
      <c r="I146" s="44"/>
      <c r="J146" s="44"/>
      <c r="K146" s="44"/>
      <c r="L146" s="44"/>
      <c r="M146" s="44"/>
      <c r="N146" s="44"/>
    </row>
    <row r="147">
      <c r="A147" s="7"/>
      <c r="B147" s="99"/>
      <c r="C147" s="100" t="s">
        <v>154</v>
      </c>
      <c r="D147" s="92"/>
      <c r="E147" s="88"/>
      <c r="F147" s="44"/>
      <c r="G147" s="44"/>
      <c r="H147" s="43"/>
      <c r="I147" s="44"/>
      <c r="J147" s="44"/>
      <c r="K147" s="44"/>
      <c r="L147" s="44"/>
      <c r="M147" s="44"/>
      <c r="N147" s="44"/>
    </row>
    <row r="148">
      <c r="A148" s="7"/>
      <c r="B148" s="160"/>
      <c r="C148" s="43"/>
      <c r="D148" s="161"/>
      <c r="E148" s="88"/>
      <c r="F148" s="101"/>
      <c r="H148" s="43"/>
      <c r="I148" s="44"/>
      <c r="J148" s="44"/>
      <c r="K148" s="44"/>
      <c r="L148" s="44"/>
      <c r="M148" s="44"/>
      <c r="N148" s="44"/>
    </row>
    <row r="149">
      <c r="A149" s="7"/>
      <c r="B149" s="43"/>
      <c r="C149" s="101" t="s">
        <v>156</v>
      </c>
      <c r="D149" s="162" t="s">
        <v>178</v>
      </c>
      <c r="F149" s="101"/>
      <c r="H149" s="43"/>
      <c r="I149" s="44"/>
      <c r="J149" s="44"/>
      <c r="K149" s="44"/>
      <c r="L149" s="44"/>
      <c r="M149" s="44"/>
      <c r="N149" s="44"/>
    </row>
    <row r="150">
      <c r="B150" s="163" t="s">
        <v>301</v>
      </c>
      <c r="C150" s="104"/>
      <c r="D150" s="105"/>
      <c r="F150" s="107"/>
      <c r="G150" s="107"/>
      <c r="H150" s="43"/>
      <c r="I150" s="44"/>
      <c r="J150" s="44"/>
      <c r="K150" s="44"/>
      <c r="L150" s="44"/>
      <c r="M150" s="44"/>
      <c r="N150" s="44"/>
    </row>
    <row r="151">
      <c r="B151" s="108"/>
      <c r="C151" s="108"/>
      <c r="D151" s="164" t="s">
        <v>159</v>
      </c>
      <c r="F151" s="165" t="s">
        <v>710</v>
      </c>
      <c r="H151" s="109"/>
      <c r="I151" s="109"/>
      <c r="J151" s="71"/>
      <c r="K151" s="71"/>
      <c r="L151" s="71"/>
      <c r="M151" s="71"/>
      <c r="N151" s="71"/>
      <c r="P151" s="110"/>
      <c r="R151" s="111"/>
      <c r="S151" s="54"/>
      <c r="T151" s="54"/>
      <c r="U151" s="54"/>
      <c r="V151" s="54"/>
      <c r="W151" s="54"/>
      <c r="X151" s="54"/>
      <c r="Y151" s="54"/>
      <c r="Z151" s="54"/>
      <c r="AA151" s="54"/>
      <c r="AB151" s="54"/>
    </row>
    <row r="152">
      <c r="B152" s="108"/>
      <c r="C152" s="164"/>
      <c r="D152" s="164" t="s">
        <v>303</v>
      </c>
      <c r="F152" s="166" t="s">
        <v>304</v>
      </c>
      <c r="H152" s="109"/>
      <c r="I152" s="109"/>
      <c r="J152" s="71"/>
      <c r="K152" s="71"/>
      <c r="L152" s="71"/>
      <c r="M152" s="71"/>
      <c r="N152" s="71"/>
      <c r="P152" s="110"/>
      <c r="R152" s="111"/>
      <c r="S152" s="54"/>
      <c r="T152" s="54"/>
      <c r="U152" s="54"/>
      <c r="V152" s="54"/>
      <c r="W152" s="54"/>
      <c r="X152" s="54"/>
      <c r="Y152" s="54"/>
      <c r="Z152" s="54"/>
      <c r="AA152" s="54"/>
      <c r="AB152" s="54"/>
    </row>
    <row r="153">
      <c r="B153" s="108"/>
      <c r="C153" s="164" t="s">
        <v>711</v>
      </c>
      <c r="D153" s="167" t="s">
        <v>161</v>
      </c>
      <c r="F153" s="166">
        <v>100000.0</v>
      </c>
      <c r="H153" s="109"/>
      <c r="I153" s="109"/>
      <c r="J153" s="71"/>
      <c r="K153" s="71"/>
      <c r="L153" s="71"/>
      <c r="M153" s="71"/>
      <c r="N153" s="71"/>
      <c r="P153" s="110"/>
      <c r="R153" s="111"/>
      <c r="S153" s="54"/>
      <c r="T153" s="54"/>
      <c r="U153" s="54"/>
      <c r="V153" s="54"/>
      <c r="W153" s="54"/>
      <c r="X153" s="54"/>
      <c r="Y153" s="54"/>
      <c r="Z153" s="54"/>
      <c r="AA153" s="54"/>
      <c r="AB153" s="54"/>
    </row>
    <row r="154">
      <c r="B154" s="108"/>
      <c r="C154" s="129" t="s">
        <v>384</v>
      </c>
      <c r="D154" s="167" t="s">
        <v>163</v>
      </c>
      <c r="F154" s="166">
        <v>1250.0</v>
      </c>
      <c r="G154" s="168">
        <f>O50</f>
        <v>1250</v>
      </c>
      <c r="H154" s="169" t="s">
        <v>307</v>
      </c>
      <c r="I154" s="109"/>
      <c r="J154" s="71"/>
      <c r="K154" s="71"/>
      <c r="L154" s="71"/>
      <c r="M154" s="71"/>
      <c r="N154" s="71"/>
      <c r="P154" s="110"/>
      <c r="R154" s="111"/>
      <c r="S154" s="54"/>
      <c r="T154" s="54"/>
      <c r="U154" s="54"/>
      <c r="V154" s="54"/>
      <c r="W154" s="54"/>
      <c r="X154" s="54"/>
      <c r="Y154" s="54"/>
      <c r="Z154" s="54"/>
      <c r="AA154" s="54"/>
      <c r="AB154" s="54"/>
    </row>
    <row r="155">
      <c r="B155" s="108"/>
      <c r="C155" s="129" t="s">
        <v>308</v>
      </c>
      <c r="D155" s="167" t="s">
        <v>164</v>
      </c>
      <c r="F155" s="166">
        <v>24.3</v>
      </c>
      <c r="G155" s="168">
        <f>O33</f>
        <v>26</v>
      </c>
      <c r="H155" s="169" t="s">
        <v>309</v>
      </c>
      <c r="I155" s="109"/>
      <c r="J155" s="71"/>
      <c r="K155" s="71"/>
      <c r="L155" s="71"/>
      <c r="M155" s="71"/>
      <c r="N155" s="71"/>
      <c r="P155" s="110"/>
      <c r="R155" s="111"/>
      <c r="S155" s="54"/>
      <c r="T155" s="54"/>
      <c r="U155" s="54"/>
      <c r="V155" s="54"/>
      <c r="W155" s="54"/>
      <c r="X155" s="54"/>
      <c r="Y155" s="54"/>
      <c r="Z155" s="54"/>
      <c r="AA155" s="54"/>
      <c r="AB155" s="54"/>
    </row>
    <row r="156">
      <c r="B156" s="108"/>
      <c r="C156" s="170" t="s">
        <v>310</v>
      </c>
      <c r="D156" s="171" t="s">
        <v>165</v>
      </c>
      <c r="F156" s="172">
        <v>2077.0</v>
      </c>
      <c r="H156" s="173" t="s">
        <v>311</v>
      </c>
      <c r="I156" s="109"/>
      <c r="J156" s="71"/>
      <c r="K156" s="71"/>
      <c r="L156" s="71"/>
      <c r="M156" s="71"/>
      <c r="N156" s="71"/>
      <c r="P156" s="110"/>
      <c r="R156" s="111"/>
      <c r="S156" s="54"/>
      <c r="T156" s="54"/>
      <c r="U156" s="54"/>
      <c r="V156" s="54"/>
      <c r="W156" s="54"/>
      <c r="X156" s="54"/>
      <c r="Y156" s="54"/>
      <c r="Z156" s="54"/>
      <c r="AA156" s="54"/>
      <c r="AB156" s="54"/>
    </row>
    <row r="157">
      <c r="B157" s="114"/>
      <c r="C157" s="164" t="s">
        <v>167</v>
      </c>
      <c r="D157" s="164" t="s">
        <v>312</v>
      </c>
      <c r="F157" s="174">
        <v>0.02144576</v>
      </c>
      <c r="G157" s="175">
        <f>J8</f>
        <v>0.02144576</v>
      </c>
      <c r="H157" s="169" t="s">
        <v>313</v>
      </c>
      <c r="I157" s="71"/>
      <c r="J157" s="71"/>
      <c r="K157" s="71"/>
      <c r="L157" s="71"/>
      <c r="M157" s="71"/>
      <c r="N157" s="71"/>
      <c r="P157" s="110"/>
      <c r="R157" s="111"/>
      <c r="S157" s="54"/>
      <c r="T157" s="54"/>
      <c r="U157" s="54"/>
      <c r="V157" s="54"/>
      <c r="W157" s="54"/>
      <c r="X157" s="54"/>
      <c r="Y157" s="54"/>
      <c r="Z157" s="54"/>
      <c r="AA157" s="54"/>
      <c r="AB157" s="54"/>
    </row>
    <row r="158">
      <c r="B158" s="114"/>
      <c r="C158" s="164" t="s">
        <v>712</v>
      </c>
      <c r="D158" s="164" t="s">
        <v>168</v>
      </c>
      <c r="F158" s="166">
        <v>65579.0</v>
      </c>
      <c r="H158" s="344" t="s">
        <v>713</v>
      </c>
      <c r="I158" s="71"/>
      <c r="J158" s="71"/>
      <c r="K158" s="71"/>
      <c r="L158" s="71"/>
      <c r="M158" s="71"/>
      <c r="N158" s="71"/>
      <c r="P158" s="110"/>
      <c r="R158" s="111"/>
      <c r="S158" s="54"/>
      <c r="T158" s="54"/>
      <c r="U158" s="54"/>
      <c r="V158" s="54"/>
      <c r="W158" s="54"/>
      <c r="X158" s="54"/>
      <c r="Y158" s="54"/>
      <c r="Z158" s="54"/>
      <c r="AA158" s="54"/>
      <c r="AB158" s="54"/>
    </row>
    <row r="159">
      <c r="B159" s="114"/>
      <c r="C159" s="176" t="s">
        <v>171</v>
      </c>
      <c r="D159" s="176" t="s">
        <v>170</v>
      </c>
      <c r="F159" s="172">
        <v>0.0</v>
      </c>
      <c r="H159" s="173" t="s">
        <v>311</v>
      </c>
      <c r="J159" s="71"/>
      <c r="K159" s="71"/>
      <c r="L159" s="71"/>
      <c r="M159" s="67"/>
      <c r="P159" s="110"/>
      <c r="R159" s="111"/>
      <c r="S159" s="54"/>
      <c r="T159" s="54"/>
      <c r="U159" s="54"/>
      <c r="V159" s="54"/>
      <c r="W159" s="54"/>
      <c r="X159" s="54"/>
      <c r="Y159" s="54"/>
      <c r="Z159" s="54"/>
      <c r="AA159" s="54"/>
      <c r="AB159" s="54"/>
    </row>
    <row r="160">
      <c r="B160" s="114"/>
      <c r="C160" s="108"/>
      <c r="D160" s="108"/>
      <c r="E160" s="108"/>
      <c r="H160" s="109"/>
      <c r="I160" s="109"/>
      <c r="J160" s="71"/>
      <c r="K160" s="71"/>
      <c r="L160" s="71"/>
      <c r="M160" s="71"/>
      <c r="N160" s="71"/>
      <c r="P160" s="110"/>
      <c r="R160" s="111"/>
      <c r="S160" s="54"/>
      <c r="T160" s="54"/>
      <c r="U160" s="54"/>
      <c r="V160" s="54"/>
      <c r="W160" s="54"/>
      <c r="X160" s="54"/>
      <c r="Y160" s="54"/>
      <c r="Z160" s="54"/>
      <c r="AA160" s="54"/>
      <c r="AB160" s="54"/>
    </row>
    <row r="161">
      <c r="B161" s="163" t="s">
        <v>172</v>
      </c>
      <c r="C161" s="108"/>
      <c r="D161" s="108"/>
      <c r="E161" s="108"/>
      <c r="H161" s="109"/>
      <c r="I161" s="109"/>
      <c r="J161" s="71"/>
      <c r="K161" s="71"/>
      <c r="L161" s="71"/>
      <c r="M161" s="71"/>
      <c r="N161" s="71"/>
      <c r="P161" s="110"/>
      <c r="R161" s="111"/>
      <c r="S161" s="54"/>
      <c r="T161" s="54"/>
      <c r="U161" s="54"/>
      <c r="V161" s="54"/>
      <c r="W161" s="54"/>
      <c r="X161" s="54"/>
      <c r="Y161" s="54"/>
      <c r="Z161" s="54"/>
      <c r="AA161" s="54"/>
      <c r="AB161" s="54"/>
    </row>
    <row r="162">
      <c r="B162" s="114"/>
      <c r="C162" s="164" t="s">
        <v>315</v>
      </c>
      <c r="D162" s="108"/>
      <c r="E162" s="108"/>
      <c r="F162" s="8" t="s">
        <v>316</v>
      </c>
      <c r="G162" s="8" t="s">
        <v>317</v>
      </c>
      <c r="H162" s="2" t="s">
        <v>318</v>
      </c>
      <c r="I162" s="109"/>
      <c r="J162" s="8" t="s">
        <v>316</v>
      </c>
      <c r="K162" s="8" t="s">
        <v>317</v>
      </c>
      <c r="L162" s="71"/>
      <c r="M162" s="71"/>
      <c r="N162" s="71"/>
      <c r="P162" s="110"/>
      <c r="Q162" s="116" t="s">
        <v>174</v>
      </c>
      <c r="R162" s="117"/>
      <c r="S162" s="117"/>
      <c r="T162" s="54"/>
      <c r="U162" s="54"/>
      <c r="V162" s="54"/>
      <c r="W162" s="54"/>
      <c r="X162" s="54"/>
      <c r="Y162" s="54"/>
      <c r="Z162" s="54"/>
      <c r="AA162" s="54"/>
    </row>
    <row r="163">
      <c r="B163" s="114"/>
      <c r="C163" s="129" t="s">
        <v>320</v>
      </c>
      <c r="D163" s="167" t="s">
        <v>321</v>
      </c>
      <c r="F163" s="166">
        <v>9645.0</v>
      </c>
      <c r="G163" s="166">
        <v>367.0</v>
      </c>
      <c r="H163" s="115">
        <f t="shared" ref="H163:H165" si="14">F163+G163</f>
        <v>10012</v>
      </c>
      <c r="I163" s="109"/>
      <c r="J163" s="71"/>
      <c r="K163" s="71">
        <f>I167</f>
        <v>366.8511706</v>
      </c>
      <c r="L163" s="71"/>
      <c r="M163" s="71"/>
      <c r="N163" s="71"/>
      <c r="P163" s="110"/>
      <c r="Q163" s="52"/>
      <c r="R163" s="123"/>
      <c r="S163" s="123"/>
      <c r="T163" s="124"/>
      <c r="U163" s="124"/>
      <c r="V163" s="124"/>
      <c r="W163" s="124"/>
      <c r="X163" s="124"/>
      <c r="Y163" s="124"/>
      <c r="Z163" s="124"/>
      <c r="AA163" s="124"/>
      <c r="AB163" s="124"/>
      <c r="AC163" s="124"/>
      <c r="AD163" s="124"/>
    </row>
    <row r="164">
      <c r="B164" s="114"/>
      <c r="C164" s="129" t="s">
        <v>320</v>
      </c>
      <c r="D164" s="167" t="s">
        <v>322</v>
      </c>
      <c r="F164" s="166">
        <v>71077.0</v>
      </c>
      <c r="G164" s="166">
        <v>152141.0</v>
      </c>
      <c r="H164" s="115">
        <f t="shared" si="14"/>
        <v>223218</v>
      </c>
      <c r="I164" s="109"/>
      <c r="K164" s="71">
        <f>N170</f>
        <v>152141.5614</v>
      </c>
      <c r="L164" s="71"/>
      <c r="M164" s="71"/>
      <c r="N164" s="71"/>
      <c r="P164" s="110"/>
      <c r="Q164" s="52" t="s">
        <v>178</v>
      </c>
      <c r="R164" s="214" t="s">
        <v>694</v>
      </c>
      <c r="S164" s="214" t="s">
        <v>695</v>
      </c>
      <c r="T164" s="215" t="s">
        <v>714</v>
      </c>
      <c r="U164" s="215" t="s">
        <v>645</v>
      </c>
      <c r="V164" s="124"/>
      <c r="W164" s="124"/>
      <c r="X164" s="124"/>
      <c r="Y164" s="124"/>
      <c r="Z164" s="124"/>
      <c r="AA164" s="124"/>
      <c r="AB164" s="124"/>
      <c r="AC164" s="124"/>
      <c r="AD164" s="124"/>
    </row>
    <row r="165">
      <c r="B165" s="114"/>
      <c r="C165" s="129" t="s">
        <v>320</v>
      </c>
      <c r="D165" s="167" t="s">
        <v>323</v>
      </c>
      <c r="F165" s="166"/>
      <c r="G165" s="166"/>
      <c r="H165" s="115">
        <f t="shared" si="14"/>
        <v>0</v>
      </c>
      <c r="I165" s="109"/>
      <c r="J165" s="71"/>
      <c r="K165" s="71"/>
      <c r="L165" s="71"/>
      <c r="M165" s="71"/>
      <c r="N165" s="71"/>
      <c r="P165" s="110"/>
      <c r="Q165" s="60"/>
      <c r="R165" s="54"/>
      <c r="S165" s="54"/>
      <c r="T165" s="54"/>
      <c r="U165" s="54"/>
      <c r="V165" s="54"/>
      <c r="W165" s="54"/>
      <c r="X165" s="54"/>
      <c r="Y165" s="54"/>
      <c r="Z165" s="54"/>
      <c r="AA165" s="54"/>
      <c r="AB165" s="54"/>
      <c r="AC165" s="54"/>
      <c r="AD165" s="54"/>
    </row>
    <row r="166">
      <c r="B166" s="108"/>
      <c r="C166" s="108"/>
      <c r="D166" s="108"/>
      <c r="E166" s="108"/>
      <c r="H166" s="109" t="s">
        <v>173</v>
      </c>
      <c r="I166" s="115">
        <f>sum(N167:N170)</f>
        <v>152508.4126</v>
      </c>
      <c r="J166" s="71"/>
      <c r="K166" s="71"/>
      <c r="L166" s="71"/>
      <c r="M166" s="71">
        <f>if(Count(F166:L166)&gt;0,sum(F166:L166),"")</f>
        <v>152508.4126</v>
      </c>
      <c r="N166" s="68">
        <f>if(ISNUMBER(M166)=false,"",if($J$8&lt;&gt;0,if(M166&lt;&gt;"",M166*$J$8,""),""))</f>
        <v>3270.658815</v>
      </c>
      <c r="P166" s="110"/>
      <c r="Q166" s="52" t="s">
        <v>183</v>
      </c>
      <c r="R166" s="126"/>
      <c r="S166" s="126"/>
      <c r="T166" s="126"/>
      <c r="U166" s="126"/>
      <c r="V166" s="126"/>
      <c r="W166" s="127"/>
      <c r="X166" s="127"/>
      <c r="Y166" s="126"/>
      <c r="Z166" s="126"/>
      <c r="AA166" s="126"/>
      <c r="AB166" s="126"/>
      <c r="AC166" s="126"/>
      <c r="AD166" s="126"/>
    </row>
    <row r="167">
      <c r="B167" s="108"/>
      <c r="C167" s="105"/>
      <c r="D167" s="112"/>
      <c r="E167" s="112"/>
      <c r="G167" s="107" t="s">
        <v>175</v>
      </c>
      <c r="H167" s="43"/>
      <c r="I167" s="118">
        <f>N168+N169</f>
        <v>366.8511706</v>
      </c>
      <c r="J167" s="71"/>
      <c r="K167" s="71"/>
      <c r="L167" s="119"/>
      <c r="M167" s="120"/>
      <c r="N167" s="115"/>
      <c r="O167" s="121"/>
      <c r="P167" s="122"/>
      <c r="Q167" s="60" t="s">
        <v>185</v>
      </c>
      <c r="R167" s="69">
        <f t="shared" ref="R167:AD167" si="15">R166*$J$8</f>
        <v>0</v>
      </c>
      <c r="S167" s="69">
        <f t="shared" si="15"/>
        <v>0</v>
      </c>
      <c r="T167" s="69">
        <f t="shared" si="15"/>
        <v>0</v>
      </c>
      <c r="U167" s="69">
        <f t="shared" si="15"/>
        <v>0</v>
      </c>
      <c r="V167" s="69">
        <f t="shared" si="15"/>
        <v>0</v>
      </c>
      <c r="W167" s="128">
        <f t="shared" si="15"/>
        <v>0</v>
      </c>
      <c r="X167" s="128">
        <f t="shared" si="15"/>
        <v>0</v>
      </c>
      <c r="Y167" s="69">
        <f t="shared" si="15"/>
        <v>0</v>
      </c>
      <c r="Z167" s="69">
        <f t="shared" si="15"/>
        <v>0</v>
      </c>
      <c r="AA167" s="69">
        <f t="shared" si="15"/>
        <v>0</v>
      </c>
      <c r="AB167" s="69">
        <f t="shared" si="15"/>
        <v>0</v>
      </c>
      <c r="AC167" s="69">
        <f t="shared" si="15"/>
        <v>0</v>
      </c>
      <c r="AD167" s="69">
        <f t="shared" si="15"/>
        <v>0</v>
      </c>
    </row>
    <row r="168">
      <c r="B168" s="108"/>
      <c r="C168" s="164" t="s">
        <v>715</v>
      </c>
      <c r="D168" s="167" t="s">
        <v>177</v>
      </c>
      <c r="F168" s="125">
        <v>17106.0</v>
      </c>
      <c r="G168" s="119"/>
      <c r="H168" s="71"/>
      <c r="I168" s="71"/>
      <c r="J168" s="71"/>
      <c r="K168" s="71"/>
      <c r="L168" s="119"/>
      <c r="M168" s="120">
        <f>if(Count(F168:K168)&gt;0,sum(F168:K168),"")</f>
        <v>17106</v>
      </c>
      <c r="N168" s="115">
        <f t="shared" ref="N168:N172" si="16">if(ISNUMBER(M168)=false,"",if($J$8&lt;&gt;0,if(M168&lt;&gt;"",M168*$J$8,""),""))</f>
        <v>366.8511706</v>
      </c>
      <c r="Q168" s="60"/>
      <c r="R168" s="54"/>
      <c r="S168" s="54"/>
      <c r="T168" s="54"/>
      <c r="U168" s="54"/>
      <c r="V168" s="54"/>
      <c r="W168" s="54"/>
      <c r="X168" s="54"/>
      <c r="Y168" s="54"/>
      <c r="Z168" s="54"/>
      <c r="AA168" s="54"/>
      <c r="AB168" s="54"/>
      <c r="AC168" s="54"/>
      <c r="AD168" s="54"/>
    </row>
    <row r="169">
      <c r="B169" s="108"/>
      <c r="C169" s="167" t="s">
        <v>179</v>
      </c>
      <c r="D169" s="167" t="s">
        <v>180</v>
      </c>
      <c r="F169" s="125">
        <v>0.0</v>
      </c>
      <c r="G169" s="70">
        <v>0.0</v>
      </c>
      <c r="H169" s="70">
        <v>0.0</v>
      </c>
      <c r="I169" s="70">
        <v>0.0</v>
      </c>
      <c r="J169" s="66"/>
      <c r="K169" s="66"/>
      <c r="L169" s="66"/>
      <c r="M169" s="120">
        <f t="shared" ref="M169:M172" si="17">if(Count(F169:L169)&gt;0,sum(F169:L169),"")</f>
        <v>0</v>
      </c>
      <c r="N169" s="115">
        <f t="shared" si="16"/>
        <v>0</v>
      </c>
      <c r="P169" s="54"/>
      <c r="Q169" s="52" t="s">
        <v>188</v>
      </c>
      <c r="R169" s="216">
        <v>13852.0</v>
      </c>
      <c r="S169" s="216">
        <v>-19464.0</v>
      </c>
      <c r="T169" s="216">
        <v>-958987.0</v>
      </c>
      <c r="U169" s="216">
        <v>-203103.0</v>
      </c>
      <c r="V169" s="127"/>
      <c r="W169" s="126"/>
      <c r="X169" s="126"/>
      <c r="Y169" s="127"/>
      <c r="Z169" s="127"/>
      <c r="AA169" s="127"/>
      <c r="AB169" s="127"/>
      <c r="AC169" s="127"/>
      <c r="AD169" s="127"/>
    </row>
    <row r="170">
      <c r="B170" s="108"/>
      <c r="C170" s="167" t="s">
        <v>181</v>
      </c>
      <c r="D170" s="167" t="s">
        <v>182</v>
      </c>
      <c r="F170" s="70">
        <v>607429.0</v>
      </c>
      <c r="G170" s="70">
        <v>889224.0</v>
      </c>
      <c r="H170" s="70">
        <v>2783193.0</v>
      </c>
      <c r="I170" s="70">
        <v>2814403.0</v>
      </c>
      <c r="J170" s="66"/>
      <c r="K170" s="66"/>
      <c r="L170" s="66"/>
      <c r="M170" s="120">
        <f t="shared" si="17"/>
        <v>7094249</v>
      </c>
      <c r="N170" s="115">
        <f t="shared" si="16"/>
        <v>152141.5614</v>
      </c>
      <c r="P170" s="54"/>
      <c r="Q170" s="60" t="s">
        <v>185</v>
      </c>
      <c r="R170" s="69">
        <f t="shared" ref="R170:AD170" si="18">R169*$J$8</f>
        <v>297.0666675</v>
      </c>
      <c r="S170" s="69">
        <f t="shared" si="18"/>
        <v>-417.4202726</v>
      </c>
      <c r="T170" s="69">
        <f t="shared" si="18"/>
        <v>-20566.20505</v>
      </c>
      <c r="U170" s="69">
        <f t="shared" si="18"/>
        <v>-4355.698193</v>
      </c>
      <c r="V170" s="69">
        <f t="shared" si="18"/>
        <v>0</v>
      </c>
      <c r="W170" s="128">
        <f t="shared" si="18"/>
        <v>0</v>
      </c>
      <c r="X170" s="128">
        <f t="shared" si="18"/>
        <v>0</v>
      </c>
      <c r="Y170" s="69">
        <f t="shared" si="18"/>
        <v>0</v>
      </c>
      <c r="Z170" s="69">
        <f t="shared" si="18"/>
        <v>0</v>
      </c>
      <c r="AA170" s="69">
        <f t="shared" si="18"/>
        <v>0</v>
      </c>
      <c r="AB170" s="69">
        <f t="shared" si="18"/>
        <v>0</v>
      </c>
      <c r="AC170" s="69">
        <f t="shared" si="18"/>
        <v>0</v>
      </c>
      <c r="AD170" s="69">
        <f t="shared" si="18"/>
        <v>0</v>
      </c>
    </row>
    <row r="171">
      <c r="B171" s="108"/>
      <c r="C171" s="167" t="s">
        <v>184</v>
      </c>
      <c r="D171" s="167" t="s">
        <v>180</v>
      </c>
      <c r="F171" s="70">
        <v>0.0</v>
      </c>
      <c r="G171" s="70">
        <v>0.0</v>
      </c>
      <c r="H171" s="70">
        <v>0.0</v>
      </c>
      <c r="I171" s="70">
        <v>0.0</v>
      </c>
      <c r="J171" s="66"/>
      <c r="K171" s="66"/>
      <c r="L171" s="66"/>
      <c r="M171" s="120">
        <f t="shared" si="17"/>
        <v>0</v>
      </c>
      <c r="N171" s="115">
        <f t="shared" si="16"/>
        <v>0</v>
      </c>
      <c r="P171" s="54"/>
      <c r="Q171" s="60"/>
      <c r="R171" s="143">
        <v>297.0</v>
      </c>
      <c r="S171" s="143">
        <v>-418.0</v>
      </c>
      <c r="T171" s="143">
        <v>-20566.0</v>
      </c>
      <c r="U171" s="143">
        <v>-4356.0</v>
      </c>
      <c r="V171" s="54"/>
      <c r="W171" s="54"/>
      <c r="X171" s="54"/>
      <c r="Y171" s="54"/>
      <c r="Z171" s="54"/>
      <c r="AA171" s="54"/>
      <c r="AB171" s="54"/>
      <c r="AC171" s="54"/>
      <c r="AD171" s="54"/>
    </row>
    <row r="172">
      <c r="B172" s="163" t="s">
        <v>186</v>
      </c>
      <c r="C172" s="65"/>
      <c r="D172" s="108"/>
      <c r="E172" s="108"/>
      <c r="F172" s="71"/>
      <c r="G172" s="71"/>
      <c r="H172" s="71"/>
      <c r="I172" s="71"/>
      <c r="J172" s="71"/>
      <c r="K172" s="71"/>
      <c r="L172" s="71"/>
      <c r="M172" s="71" t="str">
        <f t="shared" si="17"/>
        <v/>
      </c>
      <c r="N172" s="68" t="str">
        <f t="shared" si="16"/>
        <v/>
      </c>
      <c r="P172" s="110"/>
      <c r="Q172" s="55" t="s">
        <v>192</v>
      </c>
      <c r="R172" s="216">
        <v>1153359.0</v>
      </c>
      <c r="S172" s="216">
        <v>3911174.0</v>
      </c>
      <c r="T172" s="216">
        <v>2862111.0</v>
      </c>
      <c r="U172" s="216">
        <v>728323.0</v>
      </c>
      <c r="V172" s="127"/>
      <c r="W172" s="126"/>
      <c r="X172" s="126"/>
      <c r="Y172" s="127"/>
      <c r="Z172" s="127"/>
      <c r="AA172" s="127"/>
      <c r="AB172" s="127"/>
      <c r="AC172" s="127"/>
      <c r="AD172" s="127"/>
    </row>
    <row r="173">
      <c r="B173" s="108"/>
      <c r="C173" s="192" t="s">
        <v>187</v>
      </c>
      <c r="D173" s="108"/>
      <c r="E173" s="108"/>
      <c r="F173" s="113">
        <v>367.0</v>
      </c>
      <c r="G173" s="71"/>
      <c r="H173" s="130" t="s">
        <v>173</v>
      </c>
      <c r="I173" s="131">
        <f>sum(N174:N175)</f>
        <v>366.8511706</v>
      </c>
      <c r="J173" s="71"/>
      <c r="K173" s="71"/>
      <c r="L173" s="71"/>
      <c r="M173" s="71"/>
      <c r="N173" s="68"/>
      <c r="P173" s="54"/>
      <c r="Q173" s="60" t="s">
        <v>185</v>
      </c>
      <c r="R173" s="69">
        <f t="shared" ref="R173:AD173" si="19">R172*$J$8</f>
        <v>24734.66031</v>
      </c>
      <c r="S173" s="69">
        <f t="shared" si="19"/>
        <v>83878.09892</v>
      </c>
      <c r="T173" s="69">
        <f t="shared" si="19"/>
        <v>61380.1456</v>
      </c>
      <c r="U173" s="69">
        <f t="shared" si="19"/>
        <v>15619.44026</v>
      </c>
      <c r="V173" s="69">
        <f t="shared" si="19"/>
        <v>0</v>
      </c>
      <c r="W173" s="128">
        <f t="shared" si="19"/>
        <v>0</v>
      </c>
      <c r="X173" s="128">
        <f t="shared" si="19"/>
        <v>0</v>
      </c>
      <c r="Y173" s="69">
        <f t="shared" si="19"/>
        <v>0</v>
      </c>
      <c r="Z173" s="69">
        <f t="shared" si="19"/>
        <v>0</v>
      </c>
      <c r="AA173" s="69">
        <f t="shared" si="19"/>
        <v>0</v>
      </c>
      <c r="AB173" s="69">
        <f t="shared" si="19"/>
        <v>0</v>
      </c>
      <c r="AC173" s="69">
        <f t="shared" si="19"/>
        <v>0</v>
      </c>
      <c r="AD173" s="69">
        <f t="shared" si="19"/>
        <v>0</v>
      </c>
    </row>
    <row r="174">
      <c r="B174" s="108"/>
      <c r="C174" s="164" t="s">
        <v>332</v>
      </c>
      <c r="D174" s="108"/>
      <c r="E174" s="108"/>
      <c r="F174" s="118">
        <f>F168</f>
        <v>17106</v>
      </c>
      <c r="G174" s="119"/>
      <c r="H174" s="71"/>
      <c r="I174" s="71"/>
      <c r="J174" s="71"/>
      <c r="K174" s="71"/>
      <c r="L174" s="71"/>
      <c r="M174" s="120">
        <f t="shared" ref="M174:M175" si="20">if(Count(F174:L174)&gt;0,sum(F174:L174),"")</f>
        <v>17106</v>
      </c>
      <c r="N174" s="115">
        <f t="shared" ref="N174:N177" si="21">if(ISNUMBER(M174)=false,"",if($J$8&lt;&gt;0,if(M174&lt;&gt;"",M174*$J$8,""),""))</f>
        <v>366.8511706</v>
      </c>
      <c r="O174" s="54"/>
      <c r="P174" s="54"/>
      <c r="Q174" s="54"/>
      <c r="R174" s="143">
        <v>24734.0</v>
      </c>
      <c r="S174" s="143">
        <v>83878.0</v>
      </c>
      <c r="T174" s="143">
        <v>61380.0</v>
      </c>
      <c r="U174" s="143">
        <v>15619.0</v>
      </c>
      <c r="V174" s="54"/>
      <c r="W174" s="54"/>
      <c r="X174" s="54"/>
      <c r="Y174" s="54"/>
      <c r="Z174" s="54"/>
      <c r="AA174" s="54"/>
      <c r="AB174" s="54"/>
      <c r="AC174" s="54"/>
      <c r="AD174" s="54"/>
    </row>
    <row r="175">
      <c r="B175" s="108"/>
      <c r="C175" s="167" t="s">
        <v>190</v>
      </c>
      <c r="D175" s="108"/>
      <c r="E175" s="108"/>
      <c r="F175" s="132">
        <f>M169</f>
        <v>0</v>
      </c>
      <c r="G175" s="71"/>
      <c r="H175" s="71"/>
      <c r="I175" s="71"/>
      <c r="J175" s="71"/>
      <c r="K175" s="71"/>
      <c r="L175" s="71"/>
      <c r="M175" s="120">
        <f t="shared" si="20"/>
        <v>0</v>
      </c>
      <c r="N175" s="115">
        <f t="shared" si="21"/>
        <v>0</v>
      </c>
      <c r="O175" s="54"/>
      <c r="P175" s="54"/>
      <c r="Q175" s="52" t="s">
        <v>195</v>
      </c>
      <c r="R175" s="126"/>
      <c r="S175" s="126"/>
      <c r="T175" s="126"/>
      <c r="U175" s="127"/>
      <c r="V175" s="126"/>
      <c r="W175" s="126"/>
      <c r="X175" s="126"/>
      <c r="Y175" s="126"/>
      <c r="Z175" s="126"/>
      <c r="AA175" s="126"/>
      <c r="AB175" s="126"/>
      <c r="AC175" s="126"/>
      <c r="AD175" s="126"/>
    </row>
    <row r="176">
      <c r="B176" s="163" t="s">
        <v>191</v>
      </c>
      <c r="C176" s="65"/>
      <c r="D176" s="108"/>
      <c r="E176" s="108"/>
      <c r="F176" s="71"/>
      <c r="G176" s="71"/>
      <c r="H176" s="71"/>
      <c r="I176" s="71"/>
      <c r="J176" s="71"/>
      <c r="K176" s="71"/>
      <c r="L176" s="71"/>
      <c r="M176" s="71"/>
      <c r="N176" s="68" t="str">
        <f t="shared" si="21"/>
        <v/>
      </c>
      <c r="O176" s="54"/>
      <c r="P176" s="54"/>
      <c r="Q176" s="54" t="s">
        <v>185</v>
      </c>
      <c r="R176" s="69">
        <f t="shared" ref="R176:AD176" si="22">R175*$J$8</f>
        <v>0</v>
      </c>
      <c r="S176" s="69">
        <f t="shared" si="22"/>
        <v>0</v>
      </c>
      <c r="T176" s="69">
        <f t="shared" si="22"/>
        <v>0</v>
      </c>
      <c r="U176" s="69">
        <f t="shared" si="22"/>
        <v>0</v>
      </c>
      <c r="V176" s="69">
        <f t="shared" si="22"/>
        <v>0</v>
      </c>
      <c r="W176" s="128">
        <f t="shared" si="22"/>
        <v>0</v>
      </c>
      <c r="X176" s="128">
        <f t="shared" si="22"/>
        <v>0</v>
      </c>
      <c r="Y176" s="69">
        <f t="shared" si="22"/>
        <v>0</v>
      </c>
      <c r="Z176" s="69">
        <f t="shared" si="22"/>
        <v>0</v>
      </c>
      <c r="AA176" s="69">
        <f t="shared" si="22"/>
        <v>0</v>
      </c>
      <c r="AB176" s="69">
        <f t="shared" si="22"/>
        <v>0</v>
      </c>
      <c r="AC176" s="69">
        <f t="shared" si="22"/>
        <v>0</v>
      </c>
      <c r="AD176" s="69">
        <f t="shared" si="22"/>
        <v>0</v>
      </c>
    </row>
    <row r="177">
      <c r="A177" s="54"/>
      <c r="B177" s="108"/>
      <c r="C177" s="194" t="s">
        <v>193</v>
      </c>
      <c r="D177" s="194"/>
      <c r="E177" s="108"/>
      <c r="F177" s="113">
        <v>65579.0</v>
      </c>
      <c r="G177" s="71"/>
      <c r="H177" s="130" t="s">
        <v>173</v>
      </c>
      <c r="I177" s="131">
        <f>M178</f>
        <v>65579</v>
      </c>
      <c r="J177" s="71"/>
      <c r="K177" s="71"/>
      <c r="L177" s="71"/>
      <c r="M177" s="71">
        <f t="shared" ref="M177:M178" si="23">if(Count(F177:L177)&gt;0,sum(F177:L177),"")</f>
        <v>131158</v>
      </c>
      <c r="N177" s="68">
        <f t="shared" si="21"/>
        <v>2812.78299</v>
      </c>
      <c r="P177" s="56"/>
      <c r="AI177" s="54"/>
      <c r="AJ177" s="54"/>
      <c r="AK177" s="54"/>
      <c r="AL177" s="54"/>
      <c r="AM177" s="54"/>
      <c r="AN177" s="54"/>
    </row>
    <row r="178">
      <c r="A178" s="54"/>
      <c r="B178" s="108"/>
      <c r="C178" s="164" t="s">
        <v>333</v>
      </c>
      <c r="D178" s="108"/>
      <c r="E178" s="108"/>
      <c r="F178" s="118">
        <f>if(F152="Yes",0,F158)</f>
        <v>65579</v>
      </c>
      <c r="G178" s="119"/>
      <c r="H178" s="71"/>
      <c r="I178" s="71"/>
      <c r="J178" s="71"/>
      <c r="K178" s="71"/>
      <c r="L178" s="71"/>
      <c r="M178" s="120">
        <f t="shared" si="23"/>
        <v>65579</v>
      </c>
      <c r="N178" s="133" t="s">
        <v>151</v>
      </c>
      <c r="O178" s="119"/>
      <c r="P178" s="54"/>
      <c r="AI178" s="54"/>
      <c r="AJ178" s="54"/>
      <c r="AK178" s="54"/>
      <c r="AL178" s="54"/>
      <c r="AM178" s="54"/>
      <c r="AN178" s="54"/>
    </row>
    <row r="179">
      <c r="A179" s="54"/>
      <c r="B179" s="108"/>
      <c r="C179" s="108"/>
      <c r="D179" s="108"/>
      <c r="E179" s="108"/>
      <c r="F179" s="71"/>
      <c r="G179" s="71"/>
      <c r="H179" s="71"/>
      <c r="I179" s="71"/>
      <c r="J179" s="71"/>
      <c r="K179" s="71"/>
      <c r="L179" s="71"/>
      <c r="M179" s="71"/>
      <c r="N179" s="68"/>
      <c r="O179" s="119"/>
      <c r="P179" s="54"/>
      <c r="AI179" s="54"/>
      <c r="AJ179" s="54"/>
      <c r="AK179" s="54"/>
      <c r="AL179" s="54"/>
      <c r="AM179" s="54"/>
      <c r="AN179" s="54"/>
    </row>
    <row r="180">
      <c r="B180" s="108"/>
      <c r="C180" s="194" t="s">
        <v>196</v>
      </c>
      <c r="D180" s="108"/>
      <c r="E180" s="108"/>
      <c r="F180" s="113">
        <v>10000.0</v>
      </c>
      <c r="G180" s="71"/>
      <c r="H180" s="130" t="s">
        <v>173</v>
      </c>
      <c r="I180" s="131">
        <f>M181</f>
        <v>10000</v>
      </c>
      <c r="J180" s="71"/>
      <c r="K180" s="71"/>
      <c r="L180" s="71"/>
      <c r="M180" s="71">
        <f t="shared" ref="M180:M182" si="24">if(Count(F180:L180)&gt;0,sum(F180:L180),"")</f>
        <v>20000</v>
      </c>
      <c r="N180" s="68">
        <f>if(ISNUMBER(M180)=false,"",if($J$8&lt;&gt;0,if(M180&lt;&gt;"",M180*$J$8,""),""))</f>
        <v>428.9152</v>
      </c>
      <c r="P180" s="56"/>
    </row>
    <row r="181">
      <c r="B181" s="108"/>
      <c r="C181" s="164" t="s">
        <v>334</v>
      </c>
      <c r="D181" s="108"/>
      <c r="E181" s="108"/>
      <c r="F181" s="70">
        <v>10000.0</v>
      </c>
      <c r="G181" s="119"/>
      <c r="H181" s="71"/>
      <c r="I181" s="71"/>
      <c r="J181" s="71"/>
      <c r="K181" s="71"/>
      <c r="L181" s="71"/>
      <c r="M181" s="120">
        <f t="shared" si="24"/>
        <v>10000</v>
      </c>
      <c r="N181" s="133" t="s">
        <v>151</v>
      </c>
      <c r="O181" s="54"/>
      <c r="P181" s="54"/>
    </row>
    <row r="182">
      <c r="B182" s="108"/>
      <c r="C182" s="65"/>
      <c r="D182" s="108"/>
      <c r="E182" s="108"/>
      <c r="F182" s="119"/>
      <c r="G182" s="71"/>
      <c r="H182" s="71"/>
      <c r="I182" s="71"/>
      <c r="J182" s="71"/>
      <c r="K182" s="71"/>
      <c r="L182" s="71"/>
      <c r="M182" s="71" t="str">
        <f t="shared" si="24"/>
        <v/>
      </c>
      <c r="N182" s="68" t="str">
        <f>M182</f>
        <v/>
      </c>
      <c r="O182" s="54"/>
      <c r="P182" s="54"/>
    </row>
    <row r="183">
      <c r="B183" s="108"/>
      <c r="C183" s="194" t="s">
        <v>198</v>
      </c>
      <c r="D183" s="108"/>
      <c r="E183" s="108"/>
      <c r="F183" s="113">
        <v>-26379.0</v>
      </c>
      <c r="G183" s="71"/>
      <c r="H183" s="130" t="s">
        <v>173</v>
      </c>
      <c r="I183" s="223">
        <f>I189-I177-I180+I185</f>
        <v>-26377.47455</v>
      </c>
      <c r="J183" s="224" t="s">
        <v>331</v>
      </c>
      <c r="K183" s="225" t="s">
        <v>335</v>
      </c>
      <c r="P183" s="56"/>
    </row>
    <row r="184">
      <c r="B184" s="108"/>
      <c r="C184" s="108"/>
      <c r="D184" s="108"/>
      <c r="E184" s="108"/>
      <c r="F184" s="54"/>
      <c r="G184" s="71"/>
      <c r="H184" s="71"/>
      <c r="I184" s="71"/>
      <c r="J184" s="71"/>
      <c r="K184" s="71"/>
      <c r="L184" s="71"/>
      <c r="M184" s="67"/>
      <c r="N184" s="68"/>
      <c r="O184" s="54"/>
      <c r="P184" s="54"/>
    </row>
    <row r="185">
      <c r="B185" s="108"/>
      <c r="C185" s="194" t="s">
        <v>199</v>
      </c>
      <c r="D185" s="108"/>
      <c r="E185" s="108"/>
      <c r="F185" s="113">
        <v>2078.0</v>
      </c>
      <c r="G185" s="71"/>
      <c r="H185" s="130" t="s">
        <v>173</v>
      </c>
      <c r="I185" s="131">
        <f>N187</f>
        <v>2078</v>
      </c>
      <c r="J185" s="71"/>
      <c r="K185" s="71"/>
      <c r="L185" s="71"/>
      <c r="M185" s="71"/>
      <c r="N185" s="68"/>
      <c r="P185" s="56"/>
    </row>
    <row r="186">
      <c r="B186" s="198" t="s">
        <v>205</v>
      </c>
      <c r="C186" s="105" t="s">
        <v>336</v>
      </c>
      <c r="D186" s="108"/>
      <c r="E186" s="108"/>
      <c r="F186" s="125"/>
      <c r="G186" s="71"/>
      <c r="H186" s="169"/>
      <c r="I186" s="71"/>
      <c r="J186" s="71"/>
      <c r="K186" s="71"/>
      <c r="L186" s="71"/>
      <c r="M186" s="71"/>
      <c r="N186" s="134" t="str">
        <f t="shared" ref="N186:N187" si="25">F186</f>
        <v/>
      </c>
      <c r="O186" s="54"/>
      <c r="P186" s="54"/>
    </row>
    <row r="187">
      <c r="B187" s="192" t="s">
        <v>128</v>
      </c>
      <c r="C187" s="164" t="s">
        <v>337</v>
      </c>
      <c r="D187" s="108"/>
      <c r="E187" s="108"/>
      <c r="F187" s="118">
        <f>O69</f>
        <v>2078</v>
      </c>
      <c r="G187" s="71"/>
      <c r="H187" s="169" t="s">
        <v>338</v>
      </c>
      <c r="I187" s="71"/>
      <c r="J187" s="71"/>
      <c r="K187" s="71">
        <f>I189+F185</f>
        <v>49201.52545</v>
      </c>
      <c r="L187" s="71"/>
      <c r="M187" s="71"/>
      <c r="N187" s="134">
        <f t="shared" si="25"/>
        <v>2078</v>
      </c>
      <c r="O187" s="54"/>
      <c r="P187" s="54"/>
    </row>
    <row r="188">
      <c r="B188" s="108"/>
      <c r="C188" s="108"/>
      <c r="D188" s="108"/>
      <c r="E188" s="108"/>
      <c r="F188" s="119"/>
      <c r="G188" s="71"/>
      <c r="H188" s="71"/>
      <c r="I188" s="71"/>
      <c r="J188" s="71">
        <f>I177+I180+I183-I185</f>
        <v>47123.52545</v>
      </c>
      <c r="K188" s="71"/>
      <c r="L188" s="71"/>
      <c r="M188" s="71"/>
      <c r="N188" s="71"/>
    </row>
    <row r="189">
      <c r="B189" s="108"/>
      <c r="C189" s="194" t="s">
        <v>201</v>
      </c>
      <c r="D189" s="108"/>
      <c r="E189" s="108"/>
      <c r="F189" s="113">
        <v>47122.0</v>
      </c>
      <c r="G189" s="71"/>
      <c r="H189" s="130" t="s">
        <v>173</v>
      </c>
      <c r="I189" s="131">
        <f>sum(O190:O208)</f>
        <v>47123.52545</v>
      </c>
      <c r="J189" s="206" t="s">
        <v>399</v>
      </c>
      <c r="K189" s="227">
        <f>I189-F189</f>
        <v>1.52544512</v>
      </c>
      <c r="L189" s="71"/>
      <c r="M189" s="71"/>
      <c r="N189" s="71"/>
      <c r="P189" s="2" t="s">
        <v>203</v>
      </c>
      <c r="Q189" s="59">
        <f>M190+N191+N192+N193+N194+N195+N196+N197+N198-M199-N200-N201+N202+M203-M204-M205-M206+M207+M208</f>
        <v>47345.96087</v>
      </c>
    </row>
    <row r="190">
      <c r="B190" s="108"/>
      <c r="C190" s="164" t="s">
        <v>204</v>
      </c>
      <c r="D190" s="108"/>
      <c r="E190" s="108"/>
      <c r="F190" s="132">
        <f>F181+F178</f>
        <v>75579</v>
      </c>
      <c r="G190" s="119"/>
      <c r="H190" s="71"/>
      <c r="J190" s="71"/>
      <c r="K190" s="71"/>
      <c r="L190" s="71"/>
      <c r="M190" s="120">
        <f t="shared" ref="M190:M202" si="27">if(Count(F190:L190)&gt;0,sum(F190:L190),"")</f>
        <v>75579</v>
      </c>
      <c r="N190" s="54"/>
      <c r="O190" s="136">
        <f>M190</f>
        <v>75579</v>
      </c>
      <c r="P190" s="54"/>
    </row>
    <row r="191">
      <c r="B191" s="137" t="s">
        <v>205</v>
      </c>
      <c r="C191" s="164" t="s">
        <v>206</v>
      </c>
      <c r="D191" s="65"/>
      <c r="E191" s="65"/>
      <c r="F191" s="132" t="str">
        <f t="shared" ref="F191:L191" si="26">F27</f>
        <v/>
      </c>
      <c r="G191" s="132" t="str">
        <f t="shared" si="26"/>
        <v/>
      </c>
      <c r="H191" s="132" t="str">
        <f t="shared" si="26"/>
        <v/>
      </c>
      <c r="I191" s="132" t="str">
        <f t="shared" si="26"/>
        <v/>
      </c>
      <c r="J191" s="132" t="str">
        <f t="shared" si="26"/>
        <v/>
      </c>
      <c r="K191" s="132" t="str">
        <f t="shared" si="26"/>
        <v/>
      </c>
      <c r="L191" s="132" t="str">
        <f t="shared" si="26"/>
        <v/>
      </c>
      <c r="M191" s="120" t="str">
        <f t="shared" si="27"/>
        <v/>
      </c>
      <c r="N191" s="134" t="str">
        <f t="shared" ref="N191:N198" si="29">if(ISNUMBER(M191)=false,"",if($J$8&lt;&gt;0,if(M191&lt;&gt;"",M191*$J$8,""),""))</f>
        <v/>
      </c>
      <c r="O191" s="138" t="str">
        <f t="shared" ref="O191:O198" si="30">N191</f>
        <v/>
      </c>
      <c r="P191" s="54"/>
    </row>
    <row r="192">
      <c r="B192" s="137" t="s">
        <v>205</v>
      </c>
      <c r="C192" s="203" t="s">
        <v>207</v>
      </c>
      <c r="D192" s="65"/>
      <c r="E192" s="65"/>
      <c r="F192" s="132">
        <f t="shared" ref="F192:L192" si="28">F28</f>
        <v>-203103</v>
      </c>
      <c r="G192" s="132">
        <f t="shared" si="28"/>
        <v>13852</v>
      </c>
      <c r="H192" s="132">
        <f t="shared" si="28"/>
        <v>-958987</v>
      </c>
      <c r="I192" s="132">
        <f t="shared" si="28"/>
        <v>-19464</v>
      </c>
      <c r="J192" s="132" t="str">
        <f t="shared" si="28"/>
        <v/>
      </c>
      <c r="K192" s="132" t="str">
        <f t="shared" si="28"/>
        <v/>
      </c>
      <c r="L192" s="132" t="str">
        <f t="shared" si="28"/>
        <v/>
      </c>
      <c r="M192" s="120">
        <f t="shared" si="27"/>
        <v>-1167702</v>
      </c>
      <c r="N192" s="134">
        <f t="shared" si="29"/>
        <v>-25042.25684</v>
      </c>
      <c r="O192" s="138">
        <f t="shared" si="30"/>
        <v>-25042.25684</v>
      </c>
      <c r="P192" s="54"/>
    </row>
    <row r="193">
      <c r="B193" s="137" t="s">
        <v>205</v>
      </c>
      <c r="C193" s="164" t="s">
        <v>208</v>
      </c>
      <c r="D193" s="65"/>
      <c r="E193" s="65"/>
      <c r="F193" s="132" t="str">
        <f t="shared" ref="F193:L193" si="31">F34</f>
        <v/>
      </c>
      <c r="G193" s="132" t="str">
        <f t="shared" si="31"/>
        <v/>
      </c>
      <c r="H193" s="132" t="str">
        <f t="shared" si="31"/>
        <v/>
      </c>
      <c r="I193" s="132" t="str">
        <f t="shared" si="31"/>
        <v/>
      </c>
      <c r="J193" s="132" t="str">
        <f t="shared" si="31"/>
        <v/>
      </c>
      <c r="K193" s="132" t="str">
        <f t="shared" si="31"/>
        <v/>
      </c>
      <c r="L193" s="132" t="str">
        <f t="shared" si="31"/>
        <v/>
      </c>
      <c r="M193" s="120" t="str">
        <f t="shared" si="27"/>
        <v/>
      </c>
      <c r="N193" s="134" t="str">
        <f t="shared" si="29"/>
        <v/>
      </c>
      <c r="O193" s="138" t="str">
        <f t="shared" si="30"/>
        <v/>
      </c>
      <c r="P193" s="54"/>
    </row>
    <row r="194">
      <c r="B194" s="137" t="s">
        <v>205</v>
      </c>
      <c r="C194" s="203" t="s">
        <v>209</v>
      </c>
      <c r="D194" s="65"/>
      <c r="E194" s="65"/>
      <c r="F194" s="132" t="str">
        <f t="shared" ref="F194:L194" si="32">F37</f>
        <v/>
      </c>
      <c r="G194" s="132" t="str">
        <f t="shared" si="32"/>
        <v/>
      </c>
      <c r="H194" s="132" t="str">
        <f t="shared" si="32"/>
        <v/>
      </c>
      <c r="I194" s="132" t="str">
        <f t="shared" si="32"/>
        <v/>
      </c>
      <c r="J194" s="132" t="str">
        <f t="shared" si="32"/>
        <v/>
      </c>
      <c r="K194" s="132" t="str">
        <f t="shared" si="32"/>
        <v/>
      </c>
      <c r="L194" s="132" t="str">
        <f t="shared" si="32"/>
        <v/>
      </c>
      <c r="M194" s="120" t="str">
        <f t="shared" si="27"/>
        <v/>
      </c>
      <c r="N194" s="68" t="str">
        <f t="shared" si="29"/>
        <v/>
      </c>
      <c r="O194" s="138" t="str">
        <f t="shared" si="30"/>
        <v/>
      </c>
      <c r="P194" s="54"/>
    </row>
    <row r="195">
      <c r="B195" s="137" t="s">
        <v>205</v>
      </c>
      <c r="C195" s="164" t="s">
        <v>210</v>
      </c>
      <c r="D195" s="65"/>
      <c r="E195" s="65"/>
      <c r="F195" s="132" t="str">
        <f t="shared" ref="F195:L195" si="33">F38</f>
        <v/>
      </c>
      <c r="G195" s="132" t="str">
        <f t="shared" si="33"/>
        <v/>
      </c>
      <c r="H195" s="132" t="str">
        <f t="shared" si="33"/>
        <v/>
      </c>
      <c r="I195" s="132" t="str">
        <f t="shared" si="33"/>
        <v/>
      </c>
      <c r="J195" s="132" t="str">
        <f t="shared" si="33"/>
        <v/>
      </c>
      <c r="K195" s="132" t="str">
        <f t="shared" si="33"/>
        <v/>
      </c>
      <c r="L195" s="132" t="str">
        <f t="shared" si="33"/>
        <v/>
      </c>
      <c r="M195" s="120" t="str">
        <f t="shared" si="27"/>
        <v/>
      </c>
      <c r="N195" s="134" t="str">
        <f t="shared" si="29"/>
        <v/>
      </c>
      <c r="O195" s="138" t="str">
        <f t="shared" si="30"/>
        <v/>
      </c>
      <c r="P195" s="54"/>
    </row>
    <row r="196">
      <c r="B196" s="137" t="s">
        <v>205</v>
      </c>
      <c r="C196" s="164" t="s">
        <v>211</v>
      </c>
      <c r="D196" s="65"/>
      <c r="E196" s="65"/>
      <c r="F196" s="132" t="str">
        <f>F39</f>
        <v/>
      </c>
      <c r="G196" s="132"/>
      <c r="H196" s="132"/>
      <c r="I196" s="132"/>
      <c r="J196" s="132"/>
      <c r="K196" s="132"/>
      <c r="L196" s="132"/>
      <c r="M196" s="120" t="str">
        <f t="shared" si="27"/>
        <v/>
      </c>
      <c r="N196" s="134" t="str">
        <f t="shared" si="29"/>
        <v/>
      </c>
      <c r="O196" s="138" t="str">
        <f t="shared" si="30"/>
        <v/>
      </c>
      <c r="P196" s="54"/>
    </row>
    <row r="197">
      <c r="B197" s="137" t="s">
        <v>205</v>
      </c>
      <c r="C197" s="203" t="s">
        <v>212</v>
      </c>
      <c r="D197" s="65"/>
      <c r="E197" s="65"/>
      <c r="F197" s="132" t="str">
        <f t="shared" ref="F197:L197" si="34">F44</f>
        <v/>
      </c>
      <c r="G197" s="132" t="str">
        <f t="shared" si="34"/>
        <v/>
      </c>
      <c r="H197" s="132" t="str">
        <f t="shared" si="34"/>
        <v/>
      </c>
      <c r="I197" s="132" t="str">
        <f t="shared" si="34"/>
        <v/>
      </c>
      <c r="J197" s="132" t="str">
        <f t="shared" si="34"/>
        <v/>
      </c>
      <c r="K197" s="132" t="str">
        <f t="shared" si="34"/>
        <v/>
      </c>
      <c r="L197" s="132" t="str">
        <f t="shared" si="34"/>
        <v/>
      </c>
      <c r="M197" s="120" t="str">
        <f t="shared" si="27"/>
        <v/>
      </c>
      <c r="N197" s="68" t="str">
        <f t="shared" si="29"/>
        <v/>
      </c>
      <c r="O197" s="138" t="str">
        <f t="shared" si="30"/>
        <v/>
      </c>
      <c r="P197" s="54"/>
    </row>
    <row r="198">
      <c r="B198" s="137" t="s">
        <v>205</v>
      </c>
      <c r="C198" s="203" t="s">
        <v>213</v>
      </c>
      <c r="D198" s="65"/>
      <c r="E198" s="65"/>
      <c r="F198" s="132" t="str">
        <f t="shared" ref="F198:L198" si="35">F45</f>
        <v/>
      </c>
      <c r="G198" s="132" t="str">
        <f t="shared" si="35"/>
        <v/>
      </c>
      <c r="H198" s="132" t="str">
        <f t="shared" si="35"/>
        <v/>
      </c>
      <c r="I198" s="132" t="str">
        <f t="shared" si="35"/>
        <v/>
      </c>
      <c r="J198" s="132" t="str">
        <f t="shared" si="35"/>
        <v/>
      </c>
      <c r="K198" s="132" t="str">
        <f t="shared" si="35"/>
        <v/>
      </c>
      <c r="L198" s="132" t="str">
        <f t="shared" si="35"/>
        <v/>
      </c>
      <c r="M198" s="120" t="str">
        <f t="shared" si="27"/>
        <v/>
      </c>
      <c r="N198" s="68" t="str">
        <f t="shared" si="29"/>
        <v/>
      </c>
      <c r="O198" s="138" t="str">
        <f t="shared" si="30"/>
        <v/>
      </c>
      <c r="P198" s="54"/>
    </row>
    <row r="199">
      <c r="B199" s="65" t="s">
        <v>128</v>
      </c>
      <c r="C199" s="203" t="s">
        <v>214</v>
      </c>
      <c r="D199" s="65"/>
      <c r="E199" s="65"/>
      <c r="F199" s="140">
        <v>0.0</v>
      </c>
      <c r="G199" s="71"/>
      <c r="H199" s="71"/>
      <c r="I199" s="71"/>
      <c r="J199" s="71"/>
      <c r="K199" s="71"/>
      <c r="L199" s="71"/>
      <c r="M199" s="68">
        <f t="shared" si="27"/>
        <v>0</v>
      </c>
      <c r="N199" s="141"/>
      <c r="O199" s="138">
        <f>-M199</f>
        <v>0</v>
      </c>
      <c r="P199" s="54"/>
    </row>
    <row r="200">
      <c r="B200" s="65" t="s">
        <v>128</v>
      </c>
      <c r="C200" s="203" t="s">
        <v>215</v>
      </c>
      <c r="D200" s="65"/>
      <c r="E200" s="65"/>
      <c r="F200" s="132" t="str">
        <f t="shared" ref="F200:L200" si="36">F49</f>
        <v/>
      </c>
      <c r="G200" s="132" t="str">
        <f t="shared" si="36"/>
        <v/>
      </c>
      <c r="H200" s="132" t="str">
        <f t="shared" si="36"/>
        <v/>
      </c>
      <c r="I200" s="132" t="str">
        <f t="shared" si="36"/>
        <v/>
      </c>
      <c r="J200" s="132" t="str">
        <f t="shared" si="36"/>
        <v/>
      </c>
      <c r="K200" s="132" t="str">
        <f t="shared" si="36"/>
        <v/>
      </c>
      <c r="L200" s="132" t="str">
        <f t="shared" si="36"/>
        <v/>
      </c>
      <c r="M200" s="120" t="str">
        <f t="shared" si="27"/>
        <v/>
      </c>
      <c r="N200" s="68" t="str">
        <f t="shared" ref="N200:N202" si="38">if(ISNUMBER(M200)=false,"",if($J$8&lt;&gt;0,if(M200&lt;&gt;"",M200*$J$8,""),""))</f>
        <v/>
      </c>
      <c r="O200" s="138">
        <f t="shared" ref="O200:O202" si="39">-N200</f>
        <v>0</v>
      </c>
    </row>
    <row r="201">
      <c r="B201" s="65" t="s">
        <v>128</v>
      </c>
      <c r="C201" s="164" t="s">
        <v>216</v>
      </c>
      <c r="D201" s="65"/>
      <c r="E201" s="65"/>
      <c r="F201" s="132" t="str">
        <f t="shared" ref="F201:L201" si="37">F49</f>
        <v/>
      </c>
      <c r="G201" s="132" t="str">
        <f t="shared" si="37"/>
        <v/>
      </c>
      <c r="H201" s="132" t="str">
        <f t="shared" si="37"/>
        <v/>
      </c>
      <c r="I201" s="132" t="str">
        <f t="shared" si="37"/>
        <v/>
      </c>
      <c r="J201" s="132" t="str">
        <f t="shared" si="37"/>
        <v/>
      </c>
      <c r="K201" s="132" t="str">
        <f t="shared" si="37"/>
        <v/>
      </c>
      <c r="L201" s="132" t="str">
        <f t="shared" si="37"/>
        <v/>
      </c>
      <c r="M201" s="120" t="str">
        <f t="shared" si="27"/>
        <v/>
      </c>
      <c r="N201" s="68" t="str">
        <f t="shared" si="38"/>
        <v/>
      </c>
      <c r="O201" s="138">
        <f t="shared" si="39"/>
        <v>0</v>
      </c>
    </row>
    <row r="202">
      <c r="B202" s="137" t="s">
        <v>205</v>
      </c>
      <c r="C202" s="164" t="s">
        <v>217</v>
      </c>
      <c r="D202" s="65"/>
      <c r="E202" s="65"/>
      <c r="F202" s="140">
        <f t="shared" ref="F202:I202" si="40">F66</f>
        <v>9</v>
      </c>
      <c r="G202" s="140">
        <f t="shared" si="40"/>
        <v>30</v>
      </c>
      <c r="H202" s="140">
        <f t="shared" si="40"/>
        <v>44</v>
      </c>
      <c r="I202" s="140">
        <f t="shared" si="40"/>
        <v>5103</v>
      </c>
      <c r="J202" s="66"/>
      <c r="K202" s="66"/>
      <c r="L202" s="66"/>
      <c r="M202" s="120">
        <f t="shared" si="27"/>
        <v>5186</v>
      </c>
      <c r="N202" s="134">
        <f t="shared" si="38"/>
        <v>111.2177114</v>
      </c>
      <c r="O202" s="138">
        <f t="shared" si="39"/>
        <v>-111.2177114</v>
      </c>
      <c r="P202" s="143" t="s">
        <v>716</v>
      </c>
    </row>
    <row r="203">
      <c r="B203" s="144" t="s">
        <v>205</v>
      </c>
      <c r="C203" s="164" t="s">
        <v>341</v>
      </c>
      <c r="D203" s="108"/>
      <c r="E203" s="108"/>
      <c r="F203" s="145">
        <v>26.0</v>
      </c>
      <c r="G203" s="2" t="s">
        <v>342</v>
      </c>
      <c r="H203" s="168">
        <f>O33</f>
        <v>26</v>
      </c>
      <c r="I203" s="196" t="s">
        <v>309</v>
      </c>
      <c r="M203" s="134">
        <f t="shared" ref="M203:M204" si="41">F203</f>
        <v>26</v>
      </c>
      <c r="N203" s="141"/>
      <c r="O203" s="138">
        <f>M203</f>
        <v>26</v>
      </c>
    </row>
    <row r="204">
      <c r="B204" s="108" t="s">
        <v>128</v>
      </c>
      <c r="C204" s="164" t="s">
        <v>343</v>
      </c>
      <c r="D204" s="108"/>
      <c r="E204" s="108"/>
      <c r="F204" s="145">
        <v>1250.0</v>
      </c>
      <c r="G204" s="2" t="s">
        <v>342</v>
      </c>
      <c r="H204" s="168">
        <f>O50</f>
        <v>1250</v>
      </c>
      <c r="I204" s="196" t="s">
        <v>307</v>
      </c>
      <c r="M204" s="134">
        <f t="shared" si="41"/>
        <v>1250</v>
      </c>
      <c r="N204" s="141"/>
      <c r="O204" s="138">
        <f t="shared" ref="O204:O206" si="42">-M204</f>
        <v>-1250</v>
      </c>
    </row>
    <row r="205">
      <c r="B205" s="108" t="s">
        <v>128</v>
      </c>
      <c r="C205" s="164" t="s">
        <v>221</v>
      </c>
      <c r="D205" s="108"/>
      <c r="E205" s="108"/>
      <c r="F205" s="145"/>
      <c r="G205" s="71"/>
      <c r="H205" s="71"/>
      <c r="I205" s="71"/>
      <c r="J205" s="71"/>
      <c r="K205" s="71"/>
      <c r="L205" s="71"/>
      <c r="M205" s="134" t="str">
        <f t="shared" ref="M205:M224" si="43">if(Count(F205:L205)&gt;0,sum(F205:L205),"")</f>
        <v/>
      </c>
      <c r="N205" s="141"/>
      <c r="O205" s="138">
        <f t="shared" si="42"/>
        <v>0</v>
      </c>
      <c r="Q205" s="2" t="s">
        <v>222</v>
      </c>
    </row>
    <row r="206">
      <c r="B206" s="108" t="s">
        <v>128</v>
      </c>
      <c r="C206" s="164" t="s">
        <v>344</v>
      </c>
      <c r="D206" s="108"/>
      <c r="E206" s="108"/>
      <c r="F206" s="132">
        <f>F187</f>
        <v>2078</v>
      </c>
      <c r="G206" s="71"/>
      <c r="H206" s="71"/>
      <c r="I206" s="71"/>
      <c r="J206" s="71"/>
      <c r="K206" s="71"/>
      <c r="L206" s="71"/>
      <c r="M206" s="134">
        <f t="shared" si="43"/>
        <v>2078</v>
      </c>
      <c r="N206" s="141"/>
      <c r="O206" s="138">
        <f t="shared" si="42"/>
        <v>-2078</v>
      </c>
    </row>
    <row r="207">
      <c r="B207" s="144" t="s">
        <v>205</v>
      </c>
      <c r="C207" s="167" t="s">
        <v>224</v>
      </c>
      <c r="D207" s="108"/>
      <c r="E207" s="108"/>
      <c r="F207" s="145" t="s">
        <v>151</v>
      </c>
      <c r="G207" s="71"/>
      <c r="H207" s="71"/>
      <c r="I207" s="71"/>
      <c r="J207" s="71"/>
      <c r="K207" s="71"/>
      <c r="L207" s="71"/>
      <c r="M207" s="134" t="str">
        <f t="shared" si="43"/>
        <v/>
      </c>
      <c r="N207" s="141"/>
      <c r="O207" s="138" t="str">
        <f t="shared" ref="O207:O208" si="44">M207</f>
        <v/>
      </c>
    </row>
    <row r="208">
      <c r="B208" s="144" t="s">
        <v>205</v>
      </c>
      <c r="C208" s="167" t="s">
        <v>225</v>
      </c>
      <c r="D208" s="108"/>
      <c r="E208" s="108"/>
      <c r="F208" s="145" t="s">
        <v>151</v>
      </c>
      <c r="G208" s="71"/>
      <c r="H208" s="71"/>
      <c r="I208" s="71"/>
      <c r="J208" s="71"/>
      <c r="K208" s="71"/>
      <c r="L208" s="71"/>
      <c r="M208" s="134" t="str">
        <f t="shared" si="43"/>
        <v/>
      </c>
      <c r="N208" s="141"/>
      <c r="O208" s="138" t="str">
        <f t="shared" si="44"/>
        <v/>
      </c>
    </row>
    <row r="209">
      <c r="B209" s="40"/>
      <c r="C209" s="146"/>
      <c r="D209" s="41"/>
      <c r="E209" s="41"/>
      <c r="F209" s="147"/>
      <c r="G209" s="43"/>
      <c r="H209" s="43"/>
      <c r="I209" s="43"/>
      <c r="J209" s="43"/>
      <c r="K209" s="43"/>
      <c r="L209" s="43"/>
      <c r="M209" s="85" t="str">
        <f t="shared" si="43"/>
        <v/>
      </c>
      <c r="N209" s="48" t="str">
        <f t="shared" ref="N209:N224" si="45">if(ISNUMBER(M209)=false,"",if($J$8&lt;&gt;0,if(M209&lt;&gt;"",M209*$J$8,""),""))</f>
        <v/>
      </c>
      <c r="O209" s="148"/>
    </row>
    <row r="210">
      <c r="B210" s="40"/>
      <c r="C210" s="146"/>
      <c r="D210" s="41"/>
      <c r="E210" s="41"/>
      <c r="F210" s="147"/>
      <c r="G210" s="43"/>
      <c r="H210" s="43"/>
      <c r="I210" s="43"/>
      <c r="J210" s="43"/>
      <c r="K210" s="43"/>
      <c r="L210" s="43"/>
      <c r="M210" s="85" t="str">
        <f t="shared" si="43"/>
        <v/>
      </c>
      <c r="N210" s="48" t="str">
        <f t="shared" si="45"/>
        <v/>
      </c>
      <c r="O210" s="148"/>
    </row>
    <row r="211">
      <c r="B211" s="40"/>
      <c r="C211" s="146"/>
      <c r="D211" s="41"/>
      <c r="E211" s="41"/>
      <c r="F211" s="147"/>
      <c r="G211" s="43"/>
      <c r="H211" s="43"/>
      <c r="I211" s="43"/>
      <c r="J211" s="43"/>
      <c r="K211" s="43"/>
      <c r="L211" s="43"/>
      <c r="M211" s="85" t="str">
        <f t="shared" si="43"/>
        <v/>
      </c>
      <c r="N211" s="48" t="str">
        <f t="shared" si="45"/>
        <v/>
      </c>
      <c r="O211" s="148"/>
    </row>
    <row r="212">
      <c r="B212" s="40"/>
      <c r="C212" s="146"/>
      <c r="D212" s="41"/>
      <c r="E212" s="41"/>
      <c r="F212" s="147"/>
      <c r="G212" s="43"/>
      <c r="H212" s="43"/>
      <c r="I212" s="43"/>
      <c r="J212" s="43"/>
      <c r="K212" s="43"/>
      <c r="L212" s="43"/>
      <c r="M212" s="85" t="str">
        <f t="shared" si="43"/>
        <v/>
      </c>
      <c r="N212" s="48" t="str">
        <f t="shared" si="45"/>
        <v/>
      </c>
      <c r="O212" s="148"/>
    </row>
    <row r="213">
      <c r="B213" s="40"/>
      <c r="C213" s="146"/>
      <c r="D213" s="41"/>
      <c r="E213" s="41"/>
      <c r="F213" s="147"/>
      <c r="G213" s="43"/>
      <c r="H213" s="43"/>
      <c r="I213" s="43"/>
      <c r="J213" s="43"/>
      <c r="K213" s="43"/>
      <c r="L213" s="43"/>
      <c r="M213" s="85" t="str">
        <f t="shared" si="43"/>
        <v/>
      </c>
      <c r="N213" s="48" t="str">
        <f t="shared" si="45"/>
        <v/>
      </c>
      <c r="O213" s="148"/>
    </row>
    <row r="214">
      <c r="B214" s="40"/>
      <c r="C214" s="146"/>
      <c r="D214" s="41"/>
      <c r="E214" s="41"/>
      <c r="F214" s="147"/>
      <c r="G214" s="43"/>
      <c r="H214" s="43"/>
      <c r="I214" s="43"/>
      <c r="J214" s="43"/>
      <c r="K214" s="43"/>
      <c r="L214" s="43"/>
      <c r="M214" s="85" t="str">
        <f t="shared" si="43"/>
        <v/>
      </c>
      <c r="N214" s="48" t="str">
        <f t="shared" si="45"/>
        <v/>
      </c>
      <c r="O214" s="148"/>
    </row>
    <row r="215">
      <c r="B215" s="40"/>
      <c r="C215" s="146"/>
      <c r="D215" s="41"/>
      <c r="E215" s="41"/>
      <c r="F215" s="147"/>
      <c r="G215" s="43"/>
      <c r="H215" s="43"/>
      <c r="I215" s="43"/>
      <c r="J215" s="43"/>
      <c r="K215" s="43"/>
      <c r="L215" s="43"/>
      <c r="M215" s="85" t="str">
        <f t="shared" si="43"/>
        <v/>
      </c>
      <c r="N215" s="48" t="str">
        <f t="shared" si="45"/>
        <v/>
      </c>
      <c r="O215" s="148"/>
    </row>
    <row r="216">
      <c r="B216" s="40"/>
      <c r="C216" s="146"/>
      <c r="D216" s="41"/>
      <c r="E216" s="41"/>
      <c r="F216" s="147"/>
      <c r="G216" s="43"/>
      <c r="H216" s="43"/>
      <c r="I216" s="43"/>
      <c r="J216" s="43"/>
      <c r="K216" s="43"/>
      <c r="L216" s="43"/>
      <c r="M216" s="85" t="str">
        <f t="shared" si="43"/>
        <v/>
      </c>
      <c r="N216" s="48" t="str">
        <f t="shared" si="45"/>
        <v/>
      </c>
      <c r="O216" s="148"/>
    </row>
    <row r="217">
      <c r="B217" s="40"/>
      <c r="C217" s="146"/>
      <c r="D217" s="41"/>
      <c r="E217" s="41"/>
      <c r="F217" s="147"/>
      <c r="G217" s="43"/>
      <c r="H217" s="43"/>
      <c r="I217" s="43"/>
      <c r="J217" s="43"/>
      <c r="K217" s="43"/>
      <c r="L217" s="43"/>
      <c r="M217" s="85" t="str">
        <f t="shared" si="43"/>
        <v/>
      </c>
      <c r="N217" s="48" t="str">
        <f t="shared" si="45"/>
        <v/>
      </c>
      <c r="O217" s="149" t="str">
        <f>M218</f>
        <v/>
      </c>
      <c r="P217" s="56" t="s">
        <v>226</v>
      </c>
    </row>
    <row r="218">
      <c r="B218" s="40"/>
      <c r="C218" s="146"/>
      <c r="D218" s="41"/>
      <c r="E218" s="41"/>
      <c r="F218" s="147"/>
      <c r="G218" s="43"/>
      <c r="H218" s="43"/>
      <c r="I218" s="43"/>
      <c r="J218" s="43"/>
      <c r="K218" s="43"/>
      <c r="L218" s="43"/>
      <c r="M218" s="85" t="str">
        <f t="shared" si="43"/>
        <v/>
      </c>
      <c r="N218" s="48" t="str">
        <f t="shared" si="45"/>
        <v/>
      </c>
      <c r="O218" s="136"/>
      <c r="P218" s="54"/>
    </row>
    <row r="219">
      <c r="B219" s="40"/>
      <c r="C219" s="146"/>
      <c r="D219" s="41"/>
      <c r="E219" s="41"/>
      <c r="F219" s="147"/>
      <c r="G219" s="43"/>
      <c r="H219" s="43"/>
      <c r="I219" s="43"/>
      <c r="J219" s="43"/>
      <c r="K219" s="43"/>
      <c r="L219" s="43"/>
      <c r="M219" s="85" t="str">
        <f t="shared" si="43"/>
        <v/>
      </c>
      <c r="N219" s="48" t="str">
        <f t="shared" si="45"/>
        <v/>
      </c>
      <c r="O219" s="136"/>
      <c r="P219" s="54"/>
    </row>
    <row r="220">
      <c r="B220" s="40"/>
      <c r="C220" s="146"/>
      <c r="D220" s="41"/>
      <c r="E220" s="41"/>
      <c r="F220" s="147"/>
      <c r="G220" s="43"/>
      <c r="H220" s="43"/>
      <c r="I220" s="43"/>
      <c r="J220" s="43"/>
      <c r="K220" s="43"/>
      <c r="L220" s="43"/>
      <c r="M220" s="85" t="str">
        <f t="shared" si="43"/>
        <v/>
      </c>
      <c r="N220" s="48" t="str">
        <f t="shared" si="45"/>
        <v/>
      </c>
      <c r="O220" s="149" t="str">
        <f>M221</f>
        <v/>
      </c>
      <c r="P220" s="56" t="s">
        <v>226</v>
      </c>
    </row>
    <row r="221">
      <c r="B221" s="40"/>
      <c r="C221" s="146"/>
      <c r="D221" s="41"/>
      <c r="E221" s="41"/>
      <c r="F221" s="147"/>
      <c r="G221" s="43"/>
      <c r="H221" s="43"/>
      <c r="I221" s="43"/>
      <c r="J221" s="43"/>
      <c r="K221" s="43"/>
      <c r="L221" s="43"/>
      <c r="M221" s="85" t="str">
        <f t="shared" si="43"/>
        <v/>
      </c>
      <c r="N221" s="48" t="str">
        <f t="shared" si="45"/>
        <v/>
      </c>
      <c r="O221" s="150"/>
      <c r="P221" s="54"/>
    </row>
    <row r="222">
      <c r="B222" s="40"/>
      <c r="C222" s="146"/>
      <c r="D222" s="41"/>
      <c r="E222" s="41"/>
      <c r="F222" s="147"/>
      <c r="G222" s="43"/>
      <c r="H222" s="43"/>
      <c r="I222" s="43"/>
      <c r="J222" s="43"/>
      <c r="K222" s="43"/>
      <c r="L222" s="43"/>
      <c r="M222" s="85" t="str">
        <f t="shared" si="43"/>
        <v/>
      </c>
      <c r="N222" s="48" t="str">
        <f t="shared" si="45"/>
        <v/>
      </c>
      <c r="O222" s="150"/>
      <c r="P222" s="54"/>
    </row>
    <row r="223">
      <c r="B223" s="40"/>
      <c r="C223" s="146"/>
      <c r="D223" s="41"/>
      <c r="E223" s="41"/>
      <c r="F223" s="147"/>
      <c r="G223" s="43"/>
      <c r="H223" s="43"/>
      <c r="I223" s="43"/>
      <c r="J223" s="43"/>
      <c r="K223" s="43"/>
      <c r="L223" s="43"/>
      <c r="M223" s="85" t="str">
        <f t="shared" si="43"/>
        <v/>
      </c>
      <c r="N223" s="48" t="str">
        <f t="shared" si="45"/>
        <v/>
      </c>
      <c r="O223" s="149">
        <f>O228-O220</f>
        <v>0</v>
      </c>
      <c r="P223" s="56" t="s">
        <v>226</v>
      </c>
    </row>
    <row r="224">
      <c r="B224" s="40"/>
      <c r="C224" s="146"/>
      <c r="D224" s="41"/>
      <c r="E224" s="41"/>
      <c r="F224" s="147"/>
      <c r="G224" s="43"/>
      <c r="H224" s="43"/>
      <c r="I224" s="43"/>
      <c r="J224" s="43"/>
      <c r="K224" s="43"/>
      <c r="L224" s="43"/>
      <c r="M224" s="85" t="str">
        <f t="shared" si="43"/>
        <v/>
      </c>
      <c r="N224" s="48" t="str">
        <f t="shared" si="45"/>
        <v/>
      </c>
      <c r="O224" s="150"/>
      <c r="P224" s="54"/>
    </row>
    <row r="225">
      <c r="N225" s="4"/>
      <c r="O225" s="149" t="str">
        <f>N226</f>
        <v/>
      </c>
      <c r="P225" s="56" t="s">
        <v>226</v>
      </c>
    </row>
    <row r="226">
      <c r="N226" s="4"/>
      <c r="O226" s="150"/>
      <c r="P226" s="54"/>
    </row>
    <row r="227">
      <c r="N227" s="4"/>
      <c r="O227" s="150"/>
      <c r="P227" s="54"/>
    </row>
    <row r="228">
      <c r="N228" s="4"/>
      <c r="O228" s="149">
        <f>M229+N230+N231+N232+N233+N234+N235-M236-N237-N238+M239-M240-M241</f>
        <v>0</v>
      </c>
      <c r="P228" s="56" t="s">
        <v>226</v>
      </c>
    </row>
    <row r="232">
      <c r="N232" s="4"/>
    </row>
    <row r="233">
      <c r="N233" s="4"/>
    </row>
    <row r="234">
      <c r="N234" s="4"/>
    </row>
    <row r="235">
      <c r="N235" s="4"/>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row r="1081">
      <c r="N1081" s="4"/>
    </row>
    <row r="1082">
      <c r="N1082" s="4"/>
    </row>
    <row r="1083">
      <c r="N1083" s="4"/>
    </row>
  </sheetData>
  <mergeCells count="24">
    <mergeCell ref="B8:D8"/>
    <mergeCell ref="AB8:AC8"/>
    <mergeCell ref="R36:V36"/>
    <mergeCell ref="D149:E149"/>
    <mergeCell ref="D150:E150"/>
    <mergeCell ref="D151:E151"/>
    <mergeCell ref="D152:E152"/>
    <mergeCell ref="D153:E153"/>
    <mergeCell ref="D154:E154"/>
    <mergeCell ref="D155:E155"/>
    <mergeCell ref="D156:E156"/>
    <mergeCell ref="D157:E157"/>
    <mergeCell ref="D158:E158"/>
    <mergeCell ref="D159:E159"/>
    <mergeCell ref="K183:O183"/>
    <mergeCell ref="I203:L203"/>
    <mergeCell ref="I204:L204"/>
    <mergeCell ref="D163:E163"/>
    <mergeCell ref="D164:E164"/>
    <mergeCell ref="D165:E165"/>
    <mergeCell ref="D168:E168"/>
    <mergeCell ref="D169:E169"/>
    <mergeCell ref="D170:E170"/>
    <mergeCell ref="D171:E17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hidden="1" min="6" max="6" width="15.63"/>
    <col hidden="1" min="7" max="12" width="12.63"/>
    <col customWidth="1" hidden="1" min="15" max="15" width="15.38"/>
    <col customWidth="1" min="16" max="16" width="15.38"/>
    <col customWidth="1" min="17" max="17" width="24.88"/>
    <col customWidth="1" min="18" max="18" width="24.0"/>
    <col customWidth="1" min="20" max="20" width="24.88"/>
  </cols>
  <sheetData>
    <row r="1">
      <c r="A1" s="3" t="s">
        <v>717</v>
      </c>
      <c r="N1" s="4"/>
    </row>
    <row r="2">
      <c r="A2" s="5" t="s">
        <v>718</v>
      </c>
      <c r="B2" s="6"/>
      <c r="C2" s="6"/>
      <c r="D2" s="6"/>
      <c r="E2" s="6"/>
      <c r="F2" s="6"/>
      <c r="G2" s="6"/>
      <c r="H2" s="6"/>
      <c r="I2" s="6"/>
      <c r="J2" s="6"/>
      <c r="K2" s="6"/>
      <c r="N2" s="4"/>
    </row>
    <row r="3">
      <c r="A3" s="5" t="s">
        <v>719</v>
      </c>
      <c r="B3" s="6"/>
      <c r="C3" s="6"/>
      <c r="D3" s="6"/>
      <c r="E3" s="6"/>
      <c r="F3" s="6"/>
      <c r="G3" s="6"/>
      <c r="H3" s="6"/>
      <c r="I3" s="6"/>
      <c r="J3" s="6"/>
      <c r="K3" s="6"/>
      <c r="N3" s="4"/>
    </row>
    <row r="4">
      <c r="A4" s="7" t="s">
        <v>720</v>
      </c>
      <c r="N4" s="4"/>
      <c r="Y4" s="8" t="s">
        <v>7</v>
      </c>
    </row>
    <row r="5">
      <c r="A5" s="9" t="s">
        <v>721</v>
      </c>
      <c r="N5" s="4"/>
      <c r="Y5" s="2" t="s">
        <v>9</v>
      </c>
      <c r="AA5" s="10">
        <v>2021.0</v>
      </c>
    </row>
    <row r="6">
      <c r="A6" s="9" t="s">
        <v>10</v>
      </c>
      <c r="E6" s="11"/>
      <c r="F6" s="11"/>
      <c r="N6" s="4"/>
      <c r="Y6" s="2" t="s">
        <v>11</v>
      </c>
      <c r="AA6" s="12">
        <f>DATEVALUE("12/31/" &amp; AA5)</f>
        <v>44561</v>
      </c>
    </row>
    <row r="7">
      <c r="A7" s="9"/>
      <c r="E7" s="11"/>
      <c r="F7" s="11"/>
      <c r="N7" s="4"/>
      <c r="Y7" s="2" t="s">
        <v>12</v>
      </c>
      <c r="AA7" s="13">
        <v>0.01</v>
      </c>
    </row>
    <row r="8">
      <c r="B8" s="14" t="str">
        <f>"Enter your management fees (for the entire year of " &amp; AA5 &amp; ") using one of the three methods below:"</f>
        <v>Enter your management fees (for the entire year of 2021) using one of the three methods below:</v>
      </c>
      <c r="E8" s="15">
        <v>945.0</v>
      </c>
      <c r="F8" s="8"/>
      <c r="G8" s="2" t="s">
        <v>13</v>
      </c>
      <c r="J8" s="343">
        <v>0.00946622</v>
      </c>
      <c r="K8" s="206" t="s">
        <v>722</v>
      </c>
      <c r="Y8" s="2" t="s">
        <v>14</v>
      </c>
      <c r="AA8" s="17">
        <v>99855.04</v>
      </c>
      <c r="AB8" s="7" t="s">
        <v>15</v>
      </c>
      <c r="AD8" s="7"/>
      <c r="AE8" s="7"/>
      <c r="AF8" s="7"/>
      <c r="AG8" s="7"/>
      <c r="AH8" s="7"/>
      <c r="AI8" s="7"/>
      <c r="AJ8" s="7"/>
      <c r="AK8" s="7"/>
      <c r="AL8" s="7"/>
      <c r="AM8" s="7"/>
      <c r="AN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408</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t="s">
        <v>723</v>
      </c>
      <c r="G20" s="36"/>
      <c r="H20" s="36"/>
      <c r="I20" s="36"/>
      <c r="J20" s="36"/>
      <c r="K20" s="37"/>
      <c r="L20" s="37"/>
      <c r="M20" s="38"/>
      <c r="N20" s="39"/>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row>
    <row r="21">
      <c r="B21" s="40" t="s">
        <v>37</v>
      </c>
      <c r="C21" s="41"/>
      <c r="D21" s="42"/>
      <c r="E21" s="42"/>
      <c r="F21" s="43"/>
      <c r="G21" s="43"/>
      <c r="H21" s="43"/>
      <c r="I21" s="43"/>
      <c r="J21" s="43"/>
      <c r="K21" s="44"/>
      <c r="L21" s="44"/>
      <c r="M21" s="45"/>
    </row>
    <row r="22">
      <c r="B22" s="40" t="s">
        <v>38</v>
      </c>
      <c r="C22" s="41" t="s">
        <v>39</v>
      </c>
      <c r="D22" s="42"/>
      <c r="E22" s="42"/>
      <c r="F22" s="43" t="s">
        <v>724</v>
      </c>
      <c r="G22" s="43"/>
      <c r="H22" s="43"/>
      <c r="I22" s="43"/>
      <c r="J22" s="43"/>
      <c r="K22" s="44"/>
      <c r="L22" s="44"/>
      <c r="M22" s="45"/>
      <c r="N22" s="46" t="s">
        <v>725</v>
      </c>
      <c r="O22" s="46"/>
      <c r="P22" s="46"/>
      <c r="Q22" s="46"/>
    </row>
    <row r="23">
      <c r="B23" s="40" t="s">
        <v>42</v>
      </c>
      <c r="C23" s="41" t="s">
        <v>43</v>
      </c>
      <c r="D23" s="41" t="s">
        <v>44</v>
      </c>
      <c r="E23" s="42"/>
      <c r="F23" s="43" t="s">
        <v>726</v>
      </c>
      <c r="G23" s="43"/>
      <c r="H23" s="43"/>
      <c r="I23" s="43"/>
      <c r="J23" s="43"/>
      <c r="K23" s="44"/>
      <c r="L23" s="44"/>
      <c r="M23" s="45"/>
      <c r="N23" s="46" t="s">
        <v>727</v>
      </c>
      <c r="O23" s="46"/>
      <c r="P23" s="46"/>
      <c r="Q23" s="46"/>
    </row>
    <row r="24">
      <c r="B24" s="40" t="s">
        <v>42</v>
      </c>
      <c r="C24" s="41" t="s">
        <v>47</v>
      </c>
      <c r="D24" s="41" t="s">
        <v>48</v>
      </c>
      <c r="E24" s="42"/>
      <c r="F24" s="43" t="s">
        <v>728</v>
      </c>
      <c r="G24" s="43"/>
      <c r="H24" s="43"/>
      <c r="I24" s="43"/>
      <c r="J24" s="43"/>
      <c r="K24" s="44"/>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45" si="4">if(Count(F26:L26)&gt;0,sum(F26:L26),"")</f>
        <v/>
      </c>
      <c r="N26" s="48" t="str">
        <f t="shared" ref="N26:N45" si="5">if(ISNUMBER(M26)=false,"",if($J$8&lt;&gt;0,if(M26&lt;&gt;"",M26*$J$8,""),""))</f>
        <v/>
      </c>
    </row>
    <row r="27">
      <c r="B27" s="40">
        <v>1.0</v>
      </c>
      <c r="C27" s="41" t="s">
        <v>51</v>
      </c>
      <c r="D27" s="42"/>
      <c r="E27" s="42"/>
      <c r="F27" s="49"/>
      <c r="G27" s="49"/>
      <c r="H27" s="49"/>
      <c r="I27" s="49"/>
      <c r="J27" s="49"/>
      <c r="K27" s="50"/>
      <c r="L27" s="50"/>
      <c r="M27" s="45" t="str">
        <f t="shared" si="4"/>
        <v/>
      </c>
      <c r="N27" s="48" t="str">
        <f t="shared" si="5"/>
        <v/>
      </c>
      <c r="O27" s="153"/>
    </row>
    <row r="28">
      <c r="B28" s="40">
        <v>2.0</v>
      </c>
      <c r="C28" s="41" t="s">
        <v>52</v>
      </c>
      <c r="D28" s="42"/>
      <c r="E28" s="42"/>
      <c r="F28" s="49"/>
      <c r="G28" s="49"/>
      <c r="H28" s="49"/>
      <c r="I28" s="49"/>
      <c r="J28" s="49"/>
      <c r="K28" s="50"/>
      <c r="L28" s="50"/>
      <c r="M28" s="45" t="str">
        <f t="shared" si="4"/>
        <v/>
      </c>
      <c r="N28" s="48" t="str">
        <f t="shared" si="5"/>
        <v/>
      </c>
      <c r="O28" s="153"/>
    </row>
    <row r="29">
      <c r="B29" s="40">
        <v>3.0</v>
      </c>
      <c r="C29" s="41" t="s">
        <v>53</v>
      </c>
      <c r="D29" s="42"/>
      <c r="E29" s="42"/>
      <c r="F29" s="50"/>
      <c r="G29" s="50"/>
      <c r="H29" s="50"/>
      <c r="I29" s="50"/>
      <c r="J29" s="50"/>
      <c r="K29" s="50"/>
      <c r="L29" s="50"/>
      <c r="M29" s="45" t="str">
        <f t="shared" si="4"/>
        <v/>
      </c>
      <c r="N29" s="48" t="str">
        <f t="shared" si="5"/>
        <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row>
    <row r="33">
      <c r="B33" s="40">
        <v>5.0</v>
      </c>
      <c r="C33" s="41" t="s">
        <v>60</v>
      </c>
      <c r="D33" s="42"/>
      <c r="E33" s="42"/>
      <c r="F33" s="49">
        <v>204474.0</v>
      </c>
      <c r="G33" s="50"/>
      <c r="H33" s="49"/>
      <c r="I33" s="50"/>
      <c r="J33" s="50"/>
      <c r="K33" s="50"/>
      <c r="L33" s="50"/>
      <c r="M33" s="51">
        <f t="shared" si="4"/>
        <v>204474</v>
      </c>
      <c r="N33" s="48">
        <f t="shared" si="5"/>
        <v>1935.595868</v>
      </c>
      <c r="O33" s="154">
        <v>2078.0</v>
      </c>
      <c r="P33" s="2" t="s">
        <v>61</v>
      </c>
    </row>
    <row r="34">
      <c r="B34" s="40" t="s">
        <v>62</v>
      </c>
      <c r="C34" s="41" t="s">
        <v>63</v>
      </c>
      <c r="D34" s="42"/>
      <c r="E34" s="42"/>
      <c r="F34" s="49">
        <v>25595.0</v>
      </c>
      <c r="G34" s="50"/>
      <c r="H34" s="50"/>
      <c r="I34" s="50"/>
      <c r="J34" s="50"/>
      <c r="K34" s="50"/>
      <c r="L34" s="50"/>
      <c r="M34" s="51">
        <f t="shared" si="4"/>
        <v>25595</v>
      </c>
      <c r="N34" s="48">
        <f t="shared" si="5"/>
        <v>242.2879009</v>
      </c>
      <c r="O34" s="154">
        <v>242.0</v>
      </c>
    </row>
    <row r="35">
      <c r="B35" s="40" t="s">
        <v>65</v>
      </c>
      <c r="C35" s="41" t="s">
        <v>66</v>
      </c>
      <c r="D35" s="42"/>
      <c r="E35" s="42"/>
      <c r="F35" s="50"/>
      <c r="G35" s="50"/>
      <c r="H35" s="50"/>
      <c r="I35" s="50"/>
      <c r="J35" s="50"/>
      <c r="K35" s="50"/>
      <c r="L35" s="50"/>
      <c r="M35" s="45" t="str">
        <f t="shared" si="4"/>
        <v/>
      </c>
      <c r="N35" s="48" t="str">
        <f t="shared" si="5"/>
        <v/>
      </c>
      <c r="O35" s="154"/>
    </row>
    <row r="36">
      <c r="B36" s="40" t="s">
        <v>67</v>
      </c>
      <c r="C36" s="41" t="s">
        <v>68</v>
      </c>
      <c r="D36" s="42"/>
      <c r="E36" s="42"/>
      <c r="F36" s="50"/>
      <c r="G36" s="50"/>
      <c r="H36" s="50"/>
      <c r="I36" s="50"/>
      <c r="J36" s="50"/>
      <c r="K36" s="50"/>
      <c r="L36" s="50"/>
      <c r="M36" s="45" t="str">
        <f t="shared" si="4"/>
        <v/>
      </c>
      <c r="N36" s="48" t="str">
        <f t="shared" si="5"/>
        <v/>
      </c>
      <c r="O36" s="153"/>
      <c r="Q36" s="52" t="s">
        <v>69</v>
      </c>
      <c r="R36" s="53" t="s">
        <v>70</v>
      </c>
    </row>
    <row r="37">
      <c r="B37" s="40">
        <v>7.0</v>
      </c>
      <c r="C37" s="41" t="s">
        <v>71</v>
      </c>
      <c r="D37" s="42"/>
      <c r="E37" s="42"/>
      <c r="F37" s="50"/>
      <c r="G37" s="50"/>
      <c r="H37" s="50"/>
      <c r="I37" s="50"/>
      <c r="J37" s="50"/>
      <c r="K37" s="50"/>
      <c r="L37" s="50"/>
      <c r="M37" s="45" t="str">
        <f t="shared" si="4"/>
        <v/>
      </c>
      <c r="N37" s="48" t="str">
        <f t="shared" si="5"/>
        <v/>
      </c>
      <c r="O37" s="153"/>
      <c r="Q37" s="54"/>
      <c r="R37" s="55" t="s">
        <v>72</v>
      </c>
      <c r="S37" s="56" t="s">
        <v>73</v>
      </c>
      <c r="T37" s="52" t="s">
        <v>74</v>
      </c>
      <c r="U37" s="56" t="s">
        <v>75</v>
      </c>
      <c r="V37" s="56" t="s">
        <v>76</v>
      </c>
    </row>
    <row r="38">
      <c r="B38" s="40">
        <v>8.0</v>
      </c>
      <c r="C38" s="41" t="s">
        <v>77</v>
      </c>
      <c r="D38" s="42"/>
      <c r="E38" s="42"/>
      <c r="F38" s="49">
        <v>57726.0</v>
      </c>
      <c r="G38" s="50"/>
      <c r="H38" s="50"/>
      <c r="I38" s="50"/>
      <c r="J38" s="50"/>
      <c r="K38" s="50"/>
      <c r="L38" s="50"/>
      <c r="M38" s="51">
        <f t="shared" si="4"/>
        <v>57726</v>
      </c>
      <c r="N38" s="48">
        <f t="shared" si="5"/>
        <v>546.4470157</v>
      </c>
      <c r="O38" s="154">
        <v>546.0</v>
      </c>
      <c r="Q38" s="56" t="s">
        <v>78</v>
      </c>
      <c r="R38" s="57"/>
      <c r="S38" s="58" t="str">
        <f t="shared" ref="S38:S41" si="6">R38/$Q$38</f>
        <v>#VALUE!</v>
      </c>
      <c r="T38" s="57"/>
      <c r="U38" s="59" t="str">
        <f t="shared" ref="U38:U40" si="7">$S$35*S38</f>
        <v>#VALUE!</v>
      </c>
      <c r="V38" s="56" t="s">
        <v>79</v>
      </c>
    </row>
    <row r="39">
      <c r="B39" s="40" t="s">
        <v>80</v>
      </c>
      <c r="C39" s="41" t="s">
        <v>81</v>
      </c>
      <c r="D39" s="42"/>
      <c r="E39" s="42"/>
      <c r="F39" s="49">
        <v>88516.0</v>
      </c>
      <c r="G39" s="50"/>
      <c r="H39" s="50"/>
      <c r="I39" s="50"/>
      <c r="J39" s="50"/>
      <c r="K39" s="50"/>
      <c r="L39" s="50"/>
      <c r="M39" s="51">
        <f t="shared" si="4"/>
        <v>88516</v>
      </c>
      <c r="N39" s="48">
        <f t="shared" si="5"/>
        <v>837.9119295</v>
      </c>
      <c r="O39" s="154">
        <v>838.0</v>
      </c>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O40" s="153"/>
      <c r="Q40" s="56" t="s">
        <v>85</v>
      </c>
      <c r="R40" s="57"/>
      <c r="S40" s="58" t="str">
        <f t="shared" si="6"/>
        <v>#VALUE!</v>
      </c>
      <c r="T40" s="54"/>
      <c r="U40" s="59" t="str">
        <f t="shared" si="7"/>
        <v>#VALUE!</v>
      </c>
      <c r="V40" s="8" t="s">
        <v>86</v>
      </c>
    </row>
    <row r="41">
      <c r="B41" s="40" t="s">
        <v>87</v>
      </c>
      <c r="C41" s="41" t="s">
        <v>88</v>
      </c>
      <c r="D41" s="42"/>
      <c r="E41" s="42"/>
      <c r="F41" s="50"/>
      <c r="G41" s="50"/>
      <c r="H41" s="50"/>
      <c r="I41" s="50"/>
      <c r="J41" s="50"/>
      <c r="K41" s="50"/>
      <c r="L41" s="50"/>
      <c r="M41" s="45" t="str">
        <f t="shared" si="4"/>
        <v/>
      </c>
      <c r="N41" s="48" t="str">
        <f t="shared" si="5"/>
        <v/>
      </c>
      <c r="O41" s="153"/>
      <c r="Q41" s="60" t="s">
        <v>89</v>
      </c>
      <c r="R41" s="57"/>
      <c r="S41" s="58" t="str">
        <f t="shared" si="6"/>
        <v>#VALUE!</v>
      </c>
      <c r="T41" s="54"/>
      <c r="U41" s="54"/>
      <c r="V41" s="54"/>
    </row>
    <row r="42">
      <c r="B42" s="40">
        <v>10.0</v>
      </c>
      <c r="C42" s="41" t="s">
        <v>90</v>
      </c>
      <c r="D42" s="42"/>
      <c r="E42" s="42"/>
      <c r="F42" s="50"/>
      <c r="G42" s="50"/>
      <c r="H42" s="50"/>
      <c r="I42" s="50"/>
      <c r="J42" s="50"/>
      <c r="K42" s="50"/>
      <c r="L42" s="50"/>
      <c r="M42" s="45" t="str">
        <f t="shared" si="4"/>
        <v/>
      </c>
      <c r="N42" s="48" t="str">
        <f t="shared" si="5"/>
        <v/>
      </c>
      <c r="O42" s="153"/>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50"/>
      <c r="G44" s="50"/>
      <c r="H44" s="50"/>
      <c r="I44" s="50"/>
      <c r="J44" s="50"/>
      <c r="K44" s="50"/>
      <c r="L44" s="50"/>
      <c r="M44" s="45" t="str">
        <f t="shared" si="4"/>
        <v/>
      </c>
      <c r="N44" s="48" t="str">
        <f t="shared" si="5"/>
        <v/>
      </c>
      <c r="O44" s="153"/>
    </row>
    <row r="45">
      <c r="B45" s="40"/>
      <c r="C45" s="41" t="s">
        <v>96</v>
      </c>
      <c r="D45" s="41" t="s">
        <v>97</v>
      </c>
      <c r="E45" s="42"/>
      <c r="F45" s="49">
        <v>5762.0</v>
      </c>
      <c r="G45" s="50"/>
      <c r="H45" s="50"/>
      <c r="I45" s="50"/>
      <c r="J45" s="50"/>
      <c r="K45" s="50"/>
      <c r="L45" s="50"/>
      <c r="M45" s="51">
        <f t="shared" si="4"/>
        <v>5762</v>
      </c>
      <c r="N45" s="48">
        <f t="shared" si="5"/>
        <v>54.54435964</v>
      </c>
      <c r="O45" s="154">
        <v>55.0</v>
      </c>
    </row>
    <row r="46">
      <c r="B46" s="40"/>
      <c r="C46" s="41" t="s">
        <v>729</v>
      </c>
      <c r="D46" s="41" t="s">
        <v>505</v>
      </c>
      <c r="E46" s="42"/>
      <c r="F46" s="49"/>
      <c r="G46" s="50"/>
      <c r="H46" s="50"/>
      <c r="I46" s="50"/>
      <c r="J46" s="50"/>
      <c r="K46" s="50"/>
      <c r="L46" s="50"/>
      <c r="M46" s="45"/>
      <c r="N46" s="48"/>
      <c r="O46" s="154"/>
    </row>
    <row r="47">
      <c r="B47" s="40"/>
      <c r="C47" s="41" t="s">
        <v>98</v>
      </c>
      <c r="D47" s="41" t="s">
        <v>106</v>
      </c>
      <c r="E47" s="42"/>
      <c r="F47" s="49">
        <v>57040.0</v>
      </c>
      <c r="G47" s="50"/>
      <c r="H47" s="50"/>
      <c r="I47" s="50"/>
      <c r="J47" s="50"/>
      <c r="K47" s="50"/>
      <c r="L47" s="50"/>
      <c r="M47" s="51">
        <f t="shared" ref="M47:M68" si="8">if(Count(F47:L47)&gt;0,sum(F47:L47),"")</f>
        <v>57040</v>
      </c>
      <c r="N47" s="48">
        <f t="shared" ref="N47:N68" si="9">if(ISNUMBER(M47)=false,"",if($J$8&lt;&gt;0,if(M47&lt;&gt;"",M47*$J$8,""),""))</f>
        <v>539.9531888</v>
      </c>
      <c r="O47" s="154">
        <v>540.0</v>
      </c>
    </row>
    <row r="48">
      <c r="B48" s="40">
        <v>12.0</v>
      </c>
      <c r="C48" s="41" t="s">
        <v>99</v>
      </c>
      <c r="D48" s="42"/>
      <c r="E48" s="42"/>
      <c r="F48" s="49"/>
      <c r="G48" s="50"/>
      <c r="H48" s="50"/>
      <c r="I48" s="50"/>
      <c r="J48" s="50"/>
      <c r="K48" s="50"/>
      <c r="L48" s="50"/>
      <c r="M48" s="45" t="str">
        <f t="shared" si="8"/>
        <v/>
      </c>
      <c r="N48" s="48" t="str">
        <f t="shared" si="9"/>
        <v/>
      </c>
      <c r="O48" s="153"/>
    </row>
    <row r="49">
      <c r="B49" s="63" t="s">
        <v>100</v>
      </c>
      <c r="C49" s="64" t="s">
        <v>101</v>
      </c>
      <c r="D49" s="64"/>
      <c r="E49" s="65"/>
      <c r="F49" s="220"/>
      <c r="G49" s="220"/>
      <c r="H49" s="220"/>
      <c r="I49" s="220"/>
      <c r="J49" s="220"/>
      <c r="K49" s="220"/>
      <c r="L49" s="220"/>
      <c r="M49" s="67" t="str">
        <f t="shared" si="8"/>
        <v/>
      </c>
      <c r="N49" s="68" t="str">
        <f t="shared" si="9"/>
        <v/>
      </c>
      <c r="O49" s="155"/>
      <c r="P49" s="2"/>
    </row>
    <row r="50">
      <c r="B50" s="63"/>
      <c r="C50" s="64" t="s">
        <v>102</v>
      </c>
      <c r="D50" s="64" t="s">
        <v>97</v>
      </c>
      <c r="E50" s="65"/>
      <c r="F50" s="125">
        <v>33227.0</v>
      </c>
      <c r="G50" s="220"/>
      <c r="H50" s="220"/>
      <c r="I50" s="220"/>
      <c r="J50" s="220"/>
      <c r="K50" s="220"/>
      <c r="L50" s="220"/>
      <c r="M50" s="71">
        <f t="shared" si="8"/>
        <v>33227</v>
      </c>
      <c r="N50" s="68">
        <f t="shared" si="9"/>
        <v>314.5340919</v>
      </c>
      <c r="O50" s="156">
        <v>315.0</v>
      </c>
      <c r="P50" s="2" t="s">
        <v>104</v>
      </c>
    </row>
    <row r="51">
      <c r="B51" s="40"/>
      <c r="C51" s="64" t="s">
        <v>105</v>
      </c>
      <c r="D51" s="64" t="s">
        <v>106</v>
      </c>
      <c r="E51" s="65"/>
      <c r="F51" s="125">
        <v>57040.0</v>
      </c>
      <c r="G51" s="220"/>
      <c r="H51" s="220"/>
      <c r="I51" s="220"/>
      <c r="J51" s="220"/>
      <c r="K51" s="220"/>
      <c r="L51" s="220"/>
      <c r="M51" s="71">
        <f t="shared" si="8"/>
        <v>57040</v>
      </c>
      <c r="N51" s="68">
        <f t="shared" si="9"/>
        <v>539.9531888</v>
      </c>
      <c r="O51" s="156">
        <v>1485.0</v>
      </c>
      <c r="P51" s="73" t="s">
        <v>107</v>
      </c>
    </row>
    <row r="52">
      <c r="B52" s="40"/>
      <c r="C52" s="64" t="s">
        <v>108</v>
      </c>
      <c r="D52" s="42"/>
      <c r="E52" s="42"/>
      <c r="F52" s="50"/>
      <c r="G52" s="50"/>
      <c r="H52" s="50"/>
      <c r="I52" s="50"/>
      <c r="J52" s="50"/>
      <c r="K52" s="50"/>
      <c r="L52" s="50"/>
      <c r="M52" s="67" t="str">
        <f t="shared" si="8"/>
        <v/>
      </c>
      <c r="N52" s="68" t="str">
        <f t="shared" si="9"/>
        <v/>
      </c>
      <c r="O52" s="156"/>
    </row>
    <row r="53">
      <c r="B53" s="40" t="s">
        <v>109</v>
      </c>
      <c r="C53" s="41" t="s">
        <v>110</v>
      </c>
      <c r="D53" s="42"/>
      <c r="E53" s="42"/>
      <c r="F53" s="50"/>
      <c r="G53" s="50"/>
      <c r="H53" s="50"/>
      <c r="I53" s="50"/>
      <c r="J53" s="50"/>
      <c r="K53" s="50"/>
      <c r="L53" s="50"/>
      <c r="M53" s="45" t="str">
        <f t="shared" si="8"/>
        <v/>
      </c>
      <c r="N53" s="48" t="str">
        <f t="shared" si="9"/>
        <v/>
      </c>
      <c r="O53" s="153"/>
    </row>
    <row r="54">
      <c r="B54" s="40"/>
      <c r="C54" s="41" t="s">
        <v>111</v>
      </c>
      <c r="D54" s="41"/>
      <c r="E54" s="42"/>
      <c r="F54" s="50"/>
      <c r="G54" s="50"/>
      <c r="H54" s="50"/>
      <c r="I54" s="50"/>
      <c r="J54" s="50"/>
      <c r="K54" s="50"/>
      <c r="L54" s="50"/>
      <c r="M54" s="45" t="str">
        <f t="shared" si="8"/>
        <v/>
      </c>
      <c r="N54" s="48" t="str">
        <f t="shared" si="9"/>
        <v/>
      </c>
      <c r="O54" s="153"/>
    </row>
    <row r="55">
      <c r="B55" s="40" t="s">
        <v>112</v>
      </c>
      <c r="C55" s="41" t="s">
        <v>113</v>
      </c>
      <c r="D55" s="42"/>
      <c r="E55" s="42"/>
      <c r="F55" s="50"/>
      <c r="G55" s="50"/>
      <c r="H55" s="50"/>
      <c r="I55" s="50"/>
      <c r="J55" s="50"/>
      <c r="K55" s="50"/>
      <c r="L55" s="50"/>
      <c r="M55" s="45" t="str">
        <f t="shared" si="8"/>
        <v/>
      </c>
      <c r="N55" s="48" t="str">
        <f t="shared" si="9"/>
        <v/>
      </c>
      <c r="O55" s="153"/>
    </row>
    <row r="56">
      <c r="B56" s="40"/>
      <c r="C56" s="41" t="s">
        <v>114</v>
      </c>
      <c r="D56" s="42"/>
      <c r="E56" s="42"/>
      <c r="F56" s="50"/>
      <c r="G56" s="50"/>
      <c r="H56" s="50"/>
      <c r="I56" s="50"/>
      <c r="J56" s="50"/>
      <c r="K56" s="50"/>
      <c r="L56" s="50"/>
      <c r="M56" s="45" t="str">
        <f t="shared" si="8"/>
        <v/>
      </c>
      <c r="N56" s="48" t="str">
        <f t="shared" si="9"/>
        <v/>
      </c>
      <c r="O56" s="153"/>
    </row>
    <row r="57">
      <c r="B57" s="40" t="s">
        <v>115</v>
      </c>
      <c r="C57" s="41" t="s">
        <v>116</v>
      </c>
      <c r="D57" s="42"/>
      <c r="E57" s="42"/>
      <c r="F57" s="50"/>
      <c r="G57" s="50"/>
      <c r="H57" s="50"/>
      <c r="I57" s="50"/>
      <c r="J57" s="50"/>
      <c r="K57" s="50"/>
      <c r="L57" s="50"/>
      <c r="M57" s="45" t="str">
        <f t="shared" si="8"/>
        <v/>
      </c>
      <c r="N57" s="48" t="str">
        <f t="shared" si="9"/>
        <v/>
      </c>
      <c r="O57" s="153"/>
    </row>
    <row r="58">
      <c r="B58" s="40"/>
      <c r="C58" s="41" t="s">
        <v>117</v>
      </c>
      <c r="D58" s="42"/>
      <c r="E58" s="42"/>
      <c r="F58" s="50"/>
      <c r="G58" s="50"/>
      <c r="H58" s="50"/>
      <c r="I58" s="50"/>
      <c r="J58" s="50"/>
      <c r="K58" s="50"/>
      <c r="L58" s="50"/>
      <c r="M58" s="45" t="str">
        <f t="shared" si="8"/>
        <v/>
      </c>
      <c r="N58" s="48" t="str">
        <f t="shared" si="9"/>
        <v/>
      </c>
      <c r="O58" s="153"/>
    </row>
    <row r="59">
      <c r="B59" s="40"/>
      <c r="C59" s="41" t="s">
        <v>117</v>
      </c>
      <c r="D59" s="42"/>
      <c r="E59" s="42"/>
      <c r="F59" s="50"/>
      <c r="G59" s="50"/>
      <c r="H59" s="50"/>
      <c r="I59" s="50"/>
      <c r="J59" s="50"/>
      <c r="K59" s="50"/>
      <c r="L59" s="50"/>
      <c r="M59" s="45" t="str">
        <f t="shared" si="8"/>
        <v/>
      </c>
      <c r="N59" s="48" t="str">
        <f t="shared" si="9"/>
        <v/>
      </c>
      <c r="O59" s="153"/>
    </row>
    <row r="60">
      <c r="B60" s="40"/>
      <c r="C60" s="41" t="s">
        <v>117</v>
      </c>
      <c r="D60" s="42"/>
      <c r="E60" s="42"/>
      <c r="F60" s="50"/>
      <c r="G60" s="50"/>
      <c r="H60" s="50"/>
      <c r="I60" s="50"/>
      <c r="J60" s="50"/>
      <c r="K60" s="50"/>
      <c r="L60" s="50"/>
      <c r="M60" s="45" t="str">
        <f t="shared" si="8"/>
        <v/>
      </c>
      <c r="N60" s="48" t="str">
        <f t="shared" si="9"/>
        <v/>
      </c>
      <c r="O60" s="153"/>
    </row>
    <row r="61">
      <c r="B61" s="40"/>
      <c r="C61" s="41" t="s">
        <v>117</v>
      </c>
      <c r="D61" s="42"/>
      <c r="E61" s="42"/>
      <c r="F61" s="50"/>
      <c r="G61" s="50"/>
      <c r="H61" s="50"/>
      <c r="I61" s="50"/>
      <c r="J61" s="50"/>
      <c r="K61" s="50"/>
      <c r="L61" s="50"/>
      <c r="M61" s="45" t="str">
        <f t="shared" si="8"/>
        <v/>
      </c>
      <c r="N61" s="48" t="str">
        <f t="shared" si="9"/>
        <v/>
      </c>
      <c r="O61" s="153"/>
    </row>
    <row r="62">
      <c r="B62" s="40"/>
      <c r="C62" s="41" t="s">
        <v>117</v>
      </c>
      <c r="D62" s="42"/>
      <c r="E62" s="42"/>
      <c r="F62" s="50"/>
      <c r="G62" s="50"/>
      <c r="H62" s="50"/>
      <c r="I62" s="50"/>
      <c r="J62" s="50"/>
      <c r="K62" s="50"/>
      <c r="L62" s="50"/>
      <c r="M62" s="45" t="str">
        <f t="shared" si="8"/>
        <v/>
      </c>
      <c r="N62" s="48" t="str">
        <f t="shared" si="9"/>
        <v/>
      </c>
      <c r="O62" s="153"/>
    </row>
    <row r="63">
      <c r="B63" s="40"/>
      <c r="C63" s="41" t="s">
        <v>117</v>
      </c>
      <c r="D63" s="42"/>
      <c r="E63" s="42"/>
      <c r="F63" s="50"/>
      <c r="G63" s="50"/>
      <c r="H63" s="50"/>
      <c r="I63" s="50"/>
      <c r="J63" s="50"/>
      <c r="K63" s="50"/>
      <c r="L63" s="50"/>
      <c r="M63" s="45" t="str">
        <f t="shared" si="8"/>
        <v/>
      </c>
      <c r="N63" s="48" t="str">
        <f t="shared" si="9"/>
        <v/>
      </c>
      <c r="O63" s="153"/>
    </row>
    <row r="64">
      <c r="B64" s="40" t="s">
        <v>118</v>
      </c>
      <c r="C64" s="41" t="s">
        <v>119</v>
      </c>
      <c r="D64" s="41"/>
      <c r="E64" s="42"/>
      <c r="F64" s="50"/>
      <c r="G64" s="50"/>
      <c r="H64" s="49"/>
      <c r="I64" s="50"/>
      <c r="J64" s="50"/>
      <c r="K64" s="50"/>
      <c r="L64" s="50"/>
      <c r="M64" s="45" t="str">
        <f t="shared" si="8"/>
        <v/>
      </c>
      <c r="N64" s="48" t="str">
        <f t="shared" si="9"/>
        <v/>
      </c>
      <c r="O64" s="153"/>
    </row>
    <row r="65">
      <c r="B65" s="40"/>
      <c r="C65" s="41" t="s">
        <v>120</v>
      </c>
      <c r="D65" s="42"/>
      <c r="E65" s="42"/>
      <c r="F65" s="50"/>
      <c r="G65" s="50"/>
      <c r="H65" s="50"/>
      <c r="I65" s="50"/>
      <c r="J65" s="50"/>
      <c r="K65" s="50"/>
      <c r="L65" s="50"/>
      <c r="M65" s="45" t="str">
        <f t="shared" si="8"/>
        <v/>
      </c>
      <c r="N65" s="48" t="str">
        <f t="shared" si="9"/>
        <v/>
      </c>
      <c r="O65" s="153"/>
    </row>
    <row r="66">
      <c r="B66" s="40" t="s">
        <v>121</v>
      </c>
      <c r="C66" s="41" t="s">
        <v>122</v>
      </c>
      <c r="D66" s="41"/>
      <c r="E66" s="42"/>
      <c r="F66" s="50"/>
      <c r="G66" s="49"/>
      <c r="H66" s="50"/>
      <c r="I66" s="50"/>
      <c r="J66" s="50"/>
      <c r="K66" s="50"/>
      <c r="L66" s="50"/>
      <c r="M66" s="45" t="str">
        <f t="shared" si="8"/>
        <v/>
      </c>
      <c r="N66" s="48" t="str">
        <f t="shared" si="9"/>
        <v/>
      </c>
      <c r="O66" s="153"/>
    </row>
    <row r="67">
      <c r="B67" s="40"/>
      <c r="C67" s="41" t="s">
        <v>123</v>
      </c>
      <c r="D67" s="41" t="s">
        <v>124</v>
      </c>
      <c r="E67" s="42"/>
      <c r="F67" s="50"/>
      <c r="G67" s="49"/>
      <c r="H67" s="50"/>
      <c r="I67" s="50"/>
      <c r="J67" s="50"/>
      <c r="K67" s="50"/>
      <c r="L67" s="50"/>
      <c r="M67" s="45" t="str">
        <f t="shared" si="8"/>
        <v/>
      </c>
      <c r="N67" s="48" t="str">
        <f t="shared" si="9"/>
        <v/>
      </c>
      <c r="O67" s="153"/>
    </row>
    <row r="68">
      <c r="B68" s="40"/>
      <c r="C68" s="64" t="s">
        <v>125</v>
      </c>
      <c r="D68" s="41"/>
      <c r="E68" s="41"/>
      <c r="F68" s="50"/>
      <c r="G68" s="50"/>
      <c r="H68" s="49"/>
      <c r="I68" s="50"/>
      <c r="J68" s="50"/>
      <c r="K68" s="50"/>
      <c r="L68" s="50"/>
      <c r="M68" s="45" t="str">
        <f t="shared" si="8"/>
        <v/>
      </c>
      <c r="N68" s="48" t="str">
        <f t="shared" si="9"/>
        <v/>
      </c>
      <c r="O68" s="153"/>
    </row>
    <row r="69">
      <c r="B69" s="40" t="s">
        <v>126</v>
      </c>
      <c r="C69" s="41" t="s">
        <v>127</v>
      </c>
      <c r="D69" s="41"/>
      <c r="E69" s="42"/>
      <c r="F69" s="74" t="s">
        <v>128</v>
      </c>
      <c r="G69" s="74" t="s">
        <v>128</v>
      </c>
      <c r="H69" s="74" t="s">
        <v>128</v>
      </c>
      <c r="I69" s="74" t="s">
        <v>128</v>
      </c>
      <c r="J69" s="74" t="s">
        <v>128</v>
      </c>
      <c r="K69" s="74" t="s">
        <v>128</v>
      </c>
      <c r="L69" s="74" t="s">
        <v>128</v>
      </c>
      <c r="M69" s="74" t="s">
        <v>128</v>
      </c>
      <c r="N69" s="75"/>
      <c r="O69" s="153"/>
      <c r="P69" s="2" t="s">
        <v>129</v>
      </c>
    </row>
    <row r="70">
      <c r="B70" s="40"/>
      <c r="C70" s="41" t="s">
        <v>130</v>
      </c>
      <c r="D70" s="41" t="s">
        <v>95</v>
      </c>
      <c r="E70" s="42"/>
      <c r="F70" s="74">
        <v>317826.0</v>
      </c>
      <c r="G70" s="74" t="s">
        <v>128</v>
      </c>
      <c r="H70" s="74" t="s">
        <v>128</v>
      </c>
      <c r="I70" s="74" t="s">
        <v>128</v>
      </c>
      <c r="J70" s="74" t="s">
        <v>128</v>
      </c>
      <c r="K70" s="74" t="s">
        <v>128</v>
      </c>
      <c r="L70" s="74" t="s">
        <v>128</v>
      </c>
      <c r="M70" s="74" t="s">
        <v>128</v>
      </c>
      <c r="N70" s="75" t="s">
        <v>128</v>
      </c>
      <c r="O70" s="154">
        <v>2825.0</v>
      </c>
      <c r="P70" s="2" t="s">
        <v>129</v>
      </c>
    </row>
    <row r="71">
      <c r="B71" s="40"/>
      <c r="C71" s="76" t="s">
        <v>131</v>
      </c>
      <c r="D71" s="40"/>
      <c r="E71" s="40"/>
      <c r="F71" s="50"/>
      <c r="G71" s="50"/>
      <c r="H71" s="50"/>
      <c r="I71" s="50"/>
      <c r="J71" s="50"/>
      <c r="K71" s="50"/>
      <c r="L71" s="50"/>
      <c r="M71" s="45" t="str">
        <f>if(Count(F71:L71)&gt;0,sum(F71:L71),"")</f>
        <v/>
      </c>
      <c r="N71" s="48" t="str">
        <f>if(ISNUMBER(M71)=false,"",if($J$8&lt;&gt;0,if(M71&lt;&gt;"",M71*$J$8,""),""))</f>
        <v/>
      </c>
      <c r="O71" s="153"/>
    </row>
    <row r="72">
      <c r="B72" s="40" t="s">
        <v>132</v>
      </c>
      <c r="C72" s="41" t="s">
        <v>133</v>
      </c>
      <c r="D72" s="41"/>
      <c r="E72" s="42"/>
      <c r="F72" s="74"/>
      <c r="G72" s="74"/>
      <c r="H72" s="74"/>
      <c r="I72" s="74"/>
      <c r="J72" s="74"/>
      <c r="K72" s="74"/>
      <c r="L72" s="74"/>
      <c r="M72" s="74"/>
      <c r="N72" s="75"/>
      <c r="O72" s="153"/>
      <c r="P72" s="77"/>
    </row>
    <row r="73">
      <c r="B73" s="40"/>
      <c r="C73" s="41" t="s">
        <v>134</v>
      </c>
      <c r="D73" s="41" t="s">
        <v>95</v>
      </c>
      <c r="E73" s="42"/>
      <c r="F73" s="74">
        <v>230069.0</v>
      </c>
      <c r="G73" s="74" t="s">
        <v>128</v>
      </c>
      <c r="H73" s="74" t="s">
        <v>128</v>
      </c>
      <c r="I73" s="74" t="s">
        <v>128</v>
      </c>
      <c r="J73" s="74" t="s">
        <v>128</v>
      </c>
      <c r="K73" s="74" t="s">
        <v>128</v>
      </c>
      <c r="L73" s="74" t="s">
        <v>128</v>
      </c>
      <c r="M73" s="74" t="s">
        <v>128</v>
      </c>
      <c r="N73" s="75" t="s">
        <v>128</v>
      </c>
      <c r="O73" s="154">
        <v>2320.0</v>
      </c>
      <c r="P73" s="77" t="s">
        <v>136</v>
      </c>
    </row>
    <row r="74">
      <c r="B74" s="40"/>
      <c r="C74" s="76" t="s">
        <v>259</v>
      </c>
      <c r="D74" s="41" t="s">
        <v>260</v>
      </c>
      <c r="E74" s="41"/>
      <c r="F74" s="79"/>
      <c r="G74" s="49"/>
      <c r="H74" s="49"/>
      <c r="I74" s="50"/>
      <c r="J74" s="50"/>
      <c r="K74" s="50"/>
      <c r="L74" s="50"/>
      <c r="M74" s="45"/>
      <c r="N74" s="48"/>
      <c r="O74" s="157">
        <v>988.0</v>
      </c>
      <c r="P74" s="77" t="s">
        <v>136</v>
      </c>
    </row>
    <row r="75">
      <c r="B75" s="40"/>
      <c r="C75" s="76" t="s">
        <v>261</v>
      </c>
      <c r="D75" s="41" t="s">
        <v>262</v>
      </c>
      <c r="E75" s="41"/>
      <c r="F75" s="79" t="s">
        <v>730</v>
      </c>
      <c r="G75" s="49"/>
      <c r="H75" s="49"/>
      <c r="I75" s="50"/>
      <c r="J75" s="50"/>
      <c r="K75" s="50"/>
      <c r="L75" s="50"/>
      <c r="M75" s="45" t="str">
        <f>if(Count(F75:L75)&gt;0,sum(F75:L75),"")</f>
        <v/>
      </c>
      <c r="N75" s="48" t="str">
        <f>if(ISNUMBER(M75)=false,"",if($J$8&lt;&gt;0,if(M75&lt;&gt;"",M75*$J$8,""),""))</f>
        <v/>
      </c>
      <c r="O75" s="157" t="s">
        <v>268</v>
      </c>
    </row>
    <row r="76">
      <c r="B76" s="40"/>
      <c r="C76" s="76" t="s">
        <v>271</v>
      </c>
      <c r="D76" s="41" t="s">
        <v>272</v>
      </c>
      <c r="E76" s="41"/>
      <c r="F76" s="221">
        <v>97408.0</v>
      </c>
      <c r="G76" s="221"/>
      <c r="H76" s="49"/>
      <c r="I76" s="50"/>
      <c r="J76" s="50"/>
      <c r="K76" s="50"/>
      <c r="L76" s="50"/>
      <c r="M76" s="45"/>
      <c r="N76" s="48"/>
      <c r="O76" s="157">
        <v>922.0</v>
      </c>
    </row>
    <row r="77">
      <c r="B77" s="40"/>
      <c r="C77" s="76" t="s">
        <v>274</v>
      </c>
      <c r="D77" s="41" t="s">
        <v>275</v>
      </c>
      <c r="E77" s="41"/>
      <c r="F77" s="221"/>
      <c r="G77" s="221"/>
      <c r="H77" s="49"/>
      <c r="I77" s="50"/>
      <c r="J77" s="50"/>
      <c r="K77" s="50"/>
      <c r="L77" s="50"/>
      <c r="M77" s="45" t="str">
        <f t="shared" ref="M77:M84" si="10">if(Count(F77:L77)&gt;0,sum(F77:L77),"")</f>
        <v/>
      </c>
      <c r="N77" s="48" t="str">
        <f t="shared" ref="N77:N84" si="11">if(ISNUMBER(M77)=false,"",if($J$8&lt;&gt;0,if(M77&lt;&gt;"",M77*$J$8,""),""))</f>
        <v/>
      </c>
      <c r="O77" s="157" t="s">
        <v>282</v>
      </c>
    </row>
    <row r="78">
      <c r="B78" s="40" t="s">
        <v>139</v>
      </c>
      <c r="C78" s="76" t="s">
        <v>137</v>
      </c>
      <c r="D78" s="41"/>
      <c r="E78" s="41"/>
      <c r="F78" s="49"/>
      <c r="G78" s="50"/>
      <c r="H78" s="50"/>
      <c r="I78" s="50"/>
      <c r="J78" s="50"/>
      <c r="K78" s="50"/>
      <c r="L78" s="50"/>
      <c r="M78" s="45" t="str">
        <f t="shared" si="10"/>
        <v/>
      </c>
      <c r="N78" s="48" t="str">
        <f t="shared" si="11"/>
        <v/>
      </c>
      <c r="O78" s="153"/>
    </row>
    <row r="79">
      <c r="B79" s="40" t="s">
        <v>140</v>
      </c>
      <c r="C79" s="42"/>
      <c r="D79" s="41"/>
      <c r="E79" s="41"/>
      <c r="F79" s="50"/>
      <c r="G79" s="50"/>
      <c r="H79" s="49"/>
      <c r="I79" s="50"/>
      <c r="J79" s="50"/>
      <c r="K79" s="50"/>
      <c r="L79" s="50"/>
      <c r="M79" s="45" t="str">
        <f t="shared" si="10"/>
        <v/>
      </c>
      <c r="N79" s="48" t="str">
        <f t="shared" si="11"/>
        <v/>
      </c>
      <c r="O79" s="153"/>
    </row>
    <row r="80">
      <c r="B80" s="40" t="s">
        <v>141</v>
      </c>
      <c r="C80" s="42"/>
      <c r="D80" s="41"/>
      <c r="E80" s="41"/>
      <c r="F80" s="50"/>
      <c r="G80" s="50"/>
      <c r="H80" s="49"/>
      <c r="I80" s="50"/>
      <c r="J80" s="50"/>
      <c r="K80" s="50"/>
      <c r="L80" s="50"/>
      <c r="M80" s="45" t="str">
        <f t="shared" si="10"/>
        <v/>
      </c>
      <c r="N80" s="48" t="str">
        <f t="shared" si="11"/>
        <v/>
      </c>
      <c r="O80" s="153"/>
    </row>
    <row r="81">
      <c r="B81" s="40" t="s">
        <v>142</v>
      </c>
      <c r="C81" s="42"/>
      <c r="D81" s="42"/>
      <c r="E81" s="42"/>
      <c r="F81" s="50"/>
      <c r="G81" s="50"/>
      <c r="H81" s="50"/>
      <c r="I81" s="50"/>
      <c r="J81" s="50"/>
      <c r="K81" s="50"/>
      <c r="L81" s="50"/>
      <c r="M81" s="45" t="str">
        <f t="shared" si="10"/>
        <v/>
      </c>
      <c r="N81" s="48" t="str">
        <f t="shared" si="11"/>
        <v/>
      </c>
      <c r="O81" s="153"/>
    </row>
    <row r="82">
      <c r="B82" s="40" t="s">
        <v>143</v>
      </c>
      <c r="C82" s="42"/>
      <c r="D82" s="42"/>
      <c r="E82" s="42"/>
      <c r="F82" s="50"/>
      <c r="G82" s="50"/>
      <c r="H82" s="50"/>
      <c r="I82" s="50"/>
      <c r="J82" s="50"/>
      <c r="K82" s="50"/>
      <c r="L82" s="50"/>
      <c r="M82" s="45" t="str">
        <f t="shared" si="10"/>
        <v/>
      </c>
      <c r="N82" s="48" t="str">
        <f t="shared" si="11"/>
        <v/>
      </c>
      <c r="O82" s="153"/>
    </row>
    <row r="83">
      <c r="B83" s="40" t="s">
        <v>144</v>
      </c>
      <c r="C83" s="42"/>
      <c r="D83" s="42"/>
      <c r="E83" s="42"/>
      <c r="F83" s="50"/>
      <c r="G83" s="50"/>
      <c r="H83" s="50"/>
      <c r="I83" s="50"/>
      <c r="J83" s="50"/>
      <c r="K83" s="50"/>
      <c r="L83" s="50"/>
      <c r="M83" s="45" t="str">
        <f t="shared" si="10"/>
        <v/>
      </c>
      <c r="N83" s="48" t="str">
        <f t="shared" si="11"/>
        <v/>
      </c>
      <c r="O83" s="153"/>
    </row>
    <row r="84">
      <c r="B84" s="40" t="s">
        <v>145</v>
      </c>
      <c r="C84" s="42"/>
      <c r="D84" s="42"/>
      <c r="E84" s="42"/>
      <c r="F84" s="50"/>
      <c r="G84" s="50"/>
      <c r="H84" s="50"/>
      <c r="I84" s="50"/>
      <c r="J84" s="50"/>
      <c r="K84" s="50"/>
      <c r="L84" s="50"/>
      <c r="M84" s="45" t="str">
        <f t="shared" si="10"/>
        <v/>
      </c>
      <c r="N84" s="48" t="str">
        <f t="shared" si="11"/>
        <v/>
      </c>
      <c r="O84" s="154"/>
    </row>
    <row r="85">
      <c r="B85" s="33"/>
      <c r="C85" s="33"/>
      <c r="D85" s="33"/>
      <c r="E85" s="33"/>
      <c r="F85" s="147"/>
      <c r="G85" s="147"/>
      <c r="H85" s="147"/>
      <c r="I85" s="147"/>
      <c r="J85" s="147"/>
      <c r="K85" s="147"/>
      <c r="L85" s="147"/>
      <c r="N85" s="4"/>
      <c r="O85" s="45"/>
    </row>
    <row r="86">
      <c r="A86" s="8" t="s">
        <v>146</v>
      </c>
      <c r="B86" s="33"/>
      <c r="C86" s="33"/>
      <c r="D86" s="33"/>
      <c r="E86" s="33"/>
      <c r="F86" s="147"/>
      <c r="G86" s="147"/>
      <c r="H86" s="147"/>
      <c r="I86" s="147"/>
      <c r="J86" s="147"/>
      <c r="K86" s="147"/>
      <c r="L86" s="147"/>
      <c r="N86" s="4"/>
      <c r="O86" s="45"/>
    </row>
    <row r="87">
      <c r="B87" s="81" t="s">
        <v>731</v>
      </c>
      <c r="C87" s="82"/>
      <c r="D87" s="82"/>
      <c r="E87" s="82"/>
      <c r="F87" s="345" t="s">
        <v>732</v>
      </c>
      <c r="G87" s="147"/>
      <c r="H87" s="147"/>
      <c r="I87" s="147"/>
      <c r="J87" s="147"/>
      <c r="K87" s="147"/>
      <c r="L87" s="147"/>
      <c r="N87" s="4"/>
      <c r="O87" s="45"/>
    </row>
    <row r="88">
      <c r="B88" s="33"/>
      <c r="C88" s="33"/>
      <c r="D88" s="33"/>
      <c r="E88" s="33"/>
      <c r="F88" s="147"/>
      <c r="G88" s="147"/>
      <c r="H88" s="147"/>
      <c r="I88" s="147"/>
      <c r="J88" s="147"/>
      <c r="K88" s="147"/>
      <c r="L88" s="147"/>
      <c r="N88" s="4"/>
      <c r="O88" s="158"/>
      <c r="R88" s="83"/>
    </row>
    <row r="89">
      <c r="B89" s="40"/>
      <c r="C89" s="84"/>
      <c r="D89" s="42"/>
      <c r="E89" s="42"/>
      <c r="F89" s="50"/>
      <c r="G89" s="50"/>
      <c r="H89" s="50"/>
      <c r="I89" s="50"/>
      <c r="J89" s="50"/>
      <c r="K89" s="50"/>
      <c r="L89" s="50"/>
      <c r="M89" s="85" t="str">
        <f t="shared" ref="M89:M139" si="12">if(Count(F89:L89)&gt;0,sum(F89:L89),"")</f>
        <v/>
      </c>
      <c r="N89" s="48" t="str">
        <f t="shared" ref="N89:N139" si="13">if(ISNUMBER(M89)=false,"",if($J$8&lt;&gt;0,if(M89&lt;&gt;"",M89*$J$8,""),""))</f>
        <v/>
      </c>
      <c r="O89" s="154"/>
    </row>
    <row r="90">
      <c r="B90" s="40"/>
      <c r="C90" s="84"/>
      <c r="D90" s="42"/>
      <c r="E90" s="42"/>
      <c r="F90" s="50"/>
      <c r="G90" s="50"/>
      <c r="H90" s="50"/>
      <c r="I90" s="50"/>
      <c r="J90" s="50"/>
      <c r="K90" s="50"/>
      <c r="L90" s="50"/>
      <c r="M90" s="85" t="str">
        <f t="shared" si="12"/>
        <v/>
      </c>
      <c r="N90" s="48" t="str">
        <f t="shared" si="13"/>
        <v/>
      </c>
      <c r="O90" s="154"/>
    </row>
    <row r="91">
      <c r="B91" s="40"/>
      <c r="C91" s="84"/>
      <c r="D91" s="42"/>
      <c r="E91" s="42"/>
      <c r="F91" s="50"/>
      <c r="G91" s="50"/>
      <c r="H91" s="50"/>
      <c r="I91" s="50"/>
      <c r="J91" s="50"/>
      <c r="K91" s="50"/>
      <c r="L91" s="50"/>
      <c r="M91" s="85" t="str">
        <f t="shared" si="12"/>
        <v/>
      </c>
      <c r="N91" s="48" t="str">
        <f t="shared" si="13"/>
        <v/>
      </c>
      <c r="O91" s="154"/>
    </row>
    <row r="92">
      <c r="B92" s="40"/>
      <c r="C92" s="84"/>
      <c r="D92" s="42"/>
      <c r="E92" s="42"/>
      <c r="F92" s="50"/>
      <c r="G92" s="50"/>
      <c r="H92" s="50"/>
      <c r="I92" s="50"/>
      <c r="J92" s="50"/>
      <c r="K92" s="50"/>
      <c r="L92" s="50"/>
      <c r="M92" s="85" t="str">
        <f t="shared" si="12"/>
        <v/>
      </c>
      <c r="N92" s="48" t="str">
        <f t="shared" si="13"/>
        <v/>
      </c>
      <c r="O92" s="154"/>
    </row>
    <row r="93">
      <c r="B93" s="40"/>
      <c r="C93" s="84"/>
      <c r="D93" s="42"/>
      <c r="E93" s="42"/>
      <c r="F93" s="50"/>
      <c r="G93" s="50"/>
      <c r="H93" s="50"/>
      <c r="I93" s="50"/>
      <c r="J93" s="50"/>
      <c r="K93" s="50"/>
      <c r="L93" s="50"/>
      <c r="M93" s="85" t="str">
        <f t="shared" si="12"/>
        <v/>
      </c>
      <c r="N93" s="48" t="str">
        <f t="shared" si="13"/>
        <v/>
      </c>
      <c r="O93" s="154"/>
    </row>
    <row r="94">
      <c r="B94" s="40"/>
      <c r="C94" s="84"/>
      <c r="D94" s="42"/>
      <c r="E94" s="42"/>
      <c r="F94" s="50"/>
      <c r="G94" s="50"/>
      <c r="H94" s="50"/>
      <c r="I94" s="50"/>
      <c r="J94" s="50"/>
      <c r="K94" s="50"/>
      <c r="L94" s="50"/>
      <c r="M94" s="85" t="str">
        <f t="shared" si="12"/>
        <v/>
      </c>
      <c r="N94" s="48" t="str">
        <f t="shared" si="13"/>
        <v/>
      </c>
      <c r="O94" s="154"/>
    </row>
    <row r="95">
      <c r="B95" s="40"/>
      <c r="C95" s="84"/>
      <c r="D95" s="42"/>
      <c r="E95" s="42"/>
      <c r="F95" s="50"/>
      <c r="G95" s="50"/>
      <c r="H95" s="50"/>
      <c r="I95" s="50"/>
      <c r="J95" s="50"/>
      <c r="K95" s="50"/>
      <c r="L95" s="50"/>
      <c r="M95" s="85" t="str">
        <f t="shared" si="12"/>
        <v/>
      </c>
      <c r="N95" s="48" t="str">
        <f t="shared" si="13"/>
        <v/>
      </c>
      <c r="O95" s="154"/>
    </row>
    <row r="96">
      <c r="B96" s="40"/>
      <c r="C96" s="84"/>
      <c r="D96" s="42"/>
      <c r="E96" s="42"/>
      <c r="F96" s="50"/>
      <c r="G96" s="50"/>
      <c r="H96" s="50"/>
      <c r="I96" s="50"/>
      <c r="J96" s="50"/>
      <c r="K96" s="50"/>
      <c r="L96" s="50"/>
      <c r="M96" s="85" t="str">
        <f t="shared" si="12"/>
        <v/>
      </c>
      <c r="N96" s="48" t="str">
        <f t="shared" si="13"/>
        <v/>
      </c>
      <c r="O96" s="154"/>
    </row>
    <row r="97">
      <c r="B97" s="40"/>
      <c r="C97" s="84"/>
      <c r="D97" s="42"/>
      <c r="E97" s="42"/>
      <c r="F97" s="50"/>
      <c r="G97" s="50"/>
      <c r="H97" s="50"/>
      <c r="I97" s="50"/>
      <c r="J97" s="50"/>
      <c r="K97" s="50"/>
      <c r="L97" s="50"/>
      <c r="M97" s="85" t="str">
        <f t="shared" si="12"/>
        <v/>
      </c>
      <c r="N97" s="48" t="str">
        <f t="shared" si="13"/>
        <v/>
      </c>
      <c r="O97" s="154"/>
    </row>
    <row r="98">
      <c r="B98" s="40"/>
      <c r="C98" s="84"/>
      <c r="D98" s="42"/>
      <c r="E98" s="42"/>
      <c r="F98" s="50"/>
      <c r="G98" s="50"/>
      <c r="H98" s="50"/>
      <c r="I98" s="50"/>
      <c r="J98" s="50"/>
      <c r="K98" s="50"/>
      <c r="L98" s="50"/>
      <c r="M98" s="85" t="str">
        <f t="shared" si="12"/>
        <v/>
      </c>
      <c r="N98" s="48" t="str">
        <f t="shared" si="13"/>
        <v/>
      </c>
      <c r="O98" s="154"/>
    </row>
    <row r="99">
      <c r="B99" s="40"/>
      <c r="C99" s="84"/>
      <c r="D99" s="42"/>
      <c r="E99" s="42"/>
      <c r="F99" s="50"/>
      <c r="G99" s="50"/>
      <c r="H99" s="50"/>
      <c r="I99" s="50"/>
      <c r="J99" s="50"/>
      <c r="K99" s="50"/>
      <c r="L99" s="50"/>
      <c r="M99" s="85" t="str">
        <f t="shared" si="12"/>
        <v/>
      </c>
      <c r="N99" s="48" t="str">
        <f t="shared" si="13"/>
        <v/>
      </c>
      <c r="O99" s="154"/>
    </row>
    <row r="100">
      <c r="B100" s="40"/>
      <c r="C100" s="84"/>
      <c r="D100" s="42"/>
      <c r="E100" s="42"/>
      <c r="F100" s="50"/>
      <c r="G100" s="50"/>
      <c r="H100" s="50"/>
      <c r="I100" s="50"/>
      <c r="J100" s="50"/>
      <c r="K100" s="50"/>
      <c r="L100" s="50"/>
      <c r="M100" s="85" t="str">
        <f t="shared" si="12"/>
        <v/>
      </c>
      <c r="N100" s="48" t="str">
        <f t="shared" si="13"/>
        <v/>
      </c>
      <c r="O100" s="154"/>
    </row>
    <row r="101">
      <c r="B101" s="40"/>
      <c r="C101" s="84"/>
      <c r="D101" s="42"/>
      <c r="E101" s="42"/>
      <c r="F101" s="50"/>
      <c r="G101" s="50"/>
      <c r="H101" s="50"/>
      <c r="I101" s="50"/>
      <c r="J101" s="50"/>
      <c r="K101" s="50"/>
      <c r="L101" s="50"/>
      <c r="M101" s="85" t="str">
        <f t="shared" si="12"/>
        <v/>
      </c>
      <c r="N101" s="48" t="str">
        <f t="shared" si="13"/>
        <v/>
      </c>
      <c r="O101" s="154"/>
    </row>
    <row r="102">
      <c r="B102" s="40"/>
      <c r="C102" s="84"/>
      <c r="D102" s="42"/>
      <c r="E102" s="42"/>
      <c r="F102" s="50"/>
      <c r="G102" s="50"/>
      <c r="H102" s="50"/>
      <c r="I102" s="50"/>
      <c r="J102" s="50"/>
      <c r="K102" s="50"/>
      <c r="L102" s="50"/>
      <c r="M102" s="85" t="str">
        <f t="shared" si="12"/>
        <v/>
      </c>
      <c r="N102" s="48" t="str">
        <f t="shared" si="13"/>
        <v/>
      </c>
      <c r="O102" s="154"/>
    </row>
    <row r="103">
      <c r="B103" s="40"/>
      <c r="C103" s="84"/>
      <c r="D103" s="42"/>
      <c r="E103" s="42"/>
      <c r="F103" s="50"/>
      <c r="G103" s="50"/>
      <c r="H103" s="50"/>
      <c r="I103" s="50"/>
      <c r="J103" s="50"/>
      <c r="K103" s="50"/>
      <c r="L103" s="50"/>
      <c r="M103" s="85" t="str">
        <f t="shared" si="12"/>
        <v/>
      </c>
      <c r="N103" s="48" t="str">
        <f t="shared" si="13"/>
        <v/>
      </c>
      <c r="O103" s="154"/>
    </row>
    <row r="104">
      <c r="B104" s="40"/>
      <c r="C104" s="84"/>
      <c r="D104" s="42"/>
      <c r="E104" s="42"/>
      <c r="F104" s="50"/>
      <c r="G104" s="50"/>
      <c r="H104" s="50"/>
      <c r="I104" s="50"/>
      <c r="J104" s="50"/>
      <c r="K104" s="50"/>
      <c r="L104" s="50"/>
      <c r="M104" s="85" t="str">
        <f t="shared" si="12"/>
        <v/>
      </c>
      <c r="N104" s="48" t="str">
        <f t="shared" si="13"/>
        <v/>
      </c>
      <c r="O104" s="154"/>
    </row>
    <row r="105">
      <c r="B105" s="40"/>
      <c r="C105" s="84"/>
      <c r="D105" s="42"/>
      <c r="E105" s="42"/>
      <c r="F105" s="50"/>
      <c r="G105" s="50"/>
      <c r="H105" s="50"/>
      <c r="I105" s="50"/>
      <c r="J105" s="50"/>
      <c r="K105" s="50"/>
      <c r="L105" s="50"/>
      <c r="M105" s="85" t="str">
        <f t="shared" si="12"/>
        <v/>
      </c>
      <c r="N105" s="48" t="str">
        <f t="shared" si="13"/>
        <v/>
      </c>
      <c r="O105" s="154"/>
    </row>
    <row r="106">
      <c r="B106" s="40"/>
      <c r="C106" s="84"/>
      <c r="D106" s="42"/>
      <c r="E106" s="42"/>
      <c r="F106" s="50"/>
      <c r="G106" s="50"/>
      <c r="H106" s="50"/>
      <c r="I106" s="50"/>
      <c r="J106" s="50"/>
      <c r="K106" s="50"/>
      <c r="L106" s="50"/>
      <c r="M106" s="85" t="str">
        <f t="shared" si="12"/>
        <v/>
      </c>
      <c r="N106" s="48" t="str">
        <f t="shared" si="13"/>
        <v/>
      </c>
      <c r="O106" s="154"/>
    </row>
    <row r="107">
      <c r="B107" s="40"/>
      <c r="C107" s="84"/>
      <c r="D107" s="42"/>
      <c r="E107" s="42"/>
      <c r="F107" s="50"/>
      <c r="G107" s="50"/>
      <c r="H107" s="50"/>
      <c r="I107" s="50"/>
      <c r="J107" s="50"/>
      <c r="K107" s="50"/>
      <c r="L107" s="50"/>
      <c r="M107" s="85" t="str">
        <f t="shared" si="12"/>
        <v/>
      </c>
      <c r="N107" s="48" t="str">
        <f t="shared" si="13"/>
        <v/>
      </c>
      <c r="O107" s="154"/>
    </row>
    <row r="108">
      <c r="B108" s="40"/>
      <c r="C108" s="84"/>
      <c r="D108" s="42"/>
      <c r="E108" s="42"/>
      <c r="F108" s="50"/>
      <c r="G108" s="50"/>
      <c r="H108" s="50"/>
      <c r="I108" s="50"/>
      <c r="J108" s="50"/>
      <c r="K108" s="50"/>
      <c r="L108" s="50"/>
      <c r="M108" s="85" t="str">
        <f t="shared" si="12"/>
        <v/>
      </c>
      <c r="N108" s="48" t="str">
        <f t="shared" si="13"/>
        <v/>
      </c>
      <c r="O108" s="154"/>
    </row>
    <row r="109">
      <c r="B109" s="40"/>
      <c r="C109" s="84"/>
      <c r="D109" s="42"/>
      <c r="E109" s="42"/>
      <c r="F109" s="50"/>
      <c r="G109" s="50"/>
      <c r="H109" s="50"/>
      <c r="I109" s="50"/>
      <c r="J109" s="50"/>
      <c r="K109" s="50"/>
      <c r="L109" s="50"/>
      <c r="M109" s="85" t="str">
        <f t="shared" si="12"/>
        <v/>
      </c>
      <c r="N109" s="48" t="str">
        <f t="shared" si="13"/>
        <v/>
      </c>
      <c r="O109" s="154"/>
    </row>
    <row r="110">
      <c r="B110" s="40"/>
      <c r="C110" s="84"/>
      <c r="D110" s="42"/>
      <c r="E110" s="42"/>
      <c r="F110" s="50"/>
      <c r="G110" s="50"/>
      <c r="H110" s="50"/>
      <c r="I110" s="50"/>
      <c r="J110" s="50"/>
      <c r="K110" s="50"/>
      <c r="L110" s="50"/>
      <c r="M110" s="85" t="str">
        <f t="shared" si="12"/>
        <v/>
      </c>
      <c r="N110" s="48" t="str">
        <f t="shared" si="13"/>
        <v/>
      </c>
      <c r="O110" s="154"/>
    </row>
    <row r="111">
      <c r="B111" s="40"/>
      <c r="C111" s="84"/>
      <c r="D111" s="42"/>
      <c r="E111" s="42"/>
      <c r="F111" s="50"/>
      <c r="G111" s="50"/>
      <c r="H111" s="50"/>
      <c r="I111" s="50"/>
      <c r="J111" s="50"/>
      <c r="K111" s="50"/>
      <c r="L111" s="50"/>
      <c r="M111" s="85" t="str">
        <f t="shared" si="12"/>
        <v/>
      </c>
      <c r="N111" s="48" t="str">
        <f t="shared" si="13"/>
        <v/>
      </c>
      <c r="O111" s="154"/>
    </row>
    <row r="112">
      <c r="B112" s="40"/>
      <c r="C112" s="84"/>
      <c r="D112" s="42"/>
      <c r="E112" s="42"/>
      <c r="F112" s="50"/>
      <c r="G112" s="50"/>
      <c r="H112" s="50"/>
      <c r="I112" s="50"/>
      <c r="J112" s="50"/>
      <c r="K112" s="50"/>
      <c r="L112" s="50"/>
      <c r="M112" s="85" t="str">
        <f t="shared" si="12"/>
        <v/>
      </c>
      <c r="N112" s="48" t="str">
        <f t="shared" si="13"/>
        <v/>
      </c>
      <c r="O112" s="154"/>
    </row>
    <row r="113">
      <c r="B113" s="40"/>
      <c r="C113" s="84"/>
      <c r="D113" s="42"/>
      <c r="E113" s="42"/>
      <c r="F113" s="50"/>
      <c r="G113" s="50"/>
      <c r="H113" s="50"/>
      <c r="I113" s="50"/>
      <c r="J113" s="50"/>
      <c r="K113" s="50"/>
      <c r="L113" s="50"/>
      <c r="M113" s="85" t="str">
        <f t="shared" si="12"/>
        <v/>
      </c>
      <c r="N113" s="48" t="str">
        <f t="shared" si="13"/>
        <v/>
      </c>
      <c r="O113" s="154"/>
    </row>
    <row r="114">
      <c r="B114" s="40"/>
      <c r="C114" s="84"/>
      <c r="D114" s="42"/>
      <c r="E114" s="42"/>
      <c r="F114" s="50"/>
      <c r="G114" s="50"/>
      <c r="H114" s="50"/>
      <c r="I114" s="50"/>
      <c r="J114" s="50"/>
      <c r="K114" s="50"/>
      <c r="L114" s="50"/>
      <c r="M114" s="85" t="str">
        <f t="shared" si="12"/>
        <v/>
      </c>
      <c r="N114" s="48" t="str">
        <f t="shared" si="13"/>
        <v/>
      </c>
      <c r="O114" s="154"/>
    </row>
    <row r="115">
      <c r="B115" s="40"/>
      <c r="C115" s="84"/>
      <c r="D115" s="42"/>
      <c r="E115" s="42"/>
      <c r="F115" s="50"/>
      <c r="G115" s="50"/>
      <c r="H115" s="50"/>
      <c r="I115" s="50"/>
      <c r="J115" s="50"/>
      <c r="K115" s="50"/>
      <c r="L115" s="50"/>
      <c r="M115" s="85" t="str">
        <f t="shared" si="12"/>
        <v/>
      </c>
      <c r="N115" s="48" t="str">
        <f t="shared" si="13"/>
        <v/>
      </c>
      <c r="O115" s="154"/>
    </row>
    <row r="116">
      <c r="B116" s="40"/>
      <c r="C116" s="84"/>
      <c r="D116" s="42"/>
      <c r="E116" s="42"/>
      <c r="F116" s="50"/>
      <c r="G116" s="50"/>
      <c r="H116" s="50"/>
      <c r="I116" s="50"/>
      <c r="J116" s="50"/>
      <c r="K116" s="50"/>
      <c r="L116" s="50"/>
      <c r="M116" s="85" t="str">
        <f t="shared" si="12"/>
        <v/>
      </c>
      <c r="N116" s="48" t="str">
        <f t="shared" si="13"/>
        <v/>
      </c>
      <c r="O116" s="154"/>
    </row>
    <row r="117">
      <c r="B117" s="40"/>
      <c r="C117" s="84"/>
      <c r="D117" s="42"/>
      <c r="E117" s="42"/>
      <c r="F117" s="50"/>
      <c r="G117" s="50"/>
      <c r="H117" s="50"/>
      <c r="I117" s="50"/>
      <c r="J117" s="50"/>
      <c r="K117" s="50"/>
      <c r="L117" s="50"/>
      <c r="M117" s="85" t="str">
        <f t="shared" si="12"/>
        <v/>
      </c>
      <c r="N117" s="48" t="str">
        <f t="shared" si="13"/>
        <v/>
      </c>
      <c r="O117" s="154"/>
    </row>
    <row r="118">
      <c r="B118" s="40"/>
      <c r="C118" s="84"/>
      <c r="D118" s="42"/>
      <c r="E118" s="42"/>
      <c r="F118" s="50"/>
      <c r="G118" s="50"/>
      <c r="H118" s="50"/>
      <c r="I118" s="50"/>
      <c r="J118" s="50"/>
      <c r="K118" s="50"/>
      <c r="L118" s="50"/>
      <c r="M118" s="85" t="str">
        <f t="shared" si="12"/>
        <v/>
      </c>
      <c r="N118" s="48" t="str">
        <f t="shared" si="13"/>
        <v/>
      </c>
      <c r="O118" s="154"/>
    </row>
    <row r="119">
      <c r="B119" s="40"/>
      <c r="C119" s="84"/>
      <c r="D119" s="42"/>
      <c r="E119" s="42"/>
      <c r="F119" s="50"/>
      <c r="G119" s="50"/>
      <c r="H119" s="50"/>
      <c r="I119" s="50"/>
      <c r="J119" s="50"/>
      <c r="K119" s="50"/>
      <c r="L119" s="50"/>
      <c r="M119" s="85" t="str">
        <f t="shared" si="12"/>
        <v/>
      </c>
      <c r="N119" s="48" t="str">
        <f t="shared" si="13"/>
        <v/>
      </c>
      <c r="O119" s="154"/>
    </row>
    <row r="120">
      <c r="B120" s="40"/>
      <c r="C120" s="84"/>
      <c r="D120" s="42"/>
      <c r="E120" s="42"/>
      <c r="F120" s="50"/>
      <c r="G120" s="50"/>
      <c r="H120" s="50"/>
      <c r="I120" s="50"/>
      <c r="J120" s="50"/>
      <c r="K120" s="50"/>
      <c r="L120" s="50"/>
      <c r="M120" s="85" t="str">
        <f t="shared" si="12"/>
        <v/>
      </c>
      <c r="N120" s="48" t="str">
        <f t="shared" si="13"/>
        <v/>
      </c>
      <c r="O120" s="154"/>
    </row>
    <row r="121">
      <c r="B121" s="40"/>
      <c r="C121" s="84"/>
      <c r="D121" s="42"/>
      <c r="E121" s="42"/>
      <c r="F121" s="50"/>
      <c r="G121" s="50"/>
      <c r="H121" s="50"/>
      <c r="I121" s="50"/>
      <c r="J121" s="50"/>
      <c r="K121" s="50"/>
      <c r="L121" s="50"/>
      <c r="M121" s="85" t="str">
        <f t="shared" si="12"/>
        <v/>
      </c>
      <c r="N121" s="48" t="str">
        <f t="shared" si="13"/>
        <v/>
      </c>
      <c r="O121" s="154"/>
    </row>
    <row r="122">
      <c r="B122" s="40"/>
      <c r="C122" s="84"/>
      <c r="D122" s="42"/>
      <c r="E122" s="42"/>
      <c r="F122" s="50"/>
      <c r="G122" s="50"/>
      <c r="H122" s="50"/>
      <c r="I122" s="50"/>
      <c r="J122" s="50"/>
      <c r="K122" s="50"/>
      <c r="L122" s="50"/>
      <c r="M122" s="85" t="str">
        <f t="shared" si="12"/>
        <v/>
      </c>
      <c r="N122" s="48" t="str">
        <f t="shared" si="13"/>
        <v/>
      </c>
      <c r="O122" s="154"/>
    </row>
    <row r="123">
      <c r="B123" s="40"/>
      <c r="C123" s="84"/>
      <c r="D123" s="42"/>
      <c r="E123" s="42"/>
      <c r="F123" s="50"/>
      <c r="G123" s="50"/>
      <c r="H123" s="50"/>
      <c r="I123" s="50"/>
      <c r="J123" s="50"/>
      <c r="K123" s="50"/>
      <c r="L123" s="50"/>
      <c r="M123" s="85" t="str">
        <f t="shared" si="12"/>
        <v/>
      </c>
      <c r="N123" s="48" t="str">
        <f t="shared" si="13"/>
        <v/>
      </c>
      <c r="O123" s="154"/>
    </row>
    <row r="124">
      <c r="B124" s="40"/>
      <c r="C124" s="84"/>
      <c r="D124" s="42"/>
      <c r="E124" s="42"/>
      <c r="F124" s="50"/>
      <c r="G124" s="50"/>
      <c r="H124" s="50"/>
      <c r="I124" s="50"/>
      <c r="J124" s="50"/>
      <c r="K124" s="50"/>
      <c r="L124" s="50"/>
      <c r="M124" s="85" t="str">
        <f t="shared" si="12"/>
        <v/>
      </c>
      <c r="N124" s="48" t="str">
        <f t="shared" si="13"/>
        <v/>
      </c>
      <c r="O124" s="154"/>
    </row>
    <row r="125">
      <c r="B125" s="40"/>
      <c r="C125" s="84"/>
      <c r="D125" s="42"/>
      <c r="E125" s="42"/>
      <c r="F125" s="50"/>
      <c r="G125" s="50"/>
      <c r="H125" s="50"/>
      <c r="I125" s="50"/>
      <c r="J125" s="50"/>
      <c r="K125" s="50"/>
      <c r="L125" s="50"/>
      <c r="M125" s="85" t="str">
        <f t="shared" si="12"/>
        <v/>
      </c>
      <c r="N125" s="48" t="str">
        <f t="shared" si="13"/>
        <v/>
      </c>
      <c r="O125" s="154"/>
    </row>
    <row r="126">
      <c r="B126" s="40"/>
      <c r="C126" s="84"/>
      <c r="D126" s="42"/>
      <c r="E126" s="42"/>
      <c r="F126" s="50"/>
      <c r="G126" s="50"/>
      <c r="H126" s="50"/>
      <c r="I126" s="50"/>
      <c r="J126" s="50"/>
      <c r="K126" s="50"/>
      <c r="L126" s="50"/>
      <c r="M126" s="85" t="str">
        <f t="shared" si="12"/>
        <v/>
      </c>
      <c r="N126" s="48" t="str">
        <f t="shared" si="13"/>
        <v/>
      </c>
      <c r="O126" s="154"/>
    </row>
    <row r="127">
      <c r="B127" s="40"/>
      <c r="C127" s="84"/>
      <c r="D127" s="42"/>
      <c r="E127" s="42"/>
      <c r="F127" s="50"/>
      <c r="G127" s="50"/>
      <c r="H127" s="50"/>
      <c r="I127" s="50"/>
      <c r="J127" s="50"/>
      <c r="K127" s="50"/>
      <c r="L127" s="50"/>
      <c r="M127" s="85" t="str">
        <f t="shared" si="12"/>
        <v/>
      </c>
      <c r="N127" s="48" t="str">
        <f t="shared" si="13"/>
        <v/>
      </c>
      <c r="O127" s="154"/>
    </row>
    <row r="128">
      <c r="B128" s="40"/>
      <c r="C128" s="84"/>
      <c r="D128" s="42"/>
      <c r="E128" s="42"/>
      <c r="F128" s="50"/>
      <c r="G128" s="50"/>
      <c r="H128" s="50"/>
      <c r="I128" s="50"/>
      <c r="J128" s="50"/>
      <c r="K128" s="50"/>
      <c r="L128" s="50"/>
      <c r="M128" s="85" t="str">
        <f t="shared" si="12"/>
        <v/>
      </c>
      <c r="N128" s="48" t="str">
        <f t="shared" si="13"/>
        <v/>
      </c>
      <c r="O128" s="154"/>
    </row>
    <row r="129">
      <c r="B129" s="40"/>
      <c r="C129" s="84"/>
      <c r="D129" s="42"/>
      <c r="E129" s="42"/>
      <c r="F129" s="50"/>
      <c r="G129" s="50"/>
      <c r="H129" s="50"/>
      <c r="I129" s="50"/>
      <c r="J129" s="50"/>
      <c r="K129" s="50"/>
      <c r="L129" s="50"/>
      <c r="M129" s="85" t="str">
        <f t="shared" si="12"/>
        <v/>
      </c>
      <c r="N129" s="48" t="str">
        <f t="shared" si="13"/>
        <v/>
      </c>
      <c r="O129" s="154"/>
    </row>
    <row r="130">
      <c r="B130" s="40"/>
      <c r="C130" s="84"/>
      <c r="D130" s="42"/>
      <c r="E130" s="42"/>
      <c r="F130" s="50"/>
      <c r="G130" s="50"/>
      <c r="H130" s="50"/>
      <c r="I130" s="50"/>
      <c r="J130" s="50"/>
      <c r="K130" s="50"/>
      <c r="L130" s="50"/>
      <c r="M130" s="85" t="str">
        <f t="shared" si="12"/>
        <v/>
      </c>
      <c r="N130" s="48" t="str">
        <f t="shared" si="13"/>
        <v/>
      </c>
      <c r="O130" s="154"/>
    </row>
    <row r="131">
      <c r="B131" s="40"/>
      <c r="C131" s="84"/>
      <c r="D131" s="42"/>
      <c r="E131" s="42"/>
      <c r="F131" s="50"/>
      <c r="G131" s="50"/>
      <c r="H131" s="50"/>
      <c r="I131" s="50"/>
      <c r="J131" s="50"/>
      <c r="K131" s="50"/>
      <c r="L131" s="50"/>
      <c r="M131" s="85" t="str">
        <f t="shared" si="12"/>
        <v/>
      </c>
      <c r="N131" s="48" t="str">
        <f t="shared" si="13"/>
        <v/>
      </c>
      <c r="O131" s="154"/>
    </row>
    <row r="132">
      <c r="B132" s="40"/>
      <c r="C132" s="84"/>
      <c r="D132" s="42"/>
      <c r="E132" s="42"/>
      <c r="F132" s="50"/>
      <c r="G132" s="50"/>
      <c r="H132" s="50"/>
      <c r="I132" s="50"/>
      <c r="J132" s="50"/>
      <c r="K132" s="50"/>
      <c r="L132" s="50"/>
      <c r="M132" s="85" t="str">
        <f t="shared" si="12"/>
        <v/>
      </c>
      <c r="N132" s="48" t="str">
        <f t="shared" si="13"/>
        <v/>
      </c>
      <c r="O132" s="154"/>
    </row>
    <row r="133">
      <c r="B133" s="40"/>
      <c r="C133" s="84"/>
      <c r="D133" s="42"/>
      <c r="E133" s="42"/>
      <c r="F133" s="50"/>
      <c r="G133" s="50"/>
      <c r="H133" s="50"/>
      <c r="I133" s="50"/>
      <c r="J133" s="50"/>
      <c r="K133" s="50"/>
      <c r="L133" s="50"/>
      <c r="M133" s="85" t="str">
        <f t="shared" si="12"/>
        <v/>
      </c>
      <c r="N133" s="48" t="str">
        <f t="shared" si="13"/>
        <v/>
      </c>
      <c r="O133" s="154"/>
    </row>
    <row r="134">
      <c r="B134" s="40"/>
      <c r="C134" s="84"/>
      <c r="D134" s="42"/>
      <c r="E134" s="42"/>
      <c r="F134" s="50"/>
      <c r="G134" s="50"/>
      <c r="H134" s="50"/>
      <c r="I134" s="50"/>
      <c r="J134" s="50"/>
      <c r="K134" s="50"/>
      <c r="L134" s="50"/>
      <c r="M134" s="85" t="str">
        <f t="shared" si="12"/>
        <v/>
      </c>
      <c r="N134" s="48" t="str">
        <f t="shared" si="13"/>
        <v/>
      </c>
      <c r="O134" s="154"/>
    </row>
    <row r="135">
      <c r="B135" s="40"/>
      <c r="C135" s="84"/>
      <c r="D135" s="42"/>
      <c r="E135" s="42"/>
      <c r="F135" s="50"/>
      <c r="G135" s="50"/>
      <c r="H135" s="50"/>
      <c r="I135" s="50"/>
      <c r="J135" s="50"/>
      <c r="K135" s="50"/>
      <c r="L135" s="50"/>
      <c r="M135" s="85" t="str">
        <f t="shared" si="12"/>
        <v/>
      </c>
      <c r="N135" s="48" t="str">
        <f t="shared" si="13"/>
        <v/>
      </c>
      <c r="O135" s="154"/>
    </row>
    <row r="136">
      <c r="B136" s="40"/>
      <c r="C136" s="84"/>
      <c r="D136" s="42"/>
      <c r="E136" s="42"/>
      <c r="F136" s="50"/>
      <c r="G136" s="50"/>
      <c r="H136" s="50"/>
      <c r="I136" s="50"/>
      <c r="J136" s="50"/>
      <c r="K136" s="50"/>
      <c r="L136" s="50"/>
      <c r="M136" s="85" t="str">
        <f t="shared" si="12"/>
        <v/>
      </c>
      <c r="N136" s="48" t="str">
        <f t="shared" si="13"/>
        <v/>
      </c>
      <c r="O136" s="154"/>
    </row>
    <row r="137">
      <c r="B137" s="40"/>
      <c r="C137" s="84"/>
      <c r="D137" s="42"/>
      <c r="E137" s="42"/>
      <c r="F137" s="50"/>
      <c r="G137" s="50"/>
      <c r="H137" s="50"/>
      <c r="I137" s="50"/>
      <c r="J137" s="50"/>
      <c r="K137" s="50"/>
      <c r="L137" s="50"/>
      <c r="M137" s="85" t="str">
        <f t="shared" si="12"/>
        <v/>
      </c>
      <c r="N137" s="48" t="str">
        <f t="shared" si="13"/>
        <v/>
      </c>
      <c r="O137" s="154"/>
    </row>
    <row r="138">
      <c r="B138" s="40"/>
      <c r="C138" s="84"/>
      <c r="D138" s="42"/>
      <c r="E138" s="42"/>
      <c r="F138" s="50"/>
      <c r="G138" s="50"/>
      <c r="H138" s="50"/>
      <c r="I138" s="50"/>
      <c r="J138" s="50"/>
      <c r="K138" s="50"/>
      <c r="L138" s="50"/>
      <c r="M138" s="85" t="str">
        <f t="shared" si="12"/>
        <v/>
      </c>
      <c r="N138" s="48" t="str">
        <f t="shared" si="13"/>
        <v/>
      </c>
      <c r="O138" s="154"/>
    </row>
    <row r="139">
      <c r="B139" s="40"/>
      <c r="C139" s="84"/>
      <c r="D139" s="42"/>
      <c r="E139" s="42"/>
      <c r="F139" s="50"/>
      <c r="G139" s="50"/>
      <c r="H139" s="50"/>
      <c r="I139" s="50"/>
      <c r="J139" s="50"/>
      <c r="K139" s="50"/>
      <c r="L139" s="50"/>
      <c r="M139" s="85" t="str">
        <f t="shared" si="12"/>
        <v/>
      </c>
      <c r="N139" s="48" t="str">
        <f t="shared" si="13"/>
        <v/>
      </c>
      <c r="O139" s="154"/>
    </row>
    <row r="140">
      <c r="A140" s="7"/>
      <c r="B140" s="86"/>
      <c r="C140" s="87"/>
      <c r="D140" s="88"/>
      <c r="E140" s="88"/>
      <c r="F140" s="44"/>
      <c r="G140" s="44"/>
      <c r="H140" s="43"/>
      <c r="I140" s="44"/>
      <c r="J140" s="44"/>
      <c r="K140" s="44"/>
      <c r="L140" s="44"/>
      <c r="M140" s="44"/>
      <c r="N140" s="44"/>
    </row>
    <row r="141" hidden="1">
      <c r="A141" s="89" t="s">
        <v>148</v>
      </c>
      <c r="B141" s="86"/>
      <c r="C141" s="87"/>
      <c r="D141" s="88"/>
      <c r="E141" s="88"/>
      <c r="F141" s="44"/>
      <c r="G141" s="44"/>
      <c r="H141" s="43"/>
      <c r="I141" s="44"/>
      <c r="J141" s="44"/>
      <c r="K141" s="44"/>
      <c r="L141" s="44"/>
      <c r="M141" s="44"/>
      <c r="N141" s="44"/>
    </row>
    <row r="142" hidden="1">
      <c r="A142" s="7"/>
      <c r="B142" s="86"/>
      <c r="C142" s="87"/>
      <c r="D142" s="88"/>
      <c r="E142" s="88"/>
      <c r="F142" s="44"/>
      <c r="G142" s="44"/>
      <c r="H142" s="43"/>
      <c r="I142" s="44"/>
      <c r="J142" s="44"/>
      <c r="K142" s="44"/>
      <c r="L142" s="44"/>
      <c r="M142" s="44"/>
      <c r="N142" s="44"/>
    </row>
    <row r="143" hidden="1">
      <c r="A143" s="7"/>
      <c r="B143" s="90" t="s">
        <v>149</v>
      </c>
      <c r="C143" s="91"/>
      <c r="D143" s="92"/>
      <c r="E143" s="88"/>
      <c r="F143" s="44"/>
      <c r="G143" s="44"/>
      <c r="H143" s="43"/>
      <c r="I143" s="44"/>
      <c r="J143" s="44"/>
      <c r="K143" s="44"/>
      <c r="L143" s="44"/>
      <c r="M143" s="44"/>
      <c r="N143" s="44"/>
    </row>
    <row r="144" hidden="1">
      <c r="A144" s="7"/>
      <c r="B144" s="93"/>
      <c r="C144" s="94" t="s">
        <v>150</v>
      </c>
      <c r="D144" s="92"/>
      <c r="E144" s="88"/>
      <c r="F144" s="44"/>
      <c r="G144" s="44"/>
      <c r="H144" s="43"/>
      <c r="I144" s="44"/>
      <c r="J144" s="44"/>
      <c r="K144" s="44"/>
      <c r="L144" s="44"/>
      <c r="M144" s="44"/>
      <c r="N144" s="44"/>
    </row>
    <row r="145" hidden="1">
      <c r="A145" s="7"/>
      <c r="B145" s="95" t="s">
        <v>151</v>
      </c>
      <c r="C145" s="96" t="s">
        <v>152</v>
      </c>
      <c r="D145" s="92"/>
      <c r="E145" s="88"/>
      <c r="F145" s="44"/>
      <c r="G145" s="44"/>
      <c r="H145" s="43"/>
      <c r="I145" s="44"/>
      <c r="J145" s="44"/>
      <c r="K145" s="44"/>
      <c r="L145" s="44"/>
      <c r="M145" s="44"/>
      <c r="N145" s="44"/>
    </row>
    <row r="146" hidden="1">
      <c r="A146" s="7"/>
      <c r="B146" s="97"/>
      <c r="C146" s="98" t="s">
        <v>153</v>
      </c>
      <c r="D146" s="92"/>
      <c r="E146" s="88"/>
      <c r="F146" s="44"/>
      <c r="G146" s="44"/>
      <c r="H146" s="43"/>
      <c r="I146" s="44"/>
      <c r="J146" s="44"/>
      <c r="K146" s="44"/>
      <c r="L146" s="44"/>
      <c r="M146" s="44"/>
      <c r="N146" s="44"/>
    </row>
    <row r="147" hidden="1">
      <c r="A147" s="7"/>
      <c r="B147" s="99"/>
      <c r="C147" s="100" t="s">
        <v>154</v>
      </c>
      <c r="D147" s="92"/>
      <c r="E147" s="88"/>
      <c r="F147" s="44"/>
      <c r="G147" s="44"/>
      <c r="H147" s="43"/>
      <c r="I147" s="44"/>
      <c r="J147" s="44"/>
      <c r="K147" s="44"/>
      <c r="L147" s="44"/>
      <c r="M147" s="44"/>
      <c r="N147" s="44"/>
    </row>
    <row r="148" hidden="1">
      <c r="A148" s="7"/>
      <c r="B148" s="160"/>
      <c r="C148" s="43"/>
      <c r="D148" s="161"/>
      <c r="E148" s="88"/>
      <c r="F148" s="101"/>
      <c r="H148" s="43"/>
      <c r="I148" s="44"/>
      <c r="J148" s="44"/>
      <c r="K148" s="44"/>
      <c r="L148" s="44"/>
      <c r="M148" s="44"/>
      <c r="N148" s="44"/>
    </row>
    <row r="149" hidden="1">
      <c r="A149" s="7"/>
      <c r="B149" s="43"/>
      <c r="C149" s="101" t="s">
        <v>156</v>
      </c>
      <c r="D149" s="162" t="s">
        <v>178</v>
      </c>
      <c r="F149" s="101"/>
      <c r="H149" s="43"/>
      <c r="I149" s="44"/>
      <c r="J149" s="44"/>
      <c r="K149" s="44"/>
      <c r="L149" s="44"/>
      <c r="M149" s="44"/>
      <c r="N149" s="44"/>
    </row>
    <row r="150" hidden="1">
      <c r="B150" s="163" t="s">
        <v>301</v>
      </c>
      <c r="C150" s="104"/>
      <c r="D150" s="105"/>
      <c r="F150" s="107"/>
      <c r="G150" s="107"/>
      <c r="H150" s="43"/>
      <c r="I150" s="44"/>
      <c r="J150" s="44"/>
      <c r="K150" s="44"/>
      <c r="L150" s="44"/>
      <c r="M150" s="44"/>
      <c r="N150" s="44"/>
    </row>
    <row r="151" hidden="1">
      <c r="B151" s="108"/>
      <c r="C151" s="108"/>
      <c r="D151" s="164" t="s">
        <v>159</v>
      </c>
      <c r="F151" s="165" t="s">
        <v>733</v>
      </c>
      <c r="H151" s="109"/>
      <c r="I151" s="109"/>
      <c r="J151" s="71"/>
      <c r="K151" s="71"/>
      <c r="L151" s="71"/>
      <c r="M151" s="71"/>
      <c r="N151" s="71"/>
      <c r="R151" s="111"/>
      <c r="S151" s="54"/>
      <c r="T151" s="54"/>
      <c r="U151" s="54"/>
      <c r="V151" s="54"/>
      <c r="W151" s="54"/>
      <c r="X151" s="54"/>
      <c r="Y151" s="54"/>
      <c r="Z151" s="54"/>
      <c r="AA151" s="54"/>
      <c r="AB151" s="54"/>
    </row>
    <row r="152" hidden="1">
      <c r="B152" s="108"/>
      <c r="C152" s="164"/>
      <c r="D152" s="164" t="s">
        <v>303</v>
      </c>
      <c r="F152" s="166" t="s">
        <v>304</v>
      </c>
      <c r="H152" s="109"/>
      <c r="I152" s="109"/>
      <c r="J152" s="71"/>
      <c r="K152" s="71"/>
      <c r="L152" s="71"/>
      <c r="M152" s="71"/>
      <c r="N152" s="71"/>
      <c r="R152" s="111"/>
      <c r="S152" s="54"/>
      <c r="T152" s="54"/>
      <c r="U152" s="54"/>
      <c r="V152" s="54"/>
      <c r="W152" s="54"/>
      <c r="X152" s="54"/>
      <c r="Y152" s="54"/>
      <c r="Z152" s="54"/>
      <c r="AA152" s="54"/>
      <c r="AB152" s="54"/>
    </row>
    <row r="153" hidden="1">
      <c r="B153" s="108"/>
      <c r="C153" s="164" t="s">
        <v>734</v>
      </c>
      <c r="D153" s="167" t="s">
        <v>161</v>
      </c>
      <c r="F153" s="166">
        <v>100000.0</v>
      </c>
      <c r="G153" s="55" t="s">
        <v>470</v>
      </c>
      <c r="I153" s="55" t="s">
        <v>471</v>
      </c>
      <c r="J153" s="346"/>
      <c r="K153" s="55" t="s">
        <v>472</v>
      </c>
      <c r="L153" s="71"/>
      <c r="O153" s="71"/>
      <c r="P153" s="71"/>
      <c r="V153" s="54"/>
      <c r="W153" s="54"/>
      <c r="X153" s="54"/>
      <c r="Y153" s="54"/>
      <c r="Z153" s="54"/>
      <c r="AA153" s="54"/>
      <c r="AB153" s="54"/>
    </row>
    <row r="154" hidden="1">
      <c r="B154" s="108"/>
      <c r="C154" s="164" t="s">
        <v>735</v>
      </c>
      <c r="D154" s="167" t="s">
        <v>163</v>
      </c>
      <c r="F154" s="166">
        <v>945.25</v>
      </c>
      <c r="G154" s="60" t="s">
        <v>383</v>
      </c>
      <c r="H154" s="118">
        <f>N51</f>
        <v>539.9531888</v>
      </c>
      <c r="I154" s="347">
        <f t="shared" ref="I154:I155" si="14">F154+H154</f>
        <v>1485.203189</v>
      </c>
      <c r="J154" s="71"/>
      <c r="K154" s="168">
        <f>O51</f>
        <v>1485</v>
      </c>
      <c r="L154" s="169" t="s">
        <v>736</v>
      </c>
      <c r="O154" s="109"/>
      <c r="P154" s="71"/>
      <c r="Q154" s="71"/>
      <c r="R154" s="71"/>
      <c r="S154" s="239" t="s">
        <v>737</v>
      </c>
      <c r="T154" s="71"/>
      <c r="V154" s="54"/>
      <c r="W154" s="54"/>
      <c r="X154" s="54"/>
      <c r="Y154" s="54"/>
      <c r="Z154" s="54"/>
      <c r="AA154" s="54"/>
      <c r="AB154" s="54"/>
    </row>
    <row r="155" hidden="1">
      <c r="B155" s="108"/>
      <c r="C155" s="129" t="s">
        <v>308</v>
      </c>
      <c r="D155" s="167" t="s">
        <v>164</v>
      </c>
      <c r="F155" s="166">
        <v>142.0</v>
      </c>
      <c r="G155" s="60" t="s">
        <v>476</v>
      </c>
      <c r="H155" s="118">
        <f>N33</f>
        <v>1935.595868</v>
      </c>
      <c r="I155" s="347">
        <f t="shared" si="14"/>
        <v>2077.595868</v>
      </c>
      <c r="K155" s="168">
        <f>O33</f>
        <v>2078</v>
      </c>
      <c r="L155" s="348" t="s">
        <v>738</v>
      </c>
      <c r="O155" s="71"/>
      <c r="P155" s="71"/>
      <c r="Q155" s="71"/>
      <c r="R155" s="71"/>
      <c r="S155" s="239" t="s">
        <v>737</v>
      </c>
      <c r="T155" s="71"/>
      <c r="V155" s="54"/>
      <c r="W155" s="54"/>
      <c r="X155" s="54"/>
      <c r="Y155" s="54"/>
      <c r="Z155" s="54"/>
      <c r="AA155" s="54"/>
      <c r="AB155" s="54"/>
    </row>
    <row r="156" hidden="1">
      <c r="B156" s="108"/>
      <c r="C156" s="170" t="s">
        <v>310</v>
      </c>
      <c r="D156" s="171" t="s">
        <v>165</v>
      </c>
      <c r="F156" s="172">
        <v>2825.0</v>
      </c>
      <c r="H156" s="173" t="s">
        <v>311</v>
      </c>
      <c r="I156" s="109"/>
      <c r="J156" s="71"/>
      <c r="K156" s="71"/>
      <c r="L156" s="71"/>
      <c r="M156" s="71"/>
      <c r="N156" s="71"/>
      <c r="R156" s="111"/>
      <c r="S156" s="54"/>
      <c r="T156" s="54"/>
      <c r="U156" s="54"/>
      <c r="V156" s="54"/>
      <c r="W156" s="54"/>
      <c r="X156" s="54"/>
      <c r="Y156" s="54"/>
      <c r="Z156" s="54"/>
      <c r="AA156" s="54"/>
      <c r="AB156" s="54"/>
    </row>
    <row r="157" hidden="1">
      <c r="B157" s="114"/>
      <c r="C157" s="164" t="s">
        <v>167</v>
      </c>
      <c r="D157" s="164" t="s">
        <v>312</v>
      </c>
      <c r="F157" s="174">
        <v>0.00946622</v>
      </c>
      <c r="I157" s="71"/>
      <c r="J157" s="71"/>
      <c r="K157" s="175">
        <f>J8</f>
        <v>0.00946622</v>
      </c>
      <c r="L157" s="169" t="s">
        <v>313</v>
      </c>
      <c r="M157" s="71"/>
      <c r="N157" s="71"/>
      <c r="P157" s="110"/>
      <c r="R157" s="111"/>
      <c r="S157" s="239" t="s">
        <v>737</v>
      </c>
      <c r="T157" s="54"/>
      <c r="U157" s="54"/>
      <c r="V157" s="54"/>
      <c r="W157" s="54"/>
      <c r="X157" s="54"/>
      <c r="Y157" s="54"/>
      <c r="Z157" s="54"/>
      <c r="AA157" s="54"/>
      <c r="AB157" s="54"/>
    </row>
    <row r="158" hidden="1">
      <c r="B158" s="114"/>
      <c r="C158" s="164" t="s">
        <v>739</v>
      </c>
      <c r="D158" s="164" t="s">
        <v>168</v>
      </c>
      <c r="F158" s="166">
        <v>27237.0</v>
      </c>
      <c r="H158" s="109"/>
      <c r="I158" s="71"/>
      <c r="J158" s="71"/>
      <c r="K158" s="71"/>
      <c r="L158" s="71"/>
      <c r="M158" s="71"/>
      <c r="N158" s="71"/>
      <c r="P158" s="110"/>
      <c r="R158" s="111"/>
      <c r="S158" s="54"/>
      <c r="T158" s="54"/>
      <c r="U158" s="54"/>
      <c r="V158" s="54"/>
      <c r="W158" s="54"/>
      <c r="X158" s="54"/>
      <c r="Y158" s="54"/>
      <c r="Z158" s="54"/>
      <c r="AA158" s="54"/>
      <c r="AB158" s="54"/>
    </row>
    <row r="159" hidden="1">
      <c r="B159" s="114"/>
      <c r="C159" s="176" t="s">
        <v>171</v>
      </c>
      <c r="D159" s="176" t="s">
        <v>170</v>
      </c>
      <c r="F159" s="172">
        <v>219.83</v>
      </c>
      <c r="H159" s="173" t="s">
        <v>311</v>
      </c>
      <c r="J159" s="71"/>
      <c r="K159" s="71"/>
      <c r="L159" s="71"/>
      <c r="M159" s="67"/>
      <c r="P159" s="110"/>
      <c r="R159" s="111"/>
      <c r="S159" s="54"/>
      <c r="T159" s="54"/>
      <c r="U159" s="54"/>
      <c r="V159" s="54"/>
      <c r="W159" s="54"/>
      <c r="X159" s="54"/>
      <c r="Y159" s="54"/>
      <c r="Z159" s="54"/>
      <c r="AA159" s="54"/>
      <c r="AB159" s="54"/>
    </row>
    <row r="160" hidden="1">
      <c r="B160" s="114"/>
      <c r="C160" s="108"/>
      <c r="D160" s="108"/>
      <c r="E160" s="108"/>
      <c r="H160" s="109"/>
      <c r="I160" s="109"/>
      <c r="J160" s="71"/>
      <c r="K160" s="71"/>
      <c r="L160" s="71"/>
      <c r="M160" s="71"/>
      <c r="N160" s="71"/>
      <c r="P160" s="110"/>
      <c r="R160" s="111"/>
      <c r="S160" s="54"/>
      <c r="T160" s="54"/>
      <c r="U160" s="54"/>
      <c r="V160" s="54"/>
      <c r="W160" s="54"/>
      <c r="X160" s="54"/>
      <c r="Y160" s="54"/>
      <c r="Z160" s="54"/>
      <c r="AA160" s="54"/>
      <c r="AB160" s="54"/>
    </row>
    <row r="161" hidden="1">
      <c r="B161" s="163" t="s">
        <v>172</v>
      </c>
      <c r="C161" s="108"/>
      <c r="D161" s="108"/>
      <c r="E161" s="108"/>
      <c r="H161" s="109"/>
      <c r="I161" s="109"/>
      <c r="J161" s="71"/>
      <c r="K161" s="71"/>
      <c r="L161" s="71"/>
      <c r="M161" s="71"/>
      <c r="N161" s="71"/>
      <c r="P161" s="110"/>
      <c r="R161" s="111"/>
      <c r="S161" s="54"/>
      <c r="T161" s="54"/>
      <c r="U161" s="54"/>
      <c r="V161" s="54"/>
      <c r="W161" s="54"/>
      <c r="X161" s="54"/>
      <c r="Y161" s="54"/>
      <c r="Z161" s="54"/>
      <c r="AA161" s="54"/>
      <c r="AB161" s="54"/>
    </row>
    <row r="162" hidden="1">
      <c r="B162" s="114"/>
      <c r="C162" s="164" t="s">
        <v>315</v>
      </c>
      <c r="D162" s="108"/>
      <c r="E162" s="108"/>
      <c r="F162" s="8" t="s">
        <v>316</v>
      </c>
      <c r="G162" s="8" t="s">
        <v>317</v>
      </c>
      <c r="H162" s="2" t="s">
        <v>318</v>
      </c>
      <c r="I162" s="109"/>
      <c r="J162" s="71"/>
      <c r="K162" s="71"/>
      <c r="L162" s="71"/>
      <c r="M162" s="71"/>
      <c r="N162" s="71"/>
      <c r="P162" s="110"/>
      <c r="Q162" s="116" t="s">
        <v>319</v>
      </c>
      <c r="R162" s="117"/>
      <c r="S162" s="177"/>
      <c r="T162" s="54"/>
      <c r="U162" s="54"/>
      <c r="V162" s="54"/>
      <c r="W162" s="54"/>
      <c r="X162" s="54"/>
      <c r="Y162" s="54"/>
      <c r="Z162" s="54"/>
      <c r="AA162" s="54"/>
      <c r="AB162" s="54"/>
      <c r="AC162" s="54"/>
      <c r="AD162" s="54"/>
      <c r="AE162" s="54"/>
    </row>
    <row r="163" hidden="1">
      <c r="B163" s="114"/>
      <c r="C163" s="129" t="s">
        <v>320</v>
      </c>
      <c r="D163" s="167" t="s">
        <v>321</v>
      </c>
      <c r="F163" s="166">
        <v>0.0</v>
      </c>
      <c r="G163" s="166">
        <v>11970.0</v>
      </c>
      <c r="H163" s="115">
        <f t="shared" ref="H163:H165" si="15">F163+G163</f>
        <v>11970</v>
      </c>
      <c r="I163" s="109"/>
      <c r="J163" s="71"/>
      <c r="K163" s="71"/>
      <c r="L163" s="71"/>
      <c r="M163" s="71"/>
      <c r="N163" s="71"/>
      <c r="P163" s="110"/>
      <c r="Q163" s="178"/>
      <c r="R163" s="179"/>
      <c r="S163" s="179"/>
      <c r="T163" s="179"/>
      <c r="U163" s="179"/>
      <c r="V163" s="179"/>
      <c r="W163" s="179"/>
      <c r="X163" s="179"/>
      <c r="Y163" s="179"/>
      <c r="Z163" s="179"/>
      <c r="AA163" s="179"/>
      <c r="AB163" s="179"/>
      <c r="AC163" s="179"/>
      <c r="AD163" s="179"/>
      <c r="AE163" s="179"/>
      <c r="AF163" s="180"/>
    </row>
    <row r="164" hidden="1">
      <c r="B164" s="114"/>
      <c r="C164" s="129" t="s">
        <v>320</v>
      </c>
      <c r="D164" s="167" t="s">
        <v>322</v>
      </c>
      <c r="F164" s="166">
        <v>0.0</v>
      </c>
      <c r="G164" s="166">
        <v>0.0</v>
      </c>
      <c r="H164" s="115">
        <f t="shared" si="15"/>
        <v>0</v>
      </c>
      <c r="I164" s="109"/>
      <c r="J164" s="71"/>
      <c r="K164" s="71"/>
      <c r="L164" s="71"/>
      <c r="M164" s="71"/>
      <c r="N164" s="71"/>
      <c r="P164" s="110"/>
      <c r="Q164" s="181" t="s">
        <v>178</v>
      </c>
      <c r="R164" s="54"/>
      <c r="S164" s="237" t="str">
        <f t="shared" ref="S164:Y164" si="16">F18</f>
        <v/>
      </c>
      <c r="T164" s="237" t="str">
        <f t="shared" si="16"/>
        <v/>
      </c>
      <c r="U164" s="237" t="str">
        <f t="shared" si="16"/>
        <v/>
      </c>
      <c r="V164" s="237" t="str">
        <f t="shared" si="16"/>
        <v/>
      </c>
      <c r="W164" s="237" t="str">
        <f t="shared" si="16"/>
        <v/>
      </c>
      <c r="X164" s="237" t="str">
        <f t="shared" si="16"/>
        <v/>
      </c>
      <c r="Y164" s="237" t="str">
        <f t="shared" si="16"/>
        <v/>
      </c>
      <c r="Z164" s="183"/>
      <c r="AA164" s="183"/>
      <c r="AB164" s="183"/>
      <c r="AC164" s="183"/>
      <c r="AD164" s="183"/>
      <c r="AE164" s="183"/>
      <c r="AF164" s="184"/>
    </row>
    <row r="165" hidden="1">
      <c r="B165" s="114"/>
      <c r="C165" s="129" t="s">
        <v>320</v>
      </c>
      <c r="D165" s="167" t="s">
        <v>323</v>
      </c>
      <c r="F165" s="166">
        <v>0.0</v>
      </c>
      <c r="G165" s="166">
        <v>0.0</v>
      </c>
      <c r="H165" s="115">
        <f t="shared" si="15"/>
        <v>0</v>
      </c>
      <c r="I165" s="109"/>
      <c r="J165" s="71"/>
      <c r="K165" s="71"/>
      <c r="L165" s="71"/>
      <c r="M165" s="71"/>
      <c r="N165" s="71"/>
      <c r="P165" s="110"/>
      <c r="Q165" s="185" t="s">
        <v>324</v>
      </c>
      <c r="R165" s="54"/>
      <c r="S165" s="150" t="str">
        <f t="shared" ref="S165:Y165" si="17">F77</f>
        <v/>
      </c>
      <c r="T165" s="150" t="str">
        <f t="shared" si="17"/>
        <v/>
      </c>
      <c r="U165" s="136" t="str">
        <f t="shared" si="17"/>
        <v/>
      </c>
      <c r="V165" s="136" t="str">
        <f t="shared" si="17"/>
        <v/>
      </c>
      <c r="W165" s="136" t="str">
        <f t="shared" si="17"/>
        <v/>
      </c>
      <c r="X165" s="136" t="str">
        <f t="shared" si="17"/>
        <v/>
      </c>
      <c r="Y165" s="136" t="str">
        <f t="shared" si="17"/>
        <v/>
      </c>
      <c r="Z165" s="54"/>
      <c r="AA165" s="54"/>
      <c r="AB165" s="54"/>
      <c r="AC165" s="54"/>
      <c r="AD165" s="54"/>
      <c r="AE165" s="54"/>
      <c r="AF165" s="184"/>
    </row>
    <row r="166" hidden="1">
      <c r="B166" s="108"/>
      <c r="C166" s="108"/>
      <c r="D166" s="108"/>
      <c r="E166" s="108"/>
      <c r="G166" s="238" t="s">
        <v>446</v>
      </c>
      <c r="H166" s="115">
        <f>sum(H163:H165)</f>
        <v>11970</v>
      </c>
      <c r="I166" s="238" t="s">
        <v>173</v>
      </c>
      <c r="J166" s="115">
        <f>sum(N168:N171)</f>
        <v>11969.87426</v>
      </c>
      <c r="K166" s="71"/>
      <c r="L166" s="71"/>
      <c r="M166" s="120"/>
      <c r="N166" s="71"/>
      <c r="O166" s="239" t="s">
        <v>481</v>
      </c>
      <c r="P166" s="110"/>
      <c r="Q166" s="181"/>
      <c r="R166" s="119"/>
      <c r="S166" s="119"/>
      <c r="T166" s="119"/>
      <c r="U166" s="119"/>
      <c r="V166" s="119"/>
      <c r="W166" s="119"/>
      <c r="X166" s="119"/>
      <c r="Y166" s="119"/>
      <c r="Z166" s="119"/>
      <c r="AA166" s="119"/>
      <c r="AB166" s="119"/>
      <c r="AC166" s="119"/>
      <c r="AD166" s="119"/>
      <c r="AE166" s="54"/>
      <c r="AF166" s="184"/>
    </row>
    <row r="167" hidden="1">
      <c r="B167" s="108"/>
      <c r="C167" s="105"/>
      <c r="D167" s="112"/>
      <c r="E167" s="112"/>
      <c r="G167" s="107" t="s">
        <v>175</v>
      </c>
      <c r="H167" s="43"/>
      <c r="I167" s="118">
        <f>N168+N169</f>
        <v>11969.87426</v>
      </c>
      <c r="J167" s="71"/>
      <c r="K167" s="71"/>
      <c r="L167" s="119"/>
      <c r="M167" s="120"/>
      <c r="N167" s="115"/>
      <c r="O167" s="121"/>
      <c r="P167" s="122"/>
      <c r="Q167" s="185" t="s">
        <v>325</v>
      </c>
      <c r="R167" s="141"/>
      <c r="S167" s="141"/>
      <c r="T167" s="141"/>
      <c r="U167" s="141"/>
      <c r="V167" s="141"/>
      <c r="W167" s="141"/>
      <c r="X167" s="141"/>
      <c r="Y167" s="141"/>
      <c r="Z167" s="141"/>
      <c r="AA167" s="141"/>
      <c r="AB167" s="141"/>
      <c r="AC167" s="141"/>
      <c r="AD167" s="141"/>
      <c r="AE167" s="54"/>
      <c r="AF167" s="184"/>
    </row>
    <row r="168" hidden="1">
      <c r="B168" s="108"/>
      <c r="C168" s="164" t="s">
        <v>740</v>
      </c>
      <c r="D168" s="167" t="s">
        <v>177</v>
      </c>
      <c r="F168" s="125">
        <v>1261429.0</v>
      </c>
      <c r="G168" s="119"/>
      <c r="H168" s="71"/>
      <c r="I168" s="71"/>
      <c r="J168" s="71"/>
      <c r="K168" s="71"/>
      <c r="L168" s="119"/>
      <c r="M168" s="120">
        <f>if(Count(F168:K168)&gt;0,sum(F168:K168),"")</f>
        <v>1261429</v>
      </c>
      <c r="N168" s="115">
        <f t="shared" ref="N168:N172" si="18">if(ISNUMBER(M168)=false,"",if($J$8&lt;&gt;0,if(M168&lt;&gt;"",M168*$J$8,""),""))</f>
        <v>11940.96443</v>
      </c>
      <c r="Q168" s="181"/>
      <c r="R168" s="52" t="s">
        <v>327</v>
      </c>
      <c r="S168" s="142"/>
      <c r="T168" s="142"/>
      <c r="U168" s="142"/>
      <c r="V168" s="142"/>
      <c r="W168" s="142"/>
      <c r="X168" s="142"/>
      <c r="Y168" s="142"/>
      <c r="Z168" s="142"/>
      <c r="AA168" s="142"/>
      <c r="AB168" s="142"/>
      <c r="AC168" s="142"/>
      <c r="AD168" s="142"/>
      <c r="AE168" s="142"/>
      <c r="AF168" s="184"/>
    </row>
    <row r="169" hidden="1">
      <c r="B169" s="108"/>
      <c r="C169" s="167" t="s">
        <v>179</v>
      </c>
      <c r="D169" s="167" t="s">
        <v>180</v>
      </c>
      <c r="F169" s="125">
        <v>3054.0</v>
      </c>
      <c r="G169" s="70"/>
      <c r="H169" s="66"/>
      <c r="I169" s="66"/>
      <c r="J169" s="66"/>
      <c r="K169" s="66"/>
      <c r="L169" s="66"/>
      <c r="M169" s="120">
        <f t="shared" ref="M169:M172" si="19">if(Count(F169:L169)&gt;0,sum(F169:L169),"")</f>
        <v>3054</v>
      </c>
      <c r="N169" s="115">
        <f t="shared" si="18"/>
        <v>28.90983588</v>
      </c>
      <c r="P169" s="54"/>
      <c r="Q169" s="181"/>
      <c r="R169" s="186" t="s">
        <v>328</v>
      </c>
      <c r="S169" s="187"/>
      <c r="T169" s="187"/>
      <c r="U169" s="187"/>
      <c r="V169" s="187"/>
      <c r="W169" s="187"/>
      <c r="X169" s="187"/>
      <c r="Y169" s="187"/>
      <c r="Z169" s="187"/>
      <c r="AA169" s="187"/>
      <c r="AB169" s="187"/>
      <c r="AC169" s="187"/>
      <c r="AD169" s="187"/>
      <c r="AE169" s="187"/>
      <c r="AF169" s="184"/>
    </row>
    <row r="170" hidden="1">
      <c r="B170" s="108"/>
      <c r="C170" s="167" t="s">
        <v>181</v>
      </c>
      <c r="D170" s="164" t="s">
        <v>741</v>
      </c>
      <c r="F170" s="70">
        <v>0.0</v>
      </c>
      <c r="G170" s="70"/>
      <c r="H170" s="66"/>
      <c r="I170" s="66"/>
      <c r="J170" s="66"/>
      <c r="K170" s="66"/>
      <c r="L170" s="66"/>
      <c r="M170" s="120">
        <f t="shared" si="19"/>
        <v>0</v>
      </c>
      <c r="N170" s="115">
        <f t="shared" si="18"/>
        <v>0</v>
      </c>
      <c r="O170" s="239" t="s">
        <v>483</v>
      </c>
      <c r="P170" s="54"/>
      <c r="Q170" s="181"/>
      <c r="R170" s="188" t="s">
        <v>329</v>
      </c>
      <c r="S170" s="189">
        <f t="shared" ref="S170:AE170" si="20">S168*$J$8</f>
        <v>0</v>
      </c>
      <c r="T170" s="189">
        <f t="shared" si="20"/>
        <v>0</v>
      </c>
      <c r="U170" s="189">
        <f t="shared" si="20"/>
        <v>0</v>
      </c>
      <c r="V170" s="189">
        <f t="shared" si="20"/>
        <v>0</v>
      </c>
      <c r="W170" s="189">
        <f t="shared" si="20"/>
        <v>0</v>
      </c>
      <c r="X170" s="190">
        <f t="shared" si="20"/>
        <v>0</v>
      </c>
      <c r="Y170" s="190">
        <f t="shared" si="20"/>
        <v>0</v>
      </c>
      <c r="Z170" s="189">
        <f t="shared" si="20"/>
        <v>0</v>
      </c>
      <c r="AA170" s="189">
        <f t="shared" si="20"/>
        <v>0</v>
      </c>
      <c r="AB170" s="189">
        <f t="shared" si="20"/>
        <v>0</v>
      </c>
      <c r="AC170" s="189">
        <f t="shared" si="20"/>
        <v>0</v>
      </c>
      <c r="AD170" s="189">
        <f t="shared" si="20"/>
        <v>0</v>
      </c>
      <c r="AE170" s="189">
        <f t="shared" si="20"/>
        <v>0</v>
      </c>
      <c r="AF170" s="184"/>
    </row>
    <row r="171" hidden="1">
      <c r="B171" s="108"/>
      <c r="C171" s="167" t="s">
        <v>184</v>
      </c>
      <c r="D171" s="167" t="s">
        <v>180</v>
      </c>
      <c r="F171" s="70">
        <v>0.0</v>
      </c>
      <c r="G171" s="66"/>
      <c r="H171" s="66"/>
      <c r="I171" s="66"/>
      <c r="J171" s="66"/>
      <c r="K171" s="66"/>
      <c r="L171" s="66"/>
      <c r="M171" s="120">
        <f t="shared" si="19"/>
        <v>0</v>
      </c>
      <c r="N171" s="115">
        <f t="shared" si="18"/>
        <v>0</v>
      </c>
      <c r="P171" s="54"/>
      <c r="Q171" s="181"/>
      <c r="R171" s="54"/>
      <c r="S171" s="54"/>
      <c r="T171" s="54"/>
      <c r="U171" s="54"/>
      <c r="V171" s="54"/>
      <c r="W171" s="54"/>
      <c r="X171" s="54"/>
      <c r="Y171" s="54"/>
      <c r="Z171" s="54"/>
      <c r="AA171" s="54"/>
      <c r="AB171" s="54"/>
      <c r="AC171" s="54"/>
      <c r="AD171" s="54"/>
      <c r="AE171" s="54"/>
      <c r="AF171" s="184"/>
    </row>
    <row r="172" hidden="1">
      <c r="B172" s="163" t="s">
        <v>186</v>
      </c>
      <c r="C172" s="65"/>
      <c r="D172" s="108"/>
      <c r="E172" s="108"/>
      <c r="F172" s="71"/>
      <c r="G172" s="71"/>
      <c r="H172" s="71"/>
      <c r="I172" s="71"/>
      <c r="J172" s="71"/>
      <c r="K172" s="71"/>
      <c r="L172" s="71"/>
      <c r="M172" s="71" t="str">
        <f t="shared" si="19"/>
        <v/>
      </c>
      <c r="N172" s="68" t="str">
        <f t="shared" si="18"/>
        <v/>
      </c>
      <c r="P172" s="110"/>
      <c r="Q172" s="191" t="s">
        <v>330</v>
      </c>
      <c r="R172" s="119"/>
      <c r="S172" s="119"/>
      <c r="T172" s="119"/>
      <c r="U172" s="119"/>
      <c r="V172" s="119"/>
      <c r="W172" s="119"/>
      <c r="X172" s="119"/>
      <c r="Y172" s="119"/>
      <c r="Z172" s="119"/>
      <c r="AA172" s="119"/>
      <c r="AB172" s="119"/>
      <c r="AC172" s="119"/>
      <c r="AD172" s="119"/>
      <c r="AE172" s="54"/>
      <c r="AF172" s="184"/>
    </row>
    <row r="173" hidden="1">
      <c r="B173" s="108"/>
      <c r="C173" s="192" t="s">
        <v>187</v>
      </c>
      <c r="D173" s="108"/>
      <c r="E173" s="108"/>
      <c r="F173" s="113">
        <v>11970.0</v>
      </c>
      <c r="G173" s="131">
        <f>sum(N174:N175)</f>
        <v>11969.87426</v>
      </c>
      <c r="H173" s="130" t="s">
        <v>331</v>
      </c>
      <c r="I173" s="71"/>
      <c r="J173" s="71"/>
      <c r="K173" s="71"/>
      <c r="L173" s="71"/>
      <c r="M173" s="71"/>
      <c r="N173" s="68"/>
      <c r="P173" s="54"/>
      <c r="Q173" s="181"/>
      <c r="R173" s="188" t="s">
        <v>327</v>
      </c>
      <c r="S173" s="142"/>
      <c r="T173" s="142"/>
      <c r="U173" s="142"/>
      <c r="V173" s="142"/>
      <c r="W173" s="142"/>
      <c r="X173" s="142"/>
      <c r="Y173" s="142"/>
      <c r="Z173" s="142"/>
      <c r="AA173" s="142"/>
      <c r="AB173" s="142"/>
      <c r="AC173" s="142"/>
      <c r="AD173" s="142"/>
      <c r="AE173" s="142"/>
      <c r="AF173" s="184"/>
    </row>
    <row r="174" hidden="1">
      <c r="B174" s="108"/>
      <c r="C174" s="164" t="s">
        <v>332</v>
      </c>
      <c r="D174" s="108"/>
      <c r="E174" s="108"/>
      <c r="F174" s="118">
        <f>F168</f>
        <v>1261429</v>
      </c>
      <c r="G174" s="71"/>
      <c r="H174" s="71"/>
      <c r="J174" s="71"/>
      <c r="K174" s="71"/>
      <c r="L174" s="71"/>
      <c r="M174" s="120">
        <f t="shared" ref="M174:M175" si="21">if(Count(F174:L174)&gt;0,sum(F174:L174),"")</f>
        <v>1261429</v>
      </c>
      <c r="N174" s="115">
        <f t="shared" ref="N174:N177" si="22">if(ISNUMBER(M174)=false,"",if($J$8&lt;&gt;0,if(M174&lt;&gt;"",M174*$J$8,""),""))</f>
        <v>11940.96443</v>
      </c>
      <c r="O174" s="54"/>
      <c r="P174" s="54"/>
      <c r="Q174" s="181"/>
      <c r="R174" s="52" t="s">
        <v>328</v>
      </c>
      <c r="S174" s="187"/>
      <c r="T174" s="187"/>
      <c r="U174" s="187"/>
      <c r="V174" s="187"/>
      <c r="W174" s="187"/>
      <c r="X174" s="187"/>
      <c r="Y174" s="187"/>
      <c r="Z174" s="187"/>
      <c r="AA174" s="187"/>
      <c r="AB174" s="187"/>
      <c r="AC174" s="187"/>
      <c r="AD174" s="187"/>
      <c r="AE174" s="187"/>
      <c r="AF174" s="184"/>
    </row>
    <row r="175" hidden="1">
      <c r="B175" s="108"/>
      <c r="C175" s="167" t="s">
        <v>190</v>
      </c>
      <c r="D175" s="108"/>
      <c r="E175" s="108"/>
      <c r="F175" s="132">
        <f>M169</f>
        <v>3054</v>
      </c>
      <c r="G175" s="71"/>
      <c r="H175" s="71"/>
      <c r="J175" s="71"/>
      <c r="K175" s="71"/>
      <c r="L175" s="71"/>
      <c r="M175" s="120">
        <f t="shared" si="21"/>
        <v>3054</v>
      </c>
      <c r="N175" s="115">
        <f t="shared" si="22"/>
        <v>28.90983588</v>
      </c>
      <c r="O175" s="54"/>
      <c r="P175" s="54"/>
      <c r="Q175" s="181"/>
      <c r="R175" s="186" t="s">
        <v>329</v>
      </c>
      <c r="S175" s="189">
        <f t="shared" ref="S175:AE175" si="23">S173*$J$8</f>
        <v>0</v>
      </c>
      <c r="T175" s="189">
        <f t="shared" si="23"/>
        <v>0</v>
      </c>
      <c r="U175" s="189">
        <f t="shared" si="23"/>
        <v>0</v>
      </c>
      <c r="V175" s="189">
        <f t="shared" si="23"/>
        <v>0</v>
      </c>
      <c r="W175" s="189">
        <f t="shared" si="23"/>
        <v>0</v>
      </c>
      <c r="X175" s="190">
        <f t="shared" si="23"/>
        <v>0</v>
      </c>
      <c r="Y175" s="190">
        <f t="shared" si="23"/>
        <v>0</v>
      </c>
      <c r="Z175" s="189">
        <f t="shared" si="23"/>
        <v>0</v>
      </c>
      <c r="AA175" s="189">
        <f t="shared" si="23"/>
        <v>0</v>
      </c>
      <c r="AB175" s="189">
        <f t="shared" si="23"/>
        <v>0</v>
      </c>
      <c r="AC175" s="189">
        <f t="shared" si="23"/>
        <v>0</v>
      </c>
      <c r="AD175" s="189">
        <f t="shared" si="23"/>
        <v>0</v>
      </c>
      <c r="AE175" s="189">
        <f t="shared" si="23"/>
        <v>0</v>
      </c>
      <c r="AF175" s="184"/>
    </row>
    <row r="176" hidden="1">
      <c r="B176" s="163" t="s">
        <v>191</v>
      </c>
      <c r="C176" s="65"/>
      <c r="D176" s="108"/>
      <c r="E176" s="108"/>
      <c r="F176" s="71"/>
      <c r="G176" s="71"/>
      <c r="H176" s="71"/>
      <c r="J176" s="71"/>
      <c r="K176" s="71"/>
      <c r="L176" s="71"/>
      <c r="M176" s="71"/>
      <c r="N176" s="68" t="str">
        <f t="shared" si="22"/>
        <v/>
      </c>
      <c r="O176" s="54"/>
      <c r="P176" s="54"/>
      <c r="Q176" s="181"/>
      <c r="R176" s="141"/>
      <c r="S176" s="141"/>
      <c r="T176" s="141"/>
      <c r="U176" s="141"/>
      <c r="V176" s="141"/>
      <c r="W176" s="141"/>
      <c r="X176" s="141"/>
      <c r="Y176" s="141"/>
      <c r="Z176" s="141"/>
      <c r="AA176" s="141"/>
      <c r="AB176" s="141"/>
      <c r="AC176" s="141"/>
      <c r="AD176" s="141"/>
      <c r="AE176" s="54"/>
      <c r="AF176" s="184"/>
    </row>
    <row r="177" hidden="1">
      <c r="A177" s="54"/>
      <c r="B177" s="108"/>
      <c r="C177" s="194" t="s">
        <v>193</v>
      </c>
      <c r="D177" s="194"/>
      <c r="E177" s="108"/>
      <c r="F177" s="113">
        <v>27237.0</v>
      </c>
      <c r="G177" s="131">
        <f>M178</f>
        <v>27237</v>
      </c>
      <c r="H177" s="130" t="s">
        <v>331</v>
      </c>
      <c r="J177" s="71"/>
      <c r="K177" s="71"/>
      <c r="L177" s="71"/>
      <c r="M177" s="71">
        <f t="shared" ref="M177:M178" si="24">if(Count(F177:L177)&gt;0,sum(F177:L177),"")</f>
        <v>54474</v>
      </c>
      <c r="N177" s="68">
        <f t="shared" si="22"/>
        <v>515.6628683</v>
      </c>
      <c r="P177" s="56"/>
      <c r="Q177" s="185" t="s">
        <v>192</v>
      </c>
      <c r="R177" s="54"/>
      <c r="S177" s="54"/>
      <c r="T177" s="54"/>
      <c r="U177" s="54"/>
      <c r="V177" s="54"/>
      <c r="W177" s="54"/>
      <c r="X177" s="54"/>
      <c r="Y177" s="54"/>
      <c r="Z177" s="54"/>
      <c r="AA177" s="54"/>
      <c r="AB177" s="54"/>
      <c r="AC177" s="54"/>
      <c r="AD177" s="54"/>
      <c r="AE177" s="54"/>
      <c r="AF177" s="184"/>
      <c r="AI177" s="54"/>
      <c r="AJ177" s="54"/>
      <c r="AK177" s="54"/>
      <c r="AL177" s="54"/>
      <c r="AM177" s="54"/>
      <c r="AN177" s="54"/>
    </row>
    <row r="178" hidden="1">
      <c r="A178" s="54"/>
      <c r="B178" s="108"/>
      <c r="C178" s="164" t="s">
        <v>333</v>
      </c>
      <c r="D178" s="108"/>
      <c r="E178" s="108"/>
      <c r="F178" s="118">
        <f>if(F152="Yes",0,F158)</f>
        <v>27237</v>
      </c>
      <c r="G178" s="71"/>
      <c r="H178" s="71"/>
      <c r="J178" s="71"/>
      <c r="K178" s="71"/>
      <c r="L178" s="71"/>
      <c r="M178" s="120">
        <f t="shared" si="24"/>
        <v>27237</v>
      </c>
      <c r="N178" s="133" t="s">
        <v>151</v>
      </c>
      <c r="O178" s="119"/>
      <c r="P178" s="54"/>
      <c r="Q178" s="181"/>
      <c r="R178" s="52" t="s">
        <v>327</v>
      </c>
      <c r="S178" s="142"/>
      <c r="T178" s="142"/>
      <c r="U178" s="142"/>
      <c r="V178" s="142"/>
      <c r="W178" s="142"/>
      <c r="X178" s="142"/>
      <c r="Y178" s="142"/>
      <c r="Z178" s="142"/>
      <c r="AA178" s="142"/>
      <c r="AB178" s="142"/>
      <c r="AC178" s="142"/>
      <c r="AD178" s="142"/>
      <c r="AE178" s="142"/>
      <c r="AF178" s="184"/>
      <c r="AI178" s="54"/>
      <c r="AJ178" s="54"/>
      <c r="AK178" s="54"/>
      <c r="AL178" s="54"/>
      <c r="AM178" s="54"/>
      <c r="AN178" s="54"/>
    </row>
    <row r="179" hidden="1">
      <c r="A179" s="54"/>
      <c r="B179" s="108"/>
      <c r="C179" s="108"/>
      <c r="D179" s="108"/>
      <c r="E179" s="108"/>
      <c r="F179" s="71"/>
      <c r="G179" s="71"/>
      <c r="H179" s="71"/>
      <c r="J179" s="71"/>
      <c r="K179" s="71"/>
      <c r="L179" s="71"/>
      <c r="M179" s="71"/>
      <c r="N179" s="68"/>
      <c r="O179" s="119"/>
      <c r="P179" s="54"/>
      <c r="Q179" s="181"/>
      <c r="R179" s="52" t="s">
        <v>328</v>
      </c>
      <c r="S179" s="187"/>
      <c r="T179" s="187"/>
      <c r="U179" s="187"/>
      <c r="V179" s="187"/>
      <c r="W179" s="187"/>
      <c r="X179" s="187"/>
      <c r="Y179" s="187"/>
      <c r="Z179" s="187"/>
      <c r="AA179" s="187"/>
      <c r="AB179" s="187"/>
      <c r="AC179" s="187"/>
      <c r="AD179" s="187"/>
      <c r="AE179" s="187"/>
      <c r="AF179" s="184"/>
      <c r="AI179" s="54"/>
      <c r="AJ179" s="54"/>
      <c r="AK179" s="54"/>
      <c r="AL179" s="54"/>
      <c r="AM179" s="54"/>
      <c r="AN179" s="54"/>
    </row>
    <row r="180" hidden="1">
      <c r="B180" s="108"/>
      <c r="C180" s="194" t="s">
        <v>196</v>
      </c>
      <c r="D180" s="108"/>
      <c r="E180" s="108"/>
      <c r="F180" s="113">
        <v>48000.0</v>
      </c>
      <c r="G180" s="131">
        <f>M181</f>
        <v>48000</v>
      </c>
      <c r="H180" s="130" t="s">
        <v>331</v>
      </c>
      <c r="J180" s="71"/>
      <c r="K180" s="71"/>
      <c r="L180" s="71"/>
      <c r="M180" s="71">
        <f t="shared" ref="M180:M182" si="26">if(Count(F180:L180)&gt;0,sum(F180:L180),"")</f>
        <v>96000</v>
      </c>
      <c r="N180" s="68">
        <f>if(ISNUMBER(M180)=false,"",if($J$8&lt;&gt;0,if(M180&lt;&gt;"",M180*$J$8,""),""))</f>
        <v>908.75712</v>
      </c>
      <c r="P180" s="56"/>
      <c r="Q180" s="181"/>
      <c r="R180" s="52" t="s">
        <v>329</v>
      </c>
      <c r="S180" s="189">
        <f t="shared" ref="S180:AE180" si="25">S178*$J$8</f>
        <v>0</v>
      </c>
      <c r="T180" s="189">
        <f t="shared" si="25"/>
        <v>0</v>
      </c>
      <c r="U180" s="189">
        <f t="shared" si="25"/>
        <v>0</v>
      </c>
      <c r="V180" s="189">
        <f t="shared" si="25"/>
        <v>0</v>
      </c>
      <c r="W180" s="189">
        <f t="shared" si="25"/>
        <v>0</v>
      </c>
      <c r="X180" s="190">
        <f t="shared" si="25"/>
        <v>0</v>
      </c>
      <c r="Y180" s="190">
        <f t="shared" si="25"/>
        <v>0</v>
      </c>
      <c r="Z180" s="189">
        <f t="shared" si="25"/>
        <v>0</v>
      </c>
      <c r="AA180" s="189">
        <f t="shared" si="25"/>
        <v>0</v>
      </c>
      <c r="AB180" s="189">
        <f t="shared" si="25"/>
        <v>0</v>
      </c>
      <c r="AC180" s="189">
        <f t="shared" si="25"/>
        <v>0</v>
      </c>
      <c r="AD180" s="189">
        <f t="shared" si="25"/>
        <v>0</v>
      </c>
      <c r="AE180" s="189">
        <f t="shared" si="25"/>
        <v>0</v>
      </c>
      <c r="AF180" s="184"/>
    </row>
    <row r="181" hidden="1">
      <c r="B181" s="108"/>
      <c r="C181" s="164" t="s">
        <v>334</v>
      </c>
      <c r="D181" s="108"/>
      <c r="E181" s="108"/>
      <c r="F181" s="70">
        <v>48000.0</v>
      </c>
      <c r="G181" s="71"/>
      <c r="H181" s="71"/>
      <c r="J181" s="71"/>
      <c r="K181" s="71"/>
      <c r="L181" s="71"/>
      <c r="M181" s="120">
        <f t="shared" si="26"/>
        <v>48000</v>
      </c>
      <c r="N181" s="133" t="s">
        <v>151</v>
      </c>
      <c r="O181" s="54"/>
      <c r="P181" s="54"/>
      <c r="Q181" s="181"/>
      <c r="R181" s="54"/>
      <c r="S181" s="54"/>
      <c r="T181" s="54"/>
      <c r="U181" s="54"/>
      <c r="V181" s="54"/>
      <c r="W181" s="54"/>
      <c r="X181" s="54"/>
      <c r="Y181" s="54"/>
      <c r="Z181" s="54"/>
      <c r="AA181" s="54"/>
      <c r="AB181" s="54"/>
      <c r="AC181" s="54"/>
      <c r="AD181" s="54"/>
      <c r="AE181" s="54"/>
      <c r="AF181" s="184"/>
    </row>
    <row r="182" hidden="1">
      <c r="B182" s="108"/>
      <c r="C182" s="65"/>
      <c r="D182" s="108"/>
      <c r="E182" s="108"/>
      <c r="F182" s="119"/>
      <c r="G182" s="71"/>
      <c r="H182" s="71"/>
      <c r="J182" s="71"/>
      <c r="K182" s="71"/>
      <c r="L182" s="71"/>
      <c r="M182" s="71" t="str">
        <f t="shared" si="26"/>
        <v/>
      </c>
      <c r="N182" s="68" t="str">
        <f t="shared" ref="N182:N183" si="27">M182</f>
        <v/>
      </c>
      <c r="O182" s="54"/>
      <c r="P182" s="54"/>
      <c r="Q182" s="181" t="s">
        <v>195</v>
      </c>
      <c r="R182" s="54"/>
      <c r="S182" s="54"/>
      <c r="T182" s="54"/>
      <c r="U182" s="54"/>
      <c r="V182" s="54"/>
      <c r="W182" s="54"/>
      <c r="X182" s="54"/>
      <c r="Y182" s="54"/>
      <c r="Z182" s="54"/>
      <c r="AA182" s="54"/>
      <c r="AB182" s="54"/>
      <c r="AC182" s="54"/>
      <c r="AD182" s="54"/>
      <c r="AE182" s="54"/>
      <c r="AF182" s="184"/>
    </row>
    <row r="183" hidden="1">
      <c r="B183" s="108"/>
      <c r="C183" s="194" t="s">
        <v>198</v>
      </c>
      <c r="D183" s="108"/>
      <c r="E183" s="108"/>
      <c r="F183" s="166">
        <v>1959.0</v>
      </c>
      <c r="G183" s="223">
        <f>G189-G177-G180+G185</f>
        <v>1419.703925</v>
      </c>
      <c r="H183" s="224" t="s">
        <v>331</v>
      </c>
      <c r="I183" s="225" t="s">
        <v>335</v>
      </c>
      <c r="N183" s="68" t="str">
        <f t="shared" si="27"/>
        <v/>
      </c>
      <c r="O183" s="326" t="s">
        <v>484</v>
      </c>
      <c r="P183" s="335"/>
      <c r="Q183" s="181"/>
      <c r="R183" s="52" t="s">
        <v>327</v>
      </c>
      <c r="S183" s="142"/>
      <c r="T183" s="142"/>
      <c r="U183" s="142"/>
      <c r="V183" s="142"/>
      <c r="W183" s="142"/>
      <c r="X183" s="142"/>
      <c r="Y183" s="142"/>
      <c r="Z183" s="142"/>
      <c r="AA183" s="142"/>
      <c r="AB183" s="142"/>
      <c r="AC183" s="142"/>
      <c r="AD183" s="142"/>
      <c r="AE183" s="142"/>
      <c r="AF183" s="184"/>
    </row>
    <row r="184" hidden="1">
      <c r="B184" s="108"/>
      <c r="C184" s="108"/>
      <c r="D184" s="108"/>
      <c r="E184" s="108"/>
      <c r="F184" s="54"/>
      <c r="G184" s="71"/>
      <c r="H184" s="71"/>
      <c r="I184" s="54"/>
      <c r="J184" s="71"/>
      <c r="K184" s="71"/>
      <c r="L184" s="71"/>
      <c r="M184" s="67"/>
      <c r="N184" s="68"/>
      <c r="O184" s="326" t="s">
        <v>484</v>
      </c>
      <c r="P184" s="335"/>
      <c r="Q184" s="181"/>
      <c r="R184" s="52" t="s">
        <v>328</v>
      </c>
      <c r="S184" s="187"/>
      <c r="T184" s="187"/>
      <c r="U184" s="187"/>
      <c r="V184" s="187"/>
      <c r="W184" s="187"/>
      <c r="X184" s="187"/>
      <c r="Y184" s="187"/>
      <c r="Z184" s="187"/>
      <c r="AA184" s="187"/>
      <c r="AB184" s="187"/>
      <c r="AC184" s="187"/>
      <c r="AD184" s="187"/>
      <c r="AE184" s="187"/>
      <c r="AF184" s="184"/>
    </row>
    <row r="185" hidden="1">
      <c r="B185" s="108"/>
      <c r="C185" s="194" t="s">
        <v>199</v>
      </c>
      <c r="D185" s="108"/>
      <c r="E185" s="108"/>
      <c r="F185" s="197">
        <v>2825.0</v>
      </c>
      <c r="G185" s="195">
        <f>N187</f>
        <v>2825</v>
      </c>
      <c r="H185" s="130" t="s">
        <v>331</v>
      </c>
      <c r="J185" s="71"/>
      <c r="K185" s="71"/>
      <c r="L185" s="71"/>
      <c r="M185" s="71"/>
      <c r="N185" s="68"/>
      <c r="P185" s="56"/>
      <c r="Q185" s="181"/>
      <c r="R185" s="52" t="s">
        <v>329</v>
      </c>
      <c r="S185" s="189">
        <f t="shared" ref="S185:AE185" si="28">S183*$J$8</f>
        <v>0</v>
      </c>
      <c r="T185" s="189">
        <f t="shared" si="28"/>
        <v>0</v>
      </c>
      <c r="U185" s="189">
        <f t="shared" si="28"/>
        <v>0</v>
      </c>
      <c r="V185" s="189">
        <f t="shared" si="28"/>
        <v>0</v>
      </c>
      <c r="W185" s="189">
        <f t="shared" si="28"/>
        <v>0</v>
      </c>
      <c r="X185" s="190">
        <f t="shared" si="28"/>
        <v>0</v>
      </c>
      <c r="Y185" s="190">
        <f t="shared" si="28"/>
        <v>0</v>
      </c>
      <c r="Z185" s="189">
        <f t="shared" si="28"/>
        <v>0</v>
      </c>
      <c r="AA185" s="189">
        <f t="shared" si="28"/>
        <v>0</v>
      </c>
      <c r="AB185" s="189">
        <f t="shared" si="28"/>
        <v>0</v>
      </c>
      <c r="AC185" s="189">
        <f t="shared" si="28"/>
        <v>0</v>
      </c>
      <c r="AD185" s="189">
        <f t="shared" si="28"/>
        <v>0</v>
      </c>
      <c r="AE185" s="189">
        <f t="shared" si="28"/>
        <v>0</v>
      </c>
      <c r="AF185" s="184"/>
    </row>
    <row r="186" hidden="1">
      <c r="B186" s="198" t="s">
        <v>205</v>
      </c>
      <c r="C186" s="112" t="s">
        <v>336</v>
      </c>
      <c r="D186" s="108"/>
      <c r="E186" s="108"/>
      <c r="F186" s="71"/>
      <c r="G186" s="71"/>
      <c r="H186" s="71"/>
      <c r="I186" s="71"/>
      <c r="J186" s="71"/>
      <c r="K186" s="71"/>
      <c r="L186" s="71"/>
      <c r="M186" s="71"/>
      <c r="N186" s="68" t="str">
        <f t="shared" ref="N186:N187" si="29">F186</f>
        <v/>
      </c>
      <c r="O186" s="54"/>
      <c r="P186" s="54"/>
      <c r="Q186" s="199"/>
      <c r="R186" s="200"/>
      <c r="S186" s="200"/>
      <c r="T186" s="200"/>
      <c r="U186" s="200"/>
      <c r="V186" s="200"/>
      <c r="W186" s="200"/>
      <c r="X186" s="200"/>
      <c r="Y186" s="200"/>
      <c r="Z186" s="200"/>
      <c r="AA186" s="200"/>
      <c r="AB186" s="200"/>
      <c r="AC186" s="200"/>
      <c r="AD186" s="200"/>
      <c r="AE186" s="200"/>
      <c r="AF186" s="201"/>
    </row>
    <row r="187" hidden="1">
      <c r="B187" s="194" t="s">
        <v>128</v>
      </c>
      <c r="C187" s="167" t="s">
        <v>337</v>
      </c>
      <c r="D187" s="108"/>
      <c r="E187" s="108"/>
      <c r="F187" s="132">
        <f>O70</f>
        <v>2825</v>
      </c>
      <c r="G187" s="71"/>
      <c r="H187" s="202" t="s">
        <v>338</v>
      </c>
      <c r="I187" s="71"/>
      <c r="J187" s="71"/>
      <c r="K187" s="120">
        <f>G189+F185</f>
        <v>76656.70393</v>
      </c>
      <c r="L187" s="71"/>
      <c r="M187" s="71"/>
      <c r="N187" s="68">
        <f t="shared" si="29"/>
        <v>2825</v>
      </c>
      <c r="O187" s="54"/>
      <c r="P187" s="54"/>
    </row>
    <row r="188" hidden="1">
      <c r="B188" s="108"/>
      <c r="C188" s="108"/>
      <c r="D188" s="108"/>
      <c r="E188" s="108"/>
      <c r="F188" s="119"/>
      <c r="G188" s="71">
        <f>F189-G189</f>
        <v>539.296075</v>
      </c>
      <c r="H188" s="71"/>
      <c r="I188" s="71"/>
      <c r="J188" s="71" t="str">
        <f>G177+G180+#REF!-G185</f>
        <v>#REF!</v>
      </c>
      <c r="K188" s="71"/>
      <c r="L188" s="71"/>
      <c r="M188" s="71"/>
      <c r="N188" s="71"/>
    </row>
    <row r="189" hidden="1">
      <c r="B189" s="108"/>
      <c r="C189" s="194" t="s">
        <v>201</v>
      </c>
      <c r="D189" s="108"/>
      <c r="E189" s="108"/>
      <c r="F189" s="113">
        <v>74371.0</v>
      </c>
      <c r="G189" s="131">
        <f>sum(O190:O208)</f>
        <v>73831.70393</v>
      </c>
      <c r="H189" s="130" t="s">
        <v>331</v>
      </c>
      <c r="I189" s="135"/>
      <c r="K189" s="71"/>
      <c r="L189" s="71"/>
      <c r="M189" s="71"/>
      <c r="N189" s="71"/>
      <c r="P189" s="2" t="s">
        <v>203</v>
      </c>
      <c r="Q189" s="59">
        <f>M190+N191+N192+N193+N194+N195+N196+N197+N198-M199-N200-N201+N202+M203-M204-M205-M206+M207+M208</f>
        <v>73831.70393</v>
      </c>
    </row>
    <row r="190" hidden="1">
      <c r="B190" s="108"/>
      <c r="C190" s="164" t="s">
        <v>204</v>
      </c>
      <c r="D190" s="108"/>
      <c r="E190" s="108"/>
      <c r="F190" s="132">
        <f>F181+F178</f>
        <v>75237</v>
      </c>
      <c r="G190" s="119"/>
      <c r="H190" s="71"/>
      <c r="I190" s="71"/>
      <c r="J190" s="71"/>
      <c r="K190" s="71"/>
      <c r="L190" s="71"/>
      <c r="M190" s="120">
        <f t="shared" ref="M190:M202" si="31">if(Count(F190:L190)&gt;0,sum(F190:L190),"")</f>
        <v>75237</v>
      </c>
      <c r="N190" s="54"/>
      <c r="O190" s="136">
        <f>M190</f>
        <v>75237</v>
      </c>
      <c r="P190" s="54"/>
    </row>
    <row r="191" hidden="1">
      <c r="B191" s="137" t="s">
        <v>205</v>
      </c>
      <c r="C191" s="164" t="s">
        <v>206</v>
      </c>
      <c r="D191" s="65"/>
      <c r="E191" s="65"/>
      <c r="F191" s="132" t="str">
        <f t="shared" ref="F191:L191" si="30">F27</f>
        <v/>
      </c>
      <c r="G191" s="132" t="str">
        <f t="shared" si="30"/>
        <v/>
      </c>
      <c r="H191" s="132" t="str">
        <f t="shared" si="30"/>
        <v/>
      </c>
      <c r="I191" s="132" t="str">
        <f t="shared" si="30"/>
        <v/>
      </c>
      <c r="J191" s="132" t="str">
        <f t="shared" si="30"/>
        <v/>
      </c>
      <c r="K191" s="132" t="str">
        <f t="shared" si="30"/>
        <v/>
      </c>
      <c r="L191" s="132" t="str">
        <f t="shared" si="30"/>
        <v/>
      </c>
      <c r="M191" s="120" t="str">
        <f t="shared" si="31"/>
        <v/>
      </c>
      <c r="N191" s="134" t="str">
        <f t="shared" ref="N191:N198" si="33">if(ISNUMBER(M191)=false,"",if($J$8&lt;&gt;0,if(M191&lt;&gt;"",M191*$J$8,""),""))</f>
        <v/>
      </c>
      <c r="O191" s="138" t="str">
        <f t="shared" ref="O191:O198" si="34">N191</f>
        <v/>
      </c>
      <c r="P191" s="54"/>
    </row>
    <row r="192" hidden="1">
      <c r="B192" s="137" t="s">
        <v>205</v>
      </c>
      <c r="C192" s="203" t="s">
        <v>207</v>
      </c>
      <c r="D192" s="65"/>
      <c r="E192" s="65"/>
      <c r="F192" s="132" t="str">
        <f t="shared" ref="F192:L192" si="32">F28</f>
        <v/>
      </c>
      <c r="G192" s="132" t="str">
        <f t="shared" si="32"/>
        <v/>
      </c>
      <c r="H192" s="132" t="str">
        <f t="shared" si="32"/>
        <v/>
      </c>
      <c r="I192" s="132" t="str">
        <f t="shared" si="32"/>
        <v/>
      </c>
      <c r="J192" s="132" t="str">
        <f t="shared" si="32"/>
        <v/>
      </c>
      <c r="K192" s="132" t="str">
        <f t="shared" si="32"/>
        <v/>
      </c>
      <c r="L192" s="132" t="str">
        <f t="shared" si="32"/>
        <v/>
      </c>
      <c r="M192" s="120" t="str">
        <f t="shared" si="31"/>
        <v/>
      </c>
      <c r="N192" s="134" t="str">
        <f t="shared" si="33"/>
        <v/>
      </c>
      <c r="O192" s="138" t="str">
        <f t="shared" si="34"/>
        <v/>
      </c>
      <c r="P192" s="54"/>
    </row>
    <row r="193" hidden="1">
      <c r="B193" s="137" t="s">
        <v>205</v>
      </c>
      <c r="C193" s="164" t="s">
        <v>208</v>
      </c>
      <c r="D193" s="65"/>
      <c r="E193" s="65"/>
      <c r="F193" s="132">
        <f t="shared" ref="F193:L193" si="35">F34</f>
        <v>25595</v>
      </c>
      <c r="G193" s="132" t="str">
        <f t="shared" si="35"/>
        <v/>
      </c>
      <c r="H193" s="132" t="str">
        <f t="shared" si="35"/>
        <v/>
      </c>
      <c r="I193" s="132" t="str">
        <f t="shared" si="35"/>
        <v/>
      </c>
      <c r="J193" s="132" t="str">
        <f t="shared" si="35"/>
        <v/>
      </c>
      <c r="K193" s="132" t="str">
        <f t="shared" si="35"/>
        <v/>
      </c>
      <c r="L193" s="132" t="str">
        <f t="shared" si="35"/>
        <v/>
      </c>
      <c r="M193" s="120">
        <f t="shared" si="31"/>
        <v>25595</v>
      </c>
      <c r="N193" s="134">
        <f t="shared" si="33"/>
        <v>242.2879009</v>
      </c>
      <c r="O193" s="138">
        <f t="shared" si="34"/>
        <v>242.2879009</v>
      </c>
      <c r="P193" s="54"/>
    </row>
    <row r="194" hidden="1">
      <c r="B194" s="137" t="s">
        <v>205</v>
      </c>
      <c r="C194" s="203" t="s">
        <v>209</v>
      </c>
      <c r="D194" s="65"/>
      <c r="E194" s="65"/>
      <c r="F194" s="132" t="str">
        <f t="shared" ref="F194:L194" si="36">F37</f>
        <v/>
      </c>
      <c r="G194" s="132" t="str">
        <f t="shared" si="36"/>
        <v/>
      </c>
      <c r="H194" s="132" t="str">
        <f t="shared" si="36"/>
        <v/>
      </c>
      <c r="I194" s="132" t="str">
        <f t="shared" si="36"/>
        <v/>
      </c>
      <c r="J194" s="132" t="str">
        <f t="shared" si="36"/>
        <v/>
      </c>
      <c r="K194" s="132" t="str">
        <f t="shared" si="36"/>
        <v/>
      </c>
      <c r="L194" s="132" t="str">
        <f t="shared" si="36"/>
        <v/>
      </c>
      <c r="M194" s="120" t="str">
        <f t="shared" si="31"/>
        <v/>
      </c>
      <c r="N194" s="68" t="str">
        <f t="shared" si="33"/>
        <v/>
      </c>
      <c r="O194" s="138" t="str">
        <f t="shared" si="34"/>
        <v/>
      </c>
      <c r="P194" s="54"/>
    </row>
    <row r="195" hidden="1">
      <c r="B195" s="137" t="s">
        <v>205</v>
      </c>
      <c r="C195" s="164" t="s">
        <v>210</v>
      </c>
      <c r="D195" s="65"/>
      <c r="E195" s="65"/>
      <c r="F195" s="132">
        <f t="shared" ref="F195:L195" si="37">F38</f>
        <v>57726</v>
      </c>
      <c r="G195" s="132" t="str">
        <f t="shared" si="37"/>
        <v/>
      </c>
      <c r="H195" s="132" t="str">
        <f t="shared" si="37"/>
        <v/>
      </c>
      <c r="I195" s="132" t="str">
        <f t="shared" si="37"/>
        <v/>
      </c>
      <c r="J195" s="132" t="str">
        <f t="shared" si="37"/>
        <v/>
      </c>
      <c r="K195" s="132" t="str">
        <f t="shared" si="37"/>
        <v/>
      </c>
      <c r="L195" s="132" t="str">
        <f t="shared" si="37"/>
        <v/>
      </c>
      <c r="M195" s="120">
        <f t="shared" si="31"/>
        <v>57726</v>
      </c>
      <c r="N195" s="134">
        <f t="shared" si="33"/>
        <v>546.4470157</v>
      </c>
      <c r="O195" s="138">
        <f t="shared" si="34"/>
        <v>546.4470157</v>
      </c>
      <c r="P195" s="54"/>
    </row>
    <row r="196" hidden="1">
      <c r="B196" s="137" t="s">
        <v>205</v>
      </c>
      <c r="C196" s="164" t="s">
        <v>211</v>
      </c>
      <c r="D196" s="65"/>
      <c r="E196" s="65"/>
      <c r="F196" s="132">
        <f>F39</f>
        <v>88516</v>
      </c>
      <c r="G196" s="132"/>
      <c r="H196" s="132"/>
      <c r="I196" s="132"/>
      <c r="J196" s="132"/>
      <c r="K196" s="132"/>
      <c r="L196" s="132"/>
      <c r="M196" s="120">
        <f t="shared" si="31"/>
        <v>88516</v>
      </c>
      <c r="N196" s="134">
        <f t="shared" si="33"/>
        <v>837.9119295</v>
      </c>
      <c r="O196" s="138">
        <f t="shared" si="34"/>
        <v>837.9119295</v>
      </c>
      <c r="P196" s="54"/>
    </row>
    <row r="197" hidden="1">
      <c r="B197" s="137" t="s">
        <v>205</v>
      </c>
      <c r="C197" s="203" t="s">
        <v>212</v>
      </c>
      <c r="D197" s="65"/>
      <c r="E197" s="65"/>
      <c r="F197" s="132" t="str">
        <f t="shared" ref="F197:L197" si="38">F44</f>
        <v/>
      </c>
      <c r="G197" s="132" t="str">
        <f t="shared" si="38"/>
        <v/>
      </c>
      <c r="H197" s="132" t="str">
        <f t="shared" si="38"/>
        <v/>
      </c>
      <c r="I197" s="132" t="str">
        <f t="shared" si="38"/>
        <v/>
      </c>
      <c r="J197" s="132" t="str">
        <f t="shared" si="38"/>
        <v/>
      </c>
      <c r="K197" s="132" t="str">
        <f t="shared" si="38"/>
        <v/>
      </c>
      <c r="L197" s="132" t="str">
        <f t="shared" si="38"/>
        <v/>
      </c>
      <c r="M197" s="120" t="str">
        <f t="shared" si="31"/>
        <v/>
      </c>
      <c r="N197" s="68" t="str">
        <f t="shared" si="33"/>
        <v/>
      </c>
      <c r="O197" s="138" t="str">
        <f t="shared" si="34"/>
        <v/>
      </c>
      <c r="P197" s="54"/>
    </row>
    <row r="198" hidden="1">
      <c r="B198" s="137" t="s">
        <v>205</v>
      </c>
      <c r="C198" s="203" t="s">
        <v>213</v>
      </c>
      <c r="D198" s="65"/>
      <c r="E198" s="65"/>
      <c r="F198" s="132">
        <f t="shared" ref="F198:L198" si="39">F45</f>
        <v>5762</v>
      </c>
      <c r="G198" s="132" t="str">
        <f t="shared" si="39"/>
        <v/>
      </c>
      <c r="H198" s="132" t="str">
        <f t="shared" si="39"/>
        <v/>
      </c>
      <c r="I198" s="132" t="str">
        <f t="shared" si="39"/>
        <v/>
      </c>
      <c r="J198" s="132" t="str">
        <f t="shared" si="39"/>
        <v/>
      </c>
      <c r="K198" s="132" t="str">
        <f t="shared" si="39"/>
        <v/>
      </c>
      <c r="L198" s="132" t="str">
        <f t="shared" si="39"/>
        <v/>
      </c>
      <c r="M198" s="120">
        <f t="shared" si="31"/>
        <v>5762</v>
      </c>
      <c r="N198" s="68">
        <f t="shared" si="33"/>
        <v>54.54435964</v>
      </c>
      <c r="O198" s="138">
        <f t="shared" si="34"/>
        <v>54.54435964</v>
      </c>
      <c r="P198" s="54"/>
    </row>
    <row r="199" hidden="1">
      <c r="B199" s="65" t="s">
        <v>128</v>
      </c>
      <c r="C199" s="203" t="s">
        <v>214</v>
      </c>
      <c r="D199" s="65"/>
      <c r="E199" s="65"/>
      <c r="F199" s="140">
        <v>0.0</v>
      </c>
      <c r="G199" s="71"/>
      <c r="H199" s="71"/>
      <c r="I199" s="71"/>
      <c r="J199" s="71"/>
      <c r="K199" s="71"/>
      <c r="L199" s="71"/>
      <c r="M199" s="68">
        <f t="shared" si="31"/>
        <v>0</v>
      </c>
      <c r="N199" s="141"/>
      <c r="O199" s="138">
        <f>-M199</f>
        <v>0</v>
      </c>
      <c r="P199" s="54"/>
    </row>
    <row r="200" hidden="1">
      <c r="B200" s="65" t="s">
        <v>128</v>
      </c>
      <c r="C200" s="203" t="s">
        <v>215</v>
      </c>
      <c r="D200" s="65"/>
      <c r="E200" s="65"/>
      <c r="F200" s="132">
        <f t="shared" ref="F200:L200" si="40">F50</f>
        <v>33227</v>
      </c>
      <c r="G200" s="132" t="str">
        <f t="shared" si="40"/>
        <v/>
      </c>
      <c r="H200" s="132" t="str">
        <f t="shared" si="40"/>
        <v/>
      </c>
      <c r="I200" s="132" t="str">
        <f t="shared" si="40"/>
        <v/>
      </c>
      <c r="J200" s="132" t="str">
        <f t="shared" si="40"/>
        <v/>
      </c>
      <c r="K200" s="132" t="str">
        <f t="shared" si="40"/>
        <v/>
      </c>
      <c r="L200" s="132" t="str">
        <f t="shared" si="40"/>
        <v/>
      </c>
      <c r="M200" s="120">
        <f t="shared" si="31"/>
        <v>33227</v>
      </c>
      <c r="N200" s="68">
        <f t="shared" ref="N200:N202" si="42">if(ISNUMBER(M200)=false,"",if($J$8&lt;&gt;0,if(M200&lt;&gt;"",M200*$J$8,""),""))</f>
        <v>314.5340919</v>
      </c>
      <c r="O200" s="138">
        <f t="shared" ref="O200:O202" si="43">-N200</f>
        <v>-314.5340919</v>
      </c>
    </row>
    <row r="201" hidden="1">
      <c r="B201" s="65" t="s">
        <v>128</v>
      </c>
      <c r="C201" s="164" t="s">
        <v>216</v>
      </c>
      <c r="D201" s="65"/>
      <c r="E201" s="65"/>
      <c r="F201" s="132">
        <f>F51</f>
        <v>57040</v>
      </c>
      <c r="G201" s="132" t="str">
        <f t="shared" ref="G201:L201" si="41">G50</f>
        <v/>
      </c>
      <c r="H201" s="132" t="str">
        <f t="shared" si="41"/>
        <v/>
      </c>
      <c r="I201" s="132" t="str">
        <f t="shared" si="41"/>
        <v/>
      </c>
      <c r="J201" s="132" t="str">
        <f t="shared" si="41"/>
        <v/>
      </c>
      <c r="K201" s="132" t="str">
        <f t="shared" si="41"/>
        <v/>
      </c>
      <c r="L201" s="132" t="str">
        <f t="shared" si="41"/>
        <v/>
      </c>
      <c r="M201" s="120">
        <f t="shared" si="31"/>
        <v>57040</v>
      </c>
      <c r="N201" s="68">
        <f t="shared" si="42"/>
        <v>539.9531888</v>
      </c>
      <c r="O201" s="189">
        <f t="shared" si="43"/>
        <v>-539.9531888</v>
      </c>
      <c r="P201" s="326" t="s">
        <v>487</v>
      </c>
    </row>
    <row r="202" hidden="1">
      <c r="B202" s="204" t="s">
        <v>128</v>
      </c>
      <c r="C202" s="164" t="s">
        <v>217</v>
      </c>
      <c r="D202" s="65"/>
      <c r="E202" s="65"/>
      <c r="F202" s="140">
        <v>0.0</v>
      </c>
      <c r="G202" s="142"/>
      <c r="H202" s="66"/>
      <c r="I202" s="66"/>
      <c r="J202" s="66"/>
      <c r="K202" s="66"/>
      <c r="L202" s="66"/>
      <c r="M202" s="120">
        <f t="shared" si="31"/>
        <v>0</v>
      </c>
      <c r="N202" s="68">
        <f t="shared" si="42"/>
        <v>0</v>
      </c>
      <c r="O202" s="189">
        <f t="shared" si="43"/>
        <v>0</v>
      </c>
      <c r="P202" s="349" t="s">
        <v>489</v>
      </c>
    </row>
    <row r="203" hidden="1">
      <c r="B203" s="144" t="s">
        <v>205</v>
      </c>
      <c r="C203" s="164" t="s">
        <v>341</v>
      </c>
      <c r="D203" s="108"/>
      <c r="E203" s="108"/>
      <c r="F203" s="145">
        <v>2078.0</v>
      </c>
      <c r="G203" s="2" t="s">
        <v>342</v>
      </c>
      <c r="H203" s="168">
        <f>O33</f>
        <v>2078</v>
      </c>
      <c r="I203" s="196" t="s">
        <v>309</v>
      </c>
      <c r="M203" s="134">
        <f t="shared" ref="M203:M204" si="44">F203</f>
        <v>2078</v>
      </c>
      <c r="N203" s="141"/>
      <c r="O203" s="138">
        <f>M203</f>
        <v>2078</v>
      </c>
    </row>
    <row r="204" hidden="1">
      <c r="B204" s="108" t="s">
        <v>128</v>
      </c>
      <c r="C204" s="164" t="s">
        <v>343</v>
      </c>
      <c r="D204" s="108"/>
      <c r="E204" s="108"/>
      <c r="F204" s="145">
        <v>1485.0</v>
      </c>
      <c r="G204" s="2" t="s">
        <v>342</v>
      </c>
      <c r="H204" s="168">
        <f>O51</f>
        <v>1485</v>
      </c>
      <c r="I204" s="196" t="s">
        <v>307</v>
      </c>
      <c r="M204" s="134">
        <f t="shared" si="44"/>
        <v>1485</v>
      </c>
      <c r="N204" s="141"/>
      <c r="O204" s="138">
        <f t="shared" ref="O204:O206" si="45">-M204</f>
        <v>-1485</v>
      </c>
    </row>
    <row r="205" hidden="1">
      <c r="B205" s="108" t="s">
        <v>128</v>
      </c>
      <c r="C205" s="164" t="s">
        <v>221</v>
      </c>
      <c r="D205" s="108"/>
      <c r="E205" s="108"/>
      <c r="F205" s="145"/>
      <c r="G205" s="71"/>
      <c r="H205" s="71"/>
      <c r="I205" s="71"/>
      <c r="J205" s="71"/>
      <c r="K205" s="71"/>
      <c r="L205" s="71"/>
      <c r="M205" s="134" t="str">
        <f t="shared" ref="M205:M224" si="46">if(Count(F205:L205)&gt;0,sum(F205:L205),"")</f>
        <v/>
      </c>
      <c r="N205" s="141"/>
      <c r="O205" s="138">
        <f t="shared" si="45"/>
        <v>0</v>
      </c>
      <c r="Q205" s="2" t="s">
        <v>222</v>
      </c>
    </row>
    <row r="206" hidden="1">
      <c r="B206" s="108" t="s">
        <v>128</v>
      </c>
      <c r="C206" s="164" t="s">
        <v>344</v>
      </c>
      <c r="D206" s="108"/>
      <c r="E206" s="108"/>
      <c r="F206" s="132">
        <f>F187</f>
        <v>2825</v>
      </c>
      <c r="G206" s="71"/>
      <c r="H206" s="71"/>
      <c r="I206" s="71"/>
      <c r="J206" s="71"/>
      <c r="K206" s="71"/>
      <c r="L206" s="71"/>
      <c r="M206" s="134">
        <f t="shared" si="46"/>
        <v>2825</v>
      </c>
      <c r="N206" s="141"/>
      <c r="O206" s="138">
        <f t="shared" si="45"/>
        <v>-2825</v>
      </c>
    </row>
    <row r="207" hidden="1">
      <c r="B207" s="144" t="s">
        <v>205</v>
      </c>
      <c r="C207" s="167" t="s">
        <v>224</v>
      </c>
      <c r="D207" s="108"/>
      <c r="E207" s="108"/>
      <c r="F207" s="145" t="s">
        <v>151</v>
      </c>
      <c r="G207" s="71"/>
      <c r="H207" s="71"/>
      <c r="I207" s="71"/>
      <c r="J207" s="71"/>
      <c r="K207" s="71"/>
      <c r="L207" s="71"/>
      <c r="M207" s="134" t="str">
        <f t="shared" si="46"/>
        <v/>
      </c>
      <c r="N207" s="141"/>
      <c r="O207" s="138" t="str">
        <f t="shared" ref="O207:O208" si="47">M207</f>
        <v/>
      </c>
    </row>
    <row r="208" hidden="1">
      <c r="B208" s="144" t="s">
        <v>205</v>
      </c>
      <c r="C208" s="167" t="s">
        <v>225</v>
      </c>
      <c r="D208" s="108"/>
      <c r="E208" s="108"/>
      <c r="F208" s="145" t="s">
        <v>151</v>
      </c>
      <c r="G208" s="71"/>
      <c r="H208" s="71"/>
      <c r="I208" s="71"/>
      <c r="J208" s="71"/>
      <c r="K208" s="71"/>
      <c r="L208" s="71"/>
      <c r="M208" s="134" t="str">
        <f t="shared" si="46"/>
        <v/>
      </c>
      <c r="N208" s="141"/>
      <c r="O208" s="138" t="str">
        <f t="shared" si="47"/>
        <v/>
      </c>
      <c r="P208" s="326" t="s">
        <v>492</v>
      </c>
    </row>
    <row r="209" hidden="1">
      <c r="B209" s="40"/>
      <c r="C209" s="146"/>
      <c r="D209" s="41"/>
      <c r="E209" s="41"/>
      <c r="F209" s="147"/>
      <c r="G209" s="43"/>
      <c r="H209" s="43"/>
      <c r="I209" s="43"/>
      <c r="J209" s="43"/>
      <c r="K209" s="43"/>
      <c r="L209" s="43"/>
      <c r="M209" s="85" t="str">
        <f t="shared" si="46"/>
        <v/>
      </c>
      <c r="N209" s="48" t="str">
        <f t="shared" ref="N209:N224" si="48">if(ISNUMBER(M209)=false,"",if($J$8&lt;&gt;0,if(M209&lt;&gt;"",M209*$J$8,""),""))</f>
        <v/>
      </c>
      <c r="O209" s="148"/>
      <c r="P209" s="326" t="s">
        <v>493</v>
      </c>
    </row>
    <row r="210" hidden="1">
      <c r="B210" s="40"/>
      <c r="C210" s="146"/>
      <c r="D210" s="41"/>
      <c r="E210" s="41"/>
      <c r="F210" s="147"/>
      <c r="G210" s="43"/>
      <c r="H210" s="43"/>
      <c r="I210" s="43"/>
      <c r="J210" s="43"/>
      <c r="K210" s="43"/>
      <c r="L210" s="43"/>
      <c r="M210" s="85" t="str">
        <f t="shared" si="46"/>
        <v/>
      </c>
      <c r="N210" s="48" t="str">
        <f t="shared" si="48"/>
        <v/>
      </c>
      <c r="O210" s="148"/>
    </row>
    <row r="211" hidden="1">
      <c r="B211" s="40"/>
      <c r="C211" s="146"/>
      <c r="D211" s="41"/>
      <c r="E211" s="41"/>
      <c r="F211" s="147"/>
      <c r="G211" s="43"/>
      <c r="H211" s="43"/>
      <c r="I211" s="43"/>
      <c r="J211" s="43"/>
      <c r="K211" s="43"/>
      <c r="L211" s="43"/>
      <c r="M211" s="85" t="str">
        <f t="shared" si="46"/>
        <v/>
      </c>
      <c r="N211" s="48" t="str">
        <f t="shared" si="48"/>
        <v/>
      </c>
      <c r="O211" s="148"/>
    </row>
    <row r="212" hidden="1">
      <c r="B212" s="40"/>
      <c r="C212" s="146"/>
      <c r="D212" s="41"/>
      <c r="E212" s="41"/>
      <c r="F212" s="147"/>
      <c r="G212" s="43"/>
      <c r="H212" s="43"/>
      <c r="I212" s="43"/>
      <c r="J212" s="43"/>
      <c r="K212" s="43"/>
      <c r="L212" s="43"/>
      <c r="M212" s="85" t="str">
        <f t="shared" si="46"/>
        <v/>
      </c>
      <c r="N212" s="48" t="str">
        <f t="shared" si="48"/>
        <v/>
      </c>
      <c r="O212" s="148"/>
    </row>
    <row r="213" hidden="1">
      <c r="B213" s="40"/>
      <c r="C213" s="146"/>
      <c r="D213" s="41"/>
      <c r="E213" s="41"/>
      <c r="F213" s="147"/>
      <c r="G213" s="43"/>
      <c r="H213" s="43"/>
      <c r="I213" s="43"/>
      <c r="J213" s="43"/>
      <c r="K213" s="43"/>
      <c r="L213" s="43"/>
      <c r="M213" s="85" t="str">
        <f t="shared" si="46"/>
        <v/>
      </c>
      <c r="N213" s="48" t="str">
        <f t="shared" si="48"/>
        <v/>
      </c>
      <c r="O213" s="148"/>
    </row>
    <row r="214" hidden="1">
      <c r="B214" s="40"/>
      <c r="C214" s="146"/>
      <c r="D214" s="41"/>
      <c r="E214" s="41"/>
      <c r="F214" s="147"/>
      <c r="G214" s="43"/>
      <c r="H214" s="43"/>
      <c r="I214" s="43"/>
      <c r="J214" s="43"/>
      <c r="K214" s="43"/>
      <c r="L214" s="43"/>
      <c r="M214" s="85" t="str">
        <f t="shared" si="46"/>
        <v/>
      </c>
      <c r="N214" s="48" t="str">
        <f t="shared" si="48"/>
        <v/>
      </c>
      <c r="O214" s="148"/>
    </row>
    <row r="215" hidden="1">
      <c r="B215" s="40"/>
      <c r="C215" s="146"/>
      <c r="D215" s="41"/>
      <c r="E215" s="41"/>
      <c r="F215" s="147"/>
      <c r="G215" s="43"/>
      <c r="H215" s="43"/>
      <c r="I215" s="43"/>
      <c r="J215" s="43"/>
      <c r="K215" s="43"/>
      <c r="L215" s="43"/>
      <c r="M215" s="85" t="str">
        <f t="shared" si="46"/>
        <v/>
      </c>
      <c r="N215" s="48" t="str">
        <f t="shared" si="48"/>
        <v/>
      </c>
      <c r="O215" s="148"/>
    </row>
    <row r="216" hidden="1">
      <c r="B216" s="40"/>
      <c r="C216" s="146"/>
      <c r="D216" s="41"/>
      <c r="E216" s="41"/>
      <c r="F216" s="147"/>
      <c r="G216" s="43"/>
      <c r="H216" s="43"/>
      <c r="I216" s="43"/>
      <c r="J216" s="43"/>
      <c r="K216" s="43"/>
      <c r="L216" s="43"/>
      <c r="M216" s="85" t="str">
        <f t="shared" si="46"/>
        <v/>
      </c>
      <c r="N216" s="48" t="str">
        <f t="shared" si="48"/>
        <v/>
      </c>
      <c r="O216" s="148"/>
    </row>
    <row r="217" hidden="1">
      <c r="B217" s="40"/>
      <c r="C217" s="146"/>
      <c r="D217" s="41"/>
      <c r="E217" s="41"/>
      <c r="F217" s="147"/>
      <c r="G217" s="43"/>
      <c r="H217" s="43"/>
      <c r="I217" s="43"/>
      <c r="J217" s="43"/>
      <c r="K217" s="43"/>
      <c r="L217" s="43"/>
      <c r="M217" s="85" t="str">
        <f t="shared" si="46"/>
        <v/>
      </c>
      <c r="N217" s="48" t="str">
        <f t="shared" si="48"/>
        <v/>
      </c>
      <c r="O217" s="149" t="str">
        <f>M218</f>
        <v/>
      </c>
      <c r="P217" s="56" t="s">
        <v>226</v>
      </c>
    </row>
    <row r="218" hidden="1">
      <c r="B218" s="40"/>
      <c r="C218" s="146"/>
      <c r="D218" s="41"/>
      <c r="E218" s="41"/>
      <c r="F218" s="147"/>
      <c r="G218" s="43"/>
      <c r="H218" s="43"/>
      <c r="I218" s="43"/>
      <c r="J218" s="43"/>
      <c r="K218" s="43"/>
      <c r="L218" s="43"/>
      <c r="M218" s="85" t="str">
        <f t="shared" si="46"/>
        <v/>
      </c>
      <c r="N218" s="48" t="str">
        <f t="shared" si="48"/>
        <v/>
      </c>
      <c r="O218" s="136"/>
      <c r="P218" s="54"/>
    </row>
    <row r="219" hidden="1">
      <c r="B219" s="40"/>
      <c r="C219" s="146"/>
      <c r="D219" s="41"/>
      <c r="E219" s="41"/>
      <c r="F219" s="147"/>
      <c r="G219" s="43"/>
      <c r="H219" s="43"/>
      <c r="I219" s="43"/>
      <c r="J219" s="43"/>
      <c r="K219" s="43"/>
      <c r="L219" s="43"/>
      <c r="M219" s="85" t="str">
        <f t="shared" si="46"/>
        <v/>
      </c>
      <c r="N219" s="48" t="str">
        <f t="shared" si="48"/>
        <v/>
      </c>
      <c r="O219" s="136"/>
      <c r="P219" s="54"/>
    </row>
    <row r="220" hidden="1">
      <c r="B220" s="40"/>
      <c r="C220" s="146"/>
      <c r="D220" s="41"/>
      <c r="E220" s="41"/>
      <c r="F220" s="147"/>
      <c r="G220" s="43"/>
      <c r="H220" s="43"/>
      <c r="I220" s="43"/>
      <c r="J220" s="43"/>
      <c r="K220" s="43"/>
      <c r="L220" s="43"/>
      <c r="M220" s="85" t="str">
        <f t="shared" si="46"/>
        <v/>
      </c>
      <c r="N220" s="48" t="str">
        <f t="shared" si="48"/>
        <v/>
      </c>
      <c r="O220" s="149" t="str">
        <f>M221</f>
        <v/>
      </c>
      <c r="P220" s="56" t="s">
        <v>226</v>
      </c>
    </row>
    <row r="221" hidden="1">
      <c r="B221" s="40"/>
      <c r="C221" s="146"/>
      <c r="D221" s="41"/>
      <c r="E221" s="41"/>
      <c r="F221" s="147"/>
      <c r="G221" s="43"/>
      <c r="H221" s="43"/>
      <c r="I221" s="43"/>
      <c r="J221" s="43"/>
      <c r="K221" s="43"/>
      <c r="L221" s="43"/>
      <c r="M221" s="85" t="str">
        <f t="shared" si="46"/>
        <v/>
      </c>
      <c r="N221" s="48" t="str">
        <f t="shared" si="48"/>
        <v/>
      </c>
      <c r="O221" s="150"/>
      <c r="P221" s="54"/>
    </row>
    <row r="222" hidden="1">
      <c r="B222" s="40"/>
      <c r="C222" s="146"/>
      <c r="D222" s="41"/>
      <c r="E222" s="41"/>
      <c r="F222" s="147"/>
      <c r="G222" s="43"/>
      <c r="H222" s="43"/>
      <c r="I222" s="43"/>
      <c r="J222" s="43"/>
      <c r="K222" s="43"/>
      <c r="L222" s="43"/>
      <c r="M222" s="85" t="str">
        <f t="shared" si="46"/>
        <v/>
      </c>
      <c r="N222" s="48" t="str">
        <f t="shared" si="48"/>
        <v/>
      </c>
      <c r="O222" s="150"/>
      <c r="P222" s="54"/>
    </row>
    <row r="223" hidden="1">
      <c r="B223" s="40"/>
      <c r="C223" s="146"/>
      <c r="D223" s="41"/>
      <c r="E223" s="41"/>
      <c r="F223" s="147"/>
      <c r="G223" s="43"/>
      <c r="H223" s="43"/>
      <c r="I223" s="43"/>
      <c r="J223" s="43"/>
      <c r="K223" s="43"/>
      <c r="L223" s="43"/>
      <c r="M223" s="85" t="str">
        <f t="shared" si="46"/>
        <v/>
      </c>
      <c r="N223" s="48" t="str">
        <f t="shared" si="48"/>
        <v/>
      </c>
      <c r="O223" s="149">
        <f>O228-O220</f>
        <v>0</v>
      </c>
      <c r="P223" s="56" t="s">
        <v>226</v>
      </c>
    </row>
    <row r="224" hidden="1">
      <c r="B224" s="40"/>
      <c r="C224" s="146"/>
      <c r="D224" s="41"/>
      <c r="E224" s="41"/>
      <c r="F224" s="147"/>
      <c r="G224" s="43"/>
      <c r="H224" s="43"/>
      <c r="I224" s="43"/>
      <c r="J224" s="43"/>
      <c r="K224" s="43"/>
      <c r="L224" s="43"/>
      <c r="M224" s="85" t="str">
        <f t="shared" si="46"/>
        <v/>
      </c>
      <c r="N224" s="48" t="str">
        <f t="shared" si="48"/>
        <v/>
      </c>
      <c r="O224" s="150"/>
      <c r="P224" s="54"/>
    </row>
    <row r="225" hidden="1">
      <c r="N225" s="4"/>
      <c r="O225" s="149" t="str">
        <f>N226</f>
        <v/>
      </c>
      <c r="P225" s="56" t="s">
        <v>226</v>
      </c>
    </row>
    <row r="226" hidden="1">
      <c r="N226" s="4"/>
      <c r="O226" s="150"/>
      <c r="P226" s="54"/>
    </row>
    <row r="227" hidden="1">
      <c r="N227" s="4"/>
      <c r="O227" s="150"/>
      <c r="P227" s="54"/>
    </row>
    <row r="228" hidden="1">
      <c r="N228" s="4"/>
      <c r="O228" s="149">
        <f>M229+N230+N231+N232+N233+N234+N235-M236-N237-N238+M239-M240-M241</f>
        <v>0</v>
      </c>
      <c r="P228" s="56" t="s">
        <v>226</v>
      </c>
    </row>
    <row r="229" hidden="1"/>
    <row r="230" hidden="1"/>
    <row r="232">
      <c r="N232" s="4"/>
    </row>
    <row r="233">
      <c r="N233" s="4"/>
    </row>
    <row r="234">
      <c r="N234" s="4"/>
    </row>
    <row r="235">
      <c r="N235" s="4"/>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row r="1081">
      <c r="N1081" s="4"/>
    </row>
    <row r="1082">
      <c r="N1082" s="4"/>
    </row>
    <row r="1083">
      <c r="N1083" s="4"/>
    </row>
  </sheetData>
  <mergeCells count="24">
    <mergeCell ref="B8:D8"/>
    <mergeCell ref="AB8:AC8"/>
    <mergeCell ref="R36:V36"/>
    <mergeCell ref="D149:E149"/>
    <mergeCell ref="D150:E150"/>
    <mergeCell ref="D151:E151"/>
    <mergeCell ref="D152:E152"/>
    <mergeCell ref="D153:E153"/>
    <mergeCell ref="D154:E154"/>
    <mergeCell ref="D155:E155"/>
    <mergeCell ref="D156:E156"/>
    <mergeCell ref="D157:E157"/>
    <mergeCell ref="D158:E158"/>
    <mergeCell ref="D159:E159"/>
    <mergeCell ref="I183:M183"/>
    <mergeCell ref="I203:L203"/>
    <mergeCell ref="I204:L204"/>
    <mergeCell ref="D163:E163"/>
    <mergeCell ref="D164:E164"/>
    <mergeCell ref="D165:E165"/>
    <mergeCell ref="D168:E168"/>
    <mergeCell ref="D169:E169"/>
    <mergeCell ref="D170:E170"/>
    <mergeCell ref="D171:E171"/>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min="6" max="6" width="15.63"/>
    <col customWidth="1" min="17" max="17" width="24.88"/>
    <col customWidth="1" min="18" max="18" width="24.0"/>
    <col customWidth="1" min="20" max="20" width="24.88"/>
  </cols>
  <sheetData>
    <row r="1">
      <c r="A1" s="3" t="s">
        <v>742</v>
      </c>
      <c r="N1" s="4"/>
    </row>
    <row r="2">
      <c r="A2" s="5" t="s">
        <v>743</v>
      </c>
      <c r="B2" s="6"/>
      <c r="C2" s="6"/>
      <c r="D2" s="6"/>
      <c r="E2" s="6"/>
      <c r="F2" s="6"/>
      <c r="G2" s="6"/>
      <c r="H2" s="6"/>
      <c r="I2" s="6"/>
      <c r="J2" s="6"/>
      <c r="K2" s="6"/>
      <c r="N2" s="4"/>
    </row>
    <row r="3">
      <c r="A3" s="5" t="s">
        <v>744</v>
      </c>
      <c r="B3" s="6"/>
      <c r="C3" s="6"/>
      <c r="D3" s="6"/>
      <c r="E3" s="6"/>
      <c r="F3" s="6"/>
      <c r="G3" s="6"/>
      <c r="H3" s="6"/>
      <c r="I3" s="6"/>
      <c r="J3" s="6"/>
      <c r="K3" s="6"/>
      <c r="N3" s="4"/>
    </row>
    <row r="4">
      <c r="A4" s="7" t="s">
        <v>745</v>
      </c>
      <c r="N4" s="4"/>
      <c r="Y4" s="8" t="s">
        <v>7</v>
      </c>
    </row>
    <row r="5">
      <c r="A5" s="9" t="s">
        <v>746</v>
      </c>
      <c r="N5" s="4"/>
      <c r="Y5" s="2" t="s">
        <v>9</v>
      </c>
      <c r="AA5" s="10">
        <v>2021.0</v>
      </c>
    </row>
    <row r="6">
      <c r="A6" s="9" t="s">
        <v>10</v>
      </c>
      <c r="E6" s="11"/>
      <c r="F6" s="11"/>
      <c r="N6" s="4"/>
      <c r="Y6" s="2" t="s">
        <v>11</v>
      </c>
      <c r="AA6" s="12">
        <f>DATEVALUE("12/31/" &amp; AA5)</f>
        <v>44561</v>
      </c>
    </row>
    <row r="7">
      <c r="A7" s="9"/>
      <c r="E7" s="11"/>
      <c r="F7" s="11"/>
      <c r="N7" s="4"/>
      <c r="Y7" s="2" t="s">
        <v>12</v>
      </c>
      <c r="AA7" s="13">
        <v>0.01</v>
      </c>
    </row>
    <row r="8">
      <c r="B8" s="14" t="str">
        <f>"Enter your management fees (for the entire year of " &amp; AA5 &amp; ") using one of the three methods below:"</f>
        <v>Enter your management fees (for the entire year of 2021) using one of the three methods below:</v>
      </c>
      <c r="E8" s="15">
        <v>1000.0</v>
      </c>
      <c r="F8" s="8"/>
      <c r="G8" s="2" t="s">
        <v>13</v>
      </c>
      <c r="J8" s="16">
        <f>E8/AA8</f>
        <v>0.01876911752</v>
      </c>
      <c r="Y8" s="2" t="s">
        <v>14</v>
      </c>
      <c r="AA8" s="17">
        <v>53279.01</v>
      </c>
      <c r="AB8" s="7" t="s">
        <v>15</v>
      </c>
      <c r="AD8" s="7"/>
      <c r="AE8" s="7"/>
      <c r="AF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16</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t="s">
        <v>747</v>
      </c>
      <c r="G20" s="36"/>
      <c r="H20" s="36"/>
      <c r="I20" s="36"/>
      <c r="J20" s="36"/>
      <c r="K20" s="37"/>
      <c r="L20" s="37"/>
      <c r="M20" s="38"/>
      <c r="N20" s="39"/>
      <c r="O20" s="33"/>
      <c r="P20" s="33"/>
      <c r="Q20" s="33"/>
      <c r="R20" s="33"/>
      <c r="S20" s="33"/>
      <c r="T20" s="33"/>
      <c r="U20" s="33"/>
      <c r="V20" s="33"/>
      <c r="W20" s="33"/>
      <c r="X20" s="33"/>
      <c r="Y20" s="33"/>
      <c r="Z20" s="33"/>
      <c r="AA20" s="33"/>
      <c r="AB20" s="33"/>
      <c r="AC20" s="33"/>
      <c r="AD20" s="33"/>
      <c r="AE20" s="33"/>
      <c r="AF20" s="33"/>
    </row>
    <row r="21">
      <c r="B21" s="40" t="s">
        <v>37</v>
      </c>
      <c r="C21" s="41"/>
      <c r="D21" s="42"/>
      <c r="E21" s="42"/>
      <c r="F21" s="43"/>
      <c r="G21" s="43"/>
      <c r="H21" s="43"/>
      <c r="I21" s="43"/>
      <c r="J21" s="43"/>
      <c r="K21" s="44"/>
      <c r="L21" s="44"/>
      <c r="M21" s="45"/>
    </row>
    <row r="22">
      <c r="B22" s="40" t="s">
        <v>38</v>
      </c>
      <c r="C22" s="41" t="s">
        <v>39</v>
      </c>
      <c r="D22" s="42"/>
      <c r="E22" s="42"/>
      <c r="F22" s="43" t="s">
        <v>748</v>
      </c>
      <c r="G22" s="43"/>
      <c r="H22" s="43"/>
      <c r="I22" s="43"/>
      <c r="J22" s="43"/>
      <c r="K22" s="44"/>
      <c r="L22" s="44"/>
      <c r="M22" s="45"/>
      <c r="N22" s="46" t="s">
        <v>749</v>
      </c>
      <c r="O22" s="46"/>
      <c r="P22" s="46"/>
      <c r="Q22" s="46"/>
    </row>
    <row r="23">
      <c r="B23" s="40" t="s">
        <v>42</v>
      </c>
      <c r="C23" s="41" t="s">
        <v>43</v>
      </c>
      <c r="D23" s="41" t="s">
        <v>44</v>
      </c>
      <c r="E23" s="42"/>
      <c r="F23" s="47" t="s">
        <v>747</v>
      </c>
      <c r="G23" s="43"/>
      <c r="H23" s="43"/>
      <c r="I23" s="43"/>
      <c r="J23" s="43"/>
      <c r="K23" s="44"/>
      <c r="L23" s="44"/>
      <c r="M23" s="45"/>
      <c r="N23" s="46" t="s">
        <v>750</v>
      </c>
      <c r="O23" s="46"/>
      <c r="P23" s="46"/>
      <c r="Q23" s="46"/>
    </row>
    <row r="24">
      <c r="B24" s="40" t="s">
        <v>42</v>
      </c>
      <c r="C24" s="41" t="s">
        <v>47</v>
      </c>
      <c r="D24" s="41" t="s">
        <v>48</v>
      </c>
      <c r="E24" s="42"/>
      <c r="F24" s="43" t="s">
        <v>751</v>
      </c>
      <c r="G24" s="43"/>
      <c r="H24" s="43"/>
      <c r="I24" s="43"/>
      <c r="J24" s="43"/>
      <c r="K24" s="44"/>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50" si="4">if(Count(F26:L26)&gt;0,sum(F26:L26),"")</f>
        <v/>
      </c>
      <c r="N26" s="48" t="str">
        <f t="shared" ref="N26:N50" si="5">if(ISNUMBER(M26)=false,"",if($J$8&lt;&gt;0,if(M26&lt;&gt;"",M26*$J$8,""),""))</f>
        <v/>
      </c>
    </row>
    <row r="27">
      <c r="B27" s="40">
        <v>1.0</v>
      </c>
      <c r="C27" s="41" t="s">
        <v>51</v>
      </c>
      <c r="D27" s="42"/>
      <c r="E27" s="42"/>
      <c r="F27" s="49"/>
      <c r="G27" s="49"/>
      <c r="H27" s="49"/>
      <c r="I27" s="49"/>
      <c r="J27" s="49"/>
      <c r="K27" s="50"/>
      <c r="L27" s="50"/>
      <c r="M27" s="45" t="str">
        <f t="shared" si="4"/>
        <v/>
      </c>
      <c r="N27" s="48" t="str">
        <f t="shared" si="5"/>
        <v/>
      </c>
      <c r="O27" s="153"/>
    </row>
    <row r="28">
      <c r="B28" s="40">
        <v>2.0</v>
      </c>
      <c r="C28" s="41" t="s">
        <v>52</v>
      </c>
      <c r="D28" s="42"/>
      <c r="E28" s="42"/>
      <c r="F28" s="49"/>
      <c r="G28" s="49"/>
      <c r="H28" s="49"/>
      <c r="I28" s="49"/>
      <c r="J28" s="49"/>
      <c r="K28" s="50"/>
      <c r="L28" s="50"/>
      <c r="M28" s="45" t="str">
        <f t="shared" si="4"/>
        <v/>
      </c>
      <c r="N28" s="48" t="str">
        <f t="shared" si="5"/>
        <v/>
      </c>
      <c r="O28" s="153"/>
    </row>
    <row r="29">
      <c r="B29" s="40">
        <v>3.0</v>
      </c>
      <c r="C29" s="41" t="s">
        <v>53</v>
      </c>
      <c r="D29" s="42"/>
      <c r="E29" s="42"/>
      <c r="F29" s="50"/>
      <c r="G29" s="50"/>
      <c r="H29" s="50"/>
      <c r="I29" s="50"/>
      <c r="J29" s="50"/>
      <c r="K29" s="50"/>
      <c r="L29" s="50"/>
      <c r="M29" s="45" t="str">
        <f t="shared" si="4"/>
        <v/>
      </c>
      <c r="N29" s="48" t="str">
        <f t="shared" si="5"/>
        <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row>
    <row r="33">
      <c r="B33" s="40">
        <v>5.0</v>
      </c>
      <c r="C33" s="41" t="s">
        <v>60</v>
      </c>
      <c r="D33" s="42"/>
      <c r="E33" s="350"/>
      <c r="F33" s="49"/>
      <c r="G33" s="50"/>
      <c r="H33" s="49"/>
      <c r="I33" s="50"/>
      <c r="J33" s="50"/>
      <c r="K33" s="50"/>
      <c r="L33" s="50"/>
      <c r="M33" s="45" t="str">
        <f t="shared" si="4"/>
        <v/>
      </c>
      <c r="N33" s="48" t="str">
        <f t="shared" si="5"/>
        <v/>
      </c>
      <c r="O33" s="154">
        <v>816.0</v>
      </c>
      <c r="P33" s="2" t="s">
        <v>752</v>
      </c>
    </row>
    <row r="34">
      <c r="B34" s="40" t="s">
        <v>62</v>
      </c>
      <c r="C34" s="41" t="s">
        <v>63</v>
      </c>
      <c r="D34" s="42"/>
      <c r="E34" s="41" t="s">
        <v>64</v>
      </c>
      <c r="F34" s="49">
        <v>45490.27</v>
      </c>
      <c r="G34" s="50"/>
      <c r="H34" s="50"/>
      <c r="I34" s="50"/>
      <c r="J34" s="50"/>
      <c r="K34" s="50"/>
      <c r="L34" s="50"/>
      <c r="M34" s="51">
        <f t="shared" si="4"/>
        <v>45490.27</v>
      </c>
      <c r="N34" s="48">
        <f t="shared" si="5"/>
        <v>853.8122236</v>
      </c>
      <c r="O34" s="154">
        <v>854.0</v>
      </c>
    </row>
    <row r="35">
      <c r="B35" s="40" t="s">
        <v>65</v>
      </c>
      <c r="C35" s="41" t="s">
        <v>66</v>
      </c>
      <c r="D35" s="42"/>
      <c r="E35" s="41" t="s">
        <v>753</v>
      </c>
      <c r="F35" s="49">
        <v>45490.27</v>
      </c>
      <c r="G35" s="50"/>
      <c r="H35" s="50"/>
      <c r="I35" s="50"/>
      <c r="J35" s="50"/>
      <c r="K35" s="50"/>
      <c r="L35" s="50"/>
      <c r="M35" s="51">
        <f t="shared" si="4"/>
        <v>45490.27</v>
      </c>
      <c r="N35" s="48">
        <f t="shared" si="5"/>
        <v>853.8122236</v>
      </c>
      <c r="O35" s="154">
        <v>854.0</v>
      </c>
    </row>
    <row r="36">
      <c r="B36" s="40" t="s">
        <v>67</v>
      </c>
      <c r="C36" s="41" t="s">
        <v>68</v>
      </c>
      <c r="D36" s="42"/>
      <c r="E36" s="42"/>
      <c r="F36" s="50"/>
      <c r="G36" s="50"/>
      <c r="H36" s="50"/>
      <c r="I36" s="50"/>
      <c r="J36" s="50"/>
      <c r="K36" s="50"/>
      <c r="L36" s="50"/>
      <c r="M36" s="45" t="str">
        <f t="shared" si="4"/>
        <v/>
      </c>
      <c r="N36" s="48" t="str">
        <f t="shared" si="5"/>
        <v/>
      </c>
      <c r="O36" s="153"/>
      <c r="Q36" s="52" t="s">
        <v>69</v>
      </c>
      <c r="R36" s="53" t="s">
        <v>70</v>
      </c>
    </row>
    <row r="37">
      <c r="B37" s="40">
        <v>7.0</v>
      </c>
      <c r="C37" s="41" t="s">
        <v>71</v>
      </c>
      <c r="D37" s="42"/>
      <c r="E37" s="42"/>
      <c r="F37" s="50"/>
      <c r="G37" s="50"/>
      <c r="H37" s="50"/>
      <c r="I37" s="50"/>
      <c r="J37" s="50"/>
      <c r="K37" s="50"/>
      <c r="L37" s="50"/>
      <c r="M37" s="45" t="str">
        <f t="shared" si="4"/>
        <v/>
      </c>
      <c r="N37" s="48" t="str">
        <f t="shared" si="5"/>
        <v/>
      </c>
      <c r="O37" s="153"/>
      <c r="Q37" s="54"/>
      <c r="R37" s="55" t="s">
        <v>72</v>
      </c>
      <c r="S37" s="56" t="s">
        <v>73</v>
      </c>
      <c r="T37" s="52" t="s">
        <v>74</v>
      </c>
      <c r="U37" s="56" t="s">
        <v>75</v>
      </c>
      <c r="V37" s="56" t="s">
        <v>76</v>
      </c>
    </row>
    <row r="38">
      <c r="B38" s="40">
        <v>8.0</v>
      </c>
      <c r="C38" s="41" t="s">
        <v>77</v>
      </c>
      <c r="D38" s="42"/>
      <c r="E38" s="42"/>
      <c r="F38" s="50"/>
      <c r="G38" s="50"/>
      <c r="H38" s="50"/>
      <c r="I38" s="50"/>
      <c r="J38" s="50"/>
      <c r="K38" s="50"/>
      <c r="L38" s="50"/>
      <c r="M38" s="45" t="str">
        <f t="shared" si="4"/>
        <v/>
      </c>
      <c r="N38" s="48" t="str">
        <f t="shared" si="5"/>
        <v/>
      </c>
      <c r="O38" s="153"/>
      <c r="Q38" s="56" t="s">
        <v>78</v>
      </c>
      <c r="R38" s="57"/>
      <c r="S38" s="58" t="str">
        <f t="shared" ref="S38:S41" si="6">R38/$Q$38</f>
        <v>#VALUE!</v>
      </c>
      <c r="T38" s="57"/>
      <c r="U38" s="59" t="str">
        <f t="shared" ref="U38:U40" si="7">$S$35*S38</f>
        <v>#VALUE!</v>
      </c>
      <c r="V38" s="56" t="s">
        <v>79</v>
      </c>
    </row>
    <row r="39">
      <c r="B39" s="40" t="s">
        <v>80</v>
      </c>
      <c r="C39" s="41" t="s">
        <v>81</v>
      </c>
      <c r="D39" s="42"/>
      <c r="E39" s="42"/>
      <c r="F39" s="50"/>
      <c r="G39" s="50"/>
      <c r="H39" s="50"/>
      <c r="I39" s="50"/>
      <c r="J39" s="50"/>
      <c r="K39" s="50"/>
      <c r="L39" s="50"/>
      <c r="M39" s="45" t="str">
        <f t="shared" si="4"/>
        <v/>
      </c>
      <c r="N39" s="48" t="str">
        <f t="shared" si="5"/>
        <v/>
      </c>
      <c r="O39" s="153"/>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O40" s="153"/>
      <c r="Q40" s="56" t="s">
        <v>85</v>
      </c>
      <c r="R40" s="57"/>
      <c r="S40" s="58" t="str">
        <f t="shared" si="6"/>
        <v>#VALUE!</v>
      </c>
      <c r="T40" s="54"/>
      <c r="U40" s="59" t="str">
        <f t="shared" si="7"/>
        <v>#VALUE!</v>
      </c>
      <c r="V40" s="8" t="s">
        <v>86</v>
      </c>
    </row>
    <row r="41">
      <c r="B41" s="40" t="s">
        <v>87</v>
      </c>
      <c r="C41" s="41" t="s">
        <v>88</v>
      </c>
      <c r="D41" s="42"/>
      <c r="E41" s="42"/>
      <c r="F41" s="50"/>
      <c r="G41" s="50"/>
      <c r="H41" s="50"/>
      <c r="I41" s="50"/>
      <c r="J41" s="50"/>
      <c r="K41" s="50"/>
      <c r="L41" s="50"/>
      <c r="M41" s="45" t="str">
        <f t="shared" si="4"/>
        <v/>
      </c>
      <c r="N41" s="48" t="str">
        <f t="shared" si="5"/>
        <v/>
      </c>
      <c r="O41" s="153"/>
      <c r="Q41" s="60" t="s">
        <v>89</v>
      </c>
      <c r="R41" s="57"/>
      <c r="S41" s="58" t="str">
        <f t="shared" si="6"/>
        <v>#VALUE!</v>
      </c>
      <c r="T41" s="54"/>
      <c r="U41" s="54"/>
      <c r="V41" s="54"/>
    </row>
    <row r="42">
      <c r="B42" s="40">
        <v>10.0</v>
      </c>
      <c r="C42" s="41" t="s">
        <v>90</v>
      </c>
      <c r="D42" s="42"/>
      <c r="E42" s="42"/>
      <c r="F42" s="50"/>
      <c r="G42" s="50"/>
      <c r="H42" s="50"/>
      <c r="I42" s="50"/>
      <c r="J42" s="50"/>
      <c r="K42" s="50"/>
      <c r="L42" s="50"/>
      <c r="M42" s="45" t="str">
        <f t="shared" si="4"/>
        <v/>
      </c>
      <c r="N42" s="48" t="str">
        <f t="shared" si="5"/>
        <v/>
      </c>
      <c r="O42" s="153"/>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50"/>
      <c r="G44" s="50"/>
      <c r="H44" s="50"/>
      <c r="I44" s="50"/>
      <c r="J44" s="50"/>
      <c r="K44" s="50"/>
      <c r="L44" s="50"/>
      <c r="M44" s="45" t="str">
        <f t="shared" si="4"/>
        <v/>
      </c>
      <c r="N44" s="48" t="str">
        <f t="shared" si="5"/>
        <v/>
      </c>
      <c r="O44" s="153"/>
    </row>
    <row r="45">
      <c r="B45" s="40"/>
      <c r="C45" s="41" t="s">
        <v>96</v>
      </c>
      <c r="D45" s="41" t="s">
        <v>97</v>
      </c>
      <c r="E45" s="42"/>
      <c r="F45" s="50"/>
      <c r="G45" s="50"/>
      <c r="H45" s="50"/>
      <c r="I45" s="50"/>
      <c r="J45" s="50"/>
      <c r="K45" s="50"/>
      <c r="L45" s="50"/>
      <c r="M45" s="45" t="str">
        <f t="shared" si="4"/>
        <v/>
      </c>
      <c r="N45" s="48" t="str">
        <f t="shared" si="5"/>
        <v/>
      </c>
      <c r="O45" s="153"/>
    </row>
    <row r="46">
      <c r="B46" s="40"/>
      <c r="C46" s="41" t="s">
        <v>98</v>
      </c>
      <c r="D46" s="42"/>
      <c r="E46" s="42"/>
      <c r="F46" s="50"/>
      <c r="G46" s="50"/>
      <c r="H46" s="50"/>
      <c r="I46" s="50"/>
      <c r="J46" s="50"/>
      <c r="K46" s="50"/>
      <c r="L46" s="50"/>
      <c r="M46" s="45" t="str">
        <f t="shared" si="4"/>
        <v/>
      </c>
      <c r="N46" s="48" t="str">
        <f t="shared" si="5"/>
        <v/>
      </c>
      <c r="O46" s="153"/>
    </row>
    <row r="47">
      <c r="B47" s="40">
        <v>12.0</v>
      </c>
      <c r="C47" s="41" t="s">
        <v>99</v>
      </c>
      <c r="D47" s="42"/>
      <c r="E47" s="42"/>
      <c r="F47" s="49"/>
      <c r="G47" s="50"/>
      <c r="H47" s="50"/>
      <c r="I47" s="50"/>
      <c r="J47" s="50"/>
      <c r="K47" s="50"/>
      <c r="L47" s="50"/>
      <c r="M47" s="45" t="str">
        <f t="shared" si="4"/>
        <v/>
      </c>
      <c r="N47" s="48" t="str">
        <f t="shared" si="5"/>
        <v/>
      </c>
      <c r="O47" s="153"/>
    </row>
    <row r="48">
      <c r="B48" s="63" t="s">
        <v>100</v>
      </c>
      <c r="C48" s="64" t="s">
        <v>101</v>
      </c>
      <c r="D48" s="64"/>
      <c r="E48" s="65"/>
      <c r="F48" s="66"/>
      <c r="G48" s="66"/>
      <c r="H48" s="66"/>
      <c r="I48" s="66"/>
      <c r="J48" s="66"/>
      <c r="K48" s="66"/>
      <c r="L48" s="66"/>
      <c r="M48" s="67" t="str">
        <f t="shared" si="4"/>
        <v/>
      </c>
      <c r="N48" s="68" t="str">
        <f t="shared" si="5"/>
        <v/>
      </c>
      <c r="O48" s="155"/>
      <c r="P48" s="2"/>
    </row>
    <row r="49">
      <c r="B49" s="63"/>
      <c r="C49" s="64" t="s">
        <v>102</v>
      </c>
      <c r="D49" s="64" t="s">
        <v>97</v>
      </c>
      <c r="E49" s="65"/>
      <c r="F49" s="66"/>
      <c r="G49" s="66"/>
      <c r="H49" s="66"/>
      <c r="I49" s="66"/>
      <c r="J49" s="66"/>
      <c r="K49" s="66"/>
      <c r="L49" s="66"/>
      <c r="M49" s="67" t="str">
        <f t="shared" si="4"/>
        <v/>
      </c>
      <c r="N49" s="68" t="str">
        <f t="shared" si="5"/>
        <v/>
      </c>
      <c r="O49" s="155"/>
      <c r="P49" s="2" t="s">
        <v>104</v>
      </c>
    </row>
    <row r="50">
      <c r="B50" s="40"/>
      <c r="C50" s="64" t="s">
        <v>105</v>
      </c>
      <c r="D50" s="64" t="s">
        <v>106</v>
      </c>
      <c r="E50" s="65"/>
      <c r="F50" s="66"/>
      <c r="G50" s="66"/>
      <c r="H50" s="66"/>
      <c r="I50" s="66"/>
      <c r="J50" s="66"/>
      <c r="K50" s="66"/>
      <c r="L50" s="66"/>
      <c r="M50" s="67" t="str">
        <f t="shared" si="4"/>
        <v/>
      </c>
      <c r="N50" s="68" t="str">
        <f t="shared" si="5"/>
        <v/>
      </c>
      <c r="O50" s="156">
        <v>1000.0</v>
      </c>
      <c r="P50" s="73" t="s">
        <v>107</v>
      </c>
    </row>
    <row r="51">
      <c r="B51" s="40"/>
      <c r="C51" s="64" t="s">
        <v>108</v>
      </c>
      <c r="D51" s="42"/>
      <c r="E51" s="42"/>
      <c r="F51" s="50"/>
      <c r="G51" s="50"/>
      <c r="H51" s="50"/>
      <c r="I51" s="50"/>
      <c r="J51" s="50"/>
      <c r="K51" s="50"/>
      <c r="L51" s="50"/>
      <c r="M51" s="45"/>
      <c r="N51" s="48"/>
      <c r="O51" s="156"/>
    </row>
    <row r="52">
      <c r="B52" s="40" t="s">
        <v>109</v>
      </c>
      <c r="C52" s="41" t="s">
        <v>110</v>
      </c>
      <c r="D52" s="42"/>
      <c r="E52" s="42"/>
      <c r="F52" s="50"/>
      <c r="G52" s="50"/>
      <c r="H52" s="50"/>
      <c r="I52" s="50"/>
      <c r="J52" s="50"/>
      <c r="K52" s="50"/>
      <c r="L52" s="50"/>
      <c r="M52" s="45" t="str">
        <f t="shared" ref="M52:M67" si="8">if(Count(F52:L52)&gt;0,sum(F52:L52),"")</f>
        <v/>
      </c>
      <c r="N52" s="48" t="str">
        <f t="shared" ref="N52:N67" si="9">if(ISNUMBER(M52)=false,"",if($J$8&lt;&gt;0,if(M52&lt;&gt;"",M52*$J$8,""),""))</f>
        <v/>
      </c>
      <c r="O52" s="153"/>
    </row>
    <row r="53">
      <c r="B53" s="40"/>
      <c r="C53" s="41" t="s">
        <v>111</v>
      </c>
      <c r="D53" s="41"/>
      <c r="E53" s="42"/>
      <c r="F53" s="50"/>
      <c r="G53" s="50"/>
      <c r="H53" s="50"/>
      <c r="I53" s="50"/>
      <c r="J53" s="50"/>
      <c r="K53" s="50"/>
      <c r="L53" s="50"/>
      <c r="M53" s="45" t="str">
        <f t="shared" si="8"/>
        <v/>
      </c>
      <c r="N53" s="48" t="str">
        <f t="shared" si="9"/>
        <v/>
      </c>
      <c r="O53" s="153"/>
    </row>
    <row r="54">
      <c r="B54" s="40" t="s">
        <v>112</v>
      </c>
      <c r="C54" s="41" t="s">
        <v>113</v>
      </c>
      <c r="D54" s="42"/>
      <c r="E54" s="42"/>
      <c r="F54" s="50"/>
      <c r="G54" s="50"/>
      <c r="H54" s="50"/>
      <c r="I54" s="50"/>
      <c r="J54" s="50"/>
      <c r="K54" s="50"/>
      <c r="L54" s="50"/>
      <c r="M54" s="45" t="str">
        <f t="shared" si="8"/>
        <v/>
      </c>
      <c r="N54" s="48" t="str">
        <f t="shared" si="9"/>
        <v/>
      </c>
      <c r="O54" s="153"/>
    </row>
    <row r="55">
      <c r="B55" s="40"/>
      <c r="C55" s="41" t="s">
        <v>114</v>
      </c>
      <c r="D55" s="42"/>
      <c r="E55" s="42"/>
      <c r="F55" s="50"/>
      <c r="G55" s="50"/>
      <c r="H55" s="50"/>
      <c r="I55" s="50"/>
      <c r="J55" s="50"/>
      <c r="K55" s="50"/>
      <c r="L55" s="50"/>
      <c r="M55" s="45" t="str">
        <f t="shared" si="8"/>
        <v/>
      </c>
      <c r="N55" s="48" t="str">
        <f t="shared" si="9"/>
        <v/>
      </c>
      <c r="O55" s="153"/>
    </row>
    <row r="56">
      <c r="B56" s="40" t="s">
        <v>115</v>
      </c>
      <c r="C56" s="41" t="s">
        <v>116</v>
      </c>
      <c r="D56" s="42"/>
      <c r="E56" s="42"/>
      <c r="F56" s="50"/>
      <c r="G56" s="50"/>
      <c r="H56" s="50"/>
      <c r="I56" s="50"/>
      <c r="J56" s="50"/>
      <c r="K56" s="50"/>
      <c r="L56" s="50"/>
      <c r="M56" s="45" t="str">
        <f t="shared" si="8"/>
        <v/>
      </c>
      <c r="N56" s="48" t="str">
        <f t="shared" si="9"/>
        <v/>
      </c>
      <c r="O56" s="153"/>
    </row>
    <row r="57">
      <c r="B57" s="40"/>
      <c r="C57" s="41" t="s">
        <v>117</v>
      </c>
      <c r="D57" s="42"/>
      <c r="E57" s="42"/>
      <c r="F57" s="50"/>
      <c r="G57" s="50"/>
      <c r="H57" s="50"/>
      <c r="I57" s="50"/>
      <c r="J57" s="50"/>
      <c r="K57" s="50"/>
      <c r="L57" s="50"/>
      <c r="M57" s="45" t="str">
        <f t="shared" si="8"/>
        <v/>
      </c>
      <c r="N57" s="48" t="str">
        <f t="shared" si="9"/>
        <v/>
      </c>
      <c r="O57" s="153"/>
    </row>
    <row r="58">
      <c r="B58" s="40"/>
      <c r="C58" s="41" t="s">
        <v>117</v>
      </c>
      <c r="D58" s="42"/>
      <c r="E58" s="42"/>
      <c r="F58" s="50"/>
      <c r="G58" s="50"/>
      <c r="H58" s="50"/>
      <c r="I58" s="50"/>
      <c r="J58" s="50"/>
      <c r="K58" s="50"/>
      <c r="L58" s="50"/>
      <c r="M58" s="45" t="str">
        <f t="shared" si="8"/>
        <v/>
      </c>
      <c r="N58" s="48" t="str">
        <f t="shared" si="9"/>
        <v/>
      </c>
      <c r="O58" s="153"/>
    </row>
    <row r="59">
      <c r="B59" s="40"/>
      <c r="C59" s="41" t="s">
        <v>117</v>
      </c>
      <c r="D59" s="42"/>
      <c r="E59" s="42"/>
      <c r="F59" s="50"/>
      <c r="G59" s="50"/>
      <c r="H59" s="50"/>
      <c r="I59" s="50"/>
      <c r="J59" s="50"/>
      <c r="K59" s="50"/>
      <c r="L59" s="50"/>
      <c r="M59" s="45" t="str">
        <f t="shared" si="8"/>
        <v/>
      </c>
      <c r="N59" s="48" t="str">
        <f t="shared" si="9"/>
        <v/>
      </c>
      <c r="O59" s="153"/>
    </row>
    <row r="60">
      <c r="B60" s="40"/>
      <c r="C60" s="41" t="s">
        <v>117</v>
      </c>
      <c r="D60" s="42"/>
      <c r="E60" s="42"/>
      <c r="F60" s="50"/>
      <c r="G60" s="50"/>
      <c r="H60" s="50"/>
      <c r="I60" s="50"/>
      <c r="J60" s="50"/>
      <c r="K60" s="50"/>
      <c r="L60" s="50"/>
      <c r="M60" s="45" t="str">
        <f t="shared" si="8"/>
        <v/>
      </c>
      <c r="N60" s="48" t="str">
        <f t="shared" si="9"/>
        <v/>
      </c>
      <c r="O60" s="153"/>
    </row>
    <row r="61">
      <c r="B61" s="40"/>
      <c r="C61" s="41" t="s">
        <v>117</v>
      </c>
      <c r="D61" s="42"/>
      <c r="E61" s="42"/>
      <c r="F61" s="50"/>
      <c r="G61" s="50"/>
      <c r="H61" s="50"/>
      <c r="I61" s="50"/>
      <c r="J61" s="50"/>
      <c r="K61" s="50"/>
      <c r="L61" s="50"/>
      <c r="M61" s="45" t="str">
        <f t="shared" si="8"/>
        <v/>
      </c>
      <c r="N61" s="48" t="str">
        <f t="shared" si="9"/>
        <v/>
      </c>
      <c r="O61" s="153"/>
    </row>
    <row r="62">
      <c r="B62" s="40"/>
      <c r="C62" s="41" t="s">
        <v>117</v>
      </c>
      <c r="D62" s="42"/>
      <c r="E62" s="42"/>
      <c r="F62" s="50"/>
      <c r="G62" s="50"/>
      <c r="H62" s="50"/>
      <c r="I62" s="50"/>
      <c r="J62" s="50"/>
      <c r="K62" s="50"/>
      <c r="L62" s="50"/>
      <c r="M62" s="45" t="str">
        <f t="shared" si="8"/>
        <v/>
      </c>
      <c r="N62" s="48" t="str">
        <f t="shared" si="9"/>
        <v/>
      </c>
      <c r="O62" s="153"/>
    </row>
    <row r="63">
      <c r="B63" s="40" t="s">
        <v>118</v>
      </c>
      <c r="C63" s="41" t="s">
        <v>119</v>
      </c>
      <c r="D63" s="41"/>
      <c r="E63" s="42"/>
      <c r="F63" s="50"/>
      <c r="G63" s="50"/>
      <c r="H63" s="49"/>
      <c r="I63" s="50"/>
      <c r="J63" s="50"/>
      <c r="K63" s="50"/>
      <c r="L63" s="50"/>
      <c r="M63" s="45" t="str">
        <f t="shared" si="8"/>
        <v/>
      </c>
      <c r="N63" s="48" t="str">
        <f t="shared" si="9"/>
        <v/>
      </c>
      <c r="O63" s="153"/>
    </row>
    <row r="64">
      <c r="B64" s="40"/>
      <c r="C64" s="41" t="s">
        <v>120</v>
      </c>
      <c r="D64" s="42"/>
      <c r="E64" s="42"/>
      <c r="F64" s="50"/>
      <c r="G64" s="50"/>
      <c r="H64" s="50"/>
      <c r="I64" s="50"/>
      <c r="J64" s="50"/>
      <c r="K64" s="50"/>
      <c r="L64" s="50"/>
      <c r="M64" s="45" t="str">
        <f t="shared" si="8"/>
        <v/>
      </c>
      <c r="N64" s="48" t="str">
        <f t="shared" si="9"/>
        <v/>
      </c>
      <c r="O64" s="153"/>
    </row>
    <row r="65">
      <c r="B65" s="40" t="s">
        <v>121</v>
      </c>
      <c r="C65" s="41" t="s">
        <v>122</v>
      </c>
      <c r="D65" s="41"/>
      <c r="E65" s="42"/>
      <c r="F65" s="50"/>
      <c r="G65" s="49"/>
      <c r="H65" s="50"/>
      <c r="I65" s="50"/>
      <c r="J65" s="50"/>
      <c r="K65" s="50"/>
      <c r="L65" s="50"/>
      <c r="M65" s="45" t="str">
        <f t="shared" si="8"/>
        <v/>
      </c>
      <c r="N65" s="48" t="str">
        <f t="shared" si="9"/>
        <v/>
      </c>
      <c r="O65" s="153"/>
    </row>
    <row r="66">
      <c r="B66" s="40"/>
      <c r="C66" s="41" t="s">
        <v>123</v>
      </c>
      <c r="D66" s="41" t="s">
        <v>124</v>
      </c>
      <c r="E66" s="42"/>
      <c r="F66" s="50"/>
      <c r="G66" s="49"/>
      <c r="H66" s="50"/>
      <c r="I66" s="50"/>
      <c r="J66" s="50"/>
      <c r="K66" s="50"/>
      <c r="L66" s="50"/>
      <c r="M66" s="45" t="str">
        <f t="shared" si="8"/>
        <v/>
      </c>
      <c r="N66" s="48" t="str">
        <f t="shared" si="9"/>
        <v/>
      </c>
      <c r="O66" s="153"/>
    </row>
    <row r="67">
      <c r="B67" s="40"/>
      <c r="C67" s="64" t="s">
        <v>125</v>
      </c>
      <c r="D67" s="41"/>
      <c r="E67" s="41"/>
      <c r="F67" s="50"/>
      <c r="G67" s="50"/>
      <c r="H67" s="49"/>
      <c r="I67" s="50"/>
      <c r="J67" s="50"/>
      <c r="K67" s="50"/>
      <c r="L67" s="50"/>
      <c r="M67" s="45" t="str">
        <f t="shared" si="8"/>
        <v/>
      </c>
      <c r="N67" s="48" t="str">
        <f t="shared" si="9"/>
        <v/>
      </c>
      <c r="O67" s="153"/>
    </row>
    <row r="68">
      <c r="B68" s="40" t="s">
        <v>126</v>
      </c>
      <c r="C68" s="41" t="s">
        <v>127</v>
      </c>
      <c r="D68" s="41"/>
      <c r="E68" s="42"/>
      <c r="F68" s="74" t="s">
        <v>128</v>
      </c>
      <c r="G68" s="74" t="s">
        <v>128</v>
      </c>
      <c r="H68" s="74" t="s">
        <v>128</v>
      </c>
      <c r="I68" s="74" t="s">
        <v>128</v>
      </c>
      <c r="J68" s="74" t="s">
        <v>128</v>
      </c>
      <c r="K68" s="74" t="s">
        <v>128</v>
      </c>
      <c r="L68" s="74" t="s">
        <v>128</v>
      </c>
      <c r="M68" s="74" t="s">
        <v>128</v>
      </c>
      <c r="N68" s="75"/>
      <c r="O68" s="153"/>
      <c r="P68" s="2" t="s">
        <v>129</v>
      </c>
    </row>
    <row r="69">
      <c r="B69" s="40"/>
      <c r="C69" s="41" t="s">
        <v>130</v>
      </c>
      <c r="D69" s="41" t="s">
        <v>95</v>
      </c>
      <c r="E69" s="42"/>
      <c r="F69" s="74" t="s">
        <v>128</v>
      </c>
      <c r="G69" s="74" t="s">
        <v>128</v>
      </c>
      <c r="H69" s="74" t="s">
        <v>128</v>
      </c>
      <c r="I69" s="74" t="s">
        <v>128</v>
      </c>
      <c r="J69" s="74" t="s">
        <v>128</v>
      </c>
      <c r="K69" s="74" t="s">
        <v>128</v>
      </c>
      <c r="L69" s="74" t="s">
        <v>128</v>
      </c>
      <c r="M69" s="74" t="s">
        <v>128</v>
      </c>
      <c r="N69" s="75" t="s">
        <v>128</v>
      </c>
      <c r="O69" s="154">
        <v>96362.0</v>
      </c>
      <c r="P69" s="2" t="s">
        <v>129</v>
      </c>
    </row>
    <row r="70">
      <c r="B70" s="40"/>
      <c r="C70" s="76" t="s">
        <v>131</v>
      </c>
      <c r="D70" s="40"/>
      <c r="E70" s="40"/>
      <c r="F70" s="50"/>
      <c r="G70" s="50"/>
      <c r="H70" s="50"/>
      <c r="I70" s="50"/>
      <c r="J70" s="50"/>
      <c r="K70" s="50"/>
      <c r="L70" s="50"/>
      <c r="M70" s="45" t="str">
        <f>if(Count(F70:L70)&gt;0,sum(F70:L70),"")</f>
        <v/>
      </c>
      <c r="N70" s="48" t="str">
        <f>if(ISNUMBER(M70)=false,"",if($J$8&lt;&gt;0,if(M70&lt;&gt;"",M70*$J$8,""),""))</f>
        <v/>
      </c>
      <c r="O70" s="153"/>
    </row>
    <row r="71">
      <c r="B71" s="40" t="s">
        <v>132</v>
      </c>
      <c r="C71" s="41" t="s">
        <v>133</v>
      </c>
      <c r="D71" s="41"/>
      <c r="E71" s="42"/>
      <c r="F71" s="74"/>
      <c r="G71" s="74"/>
      <c r="H71" s="74"/>
      <c r="I71" s="74"/>
      <c r="J71" s="74"/>
      <c r="K71" s="74"/>
      <c r="L71" s="74"/>
      <c r="M71" s="74"/>
      <c r="N71" s="75"/>
      <c r="O71" s="153"/>
      <c r="P71" s="77"/>
    </row>
    <row r="72">
      <c r="B72" s="40"/>
      <c r="C72" s="41" t="s">
        <v>134</v>
      </c>
      <c r="D72" s="41" t="s">
        <v>95</v>
      </c>
      <c r="E72" s="42"/>
      <c r="F72" s="74" t="s">
        <v>128</v>
      </c>
      <c r="G72" s="74" t="s">
        <v>128</v>
      </c>
      <c r="H72" s="74" t="s">
        <v>128</v>
      </c>
      <c r="I72" s="74" t="s">
        <v>128</v>
      </c>
      <c r="J72" s="74" t="s">
        <v>128</v>
      </c>
      <c r="K72" s="74" t="s">
        <v>128</v>
      </c>
      <c r="L72" s="74" t="s">
        <v>128</v>
      </c>
      <c r="M72" s="74" t="s">
        <v>128</v>
      </c>
      <c r="N72" s="75" t="s">
        <v>128</v>
      </c>
      <c r="O72" s="154">
        <v>1670.0</v>
      </c>
      <c r="P72" s="77" t="s">
        <v>136</v>
      </c>
    </row>
    <row r="73">
      <c r="B73" s="40"/>
      <c r="C73" s="76" t="s">
        <v>137</v>
      </c>
      <c r="D73" s="41"/>
      <c r="E73" s="41"/>
      <c r="F73" s="49"/>
      <c r="G73" s="49"/>
      <c r="H73" s="49"/>
      <c r="I73" s="50"/>
      <c r="J73" s="50"/>
      <c r="K73" s="50"/>
      <c r="L73" s="50"/>
      <c r="M73" s="45" t="str">
        <f t="shared" ref="M73:M81" si="10">if(Count(F73:L73)&gt;0,sum(F73:L73),"")</f>
        <v/>
      </c>
      <c r="N73" s="48" t="str">
        <f t="shared" ref="N73:N81" si="11">if(ISNUMBER(M73)=false,"",if($J$8&lt;&gt;0,if(M73&lt;&gt;"",M73*$J$8,""),""))</f>
        <v/>
      </c>
      <c r="O73" s="157" t="s">
        <v>268</v>
      </c>
    </row>
    <row r="74">
      <c r="B74" s="40" t="s">
        <v>138</v>
      </c>
      <c r="C74" s="42"/>
      <c r="D74" s="41"/>
      <c r="E74" s="41"/>
      <c r="F74" s="78"/>
      <c r="G74" s="78"/>
      <c r="H74" s="79"/>
      <c r="I74" s="80"/>
      <c r="J74" s="80"/>
      <c r="K74" s="80"/>
      <c r="L74" s="80"/>
      <c r="M74" s="45" t="str">
        <f t="shared" si="10"/>
        <v/>
      </c>
      <c r="N74" s="48" t="str">
        <f t="shared" si="11"/>
        <v/>
      </c>
      <c r="O74" s="157" t="s">
        <v>282</v>
      </c>
    </row>
    <row r="75">
      <c r="B75" s="40" t="s">
        <v>139</v>
      </c>
      <c r="C75" s="42"/>
      <c r="D75" s="41"/>
      <c r="E75" s="41"/>
      <c r="F75" s="49"/>
      <c r="G75" s="50"/>
      <c r="H75" s="50"/>
      <c r="I75" s="50"/>
      <c r="J75" s="50"/>
      <c r="K75" s="50"/>
      <c r="L75" s="50"/>
      <c r="M75" s="45" t="str">
        <f t="shared" si="10"/>
        <v/>
      </c>
      <c r="N75" s="48" t="str">
        <f t="shared" si="11"/>
        <v/>
      </c>
      <c r="O75" s="153"/>
    </row>
    <row r="76">
      <c r="B76" s="40" t="s">
        <v>140</v>
      </c>
      <c r="C76" s="42"/>
      <c r="D76" s="41"/>
      <c r="E76" s="41"/>
      <c r="F76" s="80"/>
      <c r="G76" s="80"/>
      <c r="H76" s="79"/>
      <c r="I76" s="80"/>
      <c r="J76" s="80"/>
      <c r="K76" s="80"/>
      <c r="L76" s="80"/>
      <c r="M76" s="45" t="str">
        <f t="shared" si="10"/>
        <v/>
      </c>
      <c r="N76" s="48" t="str">
        <f t="shared" si="11"/>
        <v/>
      </c>
      <c r="O76" s="153"/>
    </row>
    <row r="77">
      <c r="B77" s="40" t="s">
        <v>141</v>
      </c>
      <c r="C77" s="42"/>
      <c r="D77" s="41"/>
      <c r="E77" s="41"/>
      <c r="F77" s="80"/>
      <c r="G77" s="80"/>
      <c r="H77" s="79"/>
      <c r="I77" s="80"/>
      <c r="J77" s="80"/>
      <c r="K77" s="80"/>
      <c r="L77" s="80"/>
      <c r="M77" s="45" t="str">
        <f t="shared" si="10"/>
        <v/>
      </c>
      <c r="N77" s="48" t="str">
        <f t="shared" si="11"/>
        <v/>
      </c>
      <c r="O77" s="153"/>
    </row>
    <row r="78">
      <c r="B78" s="40" t="s">
        <v>142</v>
      </c>
      <c r="C78" s="42"/>
      <c r="D78" s="42"/>
      <c r="E78" s="42"/>
      <c r="F78" s="50"/>
      <c r="G78" s="50"/>
      <c r="H78" s="50"/>
      <c r="I78" s="50"/>
      <c r="J78" s="50"/>
      <c r="K78" s="50"/>
      <c r="L78" s="50"/>
      <c r="M78" s="45" t="str">
        <f t="shared" si="10"/>
        <v/>
      </c>
      <c r="N78" s="48" t="str">
        <f t="shared" si="11"/>
        <v/>
      </c>
      <c r="O78" s="153"/>
    </row>
    <row r="79">
      <c r="B79" s="40" t="s">
        <v>143</v>
      </c>
      <c r="C79" s="42"/>
      <c r="D79" s="42"/>
      <c r="E79" s="42"/>
      <c r="F79" s="50"/>
      <c r="G79" s="50"/>
      <c r="H79" s="50"/>
      <c r="I79" s="50"/>
      <c r="J79" s="50"/>
      <c r="K79" s="50"/>
      <c r="L79" s="50"/>
      <c r="M79" s="45" t="str">
        <f t="shared" si="10"/>
        <v/>
      </c>
      <c r="N79" s="48" t="str">
        <f t="shared" si="11"/>
        <v/>
      </c>
      <c r="O79" s="153"/>
    </row>
    <row r="80">
      <c r="B80" s="40" t="s">
        <v>144</v>
      </c>
      <c r="C80" s="42"/>
      <c r="D80" s="42"/>
      <c r="E80" s="42"/>
      <c r="F80" s="50"/>
      <c r="G80" s="50"/>
      <c r="H80" s="50"/>
      <c r="I80" s="50"/>
      <c r="J80" s="50"/>
      <c r="K80" s="50"/>
      <c r="L80" s="50"/>
      <c r="M80" s="45" t="str">
        <f t="shared" si="10"/>
        <v/>
      </c>
      <c r="N80" s="48" t="str">
        <f t="shared" si="11"/>
        <v/>
      </c>
      <c r="O80" s="153"/>
    </row>
    <row r="81">
      <c r="B81" s="40" t="s">
        <v>145</v>
      </c>
      <c r="C81" s="42"/>
      <c r="D81" s="42"/>
      <c r="E81" s="42"/>
      <c r="F81" s="50"/>
      <c r="G81" s="50"/>
      <c r="H81" s="50"/>
      <c r="I81" s="50"/>
      <c r="J81" s="50"/>
      <c r="K81" s="50"/>
      <c r="L81" s="50"/>
      <c r="M81" s="45" t="str">
        <f t="shared" si="10"/>
        <v/>
      </c>
      <c r="N81" s="48" t="str">
        <f t="shared" si="11"/>
        <v/>
      </c>
      <c r="O81" s="154"/>
    </row>
    <row r="82">
      <c r="B82" s="33"/>
      <c r="C82" s="33"/>
      <c r="D82" s="33"/>
      <c r="E82" s="33"/>
      <c r="N82" s="4"/>
      <c r="O82" s="45"/>
    </row>
    <row r="83">
      <c r="A83" s="8" t="s">
        <v>146</v>
      </c>
      <c r="B83" s="33"/>
      <c r="C83" s="33"/>
      <c r="D83" s="33"/>
      <c r="E83" s="33"/>
      <c r="N83" s="4"/>
      <c r="O83" s="45"/>
    </row>
    <row r="84">
      <c r="B84" s="81" t="s">
        <v>754</v>
      </c>
      <c r="C84" s="82"/>
      <c r="D84" s="82"/>
      <c r="E84" s="82"/>
      <c r="N84" s="4"/>
      <c r="O84" s="45"/>
    </row>
    <row r="85">
      <c r="B85" s="33"/>
      <c r="C85" s="33"/>
      <c r="D85" s="33"/>
      <c r="E85" s="33"/>
      <c r="N85" s="4"/>
      <c r="O85" s="158"/>
      <c r="R85" s="83"/>
    </row>
    <row r="86">
      <c r="B86" s="40"/>
      <c r="C86" s="84"/>
      <c r="D86" s="42"/>
      <c r="E86" s="42"/>
      <c r="F86" s="50"/>
      <c r="G86" s="50"/>
      <c r="H86" s="50"/>
      <c r="I86" s="50"/>
      <c r="J86" s="50"/>
      <c r="K86" s="50"/>
      <c r="L86" s="50"/>
      <c r="M86" s="85" t="str">
        <f t="shared" ref="M86:M137" si="12">if(Count(F86:L86)&gt;0,sum(F86:L86),"")</f>
        <v/>
      </c>
      <c r="N86" s="48" t="str">
        <f t="shared" ref="N86:N137" si="13">if(ISNUMBER(M86)=false,"",if($J$8&lt;&gt;0,if(M86&lt;&gt;"",M86*$J$8,""),""))</f>
        <v/>
      </c>
      <c r="O86" s="154"/>
    </row>
    <row r="87">
      <c r="B87" s="40"/>
      <c r="C87" s="84"/>
      <c r="D87" s="42"/>
      <c r="E87" s="42"/>
      <c r="F87" s="50"/>
      <c r="G87" s="50"/>
      <c r="H87" s="50"/>
      <c r="I87" s="50"/>
      <c r="J87" s="50"/>
      <c r="K87" s="50"/>
      <c r="L87" s="50"/>
      <c r="M87" s="85" t="str">
        <f t="shared" si="12"/>
        <v/>
      </c>
      <c r="N87" s="48" t="str">
        <f t="shared" si="13"/>
        <v/>
      </c>
      <c r="O87" s="154"/>
    </row>
    <row r="88">
      <c r="B88" s="40"/>
      <c r="C88" s="84"/>
      <c r="D88" s="42"/>
      <c r="E88" s="42"/>
      <c r="F88" s="50"/>
      <c r="G88" s="50"/>
      <c r="H88" s="50"/>
      <c r="I88" s="50"/>
      <c r="J88" s="50"/>
      <c r="K88" s="50"/>
      <c r="L88" s="50"/>
      <c r="M88" s="85" t="str">
        <f t="shared" si="12"/>
        <v/>
      </c>
      <c r="N88" s="48" t="str">
        <f t="shared" si="13"/>
        <v/>
      </c>
      <c r="O88" s="154"/>
    </row>
    <row r="89">
      <c r="B89" s="40"/>
      <c r="C89" s="84"/>
      <c r="D89" s="42"/>
      <c r="E89" s="42"/>
      <c r="F89" s="50"/>
      <c r="G89" s="50"/>
      <c r="H89" s="50"/>
      <c r="I89" s="50"/>
      <c r="J89" s="50"/>
      <c r="K89" s="50"/>
      <c r="L89" s="50"/>
      <c r="M89" s="85" t="str">
        <f t="shared" si="12"/>
        <v/>
      </c>
      <c r="N89" s="48" t="str">
        <f t="shared" si="13"/>
        <v/>
      </c>
      <c r="O89" s="154"/>
    </row>
    <row r="90">
      <c r="B90" s="40"/>
      <c r="C90" s="84"/>
      <c r="D90" s="42"/>
      <c r="E90" s="42"/>
      <c r="F90" s="50"/>
      <c r="G90" s="50"/>
      <c r="H90" s="50"/>
      <c r="I90" s="50"/>
      <c r="J90" s="50"/>
      <c r="K90" s="50"/>
      <c r="L90" s="50"/>
      <c r="M90" s="85" t="str">
        <f t="shared" si="12"/>
        <v/>
      </c>
      <c r="N90" s="48" t="str">
        <f t="shared" si="13"/>
        <v/>
      </c>
      <c r="O90" s="154"/>
    </row>
    <row r="91">
      <c r="B91" s="40"/>
      <c r="C91" s="84"/>
      <c r="D91" s="42"/>
      <c r="E91" s="42"/>
      <c r="F91" s="50"/>
      <c r="G91" s="50"/>
      <c r="H91" s="50"/>
      <c r="I91" s="50"/>
      <c r="J91" s="50"/>
      <c r="K91" s="50"/>
      <c r="L91" s="50"/>
      <c r="M91" s="85" t="str">
        <f t="shared" si="12"/>
        <v/>
      </c>
      <c r="N91" s="48" t="str">
        <f t="shared" si="13"/>
        <v/>
      </c>
      <c r="O91" s="154"/>
    </row>
    <row r="92">
      <c r="B92" s="40"/>
      <c r="C92" s="84"/>
      <c r="D92" s="42"/>
      <c r="E92" s="42"/>
      <c r="F92" s="50"/>
      <c r="G92" s="50"/>
      <c r="H92" s="50"/>
      <c r="I92" s="50"/>
      <c r="J92" s="50"/>
      <c r="K92" s="50"/>
      <c r="L92" s="50"/>
      <c r="M92" s="85" t="str">
        <f t="shared" si="12"/>
        <v/>
      </c>
      <c r="N92" s="48" t="str">
        <f t="shared" si="13"/>
        <v/>
      </c>
      <c r="O92" s="154"/>
    </row>
    <row r="93">
      <c r="B93" s="40"/>
      <c r="C93" s="84"/>
      <c r="D93" s="42"/>
      <c r="E93" s="42"/>
      <c r="F93" s="50"/>
      <c r="G93" s="50"/>
      <c r="H93" s="50"/>
      <c r="I93" s="50"/>
      <c r="J93" s="50"/>
      <c r="K93" s="50"/>
      <c r="L93" s="50"/>
      <c r="M93" s="85" t="str">
        <f t="shared" si="12"/>
        <v/>
      </c>
      <c r="N93" s="48" t="str">
        <f t="shared" si="13"/>
        <v/>
      </c>
      <c r="O93" s="154"/>
    </row>
    <row r="94">
      <c r="B94" s="40"/>
      <c r="C94" s="84"/>
      <c r="D94" s="42"/>
      <c r="E94" s="42"/>
      <c r="F94" s="50"/>
      <c r="G94" s="50"/>
      <c r="H94" s="50"/>
      <c r="I94" s="50"/>
      <c r="J94" s="50"/>
      <c r="K94" s="50"/>
      <c r="L94" s="50"/>
      <c r="M94" s="85" t="str">
        <f t="shared" si="12"/>
        <v/>
      </c>
      <c r="N94" s="48" t="str">
        <f t="shared" si="13"/>
        <v/>
      </c>
      <c r="O94" s="154"/>
    </row>
    <row r="95">
      <c r="B95" s="40"/>
      <c r="C95" s="84"/>
      <c r="D95" s="42"/>
      <c r="E95" s="42"/>
      <c r="F95" s="50"/>
      <c r="G95" s="50"/>
      <c r="H95" s="50"/>
      <c r="I95" s="50"/>
      <c r="J95" s="50"/>
      <c r="K95" s="50"/>
      <c r="L95" s="50"/>
      <c r="M95" s="85" t="str">
        <f t="shared" si="12"/>
        <v/>
      </c>
      <c r="N95" s="48" t="str">
        <f t="shared" si="13"/>
        <v/>
      </c>
      <c r="O95" s="154"/>
    </row>
    <row r="96">
      <c r="B96" s="40"/>
      <c r="C96" s="84"/>
      <c r="D96" s="42"/>
      <c r="E96" s="42"/>
      <c r="F96" s="50"/>
      <c r="G96" s="50"/>
      <c r="H96" s="50"/>
      <c r="I96" s="50"/>
      <c r="J96" s="50"/>
      <c r="K96" s="50"/>
      <c r="L96" s="50"/>
      <c r="M96" s="85" t="str">
        <f t="shared" si="12"/>
        <v/>
      </c>
      <c r="N96" s="48" t="str">
        <f t="shared" si="13"/>
        <v/>
      </c>
      <c r="O96" s="154"/>
    </row>
    <row r="97">
      <c r="B97" s="40"/>
      <c r="C97" s="84"/>
      <c r="D97" s="42"/>
      <c r="E97" s="42"/>
      <c r="F97" s="50"/>
      <c r="G97" s="50"/>
      <c r="H97" s="50"/>
      <c r="I97" s="50"/>
      <c r="J97" s="50"/>
      <c r="K97" s="50"/>
      <c r="L97" s="50"/>
      <c r="M97" s="85" t="str">
        <f t="shared" si="12"/>
        <v/>
      </c>
      <c r="N97" s="48" t="str">
        <f t="shared" si="13"/>
        <v/>
      </c>
      <c r="O97" s="154"/>
    </row>
    <row r="98">
      <c r="B98" s="40"/>
      <c r="C98" s="84"/>
      <c r="D98" s="42"/>
      <c r="E98" s="42"/>
      <c r="F98" s="50"/>
      <c r="G98" s="50"/>
      <c r="H98" s="50"/>
      <c r="I98" s="50"/>
      <c r="J98" s="50"/>
      <c r="K98" s="50"/>
      <c r="L98" s="50"/>
      <c r="M98" s="85" t="str">
        <f t="shared" si="12"/>
        <v/>
      </c>
      <c r="N98" s="48" t="str">
        <f t="shared" si="13"/>
        <v/>
      </c>
      <c r="O98" s="154"/>
    </row>
    <row r="99">
      <c r="B99" s="40"/>
      <c r="C99" s="84"/>
      <c r="D99" s="42"/>
      <c r="E99" s="42"/>
      <c r="F99" s="50"/>
      <c r="G99" s="50"/>
      <c r="H99" s="50"/>
      <c r="I99" s="50"/>
      <c r="J99" s="50"/>
      <c r="K99" s="50"/>
      <c r="L99" s="50"/>
      <c r="M99" s="85" t="str">
        <f t="shared" si="12"/>
        <v/>
      </c>
      <c r="N99" s="48" t="str">
        <f t="shared" si="13"/>
        <v/>
      </c>
      <c r="O99" s="154"/>
    </row>
    <row r="100">
      <c r="B100" s="40"/>
      <c r="C100" s="84"/>
      <c r="D100" s="42"/>
      <c r="E100" s="42"/>
      <c r="F100" s="50"/>
      <c r="G100" s="50"/>
      <c r="H100" s="50"/>
      <c r="I100" s="50"/>
      <c r="J100" s="50"/>
      <c r="K100" s="50"/>
      <c r="L100" s="50"/>
      <c r="M100" s="85" t="str">
        <f t="shared" si="12"/>
        <v/>
      </c>
      <c r="N100" s="48" t="str">
        <f t="shared" si="13"/>
        <v/>
      </c>
      <c r="O100" s="154"/>
    </row>
    <row r="101">
      <c r="B101" s="40"/>
      <c r="C101" s="84"/>
      <c r="D101" s="42"/>
      <c r="E101" s="42"/>
      <c r="F101" s="50"/>
      <c r="G101" s="50"/>
      <c r="H101" s="50"/>
      <c r="I101" s="50"/>
      <c r="J101" s="50"/>
      <c r="K101" s="50"/>
      <c r="L101" s="50"/>
      <c r="M101" s="85" t="str">
        <f t="shared" si="12"/>
        <v/>
      </c>
      <c r="N101" s="48" t="str">
        <f t="shared" si="13"/>
        <v/>
      </c>
      <c r="O101" s="154"/>
    </row>
    <row r="102">
      <c r="B102" s="40"/>
      <c r="C102" s="84"/>
      <c r="D102" s="42"/>
      <c r="E102" s="42"/>
      <c r="F102" s="50"/>
      <c r="G102" s="50"/>
      <c r="H102" s="50"/>
      <c r="I102" s="50"/>
      <c r="J102" s="50"/>
      <c r="K102" s="50"/>
      <c r="L102" s="50"/>
      <c r="M102" s="85" t="str">
        <f t="shared" si="12"/>
        <v/>
      </c>
      <c r="N102" s="48" t="str">
        <f t="shared" si="13"/>
        <v/>
      </c>
      <c r="O102" s="154"/>
    </row>
    <row r="103">
      <c r="B103" s="40"/>
      <c r="C103" s="84"/>
      <c r="D103" s="42"/>
      <c r="E103" s="42"/>
      <c r="F103" s="50"/>
      <c r="G103" s="50"/>
      <c r="H103" s="50"/>
      <c r="I103" s="50"/>
      <c r="J103" s="50"/>
      <c r="K103" s="50"/>
      <c r="L103" s="50"/>
      <c r="M103" s="85" t="str">
        <f t="shared" si="12"/>
        <v/>
      </c>
      <c r="N103" s="48" t="str">
        <f t="shared" si="13"/>
        <v/>
      </c>
      <c r="O103" s="154"/>
    </row>
    <row r="104">
      <c r="B104" s="40"/>
      <c r="C104" s="84"/>
      <c r="D104" s="42"/>
      <c r="E104" s="42"/>
      <c r="F104" s="50"/>
      <c r="G104" s="50"/>
      <c r="H104" s="50"/>
      <c r="I104" s="50"/>
      <c r="J104" s="50"/>
      <c r="K104" s="50"/>
      <c r="L104" s="50"/>
      <c r="M104" s="85" t="str">
        <f t="shared" si="12"/>
        <v/>
      </c>
      <c r="N104" s="48" t="str">
        <f t="shared" si="13"/>
        <v/>
      </c>
      <c r="O104" s="154"/>
    </row>
    <row r="105">
      <c r="B105" s="40"/>
      <c r="C105" s="84"/>
      <c r="D105" s="42"/>
      <c r="E105" s="42"/>
      <c r="F105" s="50"/>
      <c r="G105" s="50"/>
      <c r="H105" s="50"/>
      <c r="I105" s="50"/>
      <c r="J105" s="50"/>
      <c r="K105" s="50"/>
      <c r="L105" s="50"/>
      <c r="M105" s="85" t="str">
        <f t="shared" si="12"/>
        <v/>
      </c>
      <c r="N105" s="48" t="str">
        <f t="shared" si="13"/>
        <v/>
      </c>
      <c r="O105" s="154"/>
    </row>
    <row r="106">
      <c r="B106" s="40"/>
      <c r="C106" s="84"/>
      <c r="D106" s="42"/>
      <c r="E106" s="42"/>
      <c r="F106" s="50"/>
      <c r="G106" s="50"/>
      <c r="H106" s="50"/>
      <c r="I106" s="50"/>
      <c r="J106" s="50"/>
      <c r="K106" s="50"/>
      <c r="L106" s="50"/>
      <c r="M106" s="85" t="str">
        <f t="shared" si="12"/>
        <v/>
      </c>
      <c r="N106" s="48" t="str">
        <f t="shared" si="13"/>
        <v/>
      </c>
      <c r="O106" s="154"/>
    </row>
    <row r="107">
      <c r="B107" s="40"/>
      <c r="C107" s="84"/>
      <c r="D107" s="42"/>
      <c r="E107" s="42"/>
      <c r="F107" s="50"/>
      <c r="G107" s="50"/>
      <c r="H107" s="50"/>
      <c r="I107" s="50"/>
      <c r="J107" s="50"/>
      <c r="K107" s="50"/>
      <c r="L107" s="50"/>
      <c r="M107" s="85" t="str">
        <f t="shared" si="12"/>
        <v/>
      </c>
      <c r="N107" s="48" t="str">
        <f t="shared" si="13"/>
        <v/>
      </c>
      <c r="O107" s="154"/>
    </row>
    <row r="108">
      <c r="B108" s="40"/>
      <c r="C108" s="84"/>
      <c r="D108" s="42"/>
      <c r="E108" s="42"/>
      <c r="F108" s="50"/>
      <c r="G108" s="50"/>
      <c r="H108" s="50"/>
      <c r="I108" s="50"/>
      <c r="J108" s="50"/>
      <c r="K108" s="50"/>
      <c r="L108" s="50"/>
      <c r="M108" s="85" t="str">
        <f t="shared" si="12"/>
        <v/>
      </c>
      <c r="N108" s="48" t="str">
        <f t="shared" si="13"/>
        <v/>
      </c>
      <c r="O108" s="154"/>
    </row>
    <row r="109">
      <c r="B109" s="40"/>
      <c r="C109" s="84"/>
      <c r="D109" s="42"/>
      <c r="E109" s="42"/>
      <c r="F109" s="50"/>
      <c r="G109" s="50"/>
      <c r="H109" s="50"/>
      <c r="I109" s="50"/>
      <c r="J109" s="50"/>
      <c r="K109" s="50"/>
      <c r="L109" s="50"/>
      <c r="M109" s="85" t="str">
        <f t="shared" si="12"/>
        <v/>
      </c>
      <c r="N109" s="48" t="str">
        <f t="shared" si="13"/>
        <v/>
      </c>
      <c r="O109" s="154"/>
    </row>
    <row r="110">
      <c r="B110" s="40"/>
      <c r="C110" s="84"/>
      <c r="D110" s="42"/>
      <c r="E110" s="42"/>
      <c r="F110" s="50"/>
      <c r="G110" s="50"/>
      <c r="H110" s="50"/>
      <c r="I110" s="50"/>
      <c r="J110" s="50"/>
      <c r="K110" s="50"/>
      <c r="L110" s="50"/>
      <c r="M110" s="85" t="str">
        <f t="shared" si="12"/>
        <v/>
      </c>
      <c r="N110" s="48" t="str">
        <f t="shared" si="13"/>
        <v/>
      </c>
      <c r="O110" s="154"/>
    </row>
    <row r="111">
      <c r="B111" s="40"/>
      <c r="C111" s="84"/>
      <c r="D111" s="42"/>
      <c r="E111" s="42"/>
      <c r="F111" s="50"/>
      <c r="G111" s="50"/>
      <c r="H111" s="50"/>
      <c r="I111" s="50"/>
      <c r="J111" s="50"/>
      <c r="K111" s="50"/>
      <c r="L111" s="50"/>
      <c r="M111" s="85" t="str">
        <f t="shared" si="12"/>
        <v/>
      </c>
      <c r="N111" s="48" t="str">
        <f t="shared" si="13"/>
        <v/>
      </c>
      <c r="O111" s="154"/>
    </row>
    <row r="112">
      <c r="B112" s="40"/>
      <c r="C112" s="84"/>
      <c r="D112" s="42"/>
      <c r="E112" s="42"/>
      <c r="F112" s="50"/>
      <c r="G112" s="50"/>
      <c r="H112" s="50"/>
      <c r="I112" s="50"/>
      <c r="J112" s="50"/>
      <c r="K112" s="50"/>
      <c r="L112" s="50"/>
      <c r="M112" s="85" t="str">
        <f t="shared" si="12"/>
        <v/>
      </c>
      <c r="N112" s="48" t="str">
        <f t="shared" si="13"/>
        <v/>
      </c>
      <c r="O112" s="154"/>
    </row>
    <row r="113">
      <c r="B113" s="40"/>
      <c r="C113" s="84"/>
      <c r="D113" s="42"/>
      <c r="E113" s="42"/>
      <c r="F113" s="50"/>
      <c r="G113" s="50"/>
      <c r="H113" s="50"/>
      <c r="I113" s="50"/>
      <c r="J113" s="50"/>
      <c r="K113" s="50"/>
      <c r="L113" s="50"/>
      <c r="M113" s="85" t="str">
        <f t="shared" si="12"/>
        <v/>
      </c>
      <c r="N113" s="48" t="str">
        <f t="shared" si="13"/>
        <v/>
      </c>
      <c r="O113" s="154"/>
    </row>
    <row r="114">
      <c r="B114" s="40"/>
      <c r="C114" s="84"/>
      <c r="D114" s="42"/>
      <c r="E114" s="42"/>
      <c r="F114" s="50"/>
      <c r="G114" s="50"/>
      <c r="H114" s="50"/>
      <c r="I114" s="50"/>
      <c r="J114" s="50"/>
      <c r="K114" s="50"/>
      <c r="L114" s="50"/>
      <c r="M114" s="85" t="str">
        <f t="shared" si="12"/>
        <v/>
      </c>
      <c r="N114" s="48" t="str">
        <f t="shared" si="13"/>
        <v/>
      </c>
      <c r="O114" s="154"/>
    </row>
    <row r="115">
      <c r="B115" s="40"/>
      <c r="C115" s="84"/>
      <c r="D115" s="42"/>
      <c r="E115" s="42"/>
      <c r="F115" s="50"/>
      <c r="G115" s="50"/>
      <c r="H115" s="50"/>
      <c r="I115" s="50"/>
      <c r="J115" s="50"/>
      <c r="K115" s="50"/>
      <c r="L115" s="50"/>
      <c r="M115" s="85" t="str">
        <f t="shared" si="12"/>
        <v/>
      </c>
      <c r="N115" s="48" t="str">
        <f t="shared" si="13"/>
        <v/>
      </c>
      <c r="O115" s="154"/>
    </row>
    <row r="116">
      <c r="B116" s="40"/>
      <c r="C116" s="84"/>
      <c r="D116" s="42"/>
      <c r="E116" s="42"/>
      <c r="F116" s="50"/>
      <c r="G116" s="50"/>
      <c r="H116" s="50"/>
      <c r="I116" s="50"/>
      <c r="J116" s="50"/>
      <c r="K116" s="50"/>
      <c r="L116" s="50"/>
      <c r="M116" s="85" t="str">
        <f t="shared" si="12"/>
        <v/>
      </c>
      <c r="N116" s="48" t="str">
        <f t="shared" si="13"/>
        <v/>
      </c>
      <c r="O116" s="154"/>
    </row>
    <row r="117">
      <c r="B117" s="40"/>
      <c r="C117" s="84"/>
      <c r="D117" s="42"/>
      <c r="E117" s="42"/>
      <c r="F117" s="50"/>
      <c r="G117" s="50"/>
      <c r="H117" s="50"/>
      <c r="I117" s="50"/>
      <c r="J117" s="50"/>
      <c r="K117" s="50"/>
      <c r="L117" s="50"/>
      <c r="M117" s="85" t="str">
        <f t="shared" si="12"/>
        <v/>
      </c>
      <c r="N117" s="48" t="str">
        <f t="shared" si="13"/>
        <v/>
      </c>
      <c r="O117" s="154"/>
    </row>
    <row r="118">
      <c r="B118" s="40"/>
      <c r="C118" s="84"/>
      <c r="D118" s="42"/>
      <c r="E118" s="42"/>
      <c r="F118" s="50"/>
      <c r="G118" s="50"/>
      <c r="H118" s="50"/>
      <c r="I118" s="50"/>
      <c r="J118" s="50"/>
      <c r="K118" s="50"/>
      <c r="L118" s="50"/>
      <c r="M118" s="85" t="str">
        <f t="shared" si="12"/>
        <v/>
      </c>
      <c r="N118" s="48" t="str">
        <f t="shared" si="13"/>
        <v/>
      </c>
      <c r="O118" s="154"/>
    </row>
    <row r="119">
      <c r="B119" s="40"/>
      <c r="C119" s="84"/>
      <c r="D119" s="42"/>
      <c r="E119" s="42"/>
      <c r="F119" s="50"/>
      <c r="G119" s="50"/>
      <c r="H119" s="50"/>
      <c r="I119" s="50"/>
      <c r="J119" s="50"/>
      <c r="K119" s="50"/>
      <c r="L119" s="50"/>
      <c r="M119" s="85" t="str">
        <f t="shared" si="12"/>
        <v/>
      </c>
      <c r="N119" s="48" t="str">
        <f t="shared" si="13"/>
        <v/>
      </c>
      <c r="O119" s="154"/>
    </row>
    <row r="120">
      <c r="B120" s="40"/>
      <c r="C120" s="84"/>
      <c r="D120" s="42"/>
      <c r="E120" s="42"/>
      <c r="F120" s="50"/>
      <c r="G120" s="50"/>
      <c r="H120" s="50"/>
      <c r="I120" s="50"/>
      <c r="J120" s="50"/>
      <c r="K120" s="50"/>
      <c r="L120" s="50"/>
      <c r="M120" s="85" t="str">
        <f t="shared" si="12"/>
        <v/>
      </c>
      <c r="N120" s="48" t="str">
        <f t="shared" si="13"/>
        <v/>
      </c>
      <c r="O120" s="154"/>
    </row>
    <row r="121">
      <c r="B121" s="40"/>
      <c r="C121" s="84"/>
      <c r="D121" s="42"/>
      <c r="E121" s="42"/>
      <c r="F121" s="50"/>
      <c r="G121" s="50"/>
      <c r="H121" s="50"/>
      <c r="I121" s="50"/>
      <c r="J121" s="50"/>
      <c r="K121" s="50"/>
      <c r="L121" s="50"/>
      <c r="M121" s="85" t="str">
        <f t="shared" si="12"/>
        <v/>
      </c>
      <c r="N121" s="48" t="str">
        <f t="shared" si="13"/>
        <v/>
      </c>
      <c r="O121" s="154"/>
    </row>
    <row r="122">
      <c r="B122" s="40"/>
      <c r="C122" s="84"/>
      <c r="D122" s="42"/>
      <c r="E122" s="42"/>
      <c r="F122" s="50"/>
      <c r="G122" s="50"/>
      <c r="H122" s="50"/>
      <c r="I122" s="50"/>
      <c r="J122" s="50"/>
      <c r="K122" s="50"/>
      <c r="L122" s="50"/>
      <c r="M122" s="85" t="str">
        <f t="shared" si="12"/>
        <v/>
      </c>
      <c r="N122" s="48" t="str">
        <f t="shared" si="13"/>
        <v/>
      </c>
      <c r="O122" s="154"/>
    </row>
    <row r="123">
      <c r="B123" s="40"/>
      <c r="C123" s="84"/>
      <c r="D123" s="42"/>
      <c r="E123" s="42"/>
      <c r="F123" s="50"/>
      <c r="G123" s="50"/>
      <c r="H123" s="50"/>
      <c r="I123" s="50"/>
      <c r="J123" s="50"/>
      <c r="K123" s="50"/>
      <c r="L123" s="50"/>
      <c r="M123" s="85" t="str">
        <f t="shared" si="12"/>
        <v/>
      </c>
      <c r="N123" s="48" t="str">
        <f t="shared" si="13"/>
        <v/>
      </c>
      <c r="O123" s="154"/>
    </row>
    <row r="124">
      <c r="B124" s="40"/>
      <c r="C124" s="84"/>
      <c r="D124" s="42"/>
      <c r="E124" s="42"/>
      <c r="F124" s="50"/>
      <c r="G124" s="50"/>
      <c r="H124" s="50"/>
      <c r="I124" s="50"/>
      <c r="J124" s="50"/>
      <c r="K124" s="50"/>
      <c r="L124" s="50"/>
      <c r="M124" s="85" t="str">
        <f t="shared" si="12"/>
        <v/>
      </c>
      <c r="N124" s="48" t="str">
        <f t="shared" si="13"/>
        <v/>
      </c>
      <c r="O124" s="154"/>
    </row>
    <row r="125">
      <c r="B125" s="40"/>
      <c r="C125" s="84"/>
      <c r="D125" s="42"/>
      <c r="E125" s="42"/>
      <c r="F125" s="50"/>
      <c r="G125" s="50"/>
      <c r="H125" s="50"/>
      <c r="I125" s="50"/>
      <c r="J125" s="50"/>
      <c r="K125" s="50"/>
      <c r="L125" s="50"/>
      <c r="M125" s="85" t="str">
        <f t="shared" si="12"/>
        <v/>
      </c>
      <c r="N125" s="48" t="str">
        <f t="shared" si="13"/>
        <v/>
      </c>
      <c r="O125" s="154"/>
    </row>
    <row r="126">
      <c r="B126" s="40"/>
      <c r="C126" s="84"/>
      <c r="D126" s="42"/>
      <c r="E126" s="42"/>
      <c r="F126" s="50"/>
      <c r="G126" s="50"/>
      <c r="H126" s="50"/>
      <c r="I126" s="50"/>
      <c r="J126" s="50"/>
      <c r="K126" s="50"/>
      <c r="L126" s="50"/>
      <c r="M126" s="85" t="str">
        <f t="shared" si="12"/>
        <v/>
      </c>
      <c r="N126" s="48" t="str">
        <f t="shared" si="13"/>
        <v/>
      </c>
      <c r="O126" s="154"/>
    </row>
    <row r="127">
      <c r="B127" s="40"/>
      <c r="C127" s="84"/>
      <c r="D127" s="42"/>
      <c r="E127" s="42"/>
      <c r="F127" s="50"/>
      <c r="G127" s="50"/>
      <c r="H127" s="50"/>
      <c r="I127" s="50"/>
      <c r="J127" s="50"/>
      <c r="K127" s="50"/>
      <c r="L127" s="50"/>
      <c r="M127" s="85" t="str">
        <f t="shared" si="12"/>
        <v/>
      </c>
      <c r="N127" s="48" t="str">
        <f t="shared" si="13"/>
        <v/>
      </c>
      <c r="O127" s="154"/>
    </row>
    <row r="128">
      <c r="B128" s="40"/>
      <c r="C128" s="84"/>
      <c r="D128" s="42"/>
      <c r="E128" s="42"/>
      <c r="F128" s="50"/>
      <c r="G128" s="50"/>
      <c r="H128" s="50"/>
      <c r="I128" s="50"/>
      <c r="J128" s="50"/>
      <c r="K128" s="50"/>
      <c r="L128" s="50"/>
      <c r="M128" s="85" t="str">
        <f t="shared" si="12"/>
        <v/>
      </c>
      <c r="N128" s="48" t="str">
        <f t="shared" si="13"/>
        <v/>
      </c>
      <c r="O128" s="154"/>
    </row>
    <row r="129">
      <c r="B129" s="40"/>
      <c r="C129" s="84"/>
      <c r="D129" s="42"/>
      <c r="E129" s="42"/>
      <c r="F129" s="50"/>
      <c r="G129" s="50"/>
      <c r="H129" s="50"/>
      <c r="I129" s="50"/>
      <c r="J129" s="50"/>
      <c r="K129" s="50"/>
      <c r="L129" s="50"/>
      <c r="M129" s="85" t="str">
        <f t="shared" si="12"/>
        <v/>
      </c>
      <c r="N129" s="48" t="str">
        <f t="shared" si="13"/>
        <v/>
      </c>
      <c r="O129" s="154"/>
    </row>
    <row r="130">
      <c r="B130" s="40"/>
      <c r="C130" s="84"/>
      <c r="D130" s="42"/>
      <c r="E130" s="42"/>
      <c r="F130" s="50"/>
      <c r="G130" s="50"/>
      <c r="H130" s="50"/>
      <c r="I130" s="50"/>
      <c r="J130" s="50"/>
      <c r="K130" s="50"/>
      <c r="L130" s="50"/>
      <c r="M130" s="85" t="str">
        <f t="shared" si="12"/>
        <v/>
      </c>
      <c r="N130" s="48" t="str">
        <f t="shared" si="13"/>
        <v/>
      </c>
      <c r="O130" s="154"/>
    </row>
    <row r="131">
      <c r="B131" s="40"/>
      <c r="C131" s="84"/>
      <c r="D131" s="42"/>
      <c r="E131" s="42"/>
      <c r="F131" s="50"/>
      <c r="G131" s="50"/>
      <c r="H131" s="50"/>
      <c r="I131" s="50"/>
      <c r="J131" s="50"/>
      <c r="K131" s="50"/>
      <c r="L131" s="50"/>
      <c r="M131" s="85" t="str">
        <f t="shared" si="12"/>
        <v/>
      </c>
      <c r="N131" s="48" t="str">
        <f t="shared" si="13"/>
        <v/>
      </c>
      <c r="O131" s="154"/>
    </row>
    <row r="132">
      <c r="B132" s="40"/>
      <c r="C132" s="84"/>
      <c r="D132" s="42"/>
      <c r="E132" s="42"/>
      <c r="F132" s="50"/>
      <c r="G132" s="50"/>
      <c r="H132" s="50"/>
      <c r="I132" s="50"/>
      <c r="J132" s="50"/>
      <c r="K132" s="50"/>
      <c r="L132" s="50"/>
      <c r="M132" s="85" t="str">
        <f t="shared" si="12"/>
        <v/>
      </c>
      <c r="N132" s="48" t="str">
        <f t="shared" si="13"/>
        <v/>
      </c>
      <c r="O132" s="154"/>
    </row>
    <row r="133">
      <c r="B133" s="40"/>
      <c r="C133" s="84"/>
      <c r="D133" s="42"/>
      <c r="E133" s="42"/>
      <c r="F133" s="50"/>
      <c r="G133" s="50"/>
      <c r="H133" s="50"/>
      <c r="I133" s="50"/>
      <c r="J133" s="50"/>
      <c r="K133" s="50"/>
      <c r="L133" s="50"/>
      <c r="M133" s="85" t="str">
        <f t="shared" si="12"/>
        <v/>
      </c>
      <c r="N133" s="48" t="str">
        <f t="shared" si="13"/>
        <v/>
      </c>
      <c r="O133" s="154"/>
    </row>
    <row r="134">
      <c r="B134" s="40"/>
      <c r="C134" s="84"/>
      <c r="D134" s="42"/>
      <c r="E134" s="42"/>
      <c r="F134" s="50"/>
      <c r="G134" s="50"/>
      <c r="H134" s="50"/>
      <c r="I134" s="50"/>
      <c r="J134" s="50"/>
      <c r="K134" s="50"/>
      <c r="L134" s="50"/>
      <c r="M134" s="85" t="str">
        <f t="shared" si="12"/>
        <v/>
      </c>
      <c r="N134" s="48" t="str">
        <f t="shared" si="13"/>
        <v/>
      </c>
      <c r="O134" s="154"/>
    </row>
    <row r="135">
      <c r="B135" s="40"/>
      <c r="C135" s="84"/>
      <c r="D135" s="42"/>
      <c r="E135" s="42"/>
      <c r="F135" s="50"/>
      <c r="G135" s="50"/>
      <c r="H135" s="50"/>
      <c r="I135" s="50"/>
      <c r="J135" s="50"/>
      <c r="K135" s="50"/>
      <c r="L135" s="50"/>
      <c r="M135" s="85" t="str">
        <f t="shared" si="12"/>
        <v/>
      </c>
      <c r="N135" s="48" t="str">
        <f t="shared" si="13"/>
        <v/>
      </c>
      <c r="O135" s="154"/>
    </row>
    <row r="136">
      <c r="B136" s="40"/>
      <c r="C136" s="84"/>
      <c r="D136" s="42"/>
      <c r="E136" s="42"/>
      <c r="F136" s="50"/>
      <c r="G136" s="50"/>
      <c r="H136" s="50"/>
      <c r="I136" s="50"/>
      <c r="J136" s="50"/>
      <c r="K136" s="50"/>
      <c r="L136" s="50"/>
      <c r="M136" s="85" t="str">
        <f t="shared" si="12"/>
        <v/>
      </c>
      <c r="N136" s="48" t="str">
        <f t="shared" si="13"/>
        <v/>
      </c>
      <c r="O136" s="154"/>
    </row>
    <row r="137">
      <c r="A137" s="7"/>
      <c r="B137" s="86"/>
      <c r="C137" s="87"/>
      <c r="D137" s="88"/>
      <c r="E137" s="88"/>
      <c r="F137" s="44"/>
      <c r="G137" s="44"/>
      <c r="H137" s="43"/>
      <c r="I137" s="44"/>
      <c r="J137" s="44"/>
      <c r="K137" s="44"/>
      <c r="L137" s="44"/>
      <c r="M137" s="85" t="str">
        <f t="shared" si="12"/>
        <v/>
      </c>
      <c r="N137" s="48" t="str">
        <f t="shared" si="13"/>
        <v/>
      </c>
    </row>
    <row r="138">
      <c r="A138" s="89" t="s">
        <v>148</v>
      </c>
      <c r="B138" s="86"/>
      <c r="C138" s="87"/>
      <c r="D138" s="88"/>
      <c r="E138" s="88"/>
      <c r="F138" s="44"/>
      <c r="G138" s="44"/>
      <c r="H138" s="43"/>
      <c r="I138" s="44"/>
      <c r="J138" s="44"/>
      <c r="K138" s="44"/>
      <c r="L138" s="44"/>
      <c r="M138" s="44"/>
      <c r="N138" s="44"/>
    </row>
    <row r="139">
      <c r="A139" s="7"/>
      <c r="B139" s="86"/>
      <c r="C139" s="87"/>
      <c r="D139" s="88"/>
      <c r="E139" s="88"/>
      <c r="F139" s="44"/>
      <c r="G139" s="44"/>
      <c r="H139" s="43"/>
      <c r="I139" s="44"/>
      <c r="J139" s="44"/>
      <c r="K139" s="44"/>
      <c r="L139" s="44"/>
      <c r="M139" s="44"/>
      <c r="N139" s="44"/>
    </row>
    <row r="140">
      <c r="A140" s="7"/>
      <c r="B140" s="90" t="s">
        <v>149</v>
      </c>
      <c r="C140" s="91"/>
      <c r="D140" s="92"/>
      <c r="E140" s="88"/>
      <c r="F140" s="44"/>
      <c r="G140" s="44"/>
      <c r="H140" s="43"/>
      <c r="I140" s="44"/>
      <c r="J140" s="44"/>
      <c r="K140" s="44"/>
      <c r="L140" s="44"/>
      <c r="M140" s="44"/>
      <c r="N140" s="44"/>
    </row>
    <row r="141">
      <c r="A141" s="7"/>
      <c r="B141" s="93"/>
      <c r="C141" s="94" t="s">
        <v>150</v>
      </c>
      <c r="D141" s="92"/>
      <c r="E141" s="88"/>
      <c r="F141" s="44"/>
      <c r="G141" s="44"/>
      <c r="H141" s="43"/>
      <c r="I141" s="44"/>
      <c r="J141" s="44"/>
      <c r="K141" s="44"/>
      <c r="L141" s="44"/>
      <c r="M141" s="44"/>
      <c r="N141" s="44"/>
    </row>
    <row r="142">
      <c r="A142" s="7"/>
      <c r="B142" s="95" t="s">
        <v>151</v>
      </c>
      <c r="C142" s="96" t="s">
        <v>152</v>
      </c>
      <c r="D142" s="92"/>
      <c r="E142" s="88"/>
      <c r="F142" s="44"/>
      <c r="G142" s="44"/>
      <c r="H142" s="43"/>
      <c r="I142" s="44"/>
      <c r="J142" s="44"/>
      <c r="K142" s="44"/>
      <c r="L142" s="44"/>
      <c r="M142" s="44"/>
      <c r="N142" s="44"/>
    </row>
    <row r="143">
      <c r="A143" s="7"/>
      <c r="B143" s="97"/>
      <c r="C143" s="98" t="s">
        <v>153</v>
      </c>
      <c r="D143" s="92"/>
      <c r="E143" s="88"/>
      <c r="F143" s="44"/>
      <c r="G143" s="44"/>
      <c r="H143" s="43"/>
      <c r="I143" s="44"/>
      <c r="J143" s="44"/>
      <c r="K143" s="44"/>
      <c r="L143" s="44"/>
      <c r="M143" s="44"/>
      <c r="N143" s="44"/>
    </row>
    <row r="144">
      <c r="A144" s="7"/>
      <c r="B144" s="99"/>
      <c r="C144" s="100" t="s">
        <v>154</v>
      </c>
      <c r="D144" s="92"/>
      <c r="E144" s="88"/>
      <c r="F144" s="44"/>
      <c r="G144" s="44"/>
      <c r="H144" s="43"/>
      <c r="I144" s="44"/>
      <c r="J144" s="44"/>
      <c r="K144" s="44"/>
      <c r="L144" s="44"/>
      <c r="M144" s="44"/>
      <c r="N144" s="44"/>
    </row>
    <row r="145">
      <c r="A145" s="7"/>
      <c r="B145" s="160"/>
      <c r="C145" s="43"/>
      <c r="D145" s="161"/>
      <c r="E145" s="88"/>
      <c r="F145" s="101"/>
      <c r="H145" s="43"/>
      <c r="I145" s="44"/>
      <c r="J145" s="44"/>
      <c r="K145" s="44"/>
      <c r="L145" s="44"/>
      <c r="M145" s="44"/>
      <c r="N145" s="44"/>
    </row>
    <row r="146">
      <c r="A146" s="7"/>
      <c r="B146" s="43"/>
      <c r="C146" s="101" t="s">
        <v>156</v>
      </c>
      <c r="D146" s="162" t="s">
        <v>178</v>
      </c>
      <c r="F146" s="101"/>
      <c r="H146" s="43"/>
      <c r="I146" s="44"/>
      <c r="J146" s="44"/>
      <c r="K146" s="44"/>
      <c r="L146" s="44"/>
      <c r="M146" s="44"/>
      <c r="N146" s="44"/>
    </row>
    <row r="147">
      <c r="B147" s="163" t="s">
        <v>301</v>
      </c>
      <c r="C147" s="104"/>
      <c r="D147" s="105"/>
      <c r="F147" s="107"/>
      <c r="G147" s="107"/>
      <c r="H147" s="43"/>
      <c r="I147" s="44"/>
      <c r="J147" s="44"/>
      <c r="K147" s="44"/>
      <c r="L147" s="44"/>
      <c r="M147" s="44"/>
      <c r="N147" s="44"/>
      <c r="W147" s="54"/>
      <c r="X147" s="54"/>
      <c r="Y147" s="54"/>
      <c r="Z147" s="54"/>
      <c r="AA147" s="54"/>
      <c r="AB147" s="54"/>
    </row>
    <row r="148">
      <c r="B148" s="108"/>
      <c r="C148" s="108"/>
      <c r="D148" s="164" t="s">
        <v>159</v>
      </c>
      <c r="F148" s="165" t="s">
        <v>755</v>
      </c>
      <c r="G148" s="351" t="s">
        <v>756</v>
      </c>
      <c r="H148" s="109"/>
      <c r="I148" s="109"/>
      <c r="J148" s="71"/>
      <c r="K148" s="71"/>
      <c r="L148" s="71"/>
      <c r="M148" s="71"/>
      <c r="N148" s="71"/>
      <c r="P148" s="110"/>
      <c r="R148" s="111"/>
      <c r="S148" s="54"/>
      <c r="T148" s="54"/>
      <c r="U148" s="54"/>
      <c r="V148" s="54"/>
      <c r="W148" s="124"/>
      <c r="X148" s="124"/>
      <c r="Y148" s="124"/>
      <c r="Z148" s="124"/>
      <c r="AA148" s="124"/>
      <c r="AB148" s="124"/>
      <c r="AC148" s="124"/>
      <c r="AD148" s="124"/>
      <c r="AE148" s="124"/>
    </row>
    <row r="149">
      <c r="B149" s="108"/>
      <c r="C149" s="164"/>
      <c r="D149" s="164" t="s">
        <v>303</v>
      </c>
      <c r="F149" s="166" t="s">
        <v>304</v>
      </c>
      <c r="H149" s="109"/>
      <c r="I149" s="109"/>
      <c r="J149" s="71"/>
      <c r="K149" s="71"/>
      <c r="L149" s="71"/>
      <c r="M149" s="71"/>
      <c r="N149" s="71"/>
      <c r="P149" s="110"/>
      <c r="R149" s="111"/>
      <c r="S149" s="54"/>
      <c r="T149" s="54"/>
      <c r="U149" s="54"/>
      <c r="V149" s="54"/>
      <c r="W149" s="124"/>
      <c r="X149" s="124"/>
      <c r="Y149" s="124"/>
      <c r="Z149" s="124"/>
      <c r="AA149" s="124"/>
      <c r="AB149" s="124"/>
      <c r="AC149" s="124"/>
      <c r="AD149" s="124"/>
      <c r="AE149" s="124"/>
    </row>
    <row r="150">
      <c r="B150" s="108"/>
      <c r="C150" s="164" t="s">
        <v>757</v>
      </c>
      <c r="D150" s="167" t="s">
        <v>161</v>
      </c>
      <c r="F150" s="166">
        <v>100000.0</v>
      </c>
      <c r="G150" s="351" t="s">
        <v>758</v>
      </c>
      <c r="H150" s="344"/>
      <c r="I150" s="344"/>
      <c r="J150" s="352"/>
      <c r="K150" s="352"/>
      <c r="L150" s="352"/>
      <c r="M150" s="71"/>
      <c r="N150" s="71"/>
      <c r="P150" s="110"/>
      <c r="R150" s="111"/>
      <c r="S150" s="54"/>
      <c r="T150" s="54"/>
      <c r="U150" s="54"/>
      <c r="V150" s="54"/>
      <c r="W150" s="54"/>
      <c r="X150" s="54"/>
      <c r="Y150" s="54"/>
      <c r="Z150" s="54"/>
      <c r="AA150" s="54"/>
      <c r="AB150" s="54"/>
      <c r="AC150" s="54"/>
      <c r="AD150" s="54"/>
      <c r="AE150" s="54"/>
    </row>
    <row r="151">
      <c r="B151" s="108"/>
      <c r="C151" s="129" t="s">
        <v>384</v>
      </c>
      <c r="D151" s="167" t="s">
        <v>163</v>
      </c>
      <c r="F151" s="166">
        <v>1000.01</v>
      </c>
      <c r="G151" s="168">
        <f>O50</f>
        <v>1000</v>
      </c>
      <c r="H151" s="169" t="s">
        <v>307</v>
      </c>
      <c r="I151" s="109"/>
      <c r="J151" s="71"/>
      <c r="K151" s="71"/>
      <c r="L151" s="71"/>
      <c r="M151" s="71"/>
      <c r="N151" s="71"/>
      <c r="P151" s="110"/>
      <c r="R151" s="111"/>
      <c r="S151" s="54"/>
      <c r="T151" s="54"/>
      <c r="U151" s="54"/>
      <c r="V151" s="54"/>
      <c r="W151" s="126"/>
      <c r="X151" s="127"/>
      <c r="Y151" s="127"/>
      <c r="Z151" s="126"/>
      <c r="AA151" s="126"/>
      <c r="AB151" s="126"/>
      <c r="AC151" s="126"/>
      <c r="AD151" s="126"/>
      <c r="AE151" s="126"/>
    </row>
    <row r="152">
      <c r="B152" s="108"/>
      <c r="C152" s="129" t="s">
        <v>308</v>
      </c>
      <c r="D152" s="167" t="s">
        <v>164</v>
      </c>
      <c r="F152" s="166">
        <v>816.46</v>
      </c>
      <c r="G152" s="168">
        <f>O33</f>
        <v>816</v>
      </c>
      <c r="H152" s="169" t="s">
        <v>309</v>
      </c>
      <c r="I152" s="109"/>
      <c r="J152" s="71"/>
      <c r="K152" s="71"/>
      <c r="L152" s="71"/>
      <c r="M152" s="71"/>
      <c r="N152" s="71"/>
      <c r="P152" s="110"/>
      <c r="R152" s="111"/>
      <c r="S152" s="54"/>
      <c r="T152" s="54"/>
      <c r="U152" s="54"/>
      <c r="V152" s="54"/>
      <c r="W152" s="69">
        <f t="shared" ref="W152:AE152" si="14">W151*$J$8</f>
        <v>0</v>
      </c>
      <c r="X152" s="128">
        <f t="shared" si="14"/>
        <v>0</v>
      </c>
      <c r="Y152" s="128">
        <f t="shared" si="14"/>
        <v>0</v>
      </c>
      <c r="Z152" s="69">
        <f t="shared" si="14"/>
        <v>0</v>
      </c>
      <c r="AA152" s="69">
        <f t="shared" si="14"/>
        <v>0</v>
      </c>
      <c r="AB152" s="69">
        <f t="shared" si="14"/>
        <v>0</v>
      </c>
      <c r="AC152" s="69">
        <f t="shared" si="14"/>
        <v>0</v>
      </c>
      <c r="AD152" s="69">
        <f t="shared" si="14"/>
        <v>0</v>
      </c>
      <c r="AE152" s="69">
        <f t="shared" si="14"/>
        <v>0</v>
      </c>
    </row>
    <row r="153">
      <c r="B153" s="108"/>
      <c r="C153" s="170" t="s">
        <v>310</v>
      </c>
      <c r="D153" s="171" t="s">
        <v>165</v>
      </c>
      <c r="F153" s="172">
        <v>-96362.55</v>
      </c>
      <c r="H153" s="173" t="s">
        <v>311</v>
      </c>
      <c r="I153" s="109"/>
      <c r="J153" s="71"/>
      <c r="K153" s="71"/>
      <c r="L153" s="71"/>
      <c r="M153" s="71"/>
      <c r="N153" s="71"/>
      <c r="P153" s="110"/>
      <c r="R153" s="111"/>
      <c r="S153" s="54"/>
      <c r="T153" s="54"/>
      <c r="U153" s="54"/>
      <c r="V153" s="54"/>
      <c r="W153" s="54"/>
      <c r="X153" s="54"/>
      <c r="Y153" s="54"/>
      <c r="Z153" s="54"/>
      <c r="AA153" s="54"/>
      <c r="AB153" s="54"/>
      <c r="AC153" s="54"/>
      <c r="AD153" s="54"/>
      <c r="AE153" s="54"/>
    </row>
    <row r="154">
      <c r="B154" s="114"/>
      <c r="C154" s="164" t="s">
        <v>167</v>
      </c>
      <c r="D154" s="164" t="s">
        <v>312</v>
      </c>
      <c r="F154" s="174">
        <v>0.01876931</v>
      </c>
      <c r="G154" s="175">
        <f>J8</f>
        <v>0.01876911752</v>
      </c>
      <c r="H154" s="169" t="s">
        <v>313</v>
      </c>
      <c r="I154" s="71"/>
      <c r="J154" s="71"/>
      <c r="K154" s="71"/>
      <c r="L154" s="71"/>
      <c r="M154" s="71"/>
      <c r="N154" s="71"/>
      <c r="P154" s="110"/>
      <c r="R154" s="111"/>
      <c r="S154" s="54"/>
      <c r="T154" s="54"/>
      <c r="U154" s="54"/>
      <c r="V154" s="54"/>
      <c r="W154" s="127"/>
      <c r="X154" s="126"/>
      <c r="Y154" s="126"/>
      <c r="Z154" s="127"/>
      <c r="AA154" s="127"/>
      <c r="AB154" s="127"/>
      <c r="AC154" s="127"/>
      <c r="AD154" s="127"/>
      <c r="AE154" s="127"/>
    </row>
    <row r="155">
      <c r="B155" s="114"/>
      <c r="C155" s="164" t="s">
        <v>759</v>
      </c>
      <c r="D155" s="164" t="s">
        <v>168</v>
      </c>
      <c r="F155" s="166">
        <v>100244.0</v>
      </c>
      <c r="H155" s="109"/>
      <c r="I155" s="71"/>
      <c r="J155" s="71"/>
      <c r="K155" s="71"/>
      <c r="L155" s="71"/>
      <c r="M155" s="71"/>
      <c r="N155" s="71"/>
      <c r="P155" s="110"/>
      <c r="R155" s="111"/>
      <c r="S155" s="54"/>
      <c r="T155" s="54"/>
      <c r="U155" s="54"/>
      <c r="V155" s="54"/>
      <c r="W155" s="69">
        <f t="shared" ref="W155:AE155" si="15">W154*$J$8</f>
        <v>0</v>
      </c>
      <c r="X155" s="128">
        <f t="shared" si="15"/>
        <v>0</v>
      </c>
      <c r="Y155" s="128">
        <f t="shared" si="15"/>
        <v>0</v>
      </c>
      <c r="Z155" s="69">
        <f t="shared" si="15"/>
        <v>0</v>
      </c>
      <c r="AA155" s="69">
        <f t="shared" si="15"/>
        <v>0</v>
      </c>
      <c r="AB155" s="69">
        <f t="shared" si="15"/>
        <v>0</v>
      </c>
      <c r="AC155" s="69">
        <f t="shared" si="15"/>
        <v>0</v>
      </c>
      <c r="AD155" s="69">
        <f t="shared" si="15"/>
        <v>0</v>
      </c>
      <c r="AE155" s="69">
        <f t="shared" si="15"/>
        <v>0</v>
      </c>
    </row>
    <row r="156">
      <c r="B156" s="114"/>
      <c r="C156" s="176" t="s">
        <v>171</v>
      </c>
      <c r="D156" s="176" t="s">
        <v>170</v>
      </c>
      <c r="F156" s="172">
        <v>715.73</v>
      </c>
      <c r="H156" s="173" t="s">
        <v>311</v>
      </c>
      <c r="J156" s="71"/>
      <c r="K156" s="71"/>
      <c r="L156" s="71"/>
      <c r="M156" s="67"/>
      <c r="P156" s="110"/>
      <c r="R156" s="111"/>
      <c r="S156" s="54"/>
      <c r="T156" s="54"/>
      <c r="U156" s="54"/>
      <c r="V156" s="54"/>
      <c r="W156" s="54"/>
      <c r="X156" s="54"/>
      <c r="Y156" s="54"/>
      <c r="Z156" s="54"/>
      <c r="AA156" s="54"/>
      <c r="AB156" s="54"/>
      <c r="AC156" s="54"/>
      <c r="AD156" s="54"/>
      <c r="AE156" s="54"/>
    </row>
    <row r="157">
      <c r="B157" s="114"/>
      <c r="C157" s="108"/>
      <c r="D157" s="108"/>
      <c r="E157" s="108"/>
      <c r="H157" s="109"/>
      <c r="I157" s="109"/>
      <c r="J157" s="71"/>
      <c r="K157" s="71"/>
      <c r="L157" s="71"/>
      <c r="M157" s="71"/>
      <c r="N157" s="71"/>
      <c r="P157" s="110"/>
      <c r="R157" s="111"/>
      <c r="S157" s="54"/>
      <c r="T157" s="54"/>
      <c r="U157" s="54"/>
      <c r="V157" s="54"/>
      <c r="W157" s="127"/>
      <c r="X157" s="126"/>
      <c r="Y157" s="126"/>
      <c r="Z157" s="127"/>
      <c r="AA157" s="127"/>
      <c r="AB157" s="127"/>
      <c r="AC157" s="127"/>
      <c r="AD157" s="127"/>
      <c r="AE157" s="127"/>
    </row>
    <row r="158">
      <c r="B158" s="163" t="s">
        <v>172</v>
      </c>
      <c r="C158" s="108"/>
      <c r="D158" s="108"/>
      <c r="E158" s="108"/>
      <c r="H158" s="109"/>
      <c r="I158" s="109"/>
      <c r="J158" s="71"/>
      <c r="K158" s="71"/>
      <c r="L158" s="71"/>
      <c r="M158" s="71"/>
      <c r="N158" s="71"/>
      <c r="P158" s="110"/>
      <c r="R158" s="111"/>
      <c r="S158" s="54"/>
      <c r="T158" s="54"/>
      <c r="U158" s="54"/>
      <c r="V158" s="54"/>
      <c r="W158" s="69">
        <f t="shared" ref="W158:AE158" si="16">W157*$J$8</f>
        <v>0</v>
      </c>
      <c r="X158" s="128">
        <f t="shared" si="16"/>
        <v>0</v>
      </c>
      <c r="Y158" s="128">
        <f t="shared" si="16"/>
        <v>0</v>
      </c>
      <c r="Z158" s="69">
        <f t="shared" si="16"/>
        <v>0</v>
      </c>
      <c r="AA158" s="69">
        <f t="shared" si="16"/>
        <v>0</v>
      </c>
      <c r="AB158" s="69">
        <f t="shared" si="16"/>
        <v>0</v>
      </c>
      <c r="AC158" s="69">
        <f t="shared" si="16"/>
        <v>0</v>
      </c>
      <c r="AD158" s="69">
        <f t="shared" si="16"/>
        <v>0</v>
      </c>
      <c r="AE158" s="69">
        <f t="shared" si="16"/>
        <v>0</v>
      </c>
      <c r="AF158" s="54"/>
    </row>
    <row r="159">
      <c r="B159" s="114"/>
      <c r="C159" s="164" t="s">
        <v>315</v>
      </c>
      <c r="D159" s="108"/>
      <c r="E159" s="108"/>
      <c r="F159" s="8" t="s">
        <v>316</v>
      </c>
      <c r="G159" s="8" t="s">
        <v>317</v>
      </c>
      <c r="H159" s="2" t="s">
        <v>318</v>
      </c>
      <c r="I159" s="109"/>
      <c r="J159" s="71"/>
      <c r="K159" s="71"/>
      <c r="L159" s="71"/>
      <c r="M159" s="71"/>
      <c r="N159" s="71"/>
      <c r="P159" s="110"/>
      <c r="Q159" s="116" t="s">
        <v>174</v>
      </c>
      <c r="R159" s="117"/>
      <c r="S159" s="117"/>
      <c r="T159" s="54"/>
      <c r="U159" s="54"/>
      <c r="V159" s="54"/>
      <c r="W159" s="54"/>
      <c r="X159" s="54"/>
      <c r="Y159" s="54"/>
      <c r="Z159" s="54"/>
      <c r="AA159" s="54"/>
      <c r="AB159" s="54"/>
      <c r="AC159" s="54"/>
      <c r="AD159" s="54"/>
      <c r="AE159" s="54"/>
      <c r="AF159" s="54"/>
    </row>
    <row r="160">
      <c r="B160" s="114"/>
      <c r="C160" s="129" t="s">
        <v>320</v>
      </c>
      <c r="D160" s="167" t="s">
        <v>321</v>
      </c>
      <c r="F160" s="166">
        <v>0.0</v>
      </c>
      <c r="G160" s="166">
        <v>252.0</v>
      </c>
      <c r="H160" s="115">
        <f t="shared" ref="H160:H162" si="17">F160+G160</f>
        <v>252</v>
      </c>
      <c r="I160" s="109"/>
      <c r="J160" s="71"/>
      <c r="K160" s="71"/>
      <c r="L160" s="71"/>
      <c r="M160" s="71"/>
      <c r="N160" s="71"/>
      <c r="P160" s="110"/>
      <c r="Q160" s="52"/>
      <c r="R160" s="123"/>
      <c r="S160" s="123"/>
      <c r="T160" s="124"/>
      <c r="U160" s="124"/>
      <c r="V160" s="124"/>
      <c r="W160" s="126"/>
      <c r="X160" s="126"/>
      <c r="Y160" s="126"/>
      <c r="Z160" s="126"/>
      <c r="AA160" s="126"/>
      <c r="AB160" s="126"/>
      <c r="AC160" s="126"/>
      <c r="AD160" s="126"/>
      <c r="AE160" s="126"/>
      <c r="AF160" s="54"/>
    </row>
    <row r="161">
      <c r="B161" s="114"/>
      <c r="C161" s="129" t="s">
        <v>320</v>
      </c>
      <c r="D161" s="167" t="s">
        <v>322</v>
      </c>
      <c r="F161" s="166">
        <v>0.0</v>
      </c>
      <c r="G161" s="166">
        <v>0.0</v>
      </c>
      <c r="H161" s="115">
        <f t="shared" si="17"/>
        <v>0</v>
      </c>
      <c r="I161" s="109"/>
      <c r="J161" s="71"/>
      <c r="K161" s="71"/>
      <c r="L161" s="71"/>
      <c r="M161" s="71"/>
      <c r="N161" s="71"/>
      <c r="P161" s="110"/>
      <c r="Q161" s="52" t="s">
        <v>178</v>
      </c>
      <c r="R161" s="123"/>
      <c r="S161" s="123"/>
      <c r="T161" s="124"/>
      <c r="U161" s="124"/>
      <c r="V161" s="124"/>
      <c r="W161" s="69">
        <f t="shared" ref="W161:AE161" si="18">W160*$J$8</f>
        <v>0</v>
      </c>
      <c r="X161" s="128">
        <f t="shared" si="18"/>
        <v>0</v>
      </c>
      <c r="Y161" s="128">
        <f t="shared" si="18"/>
        <v>0</v>
      </c>
      <c r="Z161" s="69">
        <f t="shared" si="18"/>
        <v>0</v>
      </c>
      <c r="AA161" s="69">
        <f t="shared" si="18"/>
        <v>0</v>
      </c>
      <c r="AB161" s="69">
        <f t="shared" si="18"/>
        <v>0</v>
      </c>
      <c r="AC161" s="69">
        <f t="shared" si="18"/>
        <v>0</v>
      </c>
      <c r="AD161" s="69">
        <f t="shared" si="18"/>
        <v>0</v>
      </c>
      <c r="AE161" s="69">
        <f t="shared" si="18"/>
        <v>0</v>
      </c>
    </row>
    <row r="162">
      <c r="B162" s="114"/>
      <c r="C162" s="129" t="s">
        <v>320</v>
      </c>
      <c r="D162" s="167" t="s">
        <v>323</v>
      </c>
      <c r="F162" s="166">
        <v>0.0</v>
      </c>
      <c r="G162" s="166">
        <v>0.0</v>
      </c>
      <c r="H162" s="115">
        <f t="shared" si="17"/>
        <v>0</v>
      </c>
      <c r="I162" s="109"/>
      <c r="J162" s="71"/>
      <c r="K162" s="71"/>
      <c r="L162" s="71"/>
      <c r="M162" s="71"/>
      <c r="N162" s="71"/>
      <c r="P162" s="110"/>
      <c r="Q162" s="60"/>
      <c r="R162" s="54"/>
      <c r="S162" s="54"/>
      <c r="T162" s="54"/>
      <c r="U162" s="54"/>
      <c r="V162" s="54"/>
    </row>
    <row r="163">
      <c r="B163" s="108"/>
      <c r="C163" s="108"/>
      <c r="D163" s="108"/>
      <c r="E163" s="108"/>
      <c r="H163" s="109" t="s">
        <v>173</v>
      </c>
      <c r="I163" s="115">
        <f>sum(N164:N167)</f>
        <v>252.0504792</v>
      </c>
      <c r="J163" s="71"/>
      <c r="K163" s="71"/>
      <c r="L163" s="71"/>
      <c r="M163" s="71">
        <f>if(Count(F163:L163)&gt;0,sum(F163:L163),"")</f>
        <v>252.0504792</v>
      </c>
      <c r="N163" s="68">
        <f>if(ISNUMBER(M163)=false,"",if($J$8&lt;&gt;0,if(M163&lt;&gt;"",M163*$J$8,""),""))</f>
        <v>4.730765064</v>
      </c>
      <c r="P163" s="110"/>
      <c r="Q163" s="52" t="s">
        <v>183</v>
      </c>
      <c r="R163" s="126"/>
      <c r="S163" s="126"/>
      <c r="T163" s="126"/>
      <c r="U163" s="126"/>
      <c r="V163" s="126"/>
    </row>
    <row r="164">
      <c r="B164" s="108"/>
      <c r="C164" s="105"/>
      <c r="D164" s="112"/>
      <c r="E164" s="112"/>
      <c r="G164" s="107" t="s">
        <v>175</v>
      </c>
      <c r="H164" s="43"/>
      <c r="I164" s="118">
        <f>N165+N166</f>
        <v>252.0504792</v>
      </c>
      <c r="J164" s="71"/>
      <c r="K164" s="71"/>
      <c r="L164" s="119"/>
      <c r="M164" s="120"/>
      <c r="N164" s="115"/>
      <c r="O164" s="121"/>
      <c r="P164" s="122"/>
      <c r="Q164" s="60" t="s">
        <v>185</v>
      </c>
      <c r="R164" s="69">
        <f t="shared" ref="R164:V164" si="19">R163*$J$8</f>
        <v>0</v>
      </c>
      <c r="S164" s="69">
        <f t="shared" si="19"/>
        <v>0</v>
      </c>
      <c r="T164" s="69">
        <f t="shared" si="19"/>
        <v>0</v>
      </c>
      <c r="U164" s="69">
        <f t="shared" si="19"/>
        <v>0</v>
      </c>
      <c r="V164" s="69">
        <f t="shared" si="19"/>
        <v>0</v>
      </c>
    </row>
    <row r="165">
      <c r="B165" s="108"/>
      <c r="C165" s="164" t="s">
        <v>760</v>
      </c>
      <c r="D165" s="167" t="s">
        <v>177</v>
      </c>
      <c r="F165" s="125">
        <v>13429.0</v>
      </c>
      <c r="G165" s="119"/>
      <c r="H165" s="71"/>
      <c r="I165" s="71"/>
      <c r="J165" s="71"/>
      <c r="K165" s="71"/>
      <c r="L165" s="119"/>
      <c r="M165" s="120">
        <f>if(Count(F165:K165)&gt;0,sum(F165:K165),"")</f>
        <v>13429</v>
      </c>
      <c r="N165" s="115">
        <f t="shared" ref="N165:N169" si="20">if(ISNUMBER(M165)=false,"",if($J$8&lt;&gt;0,if(M165&lt;&gt;"",M165*$J$8,""),""))</f>
        <v>252.0504792</v>
      </c>
      <c r="Q165" s="60"/>
      <c r="R165" s="54"/>
      <c r="S165" s="54"/>
      <c r="T165" s="54"/>
      <c r="U165" s="54"/>
      <c r="V165" s="54"/>
    </row>
    <row r="166">
      <c r="B166" s="108"/>
      <c r="C166" s="167" t="s">
        <v>179</v>
      </c>
      <c r="D166" s="167" t="s">
        <v>180</v>
      </c>
      <c r="F166" s="125"/>
      <c r="G166" s="70"/>
      <c r="H166" s="66"/>
      <c r="I166" s="66"/>
      <c r="J166" s="66"/>
      <c r="K166" s="66"/>
      <c r="L166" s="66"/>
      <c r="M166" s="120" t="str">
        <f t="shared" ref="M166:M169" si="21">if(Count(F166:L166)&gt;0,sum(F166:L166),"")</f>
        <v/>
      </c>
      <c r="N166" s="115" t="str">
        <f t="shared" si="20"/>
        <v/>
      </c>
      <c r="P166" s="54"/>
      <c r="Q166" s="52" t="s">
        <v>188</v>
      </c>
      <c r="R166" s="127"/>
      <c r="S166" s="127"/>
      <c r="T166" s="127"/>
      <c r="U166" s="127"/>
      <c r="V166" s="127"/>
    </row>
    <row r="167">
      <c r="B167" s="108"/>
      <c r="C167" s="167" t="s">
        <v>181</v>
      </c>
      <c r="D167" s="167" t="s">
        <v>182</v>
      </c>
      <c r="F167" s="70"/>
      <c r="G167" s="70"/>
      <c r="H167" s="66"/>
      <c r="I167" s="66"/>
      <c r="J167" s="66"/>
      <c r="K167" s="66"/>
      <c r="L167" s="66"/>
      <c r="M167" s="120" t="str">
        <f t="shared" si="21"/>
        <v/>
      </c>
      <c r="N167" s="115" t="str">
        <f t="shared" si="20"/>
        <v/>
      </c>
      <c r="P167" s="54"/>
      <c r="Q167" s="60" t="s">
        <v>185</v>
      </c>
      <c r="R167" s="69">
        <f t="shared" ref="R167:V167" si="22">R166*$J$8</f>
        <v>0</v>
      </c>
      <c r="S167" s="69">
        <f t="shared" si="22"/>
        <v>0</v>
      </c>
      <c r="T167" s="69">
        <f t="shared" si="22"/>
        <v>0</v>
      </c>
      <c r="U167" s="69">
        <f t="shared" si="22"/>
        <v>0</v>
      </c>
      <c r="V167" s="69">
        <f t="shared" si="22"/>
        <v>0</v>
      </c>
    </row>
    <row r="168">
      <c r="B168" s="108"/>
      <c r="C168" s="167" t="s">
        <v>184</v>
      </c>
      <c r="D168" s="167" t="s">
        <v>180</v>
      </c>
      <c r="F168" s="70"/>
      <c r="G168" s="66"/>
      <c r="H168" s="66"/>
      <c r="I168" s="66"/>
      <c r="J168" s="66"/>
      <c r="K168" s="66"/>
      <c r="L168" s="66"/>
      <c r="M168" s="120" t="str">
        <f t="shared" si="21"/>
        <v/>
      </c>
      <c r="N168" s="115" t="str">
        <f t="shared" si="20"/>
        <v/>
      </c>
      <c r="P168" s="54"/>
      <c r="Q168" s="60"/>
      <c r="R168" s="54"/>
      <c r="S168" s="54"/>
      <c r="T168" s="54"/>
      <c r="U168" s="54"/>
      <c r="V168" s="54"/>
    </row>
    <row r="169">
      <c r="B169" s="163" t="s">
        <v>186</v>
      </c>
      <c r="C169" s="65"/>
      <c r="D169" s="108"/>
      <c r="E169" s="108"/>
      <c r="F169" s="71"/>
      <c r="G169" s="71"/>
      <c r="H169" s="71"/>
      <c r="I169" s="71"/>
      <c r="J169" s="71"/>
      <c r="K169" s="71"/>
      <c r="L169" s="71"/>
      <c r="M169" s="71" t="str">
        <f t="shared" si="21"/>
        <v/>
      </c>
      <c r="N169" s="68" t="str">
        <f t="shared" si="20"/>
        <v/>
      </c>
      <c r="P169" s="110"/>
      <c r="Q169" s="55" t="s">
        <v>192</v>
      </c>
      <c r="R169" s="127"/>
      <c r="S169" s="127"/>
      <c r="T169" s="127"/>
      <c r="U169" s="127"/>
      <c r="V169" s="127"/>
    </row>
    <row r="170">
      <c r="B170" s="108"/>
      <c r="C170" s="192" t="s">
        <v>187</v>
      </c>
      <c r="D170" s="108"/>
      <c r="E170" s="108"/>
      <c r="F170" s="113">
        <v>252.0</v>
      </c>
      <c r="G170" s="71"/>
      <c r="H170" s="130" t="s">
        <v>173</v>
      </c>
      <c r="I170" s="131">
        <f>sum(N171:N172)</f>
        <v>252.0504792</v>
      </c>
      <c r="J170" s="71"/>
      <c r="K170" s="71"/>
      <c r="L170" s="71"/>
      <c r="M170" s="71"/>
      <c r="N170" s="68"/>
      <c r="P170" s="54"/>
      <c r="Q170" s="60" t="s">
        <v>185</v>
      </c>
      <c r="R170" s="69">
        <f t="shared" ref="R170:V170" si="23">R169*$J$8</f>
        <v>0</v>
      </c>
      <c r="S170" s="69">
        <f t="shared" si="23"/>
        <v>0</v>
      </c>
      <c r="T170" s="69">
        <f t="shared" si="23"/>
        <v>0</v>
      </c>
      <c r="U170" s="69">
        <f t="shared" si="23"/>
        <v>0</v>
      </c>
      <c r="V170" s="69">
        <f t="shared" si="23"/>
        <v>0</v>
      </c>
    </row>
    <row r="171">
      <c r="B171" s="108"/>
      <c r="C171" s="164" t="s">
        <v>332</v>
      </c>
      <c r="D171" s="108"/>
      <c r="E171" s="108"/>
      <c r="F171" s="118">
        <f>F165</f>
        <v>13429</v>
      </c>
      <c r="G171" s="119"/>
      <c r="H171" s="71"/>
      <c r="I171" s="71"/>
      <c r="J171" s="71"/>
      <c r="K171" s="71"/>
      <c r="L171" s="71"/>
      <c r="M171" s="120">
        <f t="shared" ref="M171:M172" si="24">if(Count(F171:L171)&gt;0,sum(F171:L171),"")</f>
        <v>13429</v>
      </c>
      <c r="N171" s="115">
        <f t="shared" ref="N171:N174" si="25">if(ISNUMBER(M171)=false,"",if($J$8&lt;&gt;0,if(M171&lt;&gt;"",M171*$J$8,""),""))</f>
        <v>252.0504792</v>
      </c>
      <c r="O171" s="54"/>
      <c r="P171" s="54"/>
      <c r="Q171" s="54"/>
      <c r="R171" s="54"/>
      <c r="S171" s="54"/>
      <c r="T171" s="54"/>
      <c r="U171" s="54"/>
      <c r="V171" s="54"/>
    </row>
    <row r="172">
      <c r="B172" s="108"/>
      <c r="C172" s="167" t="s">
        <v>190</v>
      </c>
      <c r="D172" s="108"/>
      <c r="E172" s="108"/>
      <c r="F172" s="132" t="str">
        <f>M166</f>
        <v/>
      </c>
      <c r="G172" s="71"/>
      <c r="H172" s="71"/>
      <c r="I172" s="71"/>
      <c r="J172" s="71"/>
      <c r="K172" s="71"/>
      <c r="L172" s="71"/>
      <c r="M172" s="120" t="str">
        <f t="shared" si="24"/>
        <v/>
      </c>
      <c r="N172" s="115" t="str">
        <f t="shared" si="25"/>
        <v/>
      </c>
      <c r="O172" s="54"/>
      <c r="P172" s="54"/>
      <c r="Q172" s="52" t="s">
        <v>195</v>
      </c>
      <c r="R172" s="126"/>
      <c r="S172" s="126"/>
      <c r="T172" s="126"/>
      <c r="U172" s="127"/>
      <c r="V172" s="126"/>
    </row>
    <row r="173">
      <c r="B173" s="163" t="s">
        <v>191</v>
      </c>
      <c r="C173" s="65"/>
      <c r="D173" s="108"/>
      <c r="E173" s="108"/>
      <c r="F173" s="71"/>
      <c r="G173" s="71"/>
      <c r="H173" s="71"/>
      <c r="I173" s="71"/>
      <c r="J173" s="71"/>
      <c r="K173" s="71"/>
      <c r="L173" s="71"/>
      <c r="M173" s="71"/>
      <c r="N173" s="68" t="str">
        <f t="shared" si="25"/>
        <v/>
      </c>
      <c r="O173" s="54"/>
      <c r="P173" s="54"/>
      <c r="Q173" s="54" t="s">
        <v>185</v>
      </c>
      <c r="R173" s="69">
        <f t="shared" ref="R173:V173" si="26">R172*$J$8</f>
        <v>0</v>
      </c>
      <c r="S173" s="69">
        <f t="shared" si="26"/>
        <v>0</v>
      </c>
      <c r="T173" s="69">
        <f t="shared" si="26"/>
        <v>0</v>
      </c>
      <c r="U173" s="69">
        <f t="shared" si="26"/>
        <v>0</v>
      </c>
      <c r="V173" s="69">
        <f t="shared" si="26"/>
        <v>0</v>
      </c>
    </row>
    <row r="174">
      <c r="A174" s="54"/>
      <c r="B174" s="108"/>
      <c r="C174" s="194" t="s">
        <v>193</v>
      </c>
      <c r="D174" s="194"/>
      <c r="E174" s="108"/>
      <c r="F174" s="113">
        <v>100244.0</v>
      </c>
      <c r="G174" s="71"/>
      <c r="H174" s="130" t="s">
        <v>173</v>
      </c>
      <c r="I174" s="131">
        <f>M175</f>
        <v>100244</v>
      </c>
      <c r="J174" s="71"/>
      <c r="K174" s="71"/>
      <c r="L174" s="71"/>
      <c r="M174" s="71">
        <f t="shared" ref="M174:M175" si="27">if(Count(F174:L174)&gt;0,sum(F174:L174),"")</f>
        <v>200488</v>
      </c>
      <c r="N174" s="68">
        <f t="shared" si="25"/>
        <v>3762.982833</v>
      </c>
      <c r="P174" s="56"/>
    </row>
    <row r="175">
      <c r="A175" s="54"/>
      <c r="B175" s="108"/>
      <c r="C175" s="164" t="s">
        <v>333</v>
      </c>
      <c r="D175" s="108"/>
      <c r="E175" s="108"/>
      <c r="F175" s="118">
        <f>if(F149="Yes",0,F155)</f>
        <v>100244</v>
      </c>
      <c r="G175" s="119"/>
      <c r="H175" s="71"/>
      <c r="I175" s="71"/>
      <c r="J175" s="71"/>
      <c r="K175" s="71"/>
      <c r="L175" s="71"/>
      <c r="M175" s="120">
        <f t="shared" si="27"/>
        <v>100244</v>
      </c>
      <c r="N175" s="133" t="s">
        <v>151</v>
      </c>
      <c r="O175" s="119"/>
      <c r="P175" s="54"/>
    </row>
    <row r="176">
      <c r="A176" s="54"/>
      <c r="B176" s="108"/>
      <c r="C176" s="108"/>
      <c r="D176" s="108"/>
      <c r="E176" s="108"/>
      <c r="F176" s="71"/>
      <c r="G176" s="71"/>
      <c r="H176" s="71"/>
      <c r="I176" s="71"/>
      <c r="J176" s="71"/>
      <c r="K176" s="71"/>
      <c r="L176" s="71"/>
      <c r="M176" s="71"/>
      <c r="N176" s="68"/>
      <c r="O176" s="119"/>
      <c r="P176" s="54"/>
    </row>
    <row r="177">
      <c r="B177" s="108"/>
      <c r="C177" s="194" t="s">
        <v>196</v>
      </c>
      <c r="D177" s="108"/>
      <c r="E177" s="108"/>
      <c r="F177" s="113">
        <v>0.0</v>
      </c>
      <c r="G177" s="71"/>
      <c r="H177" s="130" t="s">
        <v>173</v>
      </c>
      <c r="I177" s="131">
        <f>M178</f>
        <v>0</v>
      </c>
      <c r="J177" s="71"/>
      <c r="K177" s="71"/>
      <c r="L177" s="71"/>
      <c r="M177" s="71">
        <f t="shared" ref="M177:M178" si="28">if(Count(F177:L177)&gt;0,sum(F177:L177),"")</f>
        <v>0</v>
      </c>
      <c r="N177" s="68">
        <f>if(ISNUMBER(M177)=false,"",if($J$8&lt;&gt;0,if(M177&lt;&gt;"",M177*$J$8,""),""))</f>
        <v>0</v>
      </c>
      <c r="P177" s="56"/>
    </row>
    <row r="178">
      <c r="B178" s="108"/>
      <c r="C178" s="164" t="s">
        <v>334</v>
      </c>
      <c r="D178" s="108"/>
      <c r="E178" s="108"/>
      <c r="F178" s="70">
        <v>0.0</v>
      </c>
      <c r="G178" s="119"/>
      <c r="H178" s="71"/>
      <c r="I178" s="71"/>
      <c r="J178" s="71"/>
      <c r="K178" s="71"/>
      <c r="L178" s="71"/>
      <c r="M178" s="120">
        <f t="shared" si="28"/>
        <v>0</v>
      </c>
      <c r="N178" s="133" t="s">
        <v>151</v>
      </c>
      <c r="O178" s="54"/>
      <c r="P178" s="54"/>
    </row>
    <row r="179">
      <c r="B179" s="108"/>
      <c r="C179" s="65"/>
      <c r="D179" s="108"/>
      <c r="E179" s="108"/>
      <c r="F179" s="119"/>
      <c r="G179" s="71"/>
      <c r="H179" s="71"/>
      <c r="J179" s="353" t="s">
        <v>761</v>
      </c>
      <c r="N179" s="68" t="str">
        <f>#REF!</f>
        <v>#REF!</v>
      </c>
      <c r="O179" s="54"/>
      <c r="P179" s="54"/>
    </row>
    <row r="180">
      <c r="B180" s="108"/>
      <c r="C180" s="194" t="s">
        <v>198</v>
      </c>
      <c r="D180" s="108"/>
      <c r="E180" s="108"/>
      <c r="F180" s="113">
        <v>670.0</v>
      </c>
      <c r="G180" s="71"/>
      <c r="H180" s="130" t="s">
        <v>173</v>
      </c>
      <c r="I180" s="131">
        <f>I186-I174-I177+I182</f>
        <v>669.8122236</v>
      </c>
      <c r="J180" s="196" t="s">
        <v>762</v>
      </c>
      <c r="N180" s="68" t="str">
        <f>M179</f>
        <v/>
      </c>
      <c r="P180" s="56"/>
    </row>
    <row r="181">
      <c r="B181" s="108"/>
      <c r="C181" s="108"/>
      <c r="D181" s="108"/>
      <c r="E181" s="108"/>
      <c r="F181" s="54"/>
      <c r="G181" s="71"/>
      <c r="H181" s="71"/>
      <c r="I181" s="71"/>
      <c r="J181" s="71"/>
      <c r="K181" s="71"/>
      <c r="L181" s="71"/>
      <c r="M181" s="67"/>
      <c r="N181" s="68"/>
      <c r="O181" s="54"/>
      <c r="P181" s="54"/>
    </row>
    <row r="182">
      <c r="B182" s="108"/>
      <c r="C182" s="194" t="s">
        <v>199</v>
      </c>
      <c r="D182" s="108"/>
      <c r="E182" s="108"/>
      <c r="F182" s="113">
        <v>96362.0</v>
      </c>
      <c r="G182" s="71"/>
      <c r="H182" s="130" t="s">
        <v>173</v>
      </c>
      <c r="I182" s="131">
        <f>N184</f>
        <v>96362</v>
      </c>
      <c r="J182" s="71"/>
      <c r="K182" s="71"/>
      <c r="L182" s="71"/>
      <c r="M182" s="71"/>
      <c r="N182" s="68"/>
      <c r="P182" s="56"/>
    </row>
    <row r="183">
      <c r="B183" s="198" t="s">
        <v>205</v>
      </c>
      <c r="C183" s="105" t="s">
        <v>336</v>
      </c>
      <c r="D183" s="108"/>
      <c r="E183" s="108"/>
      <c r="F183" s="71"/>
      <c r="G183" s="71"/>
      <c r="H183" s="169"/>
      <c r="I183" s="71"/>
      <c r="J183" s="71"/>
      <c r="K183" s="71"/>
      <c r="L183" s="71"/>
      <c r="M183" s="71"/>
      <c r="N183" s="134" t="str">
        <f t="shared" ref="N183:N184" si="29">F183</f>
        <v/>
      </c>
      <c r="O183" s="54"/>
      <c r="P183" s="54"/>
    </row>
    <row r="184">
      <c r="B184" s="192" t="s">
        <v>128</v>
      </c>
      <c r="C184" s="164" t="s">
        <v>337</v>
      </c>
      <c r="D184" s="108"/>
      <c r="E184" s="108"/>
      <c r="F184" s="118">
        <f>O69</f>
        <v>96362</v>
      </c>
      <c r="G184" s="71"/>
      <c r="H184" s="169" t="s">
        <v>338</v>
      </c>
      <c r="I184" s="71"/>
      <c r="J184" s="71"/>
      <c r="K184" s="71">
        <f>I186+F182</f>
        <v>100913.8122</v>
      </c>
      <c r="L184" s="71"/>
      <c r="M184" s="71"/>
      <c r="N184" s="134">
        <f t="shared" si="29"/>
        <v>96362</v>
      </c>
      <c r="O184" s="54"/>
      <c r="P184" s="54"/>
    </row>
    <row r="185">
      <c r="B185" s="108"/>
      <c r="C185" s="108"/>
      <c r="D185" s="108"/>
      <c r="E185" s="108"/>
      <c r="F185" s="119"/>
      <c r="G185" s="71"/>
      <c r="H185" s="71"/>
      <c r="I185" s="71"/>
      <c r="J185" s="71" t="str">
        <f>I174+I177+#REF!-I182</f>
        <v>#REF!</v>
      </c>
      <c r="K185" s="71"/>
      <c r="L185" s="71"/>
      <c r="M185" s="71"/>
      <c r="N185" s="71"/>
    </row>
    <row r="186">
      <c r="B186" s="108"/>
      <c r="C186" s="194" t="s">
        <v>201</v>
      </c>
      <c r="D186" s="108"/>
      <c r="E186" s="108"/>
      <c r="F186" s="113">
        <v>4552.0</v>
      </c>
      <c r="G186" s="71"/>
      <c r="H186" s="130" t="s">
        <v>173</v>
      </c>
      <c r="I186" s="131">
        <f>sum(O187:O205)</f>
        <v>4551.812224</v>
      </c>
      <c r="J186" s="135" t="s">
        <v>538</v>
      </c>
      <c r="K186" s="71"/>
      <c r="L186" s="71"/>
      <c r="M186" s="71"/>
      <c r="N186" s="71"/>
      <c r="P186" s="2" t="s">
        <v>203</v>
      </c>
      <c r="Q186" s="59">
        <f>M187+N188+N189+N190+N191+N192+N193+N194+N195-M196-N197-N198+N199+M200-M201-M202-M203+M204+M205</f>
        <v>4551.812224</v>
      </c>
    </row>
    <row r="187">
      <c r="B187" s="108"/>
      <c r="C187" s="164" t="s">
        <v>204</v>
      </c>
      <c r="D187" s="108"/>
      <c r="E187" s="108"/>
      <c r="F187" s="132">
        <f>F178+F175</f>
        <v>100244</v>
      </c>
      <c r="G187" s="119"/>
      <c r="H187" s="71"/>
      <c r="I187" s="71"/>
      <c r="J187" s="71"/>
      <c r="K187" s="71"/>
      <c r="L187" s="71"/>
      <c r="M187" s="120">
        <f t="shared" ref="M187:M199" si="31">if(Count(F187:L187)&gt;0,sum(F187:L187),"")</f>
        <v>100244</v>
      </c>
      <c r="N187" s="54"/>
      <c r="O187" s="136">
        <f>M187</f>
        <v>100244</v>
      </c>
      <c r="P187" s="54"/>
    </row>
    <row r="188">
      <c r="B188" s="137" t="s">
        <v>205</v>
      </c>
      <c r="C188" s="164" t="s">
        <v>206</v>
      </c>
      <c r="D188" s="65"/>
      <c r="E188" s="65"/>
      <c r="F188" s="132" t="str">
        <f t="shared" ref="F188:L188" si="30">F27</f>
        <v/>
      </c>
      <c r="G188" s="132" t="str">
        <f t="shared" si="30"/>
        <v/>
      </c>
      <c r="H188" s="132" t="str">
        <f t="shared" si="30"/>
        <v/>
      </c>
      <c r="I188" s="132" t="str">
        <f t="shared" si="30"/>
        <v/>
      </c>
      <c r="J188" s="132" t="str">
        <f t="shared" si="30"/>
        <v/>
      </c>
      <c r="K188" s="132" t="str">
        <f t="shared" si="30"/>
        <v/>
      </c>
      <c r="L188" s="132" t="str">
        <f t="shared" si="30"/>
        <v/>
      </c>
      <c r="M188" s="120" t="str">
        <f t="shared" si="31"/>
        <v/>
      </c>
      <c r="N188" s="134" t="str">
        <f t="shared" ref="N188:N195" si="33">if(ISNUMBER(M188)=false,"",if($J$8&lt;&gt;0,if(M188&lt;&gt;"",M188*$J$8,""),""))</f>
        <v/>
      </c>
      <c r="O188" s="138" t="str">
        <f t="shared" ref="O188:O195" si="34">N188</f>
        <v/>
      </c>
      <c r="P188" s="54"/>
    </row>
    <row r="189">
      <c r="B189" s="137" t="s">
        <v>205</v>
      </c>
      <c r="C189" s="203" t="s">
        <v>207</v>
      </c>
      <c r="D189" s="65"/>
      <c r="E189" s="65"/>
      <c r="F189" s="132" t="str">
        <f t="shared" ref="F189:L189" si="32">F28</f>
        <v/>
      </c>
      <c r="G189" s="132" t="str">
        <f t="shared" si="32"/>
        <v/>
      </c>
      <c r="H189" s="132" t="str">
        <f t="shared" si="32"/>
        <v/>
      </c>
      <c r="I189" s="132" t="str">
        <f t="shared" si="32"/>
        <v/>
      </c>
      <c r="J189" s="132" t="str">
        <f t="shared" si="32"/>
        <v/>
      </c>
      <c r="K189" s="132" t="str">
        <f t="shared" si="32"/>
        <v/>
      </c>
      <c r="L189" s="132" t="str">
        <f t="shared" si="32"/>
        <v/>
      </c>
      <c r="M189" s="120" t="str">
        <f t="shared" si="31"/>
        <v/>
      </c>
      <c r="N189" s="134" t="str">
        <f t="shared" si="33"/>
        <v/>
      </c>
      <c r="O189" s="138" t="str">
        <f t="shared" si="34"/>
        <v/>
      </c>
      <c r="P189" s="54"/>
    </row>
    <row r="190">
      <c r="B190" s="137" t="s">
        <v>205</v>
      </c>
      <c r="C190" s="164" t="s">
        <v>208</v>
      </c>
      <c r="D190" s="65"/>
      <c r="E190" s="65"/>
      <c r="F190" s="132">
        <f t="shared" ref="F190:L190" si="35">F34</f>
        <v>45490.27</v>
      </c>
      <c r="G190" s="132" t="str">
        <f t="shared" si="35"/>
        <v/>
      </c>
      <c r="H190" s="132" t="str">
        <f t="shared" si="35"/>
        <v/>
      </c>
      <c r="I190" s="132" t="str">
        <f t="shared" si="35"/>
        <v/>
      </c>
      <c r="J190" s="132" t="str">
        <f t="shared" si="35"/>
        <v/>
      </c>
      <c r="K190" s="132" t="str">
        <f t="shared" si="35"/>
        <v/>
      </c>
      <c r="L190" s="132" t="str">
        <f t="shared" si="35"/>
        <v/>
      </c>
      <c r="M190" s="120">
        <f t="shared" si="31"/>
        <v>45490.27</v>
      </c>
      <c r="N190" s="134">
        <f t="shared" si="33"/>
        <v>853.8122236</v>
      </c>
      <c r="O190" s="138">
        <f t="shared" si="34"/>
        <v>853.8122236</v>
      </c>
      <c r="P190" s="54"/>
    </row>
    <row r="191">
      <c r="B191" s="137" t="s">
        <v>205</v>
      </c>
      <c r="C191" s="203" t="s">
        <v>209</v>
      </c>
      <c r="D191" s="65"/>
      <c r="E191" s="65"/>
      <c r="F191" s="132" t="str">
        <f t="shared" ref="F191:L191" si="36">F37</f>
        <v/>
      </c>
      <c r="G191" s="132" t="str">
        <f t="shared" si="36"/>
        <v/>
      </c>
      <c r="H191" s="132" t="str">
        <f t="shared" si="36"/>
        <v/>
      </c>
      <c r="I191" s="132" t="str">
        <f t="shared" si="36"/>
        <v/>
      </c>
      <c r="J191" s="132" t="str">
        <f t="shared" si="36"/>
        <v/>
      </c>
      <c r="K191" s="132" t="str">
        <f t="shared" si="36"/>
        <v/>
      </c>
      <c r="L191" s="132" t="str">
        <f t="shared" si="36"/>
        <v/>
      </c>
      <c r="M191" s="120" t="str">
        <f t="shared" si="31"/>
        <v/>
      </c>
      <c r="N191" s="68" t="str">
        <f t="shared" si="33"/>
        <v/>
      </c>
      <c r="O191" s="138" t="str">
        <f t="shared" si="34"/>
        <v/>
      </c>
      <c r="P191" s="54"/>
    </row>
    <row r="192">
      <c r="B192" s="137" t="s">
        <v>205</v>
      </c>
      <c r="C192" s="164" t="s">
        <v>210</v>
      </c>
      <c r="D192" s="65"/>
      <c r="E192" s="65"/>
      <c r="F192" s="132" t="str">
        <f t="shared" ref="F192:L192" si="37">F38</f>
        <v/>
      </c>
      <c r="G192" s="132" t="str">
        <f t="shared" si="37"/>
        <v/>
      </c>
      <c r="H192" s="132" t="str">
        <f t="shared" si="37"/>
        <v/>
      </c>
      <c r="I192" s="132" t="str">
        <f t="shared" si="37"/>
        <v/>
      </c>
      <c r="J192" s="132" t="str">
        <f t="shared" si="37"/>
        <v/>
      </c>
      <c r="K192" s="132" t="str">
        <f t="shared" si="37"/>
        <v/>
      </c>
      <c r="L192" s="132" t="str">
        <f t="shared" si="37"/>
        <v/>
      </c>
      <c r="M192" s="120" t="str">
        <f t="shared" si="31"/>
        <v/>
      </c>
      <c r="N192" s="134" t="str">
        <f t="shared" si="33"/>
        <v/>
      </c>
      <c r="O192" s="138" t="str">
        <f t="shared" si="34"/>
        <v/>
      </c>
      <c r="P192" s="54"/>
    </row>
    <row r="193">
      <c r="B193" s="137" t="s">
        <v>205</v>
      </c>
      <c r="C193" s="164" t="s">
        <v>211</v>
      </c>
      <c r="D193" s="65"/>
      <c r="E193" s="65"/>
      <c r="F193" s="132" t="str">
        <f>F39</f>
        <v/>
      </c>
      <c r="G193" s="132"/>
      <c r="H193" s="132"/>
      <c r="I193" s="132"/>
      <c r="J193" s="132"/>
      <c r="K193" s="132"/>
      <c r="L193" s="132"/>
      <c r="M193" s="120" t="str">
        <f t="shared" si="31"/>
        <v/>
      </c>
      <c r="N193" s="134" t="str">
        <f t="shared" si="33"/>
        <v/>
      </c>
      <c r="O193" s="138" t="str">
        <f t="shared" si="34"/>
        <v/>
      </c>
      <c r="P193" s="54"/>
    </row>
    <row r="194">
      <c r="B194" s="137" t="s">
        <v>205</v>
      </c>
      <c r="C194" s="203" t="s">
        <v>212</v>
      </c>
      <c r="D194" s="65"/>
      <c r="E194" s="65"/>
      <c r="F194" s="132" t="str">
        <f t="shared" ref="F194:L194" si="38">F44</f>
        <v/>
      </c>
      <c r="G194" s="132" t="str">
        <f t="shared" si="38"/>
        <v/>
      </c>
      <c r="H194" s="132" t="str">
        <f t="shared" si="38"/>
        <v/>
      </c>
      <c r="I194" s="132" t="str">
        <f t="shared" si="38"/>
        <v/>
      </c>
      <c r="J194" s="132" t="str">
        <f t="shared" si="38"/>
        <v/>
      </c>
      <c r="K194" s="132" t="str">
        <f t="shared" si="38"/>
        <v/>
      </c>
      <c r="L194" s="132" t="str">
        <f t="shared" si="38"/>
        <v/>
      </c>
      <c r="M194" s="120" t="str">
        <f t="shared" si="31"/>
        <v/>
      </c>
      <c r="N194" s="68" t="str">
        <f t="shared" si="33"/>
        <v/>
      </c>
      <c r="O194" s="138" t="str">
        <f t="shared" si="34"/>
        <v/>
      </c>
      <c r="P194" s="54"/>
    </row>
    <row r="195">
      <c r="B195" s="137" t="s">
        <v>205</v>
      </c>
      <c r="C195" s="203" t="s">
        <v>213</v>
      </c>
      <c r="D195" s="65"/>
      <c r="E195" s="65"/>
      <c r="F195" s="132" t="str">
        <f t="shared" ref="F195:L195" si="39">F45</f>
        <v/>
      </c>
      <c r="G195" s="132" t="str">
        <f t="shared" si="39"/>
        <v/>
      </c>
      <c r="H195" s="132" t="str">
        <f t="shared" si="39"/>
        <v/>
      </c>
      <c r="I195" s="132" t="str">
        <f t="shared" si="39"/>
        <v/>
      </c>
      <c r="J195" s="132" t="str">
        <f t="shared" si="39"/>
        <v/>
      </c>
      <c r="K195" s="132" t="str">
        <f t="shared" si="39"/>
        <v/>
      </c>
      <c r="L195" s="132" t="str">
        <f t="shared" si="39"/>
        <v/>
      </c>
      <c r="M195" s="120" t="str">
        <f t="shared" si="31"/>
        <v/>
      </c>
      <c r="N195" s="68" t="str">
        <f t="shared" si="33"/>
        <v/>
      </c>
      <c r="O195" s="138" t="str">
        <f t="shared" si="34"/>
        <v/>
      </c>
      <c r="P195" s="54"/>
    </row>
    <row r="196">
      <c r="B196" s="65" t="s">
        <v>128</v>
      </c>
      <c r="C196" s="203" t="s">
        <v>214</v>
      </c>
      <c r="D196" s="65"/>
      <c r="E196" s="65"/>
      <c r="F196" s="140">
        <v>0.0</v>
      </c>
      <c r="G196" s="71"/>
      <c r="H196" s="71"/>
      <c r="I196" s="71"/>
      <c r="J196" s="71"/>
      <c r="K196" s="71"/>
      <c r="L196" s="71"/>
      <c r="M196" s="68">
        <f t="shared" si="31"/>
        <v>0</v>
      </c>
      <c r="N196" s="141"/>
      <c r="O196" s="138">
        <f>-M196</f>
        <v>0</v>
      </c>
      <c r="P196" s="54"/>
    </row>
    <row r="197">
      <c r="B197" s="65" t="s">
        <v>128</v>
      </c>
      <c r="C197" s="203" t="s">
        <v>215</v>
      </c>
      <c r="D197" s="65"/>
      <c r="E197" s="65"/>
      <c r="F197" s="132" t="str">
        <f t="shared" ref="F197:L197" si="40">F49</f>
        <v/>
      </c>
      <c r="G197" s="132" t="str">
        <f t="shared" si="40"/>
        <v/>
      </c>
      <c r="H197" s="132" t="str">
        <f t="shared" si="40"/>
        <v/>
      </c>
      <c r="I197" s="132" t="str">
        <f t="shared" si="40"/>
        <v/>
      </c>
      <c r="J197" s="132" t="str">
        <f t="shared" si="40"/>
        <v/>
      </c>
      <c r="K197" s="132" t="str">
        <f t="shared" si="40"/>
        <v/>
      </c>
      <c r="L197" s="132" t="str">
        <f t="shared" si="40"/>
        <v/>
      </c>
      <c r="M197" s="120" t="str">
        <f t="shared" si="31"/>
        <v/>
      </c>
      <c r="N197" s="68" t="str">
        <f t="shared" ref="N197:N199" si="42">if(ISNUMBER(M197)=false,"",if($J$8&lt;&gt;0,if(M197&lt;&gt;"",M197*$J$8,""),""))</f>
        <v/>
      </c>
      <c r="O197" s="138">
        <f t="shared" ref="O197:O198" si="43">-N197</f>
        <v>0</v>
      </c>
    </row>
    <row r="198">
      <c r="B198" s="65" t="s">
        <v>128</v>
      </c>
      <c r="C198" s="164" t="s">
        <v>216</v>
      </c>
      <c r="D198" s="65"/>
      <c r="E198" s="65"/>
      <c r="F198" s="132" t="str">
        <f t="shared" ref="F198:L198" si="41">F49</f>
        <v/>
      </c>
      <c r="G198" s="132" t="str">
        <f t="shared" si="41"/>
        <v/>
      </c>
      <c r="H198" s="132" t="str">
        <f t="shared" si="41"/>
        <v/>
      </c>
      <c r="I198" s="132" t="str">
        <f t="shared" si="41"/>
        <v/>
      </c>
      <c r="J198" s="132" t="str">
        <f t="shared" si="41"/>
        <v/>
      </c>
      <c r="K198" s="132" t="str">
        <f t="shared" si="41"/>
        <v/>
      </c>
      <c r="L198" s="132" t="str">
        <f t="shared" si="41"/>
        <v/>
      </c>
      <c r="M198" s="120" t="str">
        <f t="shared" si="31"/>
        <v/>
      </c>
      <c r="N198" s="68" t="str">
        <f t="shared" si="42"/>
        <v/>
      </c>
      <c r="O198" s="138">
        <f t="shared" si="43"/>
        <v>0</v>
      </c>
    </row>
    <row r="199">
      <c r="B199" s="137" t="s">
        <v>205</v>
      </c>
      <c r="C199" s="164" t="s">
        <v>217</v>
      </c>
      <c r="D199" s="65"/>
      <c r="E199" s="65"/>
      <c r="F199" s="140">
        <v>0.0</v>
      </c>
      <c r="G199" s="142"/>
      <c r="H199" s="66"/>
      <c r="I199" s="66"/>
      <c r="J199" s="66"/>
      <c r="K199" s="66"/>
      <c r="L199" s="66"/>
      <c r="M199" s="120">
        <f t="shared" si="31"/>
        <v>0</v>
      </c>
      <c r="N199" s="134">
        <f t="shared" si="42"/>
        <v>0</v>
      </c>
      <c r="O199" s="138">
        <f>N199</f>
        <v>0</v>
      </c>
      <c r="P199" s="143" t="s">
        <v>218</v>
      </c>
    </row>
    <row r="200">
      <c r="B200" s="144" t="s">
        <v>205</v>
      </c>
      <c r="C200" s="164" t="s">
        <v>341</v>
      </c>
      <c r="D200" s="108"/>
      <c r="E200" s="108"/>
      <c r="F200" s="145">
        <v>816.0</v>
      </c>
      <c r="G200" s="2" t="s">
        <v>342</v>
      </c>
      <c r="H200" s="168">
        <f>O33</f>
        <v>816</v>
      </c>
      <c r="I200" s="196" t="s">
        <v>309</v>
      </c>
      <c r="M200" s="134">
        <f t="shared" ref="M200:M201" si="44">F200</f>
        <v>816</v>
      </c>
      <c r="N200" s="141"/>
      <c r="O200" s="138">
        <f>M200</f>
        <v>816</v>
      </c>
    </row>
    <row r="201">
      <c r="B201" s="108" t="s">
        <v>128</v>
      </c>
      <c r="C201" s="164" t="s">
        <v>343</v>
      </c>
      <c r="D201" s="108"/>
      <c r="E201" s="108"/>
      <c r="F201" s="145">
        <v>1000.0</v>
      </c>
      <c r="G201" s="2" t="s">
        <v>342</v>
      </c>
      <c r="H201" s="168">
        <f>O50</f>
        <v>1000</v>
      </c>
      <c r="I201" s="196" t="s">
        <v>307</v>
      </c>
      <c r="M201" s="134">
        <f t="shared" si="44"/>
        <v>1000</v>
      </c>
      <c r="N201" s="141"/>
      <c r="O201" s="138">
        <f t="shared" ref="O201:O203" si="45">-M201</f>
        <v>-1000</v>
      </c>
    </row>
    <row r="202">
      <c r="B202" s="108" t="s">
        <v>128</v>
      </c>
      <c r="C202" s="164" t="s">
        <v>221</v>
      </c>
      <c r="D202" s="108"/>
      <c r="E202" s="108"/>
      <c r="F202" s="145"/>
      <c r="G202" s="71"/>
      <c r="H202" s="71"/>
      <c r="I202" s="71"/>
      <c r="J202" s="71"/>
      <c r="K202" s="71"/>
      <c r="L202" s="71"/>
      <c r="M202" s="134" t="str">
        <f t="shared" ref="M202:M221" si="46">if(Count(F202:L202)&gt;0,sum(F202:L202),"")</f>
        <v/>
      </c>
      <c r="N202" s="141"/>
      <c r="O202" s="138">
        <f t="shared" si="45"/>
        <v>0</v>
      </c>
      <c r="Q202" s="2" t="s">
        <v>222</v>
      </c>
    </row>
    <row r="203">
      <c r="B203" s="108" t="s">
        <v>128</v>
      </c>
      <c r="C203" s="164" t="s">
        <v>344</v>
      </c>
      <c r="D203" s="108"/>
      <c r="E203" s="108"/>
      <c r="F203" s="132">
        <f>F184</f>
        <v>96362</v>
      </c>
      <c r="G203" s="71"/>
      <c r="H203" s="71"/>
      <c r="I203" s="71"/>
      <c r="J203" s="71"/>
      <c r="K203" s="71"/>
      <c r="L203" s="71"/>
      <c r="M203" s="134">
        <f t="shared" si="46"/>
        <v>96362</v>
      </c>
      <c r="N203" s="141"/>
      <c r="O203" s="138">
        <f t="shared" si="45"/>
        <v>-96362</v>
      </c>
    </row>
    <row r="204">
      <c r="B204" s="144" t="s">
        <v>205</v>
      </c>
      <c r="C204" s="167" t="s">
        <v>224</v>
      </c>
      <c r="D204" s="108"/>
      <c r="E204" s="108"/>
      <c r="F204" s="145" t="s">
        <v>151</v>
      </c>
      <c r="G204" s="71"/>
      <c r="H204" s="71"/>
      <c r="I204" s="71"/>
      <c r="J204" s="71"/>
      <c r="K204" s="71"/>
      <c r="L204" s="71"/>
      <c r="M204" s="134" t="str">
        <f t="shared" si="46"/>
        <v/>
      </c>
      <c r="N204" s="141"/>
      <c r="O204" s="138" t="str">
        <f t="shared" ref="O204:O205" si="47">M204</f>
        <v/>
      </c>
    </row>
    <row r="205">
      <c r="B205" s="144" t="s">
        <v>205</v>
      </c>
      <c r="C205" s="167" t="s">
        <v>225</v>
      </c>
      <c r="D205" s="108"/>
      <c r="E205" s="108"/>
      <c r="F205" s="145" t="s">
        <v>151</v>
      </c>
      <c r="G205" s="71"/>
      <c r="H205" s="71"/>
      <c r="I205" s="71"/>
      <c r="J205" s="71"/>
      <c r="K205" s="71"/>
      <c r="L205" s="71"/>
      <c r="M205" s="134" t="str">
        <f t="shared" si="46"/>
        <v/>
      </c>
      <c r="N205" s="141"/>
      <c r="O205" s="138" t="str">
        <f t="shared" si="47"/>
        <v/>
      </c>
    </row>
    <row r="206">
      <c r="B206" s="40"/>
      <c r="C206" s="146"/>
      <c r="D206" s="41"/>
      <c r="E206" s="41"/>
      <c r="F206" s="147"/>
      <c r="G206" s="43"/>
      <c r="H206" s="43"/>
      <c r="I206" s="43"/>
      <c r="J206" s="43"/>
      <c r="K206" s="43"/>
      <c r="L206" s="43"/>
      <c r="M206" s="85" t="str">
        <f t="shared" si="46"/>
        <v/>
      </c>
      <c r="N206" s="48" t="str">
        <f t="shared" ref="N206:N221" si="48">if(ISNUMBER(M206)=false,"",if($J$8&lt;&gt;0,if(M206&lt;&gt;"",M206*$J$8,""),""))</f>
        <v/>
      </c>
      <c r="O206" s="148"/>
    </row>
    <row r="207">
      <c r="B207" s="40"/>
      <c r="C207" s="146"/>
      <c r="D207" s="41"/>
      <c r="E207" s="41"/>
      <c r="F207" s="147"/>
      <c r="G207" s="43"/>
      <c r="H207" s="43"/>
      <c r="I207" s="43"/>
      <c r="J207" s="43"/>
      <c r="K207" s="43"/>
      <c r="L207" s="43"/>
      <c r="M207" s="85" t="str">
        <f t="shared" si="46"/>
        <v/>
      </c>
      <c r="N207" s="48" t="str">
        <f t="shared" si="48"/>
        <v/>
      </c>
      <c r="O207" s="148"/>
    </row>
    <row r="208">
      <c r="B208" s="40"/>
      <c r="C208" s="146"/>
      <c r="D208" s="41"/>
      <c r="E208" s="41"/>
      <c r="F208" s="147"/>
      <c r="G208" s="43"/>
      <c r="H208" s="43"/>
      <c r="I208" s="43"/>
      <c r="J208" s="43"/>
      <c r="K208" s="43"/>
      <c r="L208" s="43"/>
      <c r="M208" s="85" t="str">
        <f t="shared" si="46"/>
        <v/>
      </c>
      <c r="N208" s="48" t="str">
        <f t="shared" si="48"/>
        <v/>
      </c>
      <c r="O208" s="148"/>
    </row>
    <row r="209">
      <c r="B209" s="40"/>
      <c r="C209" s="146"/>
      <c r="D209" s="41"/>
      <c r="E209" s="41"/>
      <c r="F209" s="147"/>
      <c r="G209" s="43"/>
      <c r="H209" s="43"/>
      <c r="I209" s="43"/>
      <c r="J209" s="43"/>
      <c r="K209" s="43"/>
      <c r="L209" s="43"/>
      <c r="M209" s="85" t="str">
        <f t="shared" si="46"/>
        <v/>
      </c>
      <c r="N209" s="48" t="str">
        <f t="shared" si="48"/>
        <v/>
      </c>
      <c r="O209" s="148"/>
    </row>
    <row r="210">
      <c r="B210" s="40"/>
      <c r="C210" s="146"/>
      <c r="D210" s="41"/>
      <c r="E210" s="41"/>
      <c r="F210" s="147"/>
      <c r="G210" s="43"/>
      <c r="H210" s="43"/>
      <c r="I210" s="43"/>
      <c r="J210" s="43"/>
      <c r="K210" s="43"/>
      <c r="L210" s="43"/>
      <c r="M210" s="85" t="str">
        <f t="shared" si="46"/>
        <v/>
      </c>
      <c r="N210" s="48" t="str">
        <f t="shared" si="48"/>
        <v/>
      </c>
      <c r="O210" s="148"/>
    </row>
    <row r="211">
      <c r="B211" s="40"/>
      <c r="C211" s="146"/>
      <c r="D211" s="41"/>
      <c r="E211" s="41"/>
      <c r="F211" s="147"/>
      <c r="G211" s="43"/>
      <c r="H211" s="43"/>
      <c r="I211" s="43"/>
      <c r="J211" s="43"/>
      <c r="K211" s="43"/>
      <c r="L211" s="43"/>
      <c r="M211" s="85" t="str">
        <f t="shared" si="46"/>
        <v/>
      </c>
      <c r="N211" s="48" t="str">
        <f t="shared" si="48"/>
        <v/>
      </c>
      <c r="O211" s="148"/>
    </row>
    <row r="212">
      <c r="B212" s="40"/>
      <c r="C212" s="146"/>
      <c r="D212" s="41"/>
      <c r="E212" s="41"/>
      <c r="F212" s="147"/>
      <c r="G212" s="43"/>
      <c r="H212" s="43"/>
      <c r="I212" s="43"/>
      <c r="J212" s="43"/>
      <c r="K212" s="43"/>
      <c r="L212" s="43"/>
      <c r="M212" s="85" t="str">
        <f t="shared" si="46"/>
        <v/>
      </c>
      <c r="N212" s="48" t="str">
        <f t="shared" si="48"/>
        <v/>
      </c>
      <c r="O212" s="148"/>
    </row>
    <row r="213">
      <c r="B213" s="40"/>
      <c r="C213" s="146"/>
      <c r="D213" s="41"/>
      <c r="E213" s="41"/>
      <c r="F213" s="147"/>
      <c r="G213" s="43"/>
      <c r="H213" s="43"/>
      <c r="I213" s="43"/>
      <c r="J213" s="43"/>
      <c r="K213" s="43"/>
      <c r="L213" s="43"/>
      <c r="M213" s="85" t="str">
        <f t="shared" si="46"/>
        <v/>
      </c>
      <c r="N213" s="48" t="str">
        <f t="shared" si="48"/>
        <v/>
      </c>
      <c r="O213" s="148"/>
    </row>
    <row r="214">
      <c r="B214" s="40"/>
      <c r="C214" s="146"/>
      <c r="D214" s="41"/>
      <c r="E214" s="41"/>
      <c r="F214" s="147"/>
      <c r="G214" s="43"/>
      <c r="H214" s="43"/>
      <c r="I214" s="43"/>
      <c r="J214" s="43"/>
      <c r="K214" s="43"/>
      <c r="L214" s="43"/>
      <c r="M214" s="85" t="str">
        <f t="shared" si="46"/>
        <v/>
      </c>
      <c r="N214" s="48" t="str">
        <f t="shared" si="48"/>
        <v/>
      </c>
      <c r="O214" s="149" t="str">
        <f>M215</f>
        <v/>
      </c>
      <c r="P214" s="56" t="s">
        <v>226</v>
      </c>
    </row>
    <row r="215">
      <c r="B215" s="40"/>
      <c r="C215" s="146"/>
      <c r="D215" s="41"/>
      <c r="E215" s="41"/>
      <c r="F215" s="147"/>
      <c r="G215" s="43"/>
      <c r="H215" s="43"/>
      <c r="I215" s="43"/>
      <c r="J215" s="43"/>
      <c r="K215" s="43"/>
      <c r="L215" s="43"/>
      <c r="M215" s="85" t="str">
        <f t="shared" si="46"/>
        <v/>
      </c>
      <c r="N215" s="48" t="str">
        <f t="shared" si="48"/>
        <v/>
      </c>
      <c r="O215" s="136"/>
      <c r="P215" s="54"/>
    </row>
    <row r="216">
      <c r="B216" s="40"/>
      <c r="C216" s="146"/>
      <c r="D216" s="41"/>
      <c r="E216" s="41"/>
      <c r="F216" s="147"/>
      <c r="G216" s="43"/>
      <c r="H216" s="43"/>
      <c r="I216" s="43"/>
      <c r="J216" s="43"/>
      <c r="K216" s="43"/>
      <c r="L216" s="43"/>
      <c r="M216" s="85" t="str">
        <f t="shared" si="46"/>
        <v/>
      </c>
      <c r="N216" s="48" t="str">
        <f t="shared" si="48"/>
        <v/>
      </c>
      <c r="O216" s="136"/>
      <c r="P216" s="54"/>
    </row>
    <row r="217">
      <c r="B217" s="40"/>
      <c r="C217" s="146"/>
      <c r="D217" s="41"/>
      <c r="E217" s="41"/>
      <c r="F217" s="147"/>
      <c r="G217" s="43"/>
      <c r="H217" s="43"/>
      <c r="I217" s="43"/>
      <c r="J217" s="43"/>
      <c r="K217" s="43"/>
      <c r="L217" s="43"/>
      <c r="M217" s="85" t="str">
        <f t="shared" si="46"/>
        <v/>
      </c>
      <c r="N217" s="48" t="str">
        <f t="shared" si="48"/>
        <v/>
      </c>
      <c r="O217" s="149" t="str">
        <f>M218</f>
        <v/>
      </c>
      <c r="P217" s="56" t="s">
        <v>226</v>
      </c>
    </row>
    <row r="218">
      <c r="B218" s="40"/>
      <c r="C218" s="146"/>
      <c r="D218" s="41"/>
      <c r="E218" s="41"/>
      <c r="F218" s="147"/>
      <c r="G218" s="43"/>
      <c r="H218" s="43"/>
      <c r="I218" s="43"/>
      <c r="J218" s="43"/>
      <c r="K218" s="43"/>
      <c r="L218" s="43"/>
      <c r="M218" s="85" t="str">
        <f t="shared" si="46"/>
        <v/>
      </c>
      <c r="N218" s="48" t="str">
        <f t="shared" si="48"/>
        <v/>
      </c>
      <c r="O218" s="150"/>
      <c r="P218" s="54"/>
    </row>
    <row r="219">
      <c r="B219" s="40"/>
      <c r="C219" s="146"/>
      <c r="D219" s="41"/>
      <c r="E219" s="41"/>
      <c r="F219" s="147"/>
      <c r="G219" s="43"/>
      <c r="H219" s="43"/>
      <c r="I219" s="43"/>
      <c r="J219" s="43"/>
      <c r="K219" s="43"/>
      <c r="L219" s="43"/>
      <c r="M219" s="85" t="str">
        <f t="shared" si="46"/>
        <v/>
      </c>
      <c r="N219" s="48" t="str">
        <f t="shared" si="48"/>
        <v/>
      </c>
      <c r="O219" s="150"/>
      <c r="P219" s="54"/>
    </row>
    <row r="220">
      <c r="B220" s="40"/>
      <c r="C220" s="146"/>
      <c r="D220" s="41"/>
      <c r="E220" s="41"/>
      <c r="F220" s="147"/>
      <c r="G220" s="43"/>
      <c r="H220" s="43"/>
      <c r="I220" s="43"/>
      <c r="J220" s="43"/>
      <c r="K220" s="43"/>
      <c r="L220" s="43"/>
      <c r="M220" s="85" t="str">
        <f t="shared" si="46"/>
        <v/>
      </c>
      <c r="N220" s="48" t="str">
        <f t="shared" si="48"/>
        <v/>
      </c>
      <c r="O220" s="149">
        <f>O225-O217</f>
        <v>0</v>
      </c>
      <c r="P220" s="56" t="s">
        <v>226</v>
      </c>
    </row>
    <row r="221">
      <c r="B221" s="40"/>
      <c r="C221" s="146"/>
      <c r="D221" s="41"/>
      <c r="E221" s="41"/>
      <c r="F221" s="147"/>
      <c r="G221" s="43"/>
      <c r="H221" s="43"/>
      <c r="I221" s="43"/>
      <c r="J221" s="43"/>
      <c r="K221" s="43"/>
      <c r="L221" s="43"/>
      <c r="M221" s="85" t="str">
        <f t="shared" si="46"/>
        <v/>
      </c>
      <c r="N221" s="48" t="str">
        <f t="shared" si="48"/>
        <v/>
      </c>
      <c r="O221" s="150"/>
      <c r="P221" s="54"/>
    </row>
    <row r="222">
      <c r="N222" s="4"/>
      <c r="O222" s="149" t="str">
        <f>N223</f>
        <v/>
      </c>
      <c r="P222" s="56" t="s">
        <v>226</v>
      </c>
    </row>
    <row r="223">
      <c r="N223" s="4"/>
      <c r="O223" s="150"/>
      <c r="P223" s="54"/>
    </row>
    <row r="224">
      <c r="N224" s="4"/>
      <c r="O224" s="150"/>
      <c r="P224" s="54"/>
    </row>
    <row r="225">
      <c r="N225" s="4"/>
      <c r="O225" s="149">
        <f>M226+N227+N228+N229+N230+N231+N232-M233-N234-N235+M236-M237-M238</f>
        <v>0</v>
      </c>
      <c r="P225" s="56" t="s">
        <v>226</v>
      </c>
    </row>
    <row r="226">
      <c r="N226" s="4"/>
    </row>
    <row r="227">
      <c r="N227" s="4"/>
    </row>
    <row r="228">
      <c r="N228" s="4"/>
    </row>
    <row r="229">
      <c r="N229" s="4"/>
    </row>
    <row r="230">
      <c r="N230" s="4"/>
    </row>
    <row r="231">
      <c r="N231" s="4"/>
    </row>
    <row r="232">
      <c r="N232" s="4"/>
    </row>
    <row r="233">
      <c r="N233" s="4"/>
    </row>
    <row r="234">
      <c r="N234" s="4"/>
    </row>
    <row r="235">
      <c r="N235" s="4"/>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sheetData>
  <mergeCells count="25">
    <mergeCell ref="B8:D8"/>
    <mergeCell ref="AB8:AC8"/>
    <mergeCell ref="R36:V36"/>
    <mergeCell ref="D146:E146"/>
    <mergeCell ref="D147:E147"/>
    <mergeCell ref="D148:E148"/>
    <mergeCell ref="D149:E149"/>
    <mergeCell ref="D150:E150"/>
    <mergeCell ref="D151:E151"/>
    <mergeCell ref="D152:E152"/>
    <mergeCell ref="D153:E153"/>
    <mergeCell ref="D154:E154"/>
    <mergeCell ref="D155:E155"/>
    <mergeCell ref="D156:E156"/>
    <mergeCell ref="J179:M179"/>
    <mergeCell ref="J180:M180"/>
    <mergeCell ref="I200:L200"/>
    <mergeCell ref="I201:L201"/>
    <mergeCell ref="D160:E160"/>
    <mergeCell ref="D161:E161"/>
    <mergeCell ref="D162:E162"/>
    <mergeCell ref="D165:E165"/>
    <mergeCell ref="D166:E166"/>
    <mergeCell ref="D167:E167"/>
    <mergeCell ref="D168:E168"/>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min="6" max="6" width="15.63"/>
    <col customWidth="1" min="17" max="17" width="24.88"/>
    <col customWidth="1" min="18" max="18" width="24.0"/>
    <col customWidth="1" min="20" max="20" width="24.88"/>
  </cols>
  <sheetData>
    <row r="1">
      <c r="A1" s="3" t="s">
        <v>763</v>
      </c>
      <c r="N1" s="4"/>
    </row>
    <row r="2">
      <c r="A2" s="5" t="s">
        <v>764</v>
      </c>
      <c r="B2" s="6"/>
      <c r="C2" s="6"/>
      <c r="D2" s="6"/>
      <c r="E2" s="6"/>
      <c r="F2" s="6"/>
      <c r="G2" s="6"/>
      <c r="H2" s="6"/>
      <c r="I2" s="6"/>
      <c r="J2" s="6"/>
      <c r="K2" s="6"/>
      <c r="N2" s="4"/>
    </row>
    <row r="3">
      <c r="A3" s="5" t="s">
        <v>765</v>
      </c>
      <c r="B3" s="6"/>
      <c r="C3" s="6"/>
      <c r="D3" s="6"/>
      <c r="E3" s="6"/>
      <c r="F3" s="6"/>
      <c r="G3" s="6"/>
      <c r="H3" s="6"/>
      <c r="I3" s="6"/>
      <c r="J3" s="6"/>
      <c r="K3" s="6"/>
      <c r="N3" s="4"/>
    </row>
    <row r="4">
      <c r="A4" s="7" t="s">
        <v>766</v>
      </c>
      <c r="N4" s="4"/>
      <c r="Y4" s="8" t="s">
        <v>7</v>
      </c>
    </row>
    <row r="5">
      <c r="A5" s="9" t="s">
        <v>767</v>
      </c>
      <c r="N5" s="4"/>
      <c r="Y5" s="2" t="s">
        <v>9</v>
      </c>
      <c r="AA5" s="10">
        <v>2021.0</v>
      </c>
    </row>
    <row r="6">
      <c r="A6" s="9" t="s">
        <v>10</v>
      </c>
      <c r="E6" s="11"/>
      <c r="F6" s="11"/>
      <c r="N6" s="4"/>
      <c r="Y6" s="2" t="s">
        <v>11</v>
      </c>
      <c r="AA6" s="12">
        <f>DATEVALUE("12/31/" &amp; AA5)</f>
        <v>44561</v>
      </c>
    </row>
    <row r="7">
      <c r="A7" s="9"/>
      <c r="E7" s="11"/>
      <c r="F7" s="11"/>
      <c r="N7" s="4"/>
      <c r="Y7" s="2" t="s">
        <v>12</v>
      </c>
      <c r="AA7" s="13">
        <v>0.01</v>
      </c>
    </row>
    <row r="8">
      <c r="B8" s="14" t="str">
        <f>"Enter your management fees (for the entire year of " &amp; AA5 &amp; ") using one of the three methods below:"</f>
        <v>Enter your management fees (for the entire year of 2021) using one of the three methods below:</v>
      </c>
      <c r="E8" s="15">
        <v>1000.0</v>
      </c>
      <c r="F8" s="8"/>
      <c r="G8" s="2" t="s">
        <v>13</v>
      </c>
      <c r="J8" s="151">
        <f>E8/AA8</f>
        <v>0.02864205989</v>
      </c>
      <c r="Y8" s="2" t="s">
        <v>14</v>
      </c>
      <c r="AA8" s="17">
        <v>34913.69</v>
      </c>
      <c r="AB8" s="7" t="s">
        <v>15</v>
      </c>
      <c r="AD8" s="7"/>
      <c r="AE8" s="7"/>
      <c r="AF8" s="7"/>
      <c r="AG8" s="7"/>
      <c r="AH8" s="7"/>
      <c r="AI8" s="7"/>
      <c r="AJ8" s="7"/>
      <c r="AK8" s="7"/>
      <c r="AL8" s="7"/>
      <c r="AM8" s="7"/>
      <c r="AN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 r="B11" s="10" t="s">
        <v>16</v>
      </c>
      <c r="C11" s="20"/>
      <c r="D11" s="20"/>
      <c r="E11" s="20"/>
      <c r="F11" s="20"/>
      <c r="G11" s="20"/>
      <c r="H11" s="20"/>
      <c r="I11" s="20"/>
      <c r="J11" s="20"/>
      <c r="K11" s="20"/>
      <c r="L11" s="20"/>
      <c r="M11" s="20"/>
      <c r="N11" s="20"/>
    </row>
    <row r="12"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outlineLevel="1">
      <c r="B14" s="10"/>
      <c r="C14" s="10" t="s">
        <v>19</v>
      </c>
      <c r="D14" s="25"/>
      <c r="E14" s="26"/>
      <c r="F14" s="27"/>
      <c r="G14" s="20" t="str">
        <f t="shared" si="1"/>
        <v/>
      </c>
      <c r="H14" s="28">
        <f t="shared" si="2"/>
        <v>0</v>
      </c>
      <c r="I14" s="29">
        <f t="shared" si="3"/>
        <v>0</v>
      </c>
      <c r="M14" s="23"/>
      <c r="N14" s="24"/>
      <c r="O14" s="23"/>
      <c r="P14" s="23"/>
      <c r="Q14" s="23"/>
    </row>
    <row r="15" outlineLevel="1">
      <c r="B15" s="10"/>
      <c r="C15" s="10" t="s">
        <v>20</v>
      </c>
      <c r="D15" s="25"/>
      <c r="E15" s="26"/>
      <c r="F15" s="26"/>
      <c r="G15" s="20" t="str">
        <f t="shared" si="1"/>
        <v/>
      </c>
      <c r="H15" s="28">
        <f t="shared" si="2"/>
        <v>0</v>
      </c>
      <c r="I15" s="29">
        <f t="shared" si="3"/>
        <v>0</v>
      </c>
      <c r="M15" s="23"/>
      <c r="N15" s="24"/>
      <c r="O15" s="23"/>
      <c r="P15" s="23"/>
      <c r="Q15" s="23"/>
    </row>
    <row r="16"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t="s">
        <v>747</v>
      </c>
      <c r="G20" s="36"/>
      <c r="H20" s="36"/>
      <c r="I20" s="36"/>
      <c r="J20" s="36"/>
      <c r="K20" s="37"/>
      <c r="L20" s="37"/>
      <c r="M20" s="38"/>
      <c r="N20" s="39"/>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row>
    <row r="21">
      <c r="B21" s="40" t="s">
        <v>37</v>
      </c>
      <c r="C21" s="41"/>
      <c r="D21" s="42"/>
      <c r="E21" s="42"/>
      <c r="F21" s="43"/>
      <c r="G21" s="43"/>
      <c r="H21" s="43"/>
      <c r="I21" s="43"/>
      <c r="J21" s="43"/>
      <c r="K21" s="44"/>
      <c r="L21" s="44"/>
      <c r="M21" s="45"/>
    </row>
    <row r="22">
      <c r="B22" s="40" t="s">
        <v>38</v>
      </c>
      <c r="C22" s="41" t="s">
        <v>39</v>
      </c>
      <c r="D22" s="42"/>
      <c r="E22" s="42"/>
      <c r="F22" s="43" t="s">
        <v>748</v>
      </c>
      <c r="G22" s="43"/>
      <c r="H22" s="43"/>
      <c r="I22" s="43"/>
      <c r="J22" s="43"/>
      <c r="K22" s="44"/>
      <c r="L22" s="44"/>
      <c r="M22" s="45"/>
      <c r="N22" s="46" t="s">
        <v>768</v>
      </c>
      <c r="O22" s="46"/>
      <c r="P22" s="46"/>
      <c r="Q22" s="46"/>
    </row>
    <row r="23">
      <c r="B23" s="40" t="s">
        <v>42</v>
      </c>
      <c r="C23" s="41" t="s">
        <v>43</v>
      </c>
      <c r="D23" s="41" t="s">
        <v>44</v>
      </c>
      <c r="E23" s="42"/>
      <c r="F23" s="47" t="s">
        <v>747</v>
      </c>
      <c r="G23" s="43"/>
      <c r="H23" s="43"/>
      <c r="I23" s="43"/>
      <c r="J23" s="43"/>
      <c r="K23" s="44"/>
      <c r="L23" s="44"/>
      <c r="M23" s="45"/>
      <c r="N23" s="46" t="s">
        <v>769</v>
      </c>
      <c r="O23" s="46"/>
      <c r="P23" s="46"/>
      <c r="Q23" s="46"/>
    </row>
    <row r="24">
      <c r="B24" s="40" t="s">
        <v>42</v>
      </c>
      <c r="C24" s="41" t="s">
        <v>47</v>
      </c>
      <c r="D24" s="41" t="s">
        <v>48</v>
      </c>
      <c r="E24" s="42"/>
      <c r="F24" s="43" t="s">
        <v>751</v>
      </c>
      <c r="G24" s="43"/>
      <c r="H24" s="43"/>
      <c r="I24" s="43"/>
      <c r="J24" s="43"/>
      <c r="K24" s="44"/>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50" si="4">if(Count(F26:L26)&gt;0,sum(F26:L26),"")</f>
        <v/>
      </c>
      <c r="N26" s="48" t="str">
        <f t="shared" ref="N26:N50" si="5">if(ISNUMBER(M26)=false,"",if($J$8&lt;&gt;0,if(M26&lt;&gt;"",M26*$J$8,""),""))</f>
        <v/>
      </c>
    </row>
    <row r="27">
      <c r="B27" s="40">
        <v>1.0</v>
      </c>
      <c r="C27" s="41" t="s">
        <v>51</v>
      </c>
      <c r="D27" s="42"/>
      <c r="E27" s="42"/>
      <c r="F27" s="49"/>
      <c r="G27" s="49"/>
      <c r="H27" s="49"/>
      <c r="I27" s="49"/>
      <c r="J27" s="49"/>
      <c r="K27" s="50"/>
      <c r="L27" s="50"/>
      <c r="M27" s="45" t="str">
        <f t="shared" si="4"/>
        <v/>
      </c>
      <c r="N27" s="48" t="str">
        <f t="shared" si="5"/>
        <v/>
      </c>
      <c r="O27" s="153"/>
    </row>
    <row r="28">
      <c r="B28" s="40">
        <v>2.0</v>
      </c>
      <c r="C28" s="41" t="s">
        <v>52</v>
      </c>
      <c r="D28" s="42"/>
      <c r="E28" s="42"/>
      <c r="F28" s="49"/>
      <c r="G28" s="49"/>
      <c r="H28" s="49"/>
      <c r="I28" s="49"/>
      <c r="J28" s="49"/>
      <c r="K28" s="50"/>
      <c r="L28" s="50"/>
      <c r="M28" s="45" t="str">
        <f t="shared" si="4"/>
        <v/>
      </c>
      <c r="N28" s="48" t="str">
        <f t="shared" si="5"/>
        <v/>
      </c>
      <c r="O28" s="153"/>
    </row>
    <row r="29">
      <c r="B29" s="40">
        <v>3.0</v>
      </c>
      <c r="C29" s="41" t="s">
        <v>53</v>
      </c>
      <c r="D29" s="42"/>
      <c r="E29" s="42"/>
      <c r="F29" s="50"/>
      <c r="G29" s="50"/>
      <c r="H29" s="50"/>
      <c r="I29" s="50"/>
      <c r="J29" s="50"/>
      <c r="K29" s="50"/>
      <c r="L29" s="50"/>
      <c r="M29" s="45" t="str">
        <f t="shared" si="4"/>
        <v/>
      </c>
      <c r="N29" s="48" t="str">
        <f t="shared" si="5"/>
        <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row>
    <row r="33">
      <c r="B33" s="40">
        <v>5.0</v>
      </c>
      <c r="C33" s="41" t="s">
        <v>60</v>
      </c>
      <c r="D33" s="42"/>
      <c r="E33" s="354"/>
      <c r="F33" s="49"/>
      <c r="G33" s="50"/>
      <c r="H33" s="49"/>
      <c r="I33" s="50"/>
      <c r="J33" s="50"/>
      <c r="K33" s="50"/>
      <c r="L33" s="50"/>
      <c r="M33" s="45" t="str">
        <f t="shared" si="4"/>
        <v/>
      </c>
      <c r="N33" s="48" t="str">
        <f t="shared" si="5"/>
        <v/>
      </c>
      <c r="O33" s="154">
        <v>889.0</v>
      </c>
      <c r="P33" s="2" t="s">
        <v>770</v>
      </c>
    </row>
    <row r="34">
      <c r="B34" s="40" t="s">
        <v>62</v>
      </c>
      <c r="C34" s="41" t="s">
        <v>63</v>
      </c>
      <c r="D34" s="42"/>
      <c r="E34" s="41" t="s">
        <v>64</v>
      </c>
      <c r="F34" s="49">
        <v>29809.86</v>
      </c>
      <c r="G34" s="50"/>
      <c r="H34" s="50"/>
      <c r="I34" s="50"/>
      <c r="J34" s="50"/>
      <c r="K34" s="50"/>
      <c r="L34" s="50"/>
      <c r="M34" s="51">
        <f t="shared" si="4"/>
        <v>29809.86</v>
      </c>
      <c r="N34" s="48">
        <f t="shared" si="5"/>
        <v>853.8157955</v>
      </c>
      <c r="O34" s="154">
        <v>854.0</v>
      </c>
    </row>
    <row r="35">
      <c r="B35" s="40" t="s">
        <v>65</v>
      </c>
      <c r="C35" s="41" t="s">
        <v>66</v>
      </c>
      <c r="D35" s="42"/>
      <c r="E35" s="41" t="s">
        <v>753</v>
      </c>
      <c r="F35" s="49">
        <v>29809.86</v>
      </c>
      <c r="G35" s="50"/>
      <c r="H35" s="50"/>
      <c r="I35" s="50"/>
      <c r="J35" s="50"/>
      <c r="K35" s="50"/>
      <c r="L35" s="50"/>
      <c r="M35" s="51">
        <f t="shared" si="4"/>
        <v>29809.86</v>
      </c>
      <c r="N35" s="48">
        <f t="shared" si="5"/>
        <v>853.8157955</v>
      </c>
      <c r="O35" s="154">
        <v>854.0</v>
      </c>
    </row>
    <row r="36">
      <c r="B36" s="40" t="s">
        <v>67</v>
      </c>
      <c r="C36" s="41" t="s">
        <v>68</v>
      </c>
      <c r="D36" s="42"/>
      <c r="E36" s="42"/>
      <c r="F36" s="50"/>
      <c r="G36" s="50"/>
      <c r="H36" s="50"/>
      <c r="I36" s="50"/>
      <c r="J36" s="50"/>
      <c r="K36" s="50"/>
      <c r="L36" s="50"/>
      <c r="M36" s="45" t="str">
        <f t="shared" si="4"/>
        <v/>
      </c>
      <c r="N36" s="48" t="str">
        <f t="shared" si="5"/>
        <v/>
      </c>
      <c r="O36" s="153"/>
      <c r="Q36" s="52" t="s">
        <v>69</v>
      </c>
      <c r="R36" s="53" t="s">
        <v>70</v>
      </c>
    </row>
    <row r="37">
      <c r="B37" s="40">
        <v>7.0</v>
      </c>
      <c r="C37" s="41" t="s">
        <v>71</v>
      </c>
      <c r="D37" s="42"/>
      <c r="E37" s="42"/>
      <c r="F37" s="50"/>
      <c r="G37" s="50"/>
      <c r="H37" s="50"/>
      <c r="I37" s="50"/>
      <c r="J37" s="50"/>
      <c r="K37" s="50"/>
      <c r="L37" s="50"/>
      <c r="M37" s="45" t="str">
        <f t="shared" si="4"/>
        <v/>
      </c>
      <c r="N37" s="48" t="str">
        <f t="shared" si="5"/>
        <v/>
      </c>
      <c r="O37" s="153"/>
      <c r="Q37" s="54"/>
      <c r="R37" s="55" t="s">
        <v>72</v>
      </c>
      <c r="S37" s="56" t="s">
        <v>73</v>
      </c>
      <c r="T37" s="52" t="s">
        <v>74</v>
      </c>
      <c r="U37" s="56" t="s">
        <v>75</v>
      </c>
      <c r="V37" s="56" t="s">
        <v>76</v>
      </c>
    </row>
    <row r="38">
      <c r="B38" s="40">
        <v>8.0</v>
      </c>
      <c r="C38" s="41" t="s">
        <v>77</v>
      </c>
      <c r="D38" s="42"/>
      <c r="E38" s="42"/>
      <c r="F38" s="50"/>
      <c r="G38" s="50"/>
      <c r="H38" s="50"/>
      <c r="I38" s="50"/>
      <c r="J38" s="50"/>
      <c r="K38" s="50"/>
      <c r="L38" s="50"/>
      <c r="M38" s="45" t="str">
        <f t="shared" si="4"/>
        <v/>
      </c>
      <c r="N38" s="48" t="str">
        <f t="shared" si="5"/>
        <v/>
      </c>
      <c r="O38" s="153"/>
      <c r="Q38" s="56" t="s">
        <v>78</v>
      </c>
      <c r="R38" s="57"/>
      <c r="S38" s="58" t="str">
        <f t="shared" ref="S38:S41" si="6">R38/$Q$38</f>
        <v>#VALUE!</v>
      </c>
      <c r="T38" s="57"/>
      <c r="U38" s="59" t="str">
        <f t="shared" ref="U38:U40" si="7">$S$35*S38</f>
        <v>#VALUE!</v>
      </c>
      <c r="V38" s="56" t="s">
        <v>79</v>
      </c>
    </row>
    <row r="39">
      <c r="B39" s="40" t="s">
        <v>80</v>
      </c>
      <c r="C39" s="41" t="s">
        <v>81</v>
      </c>
      <c r="D39" s="42"/>
      <c r="E39" s="42"/>
      <c r="F39" s="50"/>
      <c r="G39" s="50"/>
      <c r="H39" s="50"/>
      <c r="I39" s="50"/>
      <c r="J39" s="50"/>
      <c r="K39" s="50"/>
      <c r="L39" s="50"/>
      <c r="M39" s="45" t="str">
        <f t="shared" si="4"/>
        <v/>
      </c>
      <c r="N39" s="48" t="str">
        <f t="shared" si="5"/>
        <v/>
      </c>
      <c r="O39" s="153"/>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O40" s="153"/>
      <c r="Q40" s="56" t="s">
        <v>85</v>
      </c>
      <c r="R40" s="57"/>
      <c r="S40" s="58" t="str">
        <f t="shared" si="6"/>
        <v>#VALUE!</v>
      </c>
      <c r="T40" s="54"/>
      <c r="U40" s="59" t="str">
        <f t="shared" si="7"/>
        <v>#VALUE!</v>
      </c>
      <c r="V40" s="8" t="s">
        <v>86</v>
      </c>
    </row>
    <row r="41">
      <c r="B41" s="40" t="s">
        <v>87</v>
      </c>
      <c r="C41" s="41" t="s">
        <v>88</v>
      </c>
      <c r="D41" s="42"/>
      <c r="E41" s="42"/>
      <c r="F41" s="50"/>
      <c r="G41" s="50"/>
      <c r="H41" s="50"/>
      <c r="I41" s="50"/>
      <c r="J41" s="50"/>
      <c r="K41" s="50"/>
      <c r="L41" s="50"/>
      <c r="M41" s="45" t="str">
        <f t="shared" si="4"/>
        <v/>
      </c>
      <c r="N41" s="48" t="str">
        <f t="shared" si="5"/>
        <v/>
      </c>
      <c r="O41" s="153"/>
      <c r="Q41" s="60" t="s">
        <v>89</v>
      </c>
      <c r="R41" s="57"/>
      <c r="S41" s="58" t="str">
        <f t="shared" si="6"/>
        <v>#VALUE!</v>
      </c>
      <c r="T41" s="54"/>
      <c r="U41" s="54"/>
      <c r="V41" s="54"/>
    </row>
    <row r="42">
      <c r="B42" s="40">
        <v>10.0</v>
      </c>
      <c r="C42" s="41" t="s">
        <v>90</v>
      </c>
      <c r="D42" s="42"/>
      <c r="E42" s="42"/>
      <c r="F42" s="50"/>
      <c r="G42" s="50"/>
      <c r="H42" s="50"/>
      <c r="I42" s="50"/>
      <c r="J42" s="50"/>
      <c r="K42" s="50"/>
      <c r="L42" s="50"/>
      <c r="M42" s="45" t="str">
        <f t="shared" si="4"/>
        <v/>
      </c>
      <c r="N42" s="48" t="str">
        <f t="shared" si="5"/>
        <v/>
      </c>
      <c r="O42" s="153"/>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50"/>
      <c r="G44" s="50"/>
      <c r="H44" s="50"/>
      <c r="I44" s="50"/>
      <c r="J44" s="50"/>
      <c r="K44" s="50"/>
      <c r="L44" s="50"/>
      <c r="M44" s="45" t="str">
        <f t="shared" si="4"/>
        <v/>
      </c>
      <c r="N44" s="48" t="str">
        <f t="shared" si="5"/>
        <v/>
      </c>
      <c r="O44" s="153"/>
    </row>
    <row r="45">
      <c r="B45" s="40"/>
      <c r="C45" s="41" t="s">
        <v>96</v>
      </c>
      <c r="D45" s="41" t="s">
        <v>97</v>
      </c>
      <c r="E45" s="42"/>
      <c r="F45" s="50"/>
      <c r="G45" s="50"/>
      <c r="H45" s="50"/>
      <c r="I45" s="50"/>
      <c r="J45" s="50"/>
      <c r="K45" s="50"/>
      <c r="L45" s="50"/>
      <c r="M45" s="45" t="str">
        <f t="shared" si="4"/>
        <v/>
      </c>
      <c r="N45" s="48" t="str">
        <f t="shared" si="5"/>
        <v/>
      </c>
      <c r="O45" s="153"/>
    </row>
    <row r="46">
      <c r="B46" s="40"/>
      <c r="C46" s="41" t="s">
        <v>98</v>
      </c>
      <c r="D46" s="42"/>
      <c r="E46" s="42"/>
      <c r="F46" s="50"/>
      <c r="G46" s="50"/>
      <c r="H46" s="50"/>
      <c r="I46" s="50"/>
      <c r="J46" s="50"/>
      <c r="K46" s="50"/>
      <c r="L46" s="50"/>
      <c r="M46" s="45" t="str">
        <f t="shared" si="4"/>
        <v/>
      </c>
      <c r="N46" s="48" t="str">
        <f t="shared" si="5"/>
        <v/>
      </c>
      <c r="O46" s="153"/>
    </row>
    <row r="47">
      <c r="B47" s="40">
        <v>12.0</v>
      </c>
      <c r="C47" s="41" t="s">
        <v>99</v>
      </c>
      <c r="D47" s="42"/>
      <c r="E47" s="42"/>
      <c r="F47" s="49"/>
      <c r="G47" s="50"/>
      <c r="H47" s="50"/>
      <c r="I47" s="50"/>
      <c r="J47" s="50"/>
      <c r="K47" s="50"/>
      <c r="L47" s="50"/>
      <c r="M47" s="45" t="str">
        <f t="shared" si="4"/>
        <v/>
      </c>
      <c r="N47" s="48" t="str">
        <f t="shared" si="5"/>
        <v/>
      </c>
      <c r="O47" s="153"/>
    </row>
    <row r="48">
      <c r="B48" s="63" t="s">
        <v>100</v>
      </c>
      <c r="C48" s="64" t="s">
        <v>101</v>
      </c>
      <c r="D48" s="64"/>
      <c r="E48" s="65"/>
      <c r="F48" s="66"/>
      <c r="G48" s="66"/>
      <c r="H48" s="66"/>
      <c r="I48" s="66"/>
      <c r="J48" s="66"/>
      <c r="K48" s="66"/>
      <c r="L48" s="66"/>
      <c r="M48" s="67" t="str">
        <f t="shared" si="4"/>
        <v/>
      </c>
      <c r="N48" s="68" t="str">
        <f t="shared" si="5"/>
        <v/>
      </c>
      <c r="O48" s="155"/>
      <c r="P48" s="2"/>
    </row>
    <row r="49">
      <c r="B49" s="63"/>
      <c r="C49" s="64" t="s">
        <v>102</v>
      </c>
      <c r="D49" s="64" t="s">
        <v>97</v>
      </c>
      <c r="E49" s="65"/>
      <c r="F49" s="66"/>
      <c r="G49" s="66"/>
      <c r="H49" s="66"/>
      <c r="I49" s="66"/>
      <c r="J49" s="66"/>
      <c r="K49" s="66"/>
      <c r="L49" s="66"/>
      <c r="M49" s="67" t="str">
        <f t="shared" si="4"/>
        <v/>
      </c>
      <c r="N49" s="68" t="str">
        <f t="shared" si="5"/>
        <v/>
      </c>
      <c r="O49" s="155"/>
      <c r="P49" s="2" t="s">
        <v>104</v>
      </c>
    </row>
    <row r="50">
      <c r="B50" s="40"/>
      <c r="C50" s="64" t="s">
        <v>105</v>
      </c>
      <c r="D50" s="64" t="s">
        <v>106</v>
      </c>
      <c r="E50" s="65"/>
      <c r="F50" s="66"/>
      <c r="G50" s="66"/>
      <c r="H50" s="66"/>
      <c r="I50" s="66"/>
      <c r="J50" s="66"/>
      <c r="K50" s="66"/>
      <c r="L50" s="66"/>
      <c r="M50" s="67" t="str">
        <f t="shared" si="4"/>
        <v/>
      </c>
      <c r="N50" s="68" t="str">
        <f t="shared" si="5"/>
        <v/>
      </c>
      <c r="O50" s="156">
        <v>1000.0</v>
      </c>
      <c r="P50" s="73" t="s">
        <v>107</v>
      </c>
    </row>
    <row r="51">
      <c r="B51" s="40"/>
      <c r="C51" s="64" t="s">
        <v>108</v>
      </c>
      <c r="D51" s="42"/>
      <c r="E51" s="42"/>
      <c r="F51" s="50"/>
      <c r="G51" s="50"/>
      <c r="H51" s="50"/>
      <c r="I51" s="50"/>
      <c r="J51" s="50"/>
      <c r="K51" s="50"/>
      <c r="L51" s="50"/>
      <c r="M51" s="45"/>
      <c r="N51" s="48"/>
      <c r="O51" s="153"/>
    </row>
    <row r="52">
      <c r="B52" s="40" t="s">
        <v>109</v>
      </c>
      <c r="C52" s="41" t="s">
        <v>110</v>
      </c>
      <c r="D52" s="42"/>
      <c r="E52" s="42"/>
      <c r="F52" s="50"/>
      <c r="G52" s="50"/>
      <c r="H52" s="50"/>
      <c r="I52" s="50"/>
      <c r="J52" s="50"/>
      <c r="K52" s="50"/>
      <c r="L52" s="50"/>
      <c r="M52" s="45" t="str">
        <f t="shared" ref="M52:M67" si="8">if(Count(F52:L52)&gt;0,sum(F52:L52),"")</f>
        <v/>
      </c>
      <c r="N52" s="48" t="str">
        <f t="shared" ref="N52:N67" si="9">if(ISNUMBER(M52)=false,"",if($J$8&lt;&gt;0,if(M52&lt;&gt;"",M52*$J$8,""),""))</f>
        <v/>
      </c>
      <c r="O52" s="153"/>
    </row>
    <row r="53">
      <c r="B53" s="40"/>
      <c r="C53" s="41" t="s">
        <v>111</v>
      </c>
      <c r="D53" s="41"/>
      <c r="E53" s="42"/>
      <c r="F53" s="50"/>
      <c r="G53" s="50"/>
      <c r="H53" s="50"/>
      <c r="I53" s="50"/>
      <c r="J53" s="50"/>
      <c r="K53" s="50"/>
      <c r="L53" s="50"/>
      <c r="M53" s="45" t="str">
        <f t="shared" si="8"/>
        <v/>
      </c>
      <c r="N53" s="48" t="str">
        <f t="shared" si="9"/>
        <v/>
      </c>
      <c r="O53" s="153"/>
    </row>
    <row r="54">
      <c r="B54" s="40" t="s">
        <v>112</v>
      </c>
      <c r="C54" s="41" t="s">
        <v>113</v>
      </c>
      <c r="D54" s="42"/>
      <c r="E54" s="42"/>
      <c r="F54" s="50"/>
      <c r="G54" s="50"/>
      <c r="H54" s="50"/>
      <c r="I54" s="50"/>
      <c r="J54" s="50"/>
      <c r="K54" s="50"/>
      <c r="L54" s="50"/>
      <c r="M54" s="45" t="str">
        <f t="shared" si="8"/>
        <v/>
      </c>
      <c r="N54" s="48" t="str">
        <f t="shared" si="9"/>
        <v/>
      </c>
      <c r="O54" s="153"/>
    </row>
    <row r="55">
      <c r="B55" s="40"/>
      <c r="C55" s="41" t="s">
        <v>114</v>
      </c>
      <c r="D55" s="42"/>
      <c r="E55" s="42"/>
      <c r="F55" s="50"/>
      <c r="G55" s="50"/>
      <c r="H55" s="50"/>
      <c r="I55" s="50"/>
      <c r="J55" s="50"/>
      <c r="K55" s="50"/>
      <c r="L55" s="50"/>
      <c r="M55" s="45" t="str">
        <f t="shared" si="8"/>
        <v/>
      </c>
      <c r="N55" s="48" t="str">
        <f t="shared" si="9"/>
        <v/>
      </c>
      <c r="O55" s="153"/>
    </row>
    <row r="56">
      <c r="B56" s="40" t="s">
        <v>115</v>
      </c>
      <c r="C56" s="41" t="s">
        <v>116</v>
      </c>
      <c r="D56" s="42"/>
      <c r="E56" s="42"/>
      <c r="F56" s="50"/>
      <c r="G56" s="50"/>
      <c r="H56" s="50"/>
      <c r="I56" s="50"/>
      <c r="J56" s="50"/>
      <c r="K56" s="50"/>
      <c r="L56" s="50"/>
      <c r="M56" s="45" t="str">
        <f t="shared" si="8"/>
        <v/>
      </c>
      <c r="N56" s="48" t="str">
        <f t="shared" si="9"/>
        <v/>
      </c>
      <c r="O56" s="153"/>
    </row>
    <row r="57">
      <c r="B57" s="40"/>
      <c r="C57" s="41" t="s">
        <v>117</v>
      </c>
      <c r="D57" s="42"/>
      <c r="E57" s="42"/>
      <c r="F57" s="50"/>
      <c r="G57" s="50"/>
      <c r="H57" s="50"/>
      <c r="I57" s="50"/>
      <c r="J57" s="50"/>
      <c r="K57" s="50"/>
      <c r="L57" s="50"/>
      <c r="M57" s="45" t="str">
        <f t="shared" si="8"/>
        <v/>
      </c>
      <c r="N57" s="48" t="str">
        <f t="shared" si="9"/>
        <v/>
      </c>
      <c r="O57" s="153"/>
    </row>
    <row r="58">
      <c r="B58" s="40"/>
      <c r="C58" s="41" t="s">
        <v>117</v>
      </c>
      <c r="D58" s="42"/>
      <c r="E58" s="42"/>
      <c r="F58" s="50"/>
      <c r="G58" s="50"/>
      <c r="H58" s="50"/>
      <c r="I58" s="50"/>
      <c r="J58" s="50"/>
      <c r="K58" s="50"/>
      <c r="L58" s="50"/>
      <c r="M58" s="45" t="str">
        <f t="shared" si="8"/>
        <v/>
      </c>
      <c r="N58" s="48" t="str">
        <f t="shared" si="9"/>
        <v/>
      </c>
      <c r="O58" s="153"/>
    </row>
    <row r="59">
      <c r="B59" s="40"/>
      <c r="C59" s="41" t="s">
        <v>117</v>
      </c>
      <c r="D59" s="42"/>
      <c r="E59" s="42"/>
      <c r="F59" s="50"/>
      <c r="G59" s="50"/>
      <c r="H59" s="50"/>
      <c r="I59" s="50"/>
      <c r="J59" s="50"/>
      <c r="K59" s="50"/>
      <c r="L59" s="50"/>
      <c r="M59" s="45" t="str">
        <f t="shared" si="8"/>
        <v/>
      </c>
      <c r="N59" s="48" t="str">
        <f t="shared" si="9"/>
        <v/>
      </c>
      <c r="O59" s="153"/>
    </row>
    <row r="60">
      <c r="B60" s="40"/>
      <c r="C60" s="41" t="s">
        <v>117</v>
      </c>
      <c r="D60" s="42"/>
      <c r="E60" s="42"/>
      <c r="F60" s="50"/>
      <c r="G60" s="50"/>
      <c r="H60" s="50"/>
      <c r="I60" s="50"/>
      <c r="J60" s="50"/>
      <c r="K60" s="50"/>
      <c r="L60" s="50"/>
      <c r="M60" s="45" t="str">
        <f t="shared" si="8"/>
        <v/>
      </c>
      <c r="N60" s="48" t="str">
        <f t="shared" si="9"/>
        <v/>
      </c>
      <c r="O60" s="153"/>
    </row>
    <row r="61">
      <c r="B61" s="40"/>
      <c r="C61" s="41" t="s">
        <v>117</v>
      </c>
      <c r="D61" s="42"/>
      <c r="E61" s="42"/>
      <c r="F61" s="50"/>
      <c r="G61" s="50"/>
      <c r="H61" s="50"/>
      <c r="I61" s="50"/>
      <c r="J61" s="50"/>
      <c r="K61" s="50"/>
      <c r="L61" s="50"/>
      <c r="M61" s="45" t="str">
        <f t="shared" si="8"/>
        <v/>
      </c>
      <c r="N61" s="48" t="str">
        <f t="shared" si="9"/>
        <v/>
      </c>
      <c r="O61" s="153"/>
    </row>
    <row r="62">
      <c r="B62" s="40"/>
      <c r="C62" s="41" t="s">
        <v>117</v>
      </c>
      <c r="D62" s="42"/>
      <c r="E62" s="42"/>
      <c r="F62" s="50"/>
      <c r="G62" s="50"/>
      <c r="H62" s="50"/>
      <c r="I62" s="50"/>
      <c r="J62" s="50"/>
      <c r="K62" s="50"/>
      <c r="L62" s="50"/>
      <c r="M62" s="45" t="str">
        <f t="shared" si="8"/>
        <v/>
      </c>
      <c r="N62" s="48" t="str">
        <f t="shared" si="9"/>
        <v/>
      </c>
      <c r="O62" s="153"/>
    </row>
    <row r="63">
      <c r="B63" s="40" t="s">
        <v>118</v>
      </c>
      <c r="C63" s="41" t="s">
        <v>119</v>
      </c>
      <c r="D63" s="41"/>
      <c r="E63" s="42"/>
      <c r="F63" s="50"/>
      <c r="G63" s="50"/>
      <c r="H63" s="49"/>
      <c r="I63" s="50"/>
      <c r="J63" s="50"/>
      <c r="K63" s="50"/>
      <c r="L63" s="50"/>
      <c r="M63" s="45" t="str">
        <f t="shared" si="8"/>
        <v/>
      </c>
      <c r="N63" s="48" t="str">
        <f t="shared" si="9"/>
        <v/>
      </c>
      <c r="O63" s="153"/>
    </row>
    <row r="64">
      <c r="B64" s="40"/>
      <c r="C64" s="41" t="s">
        <v>120</v>
      </c>
      <c r="D64" s="42"/>
      <c r="E64" s="42"/>
      <c r="F64" s="50"/>
      <c r="G64" s="50"/>
      <c r="H64" s="50"/>
      <c r="I64" s="50"/>
      <c r="J64" s="50"/>
      <c r="K64" s="50"/>
      <c r="L64" s="50"/>
      <c r="M64" s="45" t="str">
        <f t="shared" si="8"/>
        <v/>
      </c>
      <c r="N64" s="48" t="str">
        <f t="shared" si="9"/>
        <v/>
      </c>
      <c r="O64" s="153"/>
    </row>
    <row r="65">
      <c r="B65" s="40" t="s">
        <v>121</v>
      </c>
      <c r="C65" s="41" t="s">
        <v>122</v>
      </c>
      <c r="D65" s="41"/>
      <c r="E65" s="42"/>
      <c r="F65" s="50"/>
      <c r="G65" s="49"/>
      <c r="H65" s="50"/>
      <c r="I65" s="50"/>
      <c r="J65" s="50"/>
      <c r="K65" s="50"/>
      <c r="L65" s="50"/>
      <c r="M65" s="45" t="str">
        <f t="shared" si="8"/>
        <v/>
      </c>
      <c r="N65" s="48" t="str">
        <f t="shared" si="9"/>
        <v/>
      </c>
      <c r="O65" s="153"/>
    </row>
    <row r="66">
      <c r="B66" s="40"/>
      <c r="C66" s="41" t="s">
        <v>123</v>
      </c>
      <c r="D66" s="41" t="s">
        <v>124</v>
      </c>
      <c r="E66" s="42"/>
      <c r="F66" s="50"/>
      <c r="G66" s="49"/>
      <c r="H66" s="50"/>
      <c r="I66" s="50"/>
      <c r="J66" s="50"/>
      <c r="K66" s="50"/>
      <c r="L66" s="50"/>
      <c r="M66" s="45" t="str">
        <f t="shared" si="8"/>
        <v/>
      </c>
      <c r="N66" s="48" t="str">
        <f t="shared" si="9"/>
        <v/>
      </c>
      <c r="O66" s="153"/>
    </row>
    <row r="67">
      <c r="B67" s="40"/>
      <c r="C67" s="64" t="s">
        <v>125</v>
      </c>
      <c r="D67" s="41"/>
      <c r="E67" s="41"/>
      <c r="F67" s="50"/>
      <c r="G67" s="50"/>
      <c r="H67" s="49"/>
      <c r="I67" s="50"/>
      <c r="J67" s="50"/>
      <c r="K67" s="50"/>
      <c r="L67" s="50"/>
      <c r="M67" s="45" t="str">
        <f t="shared" si="8"/>
        <v/>
      </c>
      <c r="N67" s="48" t="str">
        <f t="shared" si="9"/>
        <v/>
      </c>
      <c r="O67" s="153"/>
    </row>
    <row r="68">
      <c r="B68" s="40" t="s">
        <v>126</v>
      </c>
      <c r="C68" s="41" t="s">
        <v>127</v>
      </c>
      <c r="D68" s="41"/>
      <c r="E68" s="42"/>
      <c r="F68" s="74" t="s">
        <v>128</v>
      </c>
      <c r="G68" s="74" t="s">
        <v>128</v>
      </c>
      <c r="H68" s="74" t="s">
        <v>128</v>
      </c>
      <c r="I68" s="74" t="s">
        <v>128</v>
      </c>
      <c r="J68" s="74" t="s">
        <v>128</v>
      </c>
      <c r="K68" s="74" t="s">
        <v>128</v>
      </c>
      <c r="L68" s="74" t="s">
        <v>128</v>
      </c>
      <c r="M68" s="74" t="s">
        <v>128</v>
      </c>
      <c r="N68" s="75"/>
      <c r="O68" s="153"/>
      <c r="P68" s="2" t="s">
        <v>129</v>
      </c>
    </row>
    <row r="69">
      <c r="B69" s="40"/>
      <c r="C69" s="41" t="s">
        <v>130</v>
      </c>
      <c r="D69" s="41" t="s">
        <v>95</v>
      </c>
      <c r="E69" s="42"/>
      <c r="F69" s="74" t="s">
        <v>128</v>
      </c>
      <c r="G69" s="74" t="s">
        <v>128</v>
      </c>
      <c r="H69" s="74" t="s">
        <v>128</v>
      </c>
      <c r="I69" s="74" t="s">
        <v>128</v>
      </c>
      <c r="J69" s="74" t="s">
        <v>128</v>
      </c>
      <c r="K69" s="74" t="s">
        <v>128</v>
      </c>
      <c r="L69" s="74" t="s">
        <v>128</v>
      </c>
      <c r="M69" s="74" t="s">
        <v>128</v>
      </c>
      <c r="N69" s="75" t="s">
        <v>128</v>
      </c>
      <c r="O69" s="154">
        <v>96362.0</v>
      </c>
      <c r="P69" s="2" t="s">
        <v>129</v>
      </c>
    </row>
    <row r="70">
      <c r="B70" s="40"/>
      <c r="C70" s="76" t="s">
        <v>131</v>
      </c>
      <c r="D70" s="40"/>
      <c r="E70" s="40"/>
      <c r="F70" s="50"/>
      <c r="G70" s="50"/>
      <c r="H70" s="50"/>
      <c r="I70" s="50"/>
      <c r="J70" s="50"/>
      <c r="K70" s="50"/>
      <c r="L70" s="50"/>
      <c r="M70" s="45" t="str">
        <f>if(Count(F70:L70)&gt;0,sum(F70:L70),"")</f>
        <v/>
      </c>
      <c r="N70" s="48" t="str">
        <f>if(ISNUMBER(M70)=false,"",if($J$8&lt;&gt;0,if(M70&lt;&gt;"",M70*$J$8,""),""))</f>
        <v/>
      </c>
      <c r="O70" s="153"/>
    </row>
    <row r="71">
      <c r="B71" s="40" t="s">
        <v>132</v>
      </c>
      <c r="C71" s="41" t="s">
        <v>133</v>
      </c>
      <c r="D71" s="41"/>
      <c r="E71" s="42"/>
      <c r="F71" s="74"/>
      <c r="G71" s="74"/>
      <c r="H71" s="74"/>
      <c r="I71" s="74"/>
      <c r="J71" s="74"/>
      <c r="K71" s="74"/>
      <c r="L71" s="74"/>
      <c r="M71" s="74"/>
      <c r="N71" s="75"/>
      <c r="O71" s="153"/>
      <c r="P71" s="77"/>
    </row>
    <row r="72">
      <c r="B72" s="40"/>
      <c r="C72" s="41" t="s">
        <v>134</v>
      </c>
      <c r="D72" s="41" t="s">
        <v>95</v>
      </c>
      <c r="E72" s="42"/>
      <c r="F72" s="74" t="s">
        <v>128</v>
      </c>
      <c r="G72" s="74" t="s">
        <v>128</v>
      </c>
      <c r="H72" s="74" t="s">
        <v>128</v>
      </c>
      <c r="I72" s="74" t="s">
        <v>128</v>
      </c>
      <c r="J72" s="74" t="s">
        <v>128</v>
      </c>
      <c r="K72" s="74" t="s">
        <v>128</v>
      </c>
      <c r="L72" s="74" t="s">
        <v>128</v>
      </c>
      <c r="M72" s="74" t="s">
        <v>128</v>
      </c>
      <c r="N72" s="75" t="s">
        <v>128</v>
      </c>
      <c r="O72" s="153"/>
      <c r="P72" s="77" t="s">
        <v>136</v>
      </c>
    </row>
    <row r="73">
      <c r="B73" s="40"/>
      <c r="C73" s="76" t="s">
        <v>261</v>
      </c>
      <c r="D73" s="41" t="s">
        <v>262</v>
      </c>
      <c r="E73" s="41"/>
      <c r="F73" s="49"/>
      <c r="G73" s="49"/>
      <c r="H73" s="49"/>
      <c r="I73" s="50"/>
      <c r="J73" s="50"/>
      <c r="K73" s="50"/>
      <c r="L73" s="50"/>
      <c r="M73" s="45" t="str">
        <f t="shared" ref="M73:M81" si="10">if(Count(F73:L73)&gt;0,sum(F73:L73),"")</f>
        <v/>
      </c>
      <c r="N73" s="48" t="str">
        <f t="shared" ref="N73:N81" si="11">if(ISNUMBER(M73)=false,"",if($J$8&lt;&gt;0,if(M73&lt;&gt;"",M73*$J$8,""),""))</f>
        <v/>
      </c>
      <c r="O73" s="157" t="s">
        <v>268</v>
      </c>
    </row>
    <row r="74">
      <c r="B74" s="40"/>
      <c r="C74" s="76" t="s">
        <v>261</v>
      </c>
      <c r="D74" s="41" t="s">
        <v>275</v>
      </c>
      <c r="E74" s="41"/>
      <c r="F74" s="78"/>
      <c r="G74" s="78"/>
      <c r="H74" s="79"/>
      <c r="I74" s="80"/>
      <c r="J74" s="80"/>
      <c r="K74" s="80"/>
      <c r="L74" s="80"/>
      <c r="M74" s="45" t="str">
        <f t="shared" si="10"/>
        <v/>
      </c>
      <c r="N74" s="48" t="str">
        <f t="shared" si="11"/>
        <v/>
      </c>
      <c r="O74" s="157" t="s">
        <v>282</v>
      </c>
    </row>
    <row r="75">
      <c r="B75" s="40" t="s">
        <v>139</v>
      </c>
      <c r="C75" s="76" t="s">
        <v>137</v>
      </c>
      <c r="D75" s="41" t="s">
        <v>260</v>
      </c>
      <c r="E75" s="41"/>
      <c r="F75" s="49"/>
      <c r="G75" s="50"/>
      <c r="H75" s="50"/>
      <c r="I75" s="50"/>
      <c r="J75" s="50"/>
      <c r="K75" s="50"/>
      <c r="L75" s="50"/>
      <c r="M75" s="45" t="str">
        <f t="shared" si="10"/>
        <v/>
      </c>
      <c r="N75" s="48" t="str">
        <f t="shared" si="11"/>
        <v/>
      </c>
      <c r="O75" s="154">
        <v>644.0</v>
      </c>
    </row>
    <row r="76">
      <c r="B76" s="40" t="s">
        <v>140</v>
      </c>
      <c r="C76" s="42"/>
      <c r="D76" s="41"/>
      <c r="E76" s="41"/>
      <c r="F76" s="80"/>
      <c r="G76" s="80"/>
      <c r="H76" s="79"/>
      <c r="I76" s="80"/>
      <c r="J76" s="80"/>
      <c r="K76" s="80"/>
      <c r="L76" s="80"/>
      <c r="M76" s="45" t="str">
        <f t="shared" si="10"/>
        <v/>
      </c>
      <c r="N76" s="48" t="str">
        <f t="shared" si="11"/>
        <v/>
      </c>
      <c r="O76" s="153"/>
    </row>
    <row r="77">
      <c r="B77" s="40" t="s">
        <v>141</v>
      </c>
      <c r="C77" s="42"/>
      <c r="D77" s="41"/>
      <c r="E77" s="41"/>
      <c r="F77" s="80"/>
      <c r="G77" s="80"/>
      <c r="H77" s="79"/>
      <c r="I77" s="80"/>
      <c r="J77" s="80"/>
      <c r="K77" s="80"/>
      <c r="L77" s="80"/>
      <c r="M77" s="45" t="str">
        <f t="shared" si="10"/>
        <v/>
      </c>
      <c r="N77" s="48" t="str">
        <f t="shared" si="11"/>
        <v/>
      </c>
      <c r="O77" s="153"/>
    </row>
    <row r="78">
      <c r="B78" s="40" t="s">
        <v>142</v>
      </c>
      <c r="C78" s="42"/>
      <c r="D78" s="42"/>
      <c r="E78" s="42"/>
      <c r="F78" s="50"/>
      <c r="G78" s="50"/>
      <c r="H78" s="50"/>
      <c r="I78" s="50"/>
      <c r="J78" s="50"/>
      <c r="K78" s="50"/>
      <c r="L78" s="50"/>
      <c r="M78" s="45" t="str">
        <f t="shared" si="10"/>
        <v/>
      </c>
      <c r="N78" s="48" t="str">
        <f t="shared" si="11"/>
        <v/>
      </c>
      <c r="O78" s="153"/>
    </row>
    <row r="79">
      <c r="B79" s="40" t="s">
        <v>143</v>
      </c>
      <c r="C79" s="42"/>
      <c r="D79" s="42"/>
      <c r="E79" s="42"/>
      <c r="F79" s="50"/>
      <c r="G79" s="50"/>
      <c r="H79" s="50"/>
      <c r="I79" s="50"/>
      <c r="J79" s="50"/>
      <c r="K79" s="50"/>
      <c r="L79" s="50"/>
      <c r="M79" s="45" t="str">
        <f t="shared" si="10"/>
        <v/>
      </c>
      <c r="N79" s="48" t="str">
        <f t="shared" si="11"/>
        <v/>
      </c>
      <c r="O79" s="153"/>
    </row>
    <row r="80">
      <c r="B80" s="40" t="s">
        <v>144</v>
      </c>
      <c r="C80" s="42"/>
      <c r="D80" s="42"/>
      <c r="E80" s="42"/>
      <c r="F80" s="50"/>
      <c r="G80" s="50"/>
      <c r="H80" s="50"/>
      <c r="I80" s="50"/>
      <c r="J80" s="50"/>
      <c r="K80" s="50"/>
      <c r="L80" s="50"/>
      <c r="M80" s="45" t="str">
        <f t="shared" si="10"/>
        <v/>
      </c>
      <c r="N80" s="48" t="str">
        <f t="shared" si="11"/>
        <v/>
      </c>
      <c r="O80" s="153"/>
    </row>
    <row r="81">
      <c r="B81" s="40" t="s">
        <v>145</v>
      </c>
      <c r="C81" s="42"/>
      <c r="D81" s="42"/>
      <c r="E81" s="42"/>
      <c r="F81" s="50"/>
      <c r="G81" s="50"/>
      <c r="H81" s="50"/>
      <c r="I81" s="50"/>
      <c r="J81" s="50"/>
      <c r="K81" s="50"/>
      <c r="L81" s="50"/>
      <c r="M81" s="45" t="str">
        <f t="shared" si="10"/>
        <v/>
      </c>
      <c r="N81" s="48" t="str">
        <f t="shared" si="11"/>
        <v/>
      </c>
      <c r="O81" s="154"/>
    </row>
    <row r="82">
      <c r="B82" s="33"/>
      <c r="C82" s="33"/>
      <c r="D82" s="33"/>
      <c r="E82" s="33"/>
      <c r="N82" s="4"/>
      <c r="O82" s="45"/>
    </row>
    <row r="83">
      <c r="A83" s="8" t="s">
        <v>146</v>
      </c>
      <c r="B83" s="33"/>
      <c r="C83" s="33"/>
      <c r="D83" s="33"/>
      <c r="E83" s="33"/>
      <c r="N83" s="4"/>
      <c r="O83" s="45"/>
    </row>
    <row r="84">
      <c r="B84" s="81" t="s">
        <v>771</v>
      </c>
      <c r="C84" s="82"/>
      <c r="D84" s="82"/>
      <c r="E84" s="82"/>
      <c r="N84" s="4"/>
      <c r="O84" s="45"/>
    </row>
    <row r="85">
      <c r="B85" s="33"/>
      <c r="C85" s="33"/>
      <c r="D85" s="33"/>
      <c r="E85" s="33"/>
      <c r="N85" s="4"/>
      <c r="O85" s="158"/>
      <c r="R85" s="83"/>
    </row>
    <row r="86">
      <c r="B86" s="40"/>
      <c r="C86" s="84"/>
      <c r="D86" s="42"/>
      <c r="E86" s="42"/>
      <c r="F86" s="50"/>
      <c r="G86" s="50"/>
      <c r="H86" s="50"/>
      <c r="I86" s="50"/>
      <c r="J86" s="50"/>
      <c r="K86" s="50"/>
      <c r="L86" s="50"/>
      <c r="M86" s="85" t="str">
        <f t="shared" ref="M86:M136" si="12">if(Count(F86:L86)&gt;0,sum(F86:L86),"")</f>
        <v/>
      </c>
      <c r="N86" s="48" t="str">
        <f t="shared" ref="N86:N136" si="13">if(ISNUMBER(M86)=false,"",if($J$8&lt;&gt;0,if(M86&lt;&gt;"",M86*$J$8,""),""))</f>
        <v/>
      </c>
      <c r="O86" s="154"/>
    </row>
    <row r="87">
      <c r="B87" s="40"/>
      <c r="C87" s="84"/>
      <c r="D87" s="42"/>
      <c r="E87" s="42"/>
      <c r="F87" s="50"/>
      <c r="G87" s="50"/>
      <c r="H87" s="50"/>
      <c r="I87" s="50"/>
      <c r="J87" s="50"/>
      <c r="K87" s="50"/>
      <c r="L87" s="50"/>
      <c r="M87" s="85" t="str">
        <f t="shared" si="12"/>
        <v/>
      </c>
      <c r="N87" s="48" t="str">
        <f t="shared" si="13"/>
        <v/>
      </c>
      <c r="O87" s="154"/>
    </row>
    <row r="88">
      <c r="B88" s="40"/>
      <c r="C88" s="84"/>
      <c r="D88" s="42"/>
      <c r="E88" s="42"/>
      <c r="F88" s="50"/>
      <c r="G88" s="50"/>
      <c r="H88" s="50"/>
      <c r="I88" s="50"/>
      <c r="J88" s="50"/>
      <c r="K88" s="50"/>
      <c r="L88" s="50"/>
      <c r="M88" s="85" t="str">
        <f t="shared" si="12"/>
        <v/>
      </c>
      <c r="N88" s="48" t="str">
        <f t="shared" si="13"/>
        <v/>
      </c>
      <c r="O88" s="154"/>
    </row>
    <row r="89">
      <c r="B89" s="40"/>
      <c r="C89" s="84"/>
      <c r="D89" s="42"/>
      <c r="E89" s="42"/>
      <c r="F89" s="50"/>
      <c r="G89" s="50"/>
      <c r="H89" s="50"/>
      <c r="I89" s="50"/>
      <c r="J89" s="50"/>
      <c r="K89" s="50"/>
      <c r="L89" s="50"/>
      <c r="M89" s="85" t="str">
        <f t="shared" si="12"/>
        <v/>
      </c>
      <c r="N89" s="48" t="str">
        <f t="shared" si="13"/>
        <v/>
      </c>
      <c r="O89" s="154"/>
    </row>
    <row r="90">
      <c r="B90" s="40"/>
      <c r="C90" s="84"/>
      <c r="D90" s="42"/>
      <c r="E90" s="42"/>
      <c r="F90" s="50"/>
      <c r="G90" s="50"/>
      <c r="H90" s="50"/>
      <c r="I90" s="50"/>
      <c r="J90" s="50"/>
      <c r="K90" s="50"/>
      <c r="L90" s="50"/>
      <c r="M90" s="85" t="str">
        <f t="shared" si="12"/>
        <v/>
      </c>
      <c r="N90" s="48" t="str">
        <f t="shared" si="13"/>
        <v/>
      </c>
      <c r="O90" s="154"/>
    </row>
    <row r="91">
      <c r="B91" s="40"/>
      <c r="C91" s="84"/>
      <c r="D91" s="42"/>
      <c r="E91" s="42"/>
      <c r="F91" s="50"/>
      <c r="G91" s="50"/>
      <c r="H91" s="50"/>
      <c r="I91" s="50"/>
      <c r="J91" s="50"/>
      <c r="K91" s="50"/>
      <c r="L91" s="50"/>
      <c r="M91" s="85" t="str">
        <f t="shared" si="12"/>
        <v/>
      </c>
      <c r="N91" s="48" t="str">
        <f t="shared" si="13"/>
        <v/>
      </c>
      <c r="O91" s="154"/>
    </row>
    <row r="92">
      <c r="B92" s="40"/>
      <c r="C92" s="84"/>
      <c r="D92" s="42"/>
      <c r="E92" s="42"/>
      <c r="F92" s="50"/>
      <c r="G92" s="50"/>
      <c r="H92" s="50"/>
      <c r="I92" s="50"/>
      <c r="J92" s="50"/>
      <c r="K92" s="50"/>
      <c r="L92" s="50"/>
      <c r="M92" s="85" t="str">
        <f t="shared" si="12"/>
        <v/>
      </c>
      <c r="N92" s="48" t="str">
        <f t="shared" si="13"/>
        <v/>
      </c>
      <c r="O92" s="154"/>
    </row>
    <row r="93">
      <c r="B93" s="40"/>
      <c r="C93" s="84"/>
      <c r="D93" s="42"/>
      <c r="E93" s="42"/>
      <c r="F93" s="50"/>
      <c r="G93" s="50"/>
      <c r="H93" s="50"/>
      <c r="I93" s="50"/>
      <c r="J93" s="50"/>
      <c r="K93" s="50"/>
      <c r="L93" s="50"/>
      <c r="M93" s="85" t="str">
        <f t="shared" si="12"/>
        <v/>
      </c>
      <c r="N93" s="48" t="str">
        <f t="shared" si="13"/>
        <v/>
      </c>
      <c r="O93" s="154"/>
    </row>
    <row r="94">
      <c r="B94" s="40"/>
      <c r="C94" s="84"/>
      <c r="D94" s="42"/>
      <c r="E94" s="42"/>
      <c r="F94" s="50"/>
      <c r="G94" s="50"/>
      <c r="H94" s="50"/>
      <c r="I94" s="50"/>
      <c r="J94" s="50"/>
      <c r="K94" s="50"/>
      <c r="L94" s="50"/>
      <c r="M94" s="85" t="str">
        <f t="shared" si="12"/>
        <v/>
      </c>
      <c r="N94" s="48" t="str">
        <f t="shared" si="13"/>
        <v/>
      </c>
      <c r="O94" s="154"/>
    </row>
    <row r="95">
      <c r="B95" s="40"/>
      <c r="C95" s="84"/>
      <c r="D95" s="42"/>
      <c r="E95" s="42"/>
      <c r="F95" s="50"/>
      <c r="G95" s="50"/>
      <c r="H95" s="50"/>
      <c r="I95" s="50"/>
      <c r="J95" s="50"/>
      <c r="K95" s="50"/>
      <c r="L95" s="50"/>
      <c r="M95" s="85" t="str">
        <f t="shared" si="12"/>
        <v/>
      </c>
      <c r="N95" s="48" t="str">
        <f t="shared" si="13"/>
        <v/>
      </c>
      <c r="O95" s="154"/>
    </row>
    <row r="96">
      <c r="B96" s="40"/>
      <c r="C96" s="84"/>
      <c r="D96" s="42"/>
      <c r="E96" s="42"/>
      <c r="F96" s="50"/>
      <c r="G96" s="50"/>
      <c r="H96" s="50"/>
      <c r="I96" s="50"/>
      <c r="J96" s="50"/>
      <c r="K96" s="50"/>
      <c r="L96" s="50"/>
      <c r="M96" s="85" t="str">
        <f t="shared" si="12"/>
        <v/>
      </c>
      <c r="N96" s="48" t="str">
        <f t="shared" si="13"/>
        <v/>
      </c>
      <c r="O96" s="154"/>
    </row>
    <row r="97">
      <c r="B97" s="40"/>
      <c r="C97" s="84"/>
      <c r="D97" s="42"/>
      <c r="E97" s="42"/>
      <c r="F97" s="50"/>
      <c r="G97" s="50"/>
      <c r="H97" s="50"/>
      <c r="I97" s="49"/>
      <c r="J97" s="50"/>
      <c r="K97" s="50"/>
      <c r="L97" s="50"/>
      <c r="M97" s="85" t="str">
        <f t="shared" si="12"/>
        <v/>
      </c>
      <c r="N97" s="48" t="str">
        <f t="shared" si="13"/>
        <v/>
      </c>
      <c r="O97" s="154"/>
    </row>
    <row r="98">
      <c r="B98" s="40"/>
      <c r="C98" s="84"/>
      <c r="D98" s="42"/>
      <c r="E98" s="42"/>
      <c r="F98" s="50"/>
      <c r="G98" s="50"/>
      <c r="H98" s="50"/>
      <c r="I98" s="50"/>
      <c r="J98" s="50"/>
      <c r="K98" s="50"/>
      <c r="L98" s="50"/>
      <c r="M98" s="85" t="str">
        <f t="shared" si="12"/>
        <v/>
      </c>
      <c r="N98" s="48" t="str">
        <f t="shared" si="13"/>
        <v/>
      </c>
      <c r="O98" s="154"/>
    </row>
    <row r="99">
      <c r="B99" s="40"/>
      <c r="C99" s="84"/>
      <c r="D99" s="42"/>
      <c r="E99" s="42"/>
      <c r="F99" s="50"/>
      <c r="G99" s="50"/>
      <c r="H99" s="50"/>
      <c r="I99" s="50"/>
      <c r="J99" s="50"/>
      <c r="K99" s="50"/>
      <c r="L99" s="50"/>
      <c r="M99" s="85" t="str">
        <f t="shared" si="12"/>
        <v/>
      </c>
      <c r="N99" s="48" t="str">
        <f t="shared" si="13"/>
        <v/>
      </c>
      <c r="O99" s="154"/>
    </row>
    <row r="100">
      <c r="B100" s="40"/>
      <c r="C100" s="84"/>
      <c r="D100" s="42"/>
      <c r="E100" s="42"/>
      <c r="F100" s="50"/>
      <c r="G100" s="50"/>
      <c r="H100" s="50"/>
      <c r="I100" s="50"/>
      <c r="J100" s="50"/>
      <c r="K100" s="50"/>
      <c r="L100" s="50"/>
      <c r="M100" s="85" t="str">
        <f t="shared" si="12"/>
        <v/>
      </c>
      <c r="N100" s="48" t="str">
        <f t="shared" si="13"/>
        <v/>
      </c>
      <c r="O100" s="154"/>
    </row>
    <row r="101">
      <c r="B101" s="40"/>
      <c r="C101" s="84"/>
      <c r="D101" s="42"/>
      <c r="E101" s="42"/>
      <c r="F101" s="50"/>
      <c r="G101" s="50"/>
      <c r="H101" s="50"/>
      <c r="I101" s="50"/>
      <c r="J101" s="50"/>
      <c r="K101" s="50"/>
      <c r="L101" s="50"/>
      <c r="M101" s="85" t="str">
        <f t="shared" si="12"/>
        <v/>
      </c>
      <c r="N101" s="48" t="str">
        <f t="shared" si="13"/>
        <v/>
      </c>
      <c r="O101" s="154"/>
    </row>
    <row r="102">
      <c r="B102" s="40"/>
      <c r="C102" s="84"/>
      <c r="D102" s="42"/>
      <c r="E102" s="42"/>
      <c r="F102" s="50"/>
      <c r="G102" s="50"/>
      <c r="H102" s="50"/>
      <c r="I102" s="50"/>
      <c r="J102" s="50"/>
      <c r="K102" s="50"/>
      <c r="L102" s="50"/>
      <c r="M102" s="85" t="str">
        <f t="shared" si="12"/>
        <v/>
      </c>
      <c r="N102" s="48" t="str">
        <f t="shared" si="13"/>
        <v/>
      </c>
      <c r="O102" s="154"/>
    </row>
    <row r="103">
      <c r="B103" s="40"/>
      <c r="C103" s="84"/>
      <c r="D103" s="42"/>
      <c r="E103" s="42"/>
      <c r="F103" s="50"/>
      <c r="G103" s="50"/>
      <c r="H103" s="50"/>
      <c r="I103" s="50"/>
      <c r="J103" s="50"/>
      <c r="K103" s="50"/>
      <c r="L103" s="50"/>
      <c r="M103" s="85" t="str">
        <f t="shared" si="12"/>
        <v/>
      </c>
      <c r="N103" s="48" t="str">
        <f t="shared" si="13"/>
        <v/>
      </c>
      <c r="O103" s="154"/>
    </row>
    <row r="104">
      <c r="B104" s="40"/>
      <c r="C104" s="84"/>
      <c r="D104" s="42"/>
      <c r="E104" s="42"/>
      <c r="F104" s="50"/>
      <c r="G104" s="50"/>
      <c r="H104" s="50"/>
      <c r="I104" s="50"/>
      <c r="J104" s="50"/>
      <c r="K104" s="50"/>
      <c r="L104" s="50"/>
      <c r="M104" s="85" t="str">
        <f t="shared" si="12"/>
        <v/>
      </c>
      <c r="N104" s="48" t="str">
        <f t="shared" si="13"/>
        <v/>
      </c>
      <c r="O104" s="154"/>
    </row>
    <row r="105">
      <c r="B105" s="40"/>
      <c r="C105" s="84"/>
      <c r="D105" s="42"/>
      <c r="E105" s="42"/>
      <c r="F105" s="50"/>
      <c r="G105" s="50"/>
      <c r="H105" s="50"/>
      <c r="I105" s="50"/>
      <c r="J105" s="50"/>
      <c r="K105" s="50"/>
      <c r="L105" s="50"/>
      <c r="M105" s="85" t="str">
        <f t="shared" si="12"/>
        <v/>
      </c>
      <c r="N105" s="48" t="str">
        <f t="shared" si="13"/>
        <v/>
      </c>
      <c r="O105" s="154"/>
    </row>
    <row r="106">
      <c r="B106" s="40"/>
      <c r="C106" s="84"/>
      <c r="D106" s="42"/>
      <c r="E106" s="42"/>
      <c r="F106" s="50"/>
      <c r="G106" s="50"/>
      <c r="H106" s="50"/>
      <c r="I106" s="50"/>
      <c r="J106" s="50"/>
      <c r="K106" s="50"/>
      <c r="L106" s="50"/>
      <c r="M106" s="85" t="str">
        <f t="shared" si="12"/>
        <v/>
      </c>
      <c r="N106" s="48" t="str">
        <f t="shared" si="13"/>
        <v/>
      </c>
      <c r="O106" s="154"/>
    </row>
    <row r="107">
      <c r="B107" s="40"/>
      <c r="C107" s="84"/>
      <c r="D107" s="42"/>
      <c r="E107" s="42"/>
      <c r="F107" s="50"/>
      <c r="G107" s="50"/>
      <c r="H107" s="50"/>
      <c r="I107" s="50"/>
      <c r="J107" s="50"/>
      <c r="K107" s="50"/>
      <c r="L107" s="50"/>
      <c r="M107" s="85" t="str">
        <f t="shared" si="12"/>
        <v/>
      </c>
      <c r="N107" s="48" t="str">
        <f t="shared" si="13"/>
        <v/>
      </c>
      <c r="O107" s="154"/>
    </row>
    <row r="108">
      <c r="B108" s="40"/>
      <c r="C108" s="84"/>
      <c r="D108" s="42"/>
      <c r="E108" s="42"/>
      <c r="F108" s="50"/>
      <c r="G108" s="50"/>
      <c r="H108" s="50"/>
      <c r="I108" s="50"/>
      <c r="J108" s="50"/>
      <c r="K108" s="50"/>
      <c r="L108" s="50"/>
      <c r="M108" s="85" t="str">
        <f t="shared" si="12"/>
        <v/>
      </c>
      <c r="N108" s="48" t="str">
        <f t="shared" si="13"/>
        <v/>
      </c>
      <c r="O108" s="154"/>
    </row>
    <row r="109">
      <c r="B109" s="40"/>
      <c r="C109" s="84"/>
      <c r="D109" s="42"/>
      <c r="E109" s="42"/>
      <c r="F109" s="50"/>
      <c r="G109" s="50"/>
      <c r="H109" s="50"/>
      <c r="I109" s="50"/>
      <c r="J109" s="50"/>
      <c r="K109" s="50"/>
      <c r="L109" s="50"/>
      <c r="M109" s="85" t="str">
        <f t="shared" si="12"/>
        <v/>
      </c>
      <c r="N109" s="48" t="str">
        <f t="shared" si="13"/>
        <v/>
      </c>
      <c r="O109" s="154"/>
    </row>
    <row r="110">
      <c r="B110" s="40"/>
      <c r="C110" s="84"/>
      <c r="D110" s="42"/>
      <c r="E110" s="42"/>
      <c r="F110" s="50"/>
      <c r="G110" s="50"/>
      <c r="H110" s="50"/>
      <c r="I110" s="50"/>
      <c r="J110" s="50"/>
      <c r="K110" s="50"/>
      <c r="L110" s="50"/>
      <c r="M110" s="85" t="str">
        <f t="shared" si="12"/>
        <v/>
      </c>
      <c r="N110" s="48" t="str">
        <f t="shared" si="13"/>
        <v/>
      </c>
      <c r="O110" s="154"/>
    </row>
    <row r="111">
      <c r="B111" s="40"/>
      <c r="C111" s="84"/>
      <c r="D111" s="42"/>
      <c r="E111" s="42"/>
      <c r="F111" s="50"/>
      <c r="G111" s="50"/>
      <c r="H111" s="50"/>
      <c r="I111" s="50"/>
      <c r="J111" s="50"/>
      <c r="K111" s="50"/>
      <c r="L111" s="50"/>
      <c r="M111" s="85" t="str">
        <f t="shared" si="12"/>
        <v/>
      </c>
      <c r="N111" s="48" t="str">
        <f t="shared" si="13"/>
        <v/>
      </c>
      <c r="O111" s="154"/>
    </row>
    <row r="112">
      <c r="B112" s="40"/>
      <c r="C112" s="84"/>
      <c r="D112" s="42"/>
      <c r="E112" s="42"/>
      <c r="F112" s="50"/>
      <c r="G112" s="50"/>
      <c r="H112" s="50"/>
      <c r="I112" s="50"/>
      <c r="J112" s="50"/>
      <c r="K112" s="50"/>
      <c r="L112" s="50"/>
      <c r="M112" s="85" t="str">
        <f t="shared" si="12"/>
        <v/>
      </c>
      <c r="N112" s="48" t="str">
        <f t="shared" si="13"/>
        <v/>
      </c>
      <c r="O112" s="154"/>
    </row>
    <row r="113">
      <c r="B113" s="40"/>
      <c r="C113" s="84"/>
      <c r="D113" s="42"/>
      <c r="E113" s="42"/>
      <c r="F113" s="50"/>
      <c r="G113" s="50"/>
      <c r="H113" s="50"/>
      <c r="I113" s="50"/>
      <c r="J113" s="50"/>
      <c r="K113" s="50"/>
      <c r="L113" s="50"/>
      <c r="M113" s="85" t="str">
        <f t="shared" si="12"/>
        <v/>
      </c>
      <c r="N113" s="48" t="str">
        <f t="shared" si="13"/>
        <v/>
      </c>
      <c r="O113" s="154"/>
    </row>
    <row r="114">
      <c r="B114" s="40"/>
      <c r="C114" s="84"/>
      <c r="D114" s="42"/>
      <c r="E114" s="42"/>
      <c r="F114" s="50"/>
      <c r="G114" s="50"/>
      <c r="H114" s="50"/>
      <c r="I114" s="50"/>
      <c r="J114" s="50"/>
      <c r="K114" s="50"/>
      <c r="L114" s="50"/>
      <c r="M114" s="85" t="str">
        <f t="shared" si="12"/>
        <v/>
      </c>
      <c r="N114" s="48" t="str">
        <f t="shared" si="13"/>
        <v/>
      </c>
      <c r="O114" s="154"/>
    </row>
    <row r="115">
      <c r="B115" s="40"/>
      <c r="C115" s="84"/>
      <c r="D115" s="42"/>
      <c r="E115" s="42"/>
      <c r="F115" s="50"/>
      <c r="G115" s="50"/>
      <c r="H115" s="50"/>
      <c r="I115" s="50"/>
      <c r="J115" s="50"/>
      <c r="K115" s="50"/>
      <c r="L115" s="50"/>
      <c r="M115" s="85" t="str">
        <f t="shared" si="12"/>
        <v/>
      </c>
      <c r="N115" s="48" t="str">
        <f t="shared" si="13"/>
        <v/>
      </c>
      <c r="O115" s="154"/>
    </row>
    <row r="116">
      <c r="B116" s="40"/>
      <c r="C116" s="84"/>
      <c r="D116" s="42"/>
      <c r="E116" s="42"/>
      <c r="F116" s="50"/>
      <c r="G116" s="50"/>
      <c r="H116" s="50"/>
      <c r="I116" s="50"/>
      <c r="J116" s="50"/>
      <c r="K116" s="50"/>
      <c r="L116" s="50"/>
      <c r="M116" s="85" t="str">
        <f t="shared" si="12"/>
        <v/>
      </c>
      <c r="N116" s="48" t="str">
        <f t="shared" si="13"/>
        <v/>
      </c>
      <c r="O116" s="154"/>
    </row>
    <row r="117">
      <c r="B117" s="40"/>
      <c r="C117" s="84"/>
      <c r="D117" s="42"/>
      <c r="E117" s="42"/>
      <c r="F117" s="50"/>
      <c r="G117" s="50"/>
      <c r="H117" s="50"/>
      <c r="I117" s="50"/>
      <c r="J117" s="50"/>
      <c r="K117" s="50"/>
      <c r="L117" s="50"/>
      <c r="M117" s="85" t="str">
        <f t="shared" si="12"/>
        <v/>
      </c>
      <c r="N117" s="48" t="str">
        <f t="shared" si="13"/>
        <v/>
      </c>
      <c r="O117" s="154"/>
    </row>
    <row r="118">
      <c r="B118" s="40"/>
      <c r="C118" s="84"/>
      <c r="D118" s="42"/>
      <c r="E118" s="42"/>
      <c r="F118" s="50"/>
      <c r="G118" s="50"/>
      <c r="H118" s="50"/>
      <c r="I118" s="50"/>
      <c r="J118" s="50"/>
      <c r="K118" s="50"/>
      <c r="L118" s="50"/>
      <c r="M118" s="85" t="str">
        <f t="shared" si="12"/>
        <v/>
      </c>
      <c r="N118" s="48" t="str">
        <f t="shared" si="13"/>
        <v/>
      </c>
      <c r="O118" s="154"/>
    </row>
    <row r="119">
      <c r="B119" s="40"/>
      <c r="C119" s="84"/>
      <c r="D119" s="42"/>
      <c r="E119" s="42"/>
      <c r="F119" s="50"/>
      <c r="G119" s="50"/>
      <c r="H119" s="50"/>
      <c r="I119" s="50"/>
      <c r="J119" s="50"/>
      <c r="K119" s="50"/>
      <c r="L119" s="50"/>
      <c r="M119" s="85" t="str">
        <f t="shared" si="12"/>
        <v/>
      </c>
      <c r="N119" s="48" t="str">
        <f t="shared" si="13"/>
        <v/>
      </c>
      <c r="O119" s="154"/>
    </row>
    <row r="120">
      <c r="B120" s="40"/>
      <c r="C120" s="84"/>
      <c r="D120" s="42"/>
      <c r="E120" s="42"/>
      <c r="F120" s="50"/>
      <c r="G120" s="50"/>
      <c r="H120" s="50"/>
      <c r="I120" s="50"/>
      <c r="J120" s="50"/>
      <c r="K120" s="50"/>
      <c r="L120" s="50"/>
      <c r="M120" s="85" t="str">
        <f t="shared" si="12"/>
        <v/>
      </c>
      <c r="N120" s="48" t="str">
        <f t="shared" si="13"/>
        <v/>
      </c>
      <c r="O120" s="154"/>
    </row>
    <row r="121">
      <c r="B121" s="40"/>
      <c r="C121" s="84"/>
      <c r="D121" s="42"/>
      <c r="E121" s="42"/>
      <c r="F121" s="50"/>
      <c r="G121" s="50"/>
      <c r="H121" s="50"/>
      <c r="I121" s="50"/>
      <c r="J121" s="50"/>
      <c r="K121" s="50"/>
      <c r="L121" s="50"/>
      <c r="M121" s="85" t="str">
        <f t="shared" si="12"/>
        <v/>
      </c>
      <c r="N121" s="48" t="str">
        <f t="shared" si="13"/>
        <v/>
      </c>
      <c r="O121" s="154"/>
    </row>
    <row r="122">
      <c r="B122" s="40"/>
      <c r="C122" s="84"/>
      <c r="D122" s="42"/>
      <c r="E122" s="42"/>
      <c r="F122" s="50"/>
      <c r="G122" s="50"/>
      <c r="H122" s="50"/>
      <c r="I122" s="50"/>
      <c r="J122" s="50"/>
      <c r="K122" s="50"/>
      <c r="L122" s="50"/>
      <c r="M122" s="85" t="str">
        <f t="shared" si="12"/>
        <v/>
      </c>
      <c r="N122" s="48" t="str">
        <f t="shared" si="13"/>
        <v/>
      </c>
      <c r="O122" s="154"/>
    </row>
    <row r="123">
      <c r="B123" s="40"/>
      <c r="C123" s="84"/>
      <c r="D123" s="42"/>
      <c r="E123" s="42"/>
      <c r="F123" s="50"/>
      <c r="G123" s="50"/>
      <c r="H123" s="50"/>
      <c r="I123" s="50"/>
      <c r="J123" s="50"/>
      <c r="K123" s="50"/>
      <c r="L123" s="50"/>
      <c r="M123" s="85" t="str">
        <f t="shared" si="12"/>
        <v/>
      </c>
      <c r="N123" s="48" t="str">
        <f t="shared" si="13"/>
        <v/>
      </c>
      <c r="O123" s="154"/>
    </row>
    <row r="124">
      <c r="B124" s="40"/>
      <c r="C124" s="84"/>
      <c r="D124" s="42"/>
      <c r="E124" s="42"/>
      <c r="F124" s="50"/>
      <c r="G124" s="50"/>
      <c r="H124" s="50"/>
      <c r="I124" s="50"/>
      <c r="J124" s="50"/>
      <c r="K124" s="50"/>
      <c r="L124" s="50"/>
      <c r="M124" s="85" t="str">
        <f t="shared" si="12"/>
        <v/>
      </c>
      <c r="N124" s="48" t="str">
        <f t="shared" si="13"/>
        <v/>
      </c>
      <c r="O124" s="154"/>
    </row>
    <row r="125">
      <c r="B125" s="40"/>
      <c r="C125" s="84"/>
      <c r="D125" s="42"/>
      <c r="E125" s="42"/>
      <c r="F125" s="50"/>
      <c r="G125" s="50"/>
      <c r="H125" s="50"/>
      <c r="I125" s="50"/>
      <c r="J125" s="50"/>
      <c r="K125" s="50"/>
      <c r="L125" s="50"/>
      <c r="M125" s="85" t="str">
        <f t="shared" si="12"/>
        <v/>
      </c>
      <c r="N125" s="48" t="str">
        <f t="shared" si="13"/>
        <v/>
      </c>
      <c r="O125" s="154"/>
    </row>
    <row r="126">
      <c r="B126" s="40"/>
      <c r="C126" s="84"/>
      <c r="D126" s="42"/>
      <c r="E126" s="42"/>
      <c r="F126" s="50"/>
      <c r="G126" s="50"/>
      <c r="H126" s="50"/>
      <c r="I126" s="50"/>
      <c r="J126" s="50"/>
      <c r="K126" s="50"/>
      <c r="L126" s="50"/>
      <c r="M126" s="85" t="str">
        <f t="shared" si="12"/>
        <v/>
      </c>
      <c r="N126" s="48" t="str">
        <f t="shared" si="13"/>
        <v/>
      </c>
      <c r="O126" s="154"/>
    </row>
    <row r="127">
      <c r="B127" s="40"/>
      <c r="C127" s="84"/>
      <c r="D127" s="42"/>
      <c r="E127" s="42"/>
      <c r="F127" s="50"/>
      <c r="G127" s="50"/>
      <c r="H127" s="50"/>
      <c r="I127" s="50"/>
      <c r="J127" s="50"/>
      <c r="K127" s="50"/>
      <c r="L127" s="50"/>
      <c r="M127" s="85" t="str">
        <f t="shared" si="12"/>
        <v/>
      </c>
      <c r="N127" s="48" t="str">
        <f t="shared" si="13"/>
        <v/>
      </c>
      <c r="O127" s="154"/>
    </row>
    <row r="128">
      <c r="B128" s="40"/>
      <c r="C128" s="84"/>
      <c r="D128" s="42"/>
      <c r="E128" s="42"/>
      <c r="F128" s="50"/>
      <c r="G128" s="50"/>
      <c r="H128" s="50"/>
      <c r="I128" s="50"/>
      <c r="J128" s="50"/>
      <c r="K128" s="50"/>
      <c r="L128" s="50"/>
      <c r="M128" s="85" t="str">
        <f t="shared" si="12"/>
        <v/>
      </c>
      <c r="N128" s="48" t="str">
        <f t="shared" si="13"/>
        <v/>
      </c>
      <c r="O128" s="154"/>
    </row>
    <row r="129">
      <c r="B129" s="40"/>
      <c r="C129" s="84"/>
      <c r="D129" s="42"/>
      <c r="E129" s="42"/>
      <c r="F129" s="50"/>
      <c r="G129" s="50"/>
      <c r="H129" s="50"/>
      <c r="I129" s="50"/>
      <c r="J129" s="50"/>
      <c r="K129" s="50"/>
      <c r="L129" s="50"/>
      <c r="M129" s="85" t="str">
        <f t="shared" si="12"/>
        <v/>
      </c>
      <c r="N129" s="48" t="str">
        <f t="shared" si="13"/>
        <v/>
      </c>
      <c r="O129" s="154"/>
    </row>
    <row r="130">
      <c r="B130" s="40"/>
      <c r="C130" s="84"/>
      <c r="D130" s="42"/>
      <c r="E130" s="42"/>
      <c r="F130" s="50"/>
      <c r="G130" s="50"/>
      <c r="H130" s="50"/>
      <c r="I130" s="50"/>
      <c r="J130" s="50"/>
      <c r="K130" s="50"/>
      <c r="L130" s="50"/>
      <c r="M130" s="85" t="str">
        <f t="shared" si="12"/>
        <v/>
      </c>
      <c r="N130" s="48" t="str">
        <f t="shared" si="13"/>
        <v/>
      </c>
      <c r="O130" s="154"/>
    </row>
    <row r="131">
      <c r="B131" s="40"/>
      <c r="C131" s="84"/>
      <c r="D131" s="42"/>
      <c r="E131" s="42"/>
      <c r="F131" s="50"/>
      <c r="G131" s="50"/>
      <c r="H131" s="50"/>
      <c r="I131" s="50"/>
      <c r="J131" s="50"/>
      <c r="K131" s="50"/>
      <c r="L131" s="50"/>
      <c r="M131" s="85" t="str">
        <f t="shared" si="12"/>
        <v/>
      </c>
      <c r="N131" s="48" t="str">
        <f t="shared" si="13"/>
        <v/>
      </c>
      <c r="O131" s="154"/>
    </row>
    <row r="132">
      <c r="B132" s="40"/>
      <c r="C132" s="84"/>
      <c r="D132" s="42"/>
      <c r="E132" s="42"/>
      <c r="F132" s="50"/>
      <c r="G132" s="50"/>
      <c r="H132" s="50"/>
      <c r="I132" s="50"/>
      <c r="J132" s="50"/>
      <c r="K132" s="50"/>
      <c r="L132" s="50"/>
      <c r="M132" s="85" t="str">
        <f t="shared" si="12"/>
        <v/>
      </c>
      <c r="N132" s="48" t="str">
        <f t="shared" si="13"/>
        <v/>
      </c>
      <c r="O132" s="154"/>
    </row>
    <row r="133">
      <c r="B133" s="40"/>
      <c r="C133" s="84"/>
      <c r="D133" s="42"/>
      <c r="E133" s="42"/>
      <c r="F133" s="50"/>
      <c r="G133" s="50"/>
      <c r="H133" s="50"/>
      <c r="I133" s="50"/>
      <c r="J133" s="50"/>
      <c r="K133" s="50"/>
      <c r="L133" s="50"/>
      <c r="M133" s="85" t="str">
        <f t="shared" si="12"/>
        <v/>
      </c>
      <c r="N133" s="48" t="str">
        <f t="shared" si="13"/>
        <v/>
      </c>
      <c r="O133" s="154"/>
    </row>
    <row r="134">
      <c r="B134" s="40"/>
      <c r="C134" s="84"/>
      <c r="D134" s="42"/>
      <c r="E134" s="42"/>
      <c r="F134" s="50"/>
      <c r="G134" s="50"/>
      <c r="H134" s="50"/>
      <c r="I134" s="50"/>
      <c r="J134" s="50"/>
      <c r="K134" s="50"/>
      <c r="L134" s="50"/>
      <c r="M134" s="85" t="str">
        <f t="shared" si="12"/>
        <v/>
      </c>
      <c r="N134" s="48" t="str">
        <f t="shared" si="13"/>
        <v/>
      </c>
      <c r="O134" s="154"/>
    </row>
    <row r="135">
      <c r="B135" s="40"/>
      <c r="C135" s="84"/>
      <c r="D135" s="42"/>
      <c r="E135" s="42"/>
      <c r="F135" s="50"/>
      <c r="G135" s="50"/>
      <c r="H135" s="50"/>
      <c r="I135" s="50"/>
      <c r="J135" s="50"/>
      <c r="K135" s="50"/>
      <c r="L135" s="50"/>
      <c r="M135" s="85" t="str">
        <f t="shared" si="12"/>
        <v/>
      </c>
      <c r="N135" s="48" t="str">
        <f t="shared" si="13"/>
        <v/>
      </c>
      <c r="O135" s="154"/>
    </row>
    <row r="136">
      <c r="B136" s="40"/>
      <c r="C136" s="84"/>
      <c r="D136" s="42"/>
      <c r="E136" s="42"/>
      <c r="F136" s="50"/>
      <c r="G136" s="50"/>
      <c r="H136" s="50"/>
      <c r="I136" s="50"/>
      <c r="J136" s="50"/>
      <c r="K136" s="50"/>
      <c r="L136" s="50"/>
      <c r="M136" s="85" t="str">
        <f t="shared" si="12"/>
        <v/>
      </c>
      <c r="N136" s="48" t="str">
        <f t="shared" si="13"/>
        <v/>
      </c>
      <c r="O136" s="154"/>
    </row>
    <row r="137">
      <c r="A137" s="7"/>
      <c r="B137" s="86"/>
      <c r="C137" s="87"/>
      <c r="D137" s="88"/>
      <c r="E137" s="88"/>
      <c r="F137" s="44"/>
      <c r="G137" s="44"/>
      <c r="H137" s="43"/>
      <c r="I137" s="44"/>
      <c r="J137" s="44"/>
      <c r="K137" s="44"/>
      <c r="L137" s="44"/>
      <c r="M137" s="44"/>
      <c r="N137" s="44"/>
    </row>
    <row r="138">
      <c r="A138" s="89" t="s">
        <v>148</v>
      </c>
      <c r="B138" s="86"/>
      <c r="C138" s="87"/>
      <c r="D138" s="88"/>
      <c r="E138" s="88"/>
      <c r="F138" s="44"/>
      <c r="G138" s="44"/>
      <c r="H138" s="43"/>
      <c r="I138" s="44"/>
      <c r="J138" s="44"/>
      <c r="K138" s="44"/>
      <c r="L138" s="44"/>
      <c r="M138" s="44"/>
      <c r="N138" s="44"/>
    </row>
    <row r="139">
      <c r="A139" s="7"/>
      <c r="B139" s="86"/>
      <c r="C139" s="87"/>
      <c r="D139" s="88"/>
      <c r="E139" s="88"/>
      <c r="F139" s="44"/>
      <c r="G139" s="44"/>
      <c r="H139" s="43"/>
      <c r="I139" s="44"/>
      <c r="J139" s="44"/>
      <c r="K139" s="44"/>
      <c r="L139" s="44"/>
      <c r="M139" s="44"/>
      <c r="N139" s="44"/>
    </row>
    <row r="140">
      <c r="A140" s="7"/>
      <c r="B140" s="90" t="s">
        <v>149</v>
      </c>
      <c r="C140" s="91"/>
      <c r="D140" s="92"/>
      <c r="E140" s="88"/>
      <c r="F140" s="44"/>
      <c r="G140" s="44"/>
      <c r="H140" s="43"/>
      <c r="I140" s="44"/>
      <c r="J140" s="44"/>
      <c r="K140" s="44"/>
      <c r="L140" s="44"/>
      <c r="M140" s="44"/>
      <c r="N140" s="44"/>
    </row>
    <row r="141">
      <c r="A141" s="7"/>
      <c r="B141" s="93"/>
      <c r="C141" s="94" t="s">
        <v>150</v>
      </c>
      <c r="D141" s="92"/>
      <c r="E141" s="88"/>
      <c r="F141" s="44"/>
      <c r="G141" s="44"/>
      <c r="H141" s="43"/>
      <c r="I141" s="44"/>
      <c r="J141" s="44"/>
      <c r="K141" s="44"/>
      <c r="L141" s="44"/>
      <c r="M141" s="44"/>
      <c r="N141" s="44"/>
    </row>
    <row r="142">
      <c r="A142" s="7"/>
      <c r="B142" s="95" t="s">
        <v>151</v>
      </c>
      <c r="C142" s="96" t="s">
        <v>152</v>
      </c>
      <c r="D142" s="92"/>
      <c r="E142" s="88"/>
      <c r="F142" s="44"/>
      <c r="G142" s="44"/>
      <c r="H142" s="43"/>
      <c r="I142" s="44"/>
      <c r="J142" s="44"/>
      <c r="K142" s="44"/>
      <c r="L142" s="44"/>
      <c r="M142" s="44"/>
      <c r="N142" s="44"/>
    </row>
    <row r="143">
      <c r="A143" s="7"/>
      <c r="B143" s="97"/>
      <c r="C143" s="98" t="s">
        <v>153</v>
      </c>
      <c r="D143" s="92"/>
      <c r="E143" s="88"/>
      <c r="F143" s="44"/>
      <c r="G143" s="44"/>
      <c r="H143" s="43"/>
      <c r="I143" s="44"/>
      <c r="J143" s="44"/>
      <c r="K143" s="44"/>
      <c r="L143" s="44"/>
      <c r="M143" s="44"/>
      <c r="N143" s="44"/>
    </row>
    <row r="144">
      <c r="A144" s="7"/>
      <c r="B144" s="99"/>
      <c r="C144" s="100" t="s">
        <v>154</v>
      </c>
      <c r="D144" s="92"/>
      <c r="E144" s="88"/>
      <c r="F144" s="44"/>
      <c r="G144" s="44"/>
      <c r="H144" s="43"/>
      <c r="I144" s="44"/>
      <c r="J144" s="44"/>
      <c r="K144" s="44"/>
      <c r="L144" s="44"/>
      <c r="M144" s="44"/>
      <c r="N144" s="44"/>
    </row>
    <row r="145">
      <c r="A145" s="7"/>
      <c r="B145" s="160"/>
      <c r="C145" s="43"/>
      <c r="D145" s="161"/>
      <c r="E145" s="88"/>
      <c r="F145" s="101"/>
      <c r="H145" s="43"/>
      <c r="I145" s="44"/>
      <c r="J145" s="44"/>
      <c r="K145" s="44"/>
      <c r="L145" s="44"/>
      <c r="M145" s="44"/>
      <c r="N145" s="44"/>
    </row>
    <row r="146">
      <c r="A146" s="7"/>
      <c r="B146" s="43"/>
      <c r="C146" s="101" t="s">
        <v>156</v>
      </c>
      <c r="D146" s="162" t="s">
        <v>178</v>
      </c>
      <c r="F146" s="101"/>
      <c r="H146" s="43"/>
      <c r="I146" s="44"/>
      <c r="J146" s="44"/>
      <c r="K146" s="44"/>
      <c r="L146" s="44"/>
      <c r="M146" s="44"/>
      <c r="N146" s="44"/>
    </row>
    <row r="147">
      <c r="B147" s="163" t="s">
        <v>301</v>
      </c>
      <c r="C147" s="104"/>
      <c r="D147" s="105"/>
      <c r="F147" s="107"/>
      <c r="G147" s="107"/>
      <c r="H147" s="43"/>
      <c r="I147" s="44"/>
      <c r="J147" s="44"/>
      <c r="K147" s="44"/>
      <c r="L147" s="44"/>
      <c r="M147" s="44"/>
      <c r="N147" s="44"/>
    </row>
    <row r="148">
      <c r="B148" s="108"/>
      <c r="C148" s="108"/>
      <c r="D148" s="164" t="s">
        <v>159</v>
      </c>
      <c r="F148" s="165" t="s">
        <v>772</v>
      </c>
      <c r="H148" s="109"/>
      <c r="I148" s="109"/>
      <c r="J148" s="71"/>
      <c r="K148" s="71"/>
      <c r="L148" s="71"/>
      <c r="M148" s="71"/>
      <c r="N148" s="71"/>
      <c r="P148" s="110"/>
      <c r="R148" s="111"/>
      <c r="S148" s="54"/>
      <c r="T148" s="54"/>
      <c r="U148" s="54"/>
      <c r="V148" s="54"/>
      <c r="W148" s="54"/>
      <c r="X148" s="54"/>
      <c r="Y148" s="54"/>
      <c r="Z148" s="54"/>
      <c r="AA148" s="54"/>
      <c r="AB148" s="54"/>
    </row>
    <row r="149">
      <c r="B149" s="108"/>
      <c r="C149" s="164"/>
      <c r="D149" s="164" t="s">
        <v>303</v>
      </c>
      <c r="F149" s="166" t="s">
        <v>304</v>
      </c>
      <c r="H149" s="109"/>
      <c r="I149" s="109"/>
      <c r="J149" s="71"/>
      <c r="K149" s="71"/>
      <c r="L149" s="71"/>
      <c r="M149" s="71"/>
      <c r="N149" s="71"/>
      <c r="P149" s="110"/>
      <c r="R149" s="111"/>
      <c r="S149" s="54"/>
      <c r="T149" s="54"/>
      <c r="U149" s="54"/>
      <c r="V149" s="54"/>
      <c r="W149" s="54"/>
      <c r="X149" s="54"/>
      <c r="Y149" s="54"/>
      <c r="Z149" s="54"/>
      <c r="AA149" s="54"/>
      <c r="AB149" s="54"/>
    </row>
    <row r="150">
      <c r="B150" s="108"/>
      <c r="C150" s="164" t="s">
        <v>773</v>
      </c>
      <c r="D150" s="167" t="s">
        <v>161</v>
      </c>
      <c r="F150" s="166">
        <v>100000.0</v>
      </c>
      <c r="H150" s="109"/>
      <c r="I150" s="109"/>
      <c r="J150" s="71"/>
      <c r="K150" s="71"/>
      <c r="L150" s="71"/>
      <c r="M150" s="71"/>
      <c r="N150" s="71"/>
      <c r="P150" s="110"/>
      <c r="R150" s="111"/>
      <c r="S150" s="54"/>
      <c r="T150" s="54"/>
      <c r="U150" s="54"/>
      <c r="V150" s="54"/>
      <c r="W150" s="54"/>
      <c r="X150" s="54"/>
      <c r="Y150" s="54"/>
      <c r="Z150" s="54"/>
      <c r="AA150" s="54"/>
      <c r="AB150" s="54"/>
    </row>
    <row r="151">
      <c r="B151" s="108"/>
      <c r="C151" s="129" t="s">
        <v>384</v>
      </c>
      <c r="D151" s="167" t="s">
        <v>163</v>
      </c>
      <c r="F151" s="166">
        <v>1000.0</v>
      </c>
      <c r="G151" s="168">
        <f>O50</f>
        <v>1000</v>
      </c>
      <c r="H151" s="169" t="s">
        <v>307</v>
      </c>
      <c r="I151" s="109"/>
      <c r="J151" s="71"/>
      <c r="K151" s="71"/>
      <c r="L151" s="71"/>
      <c r="M151" s="71"/>
      <c r="N151" s="71"/>
      <c r="P151" s="110"/>
      <c r="R151" s="111"/>
      <c r="S151" s="54"/>
      <c r="T151" s="54"/>
      <c r="U151" s="54"/>
      <c r="V151" s="54"/>
      <c r="W151" s="54"/>
      <c r="X151" s="54"/>
      <c r="Y151" s="54"/>
      <c r="Z151" s="54"/>
      <c r="AA151" s="54"/>
      <c r="AB151" s="54"/>
    </row>
    <row r="152">
      <c r="B152" s="108"/>
      <c r="C152" s="129" t="s">
        <v>308</v>
      </c>
      <c r="D152" s="167" t="s">
        <v>164</v>
      </c>
      <c r="F152" s="166">
        <v>888.33</v>
      </c>
      <c r="G152" s="168">
        <f>O33</f>
        <v>889</v>
      </c>
      <c r="H152" s="169" t="s">
        <v>309</v>
      </c>
      <c r="I152" s="109"/>
      <c r="J152" s="71"/>
      <c r="K152" s="71"/>
      <c r="L152" s="71"/>
      <c r="M152" s="71"/>
      <c r="N152" s="71"/>
      <c r="P152" s="110"/>
      <c r="R152" s="111"/>
      <c r="S152" s="54"/>
      <c r="T152" s="54"/>
      <c r="U152" s="54"/>
      <c r="V152" s="54"/>
      <c r="W152" s="54"/>
      <c r="X152" s="54"/>
      <c r="Y152" s="54"/>
      <c r="Z152" s="54"/>
      <c r="AA152" s="54"/>
      <c r="AB152" s="54"/>
    </row>
    <row r="153">
      <c r="B153" s="108"/>
      <c r="C153" s="170" t="s">
        <v>310</v>
      </c>
      <c r="D153" s="171" t="s">
        <v>165</v>
      </c>
      <c r="F153" s="172">
        <v>-96362.52</v>
      </c>
      <c r="H153" s="173" t="s">
        <v>311</v>
      </c>
      <c r="I153" s="109"/>
      <c r="J153" s="71"/>
      <c r="K153" s="71"/>
      <c r="L153" s="71"/>
      <c r="M153" s="71"/>
      <c r="N153" s="71"/>
      <c r="P153" s="110"/>
      <c r="R153" s="111"/>
      <c r="S153" s="54"/>
      <c r="T153" s="54"/>
      <c r="U153" s="54"/>
      <c r="V153" s="54"/>
      <c r="W153" s="54"/>
      <c r="X153" s="54"/>
      <c r="Y153" s="54"/>
      <c r="Z153" s="54"/>
      <c r="AA153" s="54"/>
      <c r="AB153" s="54"/>
    </row>
    <row r="154">
      <c r="B154" s="114"/>
      <c r="C154" s="164" t="s">
        <v>167</v>
      </c>
      <c r="D154" s="164" t="s">
        <v>312</v>
      </c>
      <c r="F154" s="174">
        <v>0.02864205</v>
      </c>
      <c r="G154" s="175">
        <f>J8</f>
        <v>0.02864205989</v>
      </c>
      <c r="H154" s="169" t="s">
        <v>313</v>
      </c>
      <c r="I154" s="71"/>
      <c r="J154" s="71"/>
      <c r="K154" s="71"/>
      <c r="L154" s="71"/>
      <c r="M154" s="71"/>
      <c r="N154" s="71"/>
      <c r="P154" s="110"/>
      <c r="R154" s="111"/>
      <c r="S154" s="54"/>
      <c r="T154" s="54"/>
      <c r="U154" s="54"/>
      <c r="V154" s="54"/>
      <c r="W154" s="54"/>
      <c r="X154" s="54"/>
      <c r="Y154" s="54"/>
      <c r="Z154" s="54"/>
      <c r="AA154" s="54"/>
      <c r="AB154" s="54"/>
    </row>
    <row r="155">
      <c r="B155" s="114"/>
      <c r="C155" s="164" t="s">
        <v>774</v>
      </c>
      <c r="D155" s="164" t="s">
        <v>168</v>
      </c>
      <c r="F155" s="166">
        <v>97478.0</v>
      </c>
      <c r="H155" s="109"/>
      <c r="I155" s="71"/>
      <c r="J155" s="71"/>
      <c r="K155" s="71"/>
      <c r="L155" s="71"/>
      <c r="M155" s="71"/>
      <c r="N155" s="71"/>
      <c r="P155" s="110"/>
      <c r="R155" s="111"/>
      <c r="S155" s="54"/>
      <c r="T155" s="54"/>
      <c r="U155" s="54"/>
      <c r="V155" s="54"/>
      <c r="W155" s="54"/>
      <c r="X155" s="54"/>
      <c r="Y155" s="54"/>
      <c r="Z155" s="54"/>
      <c r="AA155" s="54"/>
      <c r="AB155" s="54"/>
    </row>
    <row r="156">
      <c r="B156" s="114"/>
      <c r="C156" s="176" t="s">
        <v>171</v>
      </c>
      <c r="D156" s="176" t="s">
        <v>170</v>
      </c>
      <c r="F156" s="172" t="s">
        <v>423</v>
      </c>
      <c r="H156" s="173" t="s">
        <v>311</v>
      </c>
      <c r="J156" s="71"/>
      <c r="K156" s="71"/>
      <c r="L156" s="71"/>
      <c r="M156" s="67"/>
      <c r="P156" s="110"/>
      <c r="R156" s="111"/>
      <c r="S156" s="54"/>
      <c r="T156" s="54"/>
      <c r="U156" s="54"/>
      <c r="V156" s="54"/>
      <c r="W156" s="54"/>
      <c r="X156" s="54"/>
      <c r="Y156" s="54"/>
      <c r="Z156" s="54"/>
      <c r="AA156" s="54"/>
      <c r="AB156" s="54"/>
    </row>
    <row r="157">
      <c r="B157" s="114"/>
      <c r="C157" s="108"/>
      <c r="D157" s="108"/>
      <c r="E157" s="108"/>
      <c r="H157" s="109"/>
      <c r="I157" s="109"/>
      <c r="J157" s="71"/>
      <c r="K157" s="71"/>
      <c r="L157" s="71"/>
      <c r="M157" s="71"/>
      <c r="N157" s="71"/>
      <c r="P157" s="110"/>
      <c r="R157" s="111"/>
      <c r="S157" s="54"/>
      <c r="T157" s="54"/>
      <c r="U157" s="54"/>
      <c r="V157" s="54"/>
      <c r="W157" s="54"/>
      <c r="X157" s="54"/>
      <c r="Y157" s="54"/>
      <c r="Z157" s="54"/>
      <c r="AA157" s="54"/>
      <c r="AB157" s="54"/>
    </row>
    <row r="158">
      <c r="B158" s="163" t="s">
        <v>172</v>
      </c>
      <c r="C158" s="108"/>
      <c r="D158" s="108"/>
      <c r="E158" s="108"/>
      <c r="H158" s="109"/>
      <c r="I158" s="109"/>
      <c r="J158" s="71"/>
      <c r="K158" s="71"/>
      <c r="L158" s="71"/>
      <c r="M158" s="71"/>
      <c r="N158" s="71"/>
      <c r="P158" s="110"/>
      <c r="R158" s="111"/>
      <c r="S158" s="54"/>
      <c r="T158" s="54"/>
      <c r="U158" s="54"/>
      <c r="V158" s="54"/>
      <c r="W158" s="54"/>
      <c r="X158" s="54"/>
      <c r="Y158" s="54"/>
      <c r="Z158" s="54"/>
      <c r="AA158" s="54"/>
      <c r="AB158" s="54"/>
    </row>
    <row r="159">
      <c r="B159" s="114"/>
      <c r="C159" s="164" t="s">
        <v>315</v>
      </c>
      <c r="D159" s="108"/>
      <c r="E159" s="108"/>
      <c r="F159" s="8" t="s">
        <v>316</v>
      </c>
      <c r="G159" s="8" t="s">
        <v>317</v>
      </c>
      <c r="H159" s="2" t="s">
        <v>318</v>
      </c>
      <c r="I159" s="109"/>
      <c r="J159" s="71"/>
      <c r="K159" s="71"/>
      <c r="L159" s="71"/>
      <c r="M159" s="71"/>
      <c r="N159" s="71"/>
      <c r="P159" s="110"/>
      <c r="Q159" s="116" t="s">
        <v>174</v>
      </c>
      <c r="R159" s="117"/>
      <c r="S159" s="117"/>
      <c r="T159" s="54"/>
      <c r="U159" s="54"/>
      <c r="V159" s="54"/>
      <c r="W159" s="54"/>
      <c r="X159" s="54"/>
      <c r="Y159" s="54"/>
      <c r="Z159" s="54"/>
      <c r="AA159" s="54"/>
    </row>
    <row r="160">
      <c r="B160" s="114"/>
      <c r="C160" s="129" t="s">
        <v>320</v>
      </c>
      <c r="D160" s="167" t="s">
        <v>321</v>
      </c>
      <c r="F160" s="166">
        <v>0.0</v>
      </c>
      <c r="G160" s="166">
        <v>1321.0</v>
      </c>
      <c r="H160" s="115">
        <f t="shared" ref="H160:H162" si="14">F160+G160</f>
        <v>1321</v>
      </c>
      <c r="I160" s="109"/>
      <c r="J160" s="71"/>
      <c r="K160" s="71"/>
      <c r="L160" s="71"/>
      <c r="M160" s="71"/>
      <c r="N160" s="71"/>
      <c r="P160" s="110"/>
      <c r="Q160" s="52"/>
      <c r="R160" s="123"/>
      <c r="S160" s="123"/>
      <c r="T160" s="124"/>
      <c r="U160" s="124"/>
      <c r="V160" s="124"/>
      <c r="W160" s="124"/>
      <c r="X160" s="124"/>
      <c r="Y160" s="124"/>
      <c r="Z160" s="124"/>
      <c r="AA160" s="124"/>
      <c r="AB160" s="124"/>
      <c r="AC160" s="124"/>
      <c r="AD160" s="124"/>
    </row>
    <row r="161">
      <c r="B161" s="114"/>
      <c r="C161" s="129" t="s">
        <v>320</v>
      </c>
      <c r="D161" s="167" t="s">
        <v>322</v>
      </c>
      <c r="F161" s="166">
        <v>0.0</v>
      </c>
      <c r="G161" s="166">
        <v>0.0</v>
      </c>
      <c r="H161" s="115">
        <f t="shared" si="14"/>
        <v>0</v>
      </c>
      <c r="I161" s="109"/>
      <c r="J161" s="71"/>
      <c r="K161" s="71"/>
      <c r="L161" s="71"/>
      <c r="M161" s="71"/>
      <c r="N161" s="71"/>
      <c r="P161" s="110"/>
      <c r="Q161" s="52" t="s">
        <v>178</v>
      </c>
      <c r="R161" s="123"/>
      <c r="S161" s="123"/>
      <c r="T161" s="124"/>
      <c r="U161" s="124"/>
      <c r="V161" s="124"/>
      <c r="W161" s="124"/>
      <c r="X161" s="124"/>
      <c r="Y161" s="124"/>
      <c r="Z161" s="124"/>
      <c r="AA161" s="124"/>
      <c r="AB161" s="124"/>
      <c r="AC161" s="124"/>
      <c r="AD161" s="124"/>
    </row>
    <row r="162">
      <c r="B162" s="114"/>
      <c r="C162" s="129" t="s">
        <v>320</v>
      </c>
      <c r="D162" s="167" t="s">
        <v>323</v>
      </c>
      <c r="F162" s="166">
        <v>0.0</v>
      </c>
      <c r="G162" s="166">
        <v>0.0</v>
      </c>
      <c r="H162" s="115">
        <f t="shared" si="14"/>
        <v>0</v>
      </c>
      <c r="I162" s="109"/>
      <c r="J162" s="71"/>
      <c r="K162" s="71"/>
      <c r="L162" s="71"/>
      <c r="M162" s="71"/>
      <c r="N162" s="71"/>
      <c r="P162" s="110"/>
      <c r="Q162" s="60"/>
      <c r="R162" s="54"/>
      <c r="S162" s="54"/>
      <c r="T162" s="54"/>
      <c r="U162" s="54"/>
      <c r="V162" s="54"/>
      <c r="W162" s="54"/>
      <c r="X162" s="54"/>
      <c r="Y162" s="54"/>
      <c r="Z162" s="54"/>
      <c r="AA162" s="54"/>
      <c r="AB162" s="54"/>
      <c r="AC162" s="54"/>
      <c r="AD162" s="54"/>
    </row>
    <row r="163">
      <c r="B163" s="108"/>
      <c r="C163" s="108"/>
      <c r="D163" s="108"/>
      <c r="E163" s="108"/>
      <c r="H163" s="109" t="s">
        <v>173</v>
      </c>
      <c r="I163" s="115">
        <f>sum(N164:N167)</f>
        <v>1320.284393</v>
      </c>
      <c r="J163" s="71"/>
      <c r="K163" s="71"/>
      <c r="L163" s="71"/>
      <c r="M163" s="71">
        <f>if(Count(F163:L163)&gt;0,sum(F163:L163),"")</f>
        <v>1320.284393</v>
      </c>
      <c r="N163" s="68">
        <f>if(ISNUMBER(M163)=false,"",if($J$8&lt;&gt;0,if(M163&lt;&gt;"",M163*$J$8,""),""))</f>
        <v>37.81566465</v>
      </c>
      <c r="P163" s="110"/>
      <c r="Q163" s="52" t="s">
        <v>183</v>
      </c>
      <c r="R163" s="126"/>
      <c r="S163" s="126"/>
      <c r="T163" s="126"/>
      <c r="U163" s="126"/>
      <c r="V163" s="126"/>
      <c r="W163" s="127"/>
      <c r="X163" s="127"/>
      <c r="Y163" s="126"/>
      <c r="Z163" s="126"/>
      <c r="AA163" s="126"/>
      <c r="AB163" s="126"/>
      <c r="AC163" s="126"/>
      <c r="AD163" s="126"/>
    </row>
    <row r="164">
      <c r="B164" s="108"/>
      <c r="C164" s="105"/>
      <c r="D164" s="112"/>
      <c r="E164" s="112"/>
      <c r="G164" s="107" t="s">
        <v>175</v>
      </c>
      <c r="H164" s="43"/>
      <c r="I164" s="118">
        <f>N165+N166</f>
        <v>1320.284393</v>
      </c>
      <c r="J164" s="71"/>
      <c r="K164" s="71"/>
      <c r="L164" s="119"/>
      <c r="M164" s="120"/>
      <c r="N164" s="115"/>
      <c r="O164" s="121"/>
      <c r="P164" s="122"/>
      <c r="Q164" s="60" t="s">
        <v>185</v>
      </c>
      <c r="R164" s="69">
        <f t="shared" ref="R164:AD164" si="15">R163*$J$8</f>
        <v>0</v>
      </c>
      <c r="S164" s="69">
        <f t="shared" si="15"/>
        <v>0</v>
      </c>
      <c r="T164" s="69">
        <f t="shared" si="15"/>
        <v>0</v>
      </c>
      <c r="U164" s="69">
        <f t="shared" si="15"/>
        <v>0</v>
      </c>
      <c r="V164" s="69">
        <f t="shared" si="15"/>
        <v>0</v>
      </c>
      <c r="W164" s="128">
        <f t="shared" si="15"/>
        <v>0</v>
      </c>
      <c r="X164" s="128">
        <f t="shared" si="15"/>
        <v>0</v>
      </c>
      <c r="Y164" s="69">
        <f t="shared" si="15"/>
        <v>0</v>
      </c>
      <c r="Z164" s="69">
        <f t="shared" si="15"/>
        <v>0</v>
      </c>
      <c r="AA164" s="69">
        <f t="shared" si="15"/>
        <v>0</v>
      </c>
      <c r="AB164" s="69">
        <f t="shared" si="15"/>
        <v>0</v>
      </c>
      <c r="AC164" s="69">
        <f t="shared" si="15"/>
        <v>0</v>
      </c>
      <c r="AD164" s="69">
        <f t="shared" si="15"/>
        <v>0</v>
      </c>
    </row>
    <row r="165">
      <c r="B165" s="108"/>
      <c r="C165" s="164" t="s">
        <v>775</v>
      </c>
      <c r="D165" s="167" t="s">
        <v>177</v>
      </c>
      <c r="F165" s="125">
        <v>46096.0</v>
      </c>
      <c r="G165" s="119"/>
      <c r="H165" s="71"/>
      <c r="I165" s="71"/>
      <c r="J165" s="71"/>
      <c r="K165" s="71"/>
      <c r="L165" s="119"/>
      <c r="M165" s="120">
        <f>if(Count(F165:K165)&gt;0,sum(F165:K165),"")</f>
        <v>46096</v>
      </c>
      <c r="N165" s="115">
        <f t="shared" ref="N165:N169" si="16">if(ISNUMBER(M165)=false,"",if($J$8&lt;&gt;0,if(M165&lt;&gt;"",M165*$J$8,""),""))</f>
        <v>1320.284393</v>
      </c>
      <c r="Q165" s="60"/>
      <c r="R165" s="54"/>
      <c r="S165" s="54"/>
      <c r="T165" s="54"/>
      <c r="U165" s="54"/>
      <c r="V165" s="54"/>
      <c r="W165" s="54"/>
      <c r="X165" s="54"/>
      <c r="Y165" s="54"/>
      <c r="Z165" s="54"/>
      <c r="AA165" s="54"/>
      <c r="AB165" s="54"/>
      <c r="AC165" s="54"/>
      <c r="AD165" s="54"/>
    </row>
    <row r="166">
      <c r="B166" s="108"/>
      <c r="C166" s="167" t="s">
        <v>179</v>
      </c>
      <c r="D166" s="167" t="s">
        <v>180</v>
      </c>
      <c r="F166" s="125">
        <v>0.0</v>
      </c>
      <c r="G166" s="70"/>
      <c r="H166" s="66"/>
      <c r="I166" s="66"/>
      <c r="J166" s="66"/>
      <c r="K166" s="66"/>
      <c r="L166" s="66"/>
      <c r="M166" s="120">
        <f t="shared" ref="M166:M169" si="17">if(Count(F166:L166)&gt;0,sum(F166:L166),"")</f>
        <v>0</v>
      </c>
      <c r="N166" s="115">
        <f t="shared" si="16"/>
        <v>0</v>
      </c>
      <c r="P166" s="54"/>
      <c r="Q166" s="52" t="s">
        <v>188</v>
      </c>
      <c r="R166" s="127"/>
      <c r="S166" s="127"/>
      <c r="T166" s="127"/>
      <c r="U166" s="127"/>
      <c r="V166" s="127"/>
      <c r="W166" s="126"/>
      <c r="X166" s="126"/>
      <c r="Y166" s="127"/>
      <c r="Z166" s="127"/>
      <c r="AA166" s="127"/>
      <c r="AB166" s="127"/>
      <c r="AC166" s="127"/>
      <c r="AD166" s="127"/>
    </row>
    <row r="167">
      <c r="B167" s="108"/>
      <c r="C167" s="167" t="s">
        <v>181</v>
      </c>
      <c r="D167" s="167" t="s">
        <v>182</v>
      </c>
      <c r="F167" s="70">
        <v>0.0</v>
      </c>
      <c r="G167" s="70"/>
      <c r="H167" s="66"/>
      <c r="I167" s="66"/>
      <c r="J167" s="66"/>
      <c r="K167" s="66"/>
      <c r="L167" s="66"/>
      <c r="M167" s="120">
        <f t="shared" si="17"/>
        <v>0</v>
      </c>
      <c r="N167" s="115">
        <f t="shared" si="16"/>
        <v>0</v>
      </c>
      <c r="P167" s="54"/>
      <c r="Q167" s="60" t="s">
        <v>185</v>
      </c>
      <c r="R167" s="69">
        <f t="shared" ref="R167:AD167" si="18">R166*$J$8</f>
        <v>0</v>
      </c>
      <c r="S167" s="69">
        <f t="shared" si="18"/>
        <v>0</v>
      </c>
      <c r="T167" s="69">
        <f t="shared" si="18"/>
        <v>0</v>
      </c>
      <c r="U167" s="69">
        <f t="shared" si="18"/>
        <v>0</v>
      </c>
      <c r="V167" s="69">
        <f t="shared" si="18"/>
        <v>0</v>
      </c>
      <c r="W167" s="128">
        <f t="shared" si="18"/>
        <v>0</v>
      </c>
      <c r="X167" s="128">
        <f t="shared" si="18"/>
        <v>0</v>
      </c>
      <c r="Y167" s="69">
        <f t="shared" si="18"/>
        <v>0</v>
      </c>
      <c r="Z167" s="69">
        <f t="shared" si="18"/>
        <v>0</v>
      </c>
      <c r="AA167" s="69">
        <f t="shared" si="18"/>
        <v>0</v>
      </c>
      <c r="AB167" s="69">
        <f t="shared" si="18"/>
        <v>0</v>
      </c>
      <c r="AC167" s="69">
        <f t="shared" si="18"/>
        <v>0</v>
      </c>
      <c r="AD167" s="69">
        <f t="shared" si="18"/>
        <v>0</v>
      </c>
    </row>
    <row r="168">
      <c r="B168" s="108"/>
      <c r="C168" s="167" t="s">
        <v>184</v>
      </c>
      <c r="D168" s="167" t="s">
        <v>180</v>
      </c>
      <c r="F168" s="70">
        <v>0.0</v>
      </c>
      <c r="G168" s="66"/>
      <c r="H168" s="66"/>
      <c r="I168" s="66"/>
      <c r="J168" s="66"/>
      <c r="K168" s="66"/>
      <c r="L168" s="66"/>
      <c r="M168" s="120">
        <f t="shared" si="17"/>
        <v>0</v>
      </c>
      <c r="N168" s="115">
        <f t="shared" si="16"/>
        <v>0</v>
      </c>
      <c r="P168" s="54"/>
      <c r="Q168" s="60"/>
      <c r="R168" s="54"/>
      <c r="S168" s="54"/>
      <c r="T168" s="54"/>
      <c r="U168" s="54"/>
      <c r="V168" s="54"/>
      <c r="W168" s="54"/>
      <c r="X168" s="54"/>
      <c r="Y168" s="54"/>
      <c r="Z168" s="54"/>
      <c r="AA168" s="54"/>
      <c r="AB168" s="54"/>
      <c r="AC168" s="54"/>
      <c r="AD168" s="54"/>
    </row>
    <row r="169">
      <c r="B169" s="163" t="s">
        <v>186</v>
      </c>
      <c r="C169" s="65"/>
      <c r="D169" s="108"/>
      <c r="E169" s="108"/>
      <c r="F169" s="71"/>
      <c r="G169" s="71"/>
      <c r="H169" s="71"/>
      <c r="I169" s="71"/>
      <c r="J169" s="71"/>
      <c r="K169" s="71"/>
      <c r="L169" s="71"/>
      <c r="M169" s="71" t="str">
        <f t="shared" si="17"/>
        <v/>
      </c>
      <c r="N169" s="68" t="str">
        <f t="shared" si="16"/>
        <v/>
      </c>
      <c r="P169" s="110"/>
      <c r="Q169" s="55" t="s">
        <v>192</v>
      </c>
      <c r="R169" s="127"/>
      <c r="S169" s="127"/>
      <c r="T169" s="127"/>
      <c r="U169" s="127"/>
      <c r="V169" s="127"/>
      <c r="W169" s="126"/>
      <c r="X169" s="126"/>
      <c r="Y169" s="127"/>
      <c r="Z169" s="127"/>
      <c r="AA169" s="127"/>
      <c r="AB169" s="127"/>
      <c r="AC169" s="127"/>
      <c r="AD169" s="127"/>
    </row>
    <row r="170">
      <c r="B170" s="108"/>
      <c r="C170" s="192" t="s">
        <v>187</v>
      </c>
      <c r="D170" s="108"/>
      <c r="E170" s="108"/>
      <c r="F170" s="113">
        <v>1321.0</v>
      </c>
      <c r="G170" s="71"/>
      <c r="H170" s="130" t="s">
        <v>173</v>
      </c>
      <c r="I170" s="131">
        <f>sum(N171:N172)</f>
        <v>1320.284393</v>
      </c>
      <c r="J170" s="71"/>
      <c r="K170" s="71"/>
      <c r="L170" s="71"/>
      <c r="M170" s="71"/>
      <c r="N170" s="68"/>
      <c r="P170" s="54"/>
      <c r="Q170" s="60" t="s">
        <v>185</v>
      </c>
      <c r="R170" s="69">
        <f t="shared" ref="R170:AD170" si="19">R169*$J$8</f>
        <v>0</v>
      </c>
      <c r="S170" s="69">
        <f t="shared" si="19"/>
        <v>0</v>
      </c>
      <c r="T170" s="69">
        <f t="shared" si="19"/>
        <v>0</v>
      </c>
      <c r="U170" s="69">
        <f t="shared" si="19"/>
        <v>0</v>
      </c>
      <c r="V170" s="69">
        <f t="shared" si="19"/>
        <v>0</v>
      </c>
      <c r="W170" s="128">
        <f t="shared" si="19"/>
        <v>0</v>
      </c>
      <c r="X170" s="128">
        <f t="shared" si="19"/>
        <v>0</v>
      </c>
      <c r="Y170" s="69">
        <f t="shared" si="19"/>
        <v>0</v>
      </c>
      <c r="Z170" s="69">
        <f t="shared" si="19"/>
        <v>0</v>
      </c>
      <c r="AA170" s="69">
        <f t="shared" si="19"/>
        <v>0</v>
      </c>
      <c r="AB170" s="69">
        <f t="shared" si="19"/>
        <v>0</v>
      </c>
      <c r="AC170" s="69">
        <f t="shared" si="19"/>
        <v>0</v>
      </c>
      <c r="AD170" s="69">
        <f t="shared" si="19"/>
        <v>0</v>
      </c>
    </row>
    <row r="171">
      <c r="B171" s="108"/>
      <c r="C171" s="164" t="s">
        <v>332</v>
      </c>
      <c r="D171" s="108"/>
      <c r="E171" s="108"/>
      <c r="F171" s="118">
        <f>F165</f>
        <v>46096</v>
      </c>
      <c r="G171" s="119"/>
      <c r="H171" s="71"/>
      <c r="I171" s="71"/>
      <c r="J171" s="71"/>
      <c r="K171" s="71"/>
      <c r="L171" s="71"/>
      <c r="M171" s="120">
        <f t="shared" ref="M171:M172" si="20">if(Count(F171:L171)&gt;0,sum(F171:L171),"")</f>
        <v>46096</v>
      </c>
      <c r="N171" s="115">
        <f t="shared" ref="N171:N174" si="21">if(ISNUMBER(M171)=false,"",if($J$8&lt;&gt;0,if(M171&lt;&gt;"",M171*$J$8,""),""))</f>
        <v>1320.284393</v>
      </c>
      <c r="O171" s="54"/>
      <c r="P171" s="54"/>
      <c r="Q171" s="54"/>
      <c r="R171" s="54"/>
      <c r="S171" s="54"/>
      <c r="T171" s="54"/>
      <c r="U171" s="54"/>
      <c r="V171" s="54"/>
      <c r="W171" s="54"/>
      <c r="X171" s="54"/>
      <c r="Y171" s="54"/>
      <c r="Z171" s="54"/>
      <c r="AA171" s="54"/>
      <c r="AB171" s="54"/>
      <c r="AC171" s="54"/>
      <c r="AD171" s="54"/>
    </row>
    <row r="172">
      <c r="B172" s="108"/>
      <c r="C172" s="167" t="s">
        <v>190</v>
      </c>
      <c r="D172" s="108"/>
      <c r="E172" s="108"/>
      <c r="F172" s="132">
        <f>M166</f>
        <v>0</v>
      </c>
      <c r="G172" s="71"/>
      <c r="H172" s="71"/>
      <c r="I172" s="71"/>
      <c r="J172" s="71"/>
      <c r="K172" s="71"/>
      <c r="L172" s="71"/>
      <c r="M172" s="120">
        <f t="shared" si="20"/>
        <v>0</v>
      </c>
      <c r="N172" s="115">
        <f t="shared" si="21"/>
        <v>0</v>
      </c>
      <c r="O172" s="54"/>
      <c r="P172" s="54"/>
      <c r="Q172" s="52" t="s">
        <v>195</v>
      </c>
      <c r="R172" s="126"/>
      <c r="S172" s="126"/>
      <c r="T172" s="126"/>
      <c r="U172" s="127"/>
      <c r="V172" s="126"/>
      <c r="W172" s="126"/>
      <c r="X172" s="126"/>
      <c r="Y172" s="126"/>
      <c r="Z172" s="126"/>
      <c r="AA172" s="126"/>
      <c r="AB172" s="126"/>
      <c r="AC172" s="126"/>
      <c r="AD172" s="126"/>
    </row>
    <row r="173">
      <c r="B173" s="163" t="s">
        <v>191</v>
      </c>
      <c r="C173" s="65"/>
      <c r="D173" s="108"/>
      <c r="E173" s="108"/>
      <c r="F173" s="71"/>
      <c r="G173" s="71"/>
      <c r="H173" s="71"/>
      <c r="I173" s="71"/>
      <c r="J173" s="71"/>
      <c r="K173" s="71"/>
      <c r="L173" s="71"/>
      <c r="M173" s="71"/>
      <c r="N173" s="68" t="str">
        <f t="shared" si="21"/>
        <v/>
      </c>
      <c r="O173" s="54"/>
      <c r="P173" s="54"/>
      <c r="Q173" s="54" t="s">
        <v>185</v>
      </c>
      <c r="R173" s="69">
        <f t="shared" ref="R173:AD173" si="22">R172*$J$8</f>
        <v>0</v>
      </c>
      <c r="S173" s="69">
        <f t="shared" si="22"/>
        <v>0</v>
      </c>
      <c r="T173" s="69">
        <f t="shared" si="22"/>
        <v>0</v>
      </c>
      <c r="U173" s="69">
        <f t="shared" si="22"/>
        <v>0</v>
      </c>
      <c r="V173" s="69">
        <f t="shared" si="22"/>
        <v>0</v>
      </c>
      <c r="W173" s="128">
        <f t="shared" si="22"/>
        <v>0</v>
      </c>
      <c r="X173" s="128">
        <f t="shared" si="22"/>
        <v>0</v>
      </c>
      <c r="Y173" s="69">
        <f t="shared" si="22"/>
        <v>0</v>
      </c>
      <c r="Z173" s="69">
        <f t="shared" si="22"/>
        <v>0</v>
      </c>
      <c r="AA173" s="69">
        <f t="shared" si="22"/>
        <v>0</v>
      </c>
      <c r="AB173" s="69">
        <f t="shared" si="22"/>
        <v>0</v>
      </c>
      <c r="AC173" s="69">
        <f t="shared" si="22"/>
        <v>0</v>
      </c>
      <c r="AD173" s="69">
        <f t="shared" si="22"/>
        <v>0</v>
      </c>
    </row>
    <row r="174">
      <c r="A174" s="54"/>
      <c r="B174" s="108"/>
      <c r="C174" s="194" t="s">
        <v>193</v>
      </c>
      <c r="D174" s="108"/>
      <c r="E174" s="108"/>
      <c r="F174" s="113">
        <v>97478.0</v>
      </c>
      <c r="G174" s="71"/>
      <c r="H174" s="130" t="s">
        <v>173</v>
      </c>
      <c r="I174" s="131">
        <f>M175</f>
        <v>97478</v>
      </c>
      <c r="J174" s="71"/>
      <c r="K174" s="71"/>
      <c r="L174" s="71"/>
      <c r="M174" s="71">
        <f t="shared" ref="M174:M175" si="23">if(Count(F174:L174)&gt;0,sum(F174:L174),"")</f>
        <v>194956</v>
      </c>
      <c r="N174" s="68">
        <f t="shared" si="21"/>
        <v>5583.941428</v>
      </c>
      <c r="P174" s="56"/>
      <c r="AI174" s="54"/>
      <c r="AJ174" s="54"/>
      <c r="AK174" s="54"/>
      <c r="AL174" s="54"/>
      <c r="AM174" s="54"/>
      <c r="AN174" s="54"/>
    </row>
    <row r="175">
      <c r="A175" s="54"/>
      <c r="B175" s="108"/>
      <c r="C175" s="164" t="s">
        <v>333</v>
      </c>
      <c r="D175" s="108"/>
      <c r="E175" s="108"/>
      <c r="F175" s="118">
        <f>if(F149="Yes",0,F155)</f>
        <v>97478</v>
      </c>
      <c r="G175" s="119"/>
      <c r="H175" s="71"/>
      <c r="I175" s="71"/>
      <c r="J175" s="71"/>
      <c r="K175" s="71"/>
      <c r="L175" s="71"/>
      <c r="M175" s="120">
        <f t="shared" si="23"/>
        <v>97478</v>
      </c>
      <c r="N175" s="133" t="s">
        <v>151</v>
      </c>
      <c r="O175" s="119"/>
      <c r="P175" s="54"/>
      <c r="AI175" s="54"/>
      <c r="AJ175" s="54"/>
      <c r="AK175" s="54"/>
      <c r="AL175" s="54"/>
      <c r="AM175" s="54"/>
      <c r="AN175" s="54"/>
    </row>
    <row r="176">
      <c r="A176" s="54"/>
      <c r="B176" s="108"/>
      <c r="C176" s="108"/>
      <c r="D176" s="108"/>
      <c r="E176" s="108"/>
      <c r="F176" s="71"/>
      <c r="G176" s="71"/>
      <c r="H176" s="71"/>
      <c r="I176" s="71"/>
      <c r="J176" s="71"/>
      <c r="K176" s="71"/>
      <c r="L176" s="71"/>
      <c r="M176" s="71"/>
      <c r="N176" s="68"/>
      <c r="O176" s="119"/>
      <c r="P176" s="54"/>
      <c r="AI176" s="54"/>
      <c r="AJ176" s="54"/>
      <c r="AK176" s="54"/>
      <c r="AL176" s="54"/>
      <c r="AM176" s="54"/>
      <c r="AN176" s="54"/>
    </row>
    <row r="177">
      <c r="B177" s="108"/>
      <c r="C177" s="194" t="s">
        <v>196</v>
      </c>
      <c r="D177" s="108"/>
      <c r="E177" s="108"/>
      <c r="F177" s="113">
        <v>0.0</v>
      </c>
      <c r="G177" s="71"/>
      <c r="H177" s="130" t="s">
        <v>173</v>
      </c>
      <c r="I177" s="131">
        <f>M178</f>
        <v>0</v>
      </c>
      <c r="J177" s="71"/>
      <c r="K177" s="71"/>
      <c r="L177" s="71"/>
      <c r="M177" s="71">
        <f t="shared" ref="M177:M179" si="24">if(Count(F177:L177)&gt;0,sum(F177:L177),"")</f>
        <v>0</v>
      </c>
      <c r="N177" s="68">
        <f>if(ISNUMBER(M177)=false,"",if($J$8&lt;&gt;0,if(M177&lt;&gt;"",M177*$J$8,""),""))</f>
        <v>0</v>
      </c>
      <c r="P177" s="56"/>
    </row>
    <row r="178">
      <c r="B178" s="108"/>
      <c r="C178" s="164" t="s">
        <v>334</v>
      </c>
      <c r="D178" s="108"/>
      <c r="E178" s="108"/>
      <c r="F178" s="70">
        <v>0.0</v>
      </c>
      <c r="G178" s="119"/>
      <c r="H178" s="71"/>
      <c r="I178" s="71"/>
      <c r="J178" s="71"/>
      <c r="K178" s="71"/>
      <c r="L178" s="71"/>
      <c r="M178" s="120">
        <f t="shared" si="24"/>
        <v>0</v>
      </c>
      <c r="N178" s="133" t="s">
        <v>151</v>
      </c>
      <c r="O178" s="54"/>
      <c r="P178" s="54"/>
    </row>
    <row r="179">
      <c r="B179" s="108"/>
      <c r="C179" s="65"/>
      <c r="D179" s="108"/>
      <c r="E179" s="108"/>
      <c r="F179" s="119"/>
      <c r="G179" s="71"/>
      <c r="H179" s="71"/>
      <c r="I179" s="71"/>
      <c r="J179" s="71"/>
      <c r="K179" s="71"/>
      <c r="L179" s="71"/>
      <c r="M179" s="71" t="str">
        <f t="shared" si="24"/>
        <v/>
      </c>
      <c r="N179" s="68" t="str">
        <f t="shared" ref="N179:N180" si="25">M179</f>
        <v/>
      </c>
      <c r="O179" s="54"/>
      <c r="P179" s="54"/>
    </row>
    <row r="180">
      <c r="B180" s="108"/>
      <c r="C180" s="194" t="s">
        <v>198</v>
      </c>
      <c r="D180" s="108"/>
      <c r="E180" s="108"/>
      <c r="F180" s="113">
        <v>743.0</v>
      </c>
      <c r="G180" s="71"/>
      <c r="H180" s="130" t="s">
        <v>173</v>
      </c>
      <c r="I180" s="131">
        <f>Q186-I177</f>
        <v>1858.815795</v>
      </c>
      <c r="J180" s="119"/>
      <c r="K180" s="119"/>
      <c r="L180" s="119"/>
      <c r="M180" s="54"/>
      <c r="N180" s="68" t="str">
        <f t="shared" si="25"/>
        <v/>
      </c>
      <c r="P180" s="56"/>
    </row>
    <row r="181">
      <c r="B181" s="108"/>
      <c r="C181" s="108"/>
      <c r="D181" s="108"/>
      <c r="E181" s="108"/>
      <c r="F181" s="54"/>
      <c r="G181" s="71"/>
      <c r="H181" s="71"/>
      <c r="I181" s="71"/>
      <c r="J181" s="71"/>
      <c r="K181" s="71"/>
      <c r="L181" s="71"/>
      <c r="M181" s="67"/>
      <c r="N181" s="68"/>
      <c r="O181" s="54"/>
      <c r="P181" s="54"/>
    </row>
    <row r="182">
      <c r="B182" s="108"/>
      <c r="C182" s="194" t="s">
        <v>199</v>
      </c>
      <c r="D182" s="108"/>
      <c r="E182" s="108"/>
      <c r="F182" s="113">
        <v>-96362.0</v>
      </c>
      <c r="G182" s="71"/>
      <c r="H182" s="130" t="s">
        <v>173</v>
      </c>
      <c r="I182" s="131">
        <f>N183-N184</f>
        <v>-96362</v>
      </c>
      <c r="J182" s="71"/>
      <c r="K182" s="71"/>
      <c r="L182" s="71"/>
      <c r="M182" s="71"/>
      <c r="N182" s="68"/>
      <c r="P182" s="56"/>
    </row>
    <row r="183">
      <c r="B183" s="198" t="s">
        <v>205</v>
      </c>
      <c r="C183" s="105" t="s">
        <v>336</v>
      </c>
      <c r="D183" s="108"/>
      <c r="E183" s="108"/>
      <c r="F183" s="125"/>
      <c r="G183" s="71"/>
      <c r="H183" s="169"/>
      <c r="I183" s="71"/>
      <c r="J183" s="71"/>
      <c r="K183" s="71"/>
      <c r="L183" s="71"/>
      <c r="M183" s="71"/>
      <c r="N183" s="134" t="str">
        <f t="shared" ref="N183:N184" si="26">F183</f>
        <v/>
      </c>
      <c r="O183" s="54"/>
      <c r="P183" s="54"/>
    </row>
    <row r="184">
      <c r="B184" s="192" t="s">
        <v>128</v>
      </c>
      <c r="C184" s="164" t="s">
        <v>776</v>
      </c>
      <c r="D184" s="108"/>
      <c r="E184" s="108"/>
      <c r="F184" s="118">
        <f>O69</f>
        <v>96362</v>
      </c>
      <c r="G184" s="71"/>
      <c r="H184" s="169" t="s">
        <v>338</v>
      </c>
      <c r="I184" s="71"/>
      <c r="J184" s="71"/>
      <c r="K184" s="71">
        <f>I186+F182</f>
        <v>-94503.1842</v>
      </c>
      <c r="L184" s="71"/>
      <c r="M184" s="71"/>
      <c r="N184" s="134">
        <f t="shared" si="26"/>
        <v>96362</v>
      </c>
      <c r="O184" s="54"/>
      <c r="P184" s="54"/>
    </row>
    <row r="185">
      <c r="B185" s="108"/>
      <c r="C185" s="108"/>
      <c r="D185" s="108"/>
      <c r="E185" s="108"/>
      <c r="F185" s="119"/>
      <c r="G185" s="71"/>
      <c r="I185" s="169">
        <f>I186-F186</f>
        <v>-0.1842045341</v>
      </c>
      <c r="J185" s="71">
        <f>I174+I177+I180-I182</f>
        <v>195698.8158</v>
      </c>
      <c r="K185" s="71"/>
      <c r="L185" s="71"/>
      <c r="M185" s="71"/>
      <c r="N185" s="71"/>
    </row>
    <row r="186">
      <c r="B186" s="108"/>
      <c r="C186" s="194" t="s">
        <v>201</v>
      </c>
      <c r="D186" s="108"/>
      <c r="E186" s="108"/>
      <c r="F186" s="113">
        <v>1859.0</v>
      </c>
      <c r="G186" s="71"/>
      <c r="H186" s="130" t="s">
        <v>173</v>
      </c>
      <c r="I186" s="131">
        <f>sum(O187:O205)</f>
        <v>1858.815795</v>
      </c>
      <c r="J186" s="135" t="s">
        <v>538</v>
      </c>
      <c r="K186" s="71"/>
      <c r="L186" s="71"/>
      <c r="M186" s="71"/>
      <c r="N186" s="71"/>
      <c r="P186" s="2" t="s">
        <v>203</v>
      </c>
      <c r="Q186" s="59">
        <f>M187+N188+N189+N190+N191+N192+N193+N194+N195-M196-N197-N198+N199+M200-M201-M202-M203+M204+M205</f>
        <v>1858.815795</v>
      </c>
    </row>
    <row r="187">
      <c r="B187" s="108"/>
      <c r="C187" s="164" t="s">
        <v>204</v>
      </c>
      <c r="D187" s="108"/>
      <c r="E187" s="108"/>
      <c r="F187" s="132">
        <f>F178+F175</f>
        <v>97478</v>
      </c>
      <c r="G187" s="119"/>
      <c r="H187" s="71"/>
      <c r="I187" s="71"/>
      <c r="J187" s="71"/>
      <c r="K187" s="71"/>
      <c r="L187" s="71"/>
      <c r="M187" s="120">
        <f t="shared" ref="M187:M199" si="28">if(Count(F187:L187)&gt;0,sum(F187:L187),"")</f>
        <v>97478</v>
      </c>
      <c r="N187" s="54"/>
      <c r="O187" s="136">
        <f>M187</f>
        <v>97478</v>
      </c>
      <c r="P187" s="54"/>
    </row>
    <row r="188">
      <c r="B188" s="137" t="s">
        <v>205</v>
      </c>
      <c r="C188" s="164" t="s">
        <v>206</v>
      </c>
      <c r="D188" s="65"/>
      <c r="E188" s="65"/>
      <c r="F188" s="132" t="str">
        <f t="shared" ref="F188:L188" si="27">F27</f>
        <v/>
      </c>
      <c r="G188" s="132" t="str">
        <f t="shared" si="27"/>
        <v/>
      </c>
      <c r="H188" s="132" t="str">
        <f t="shared" si="27"/>
        <v/>
      </c>
      <c r="I188" s="132" t="str">
        <f t="shared" si="27"/>
        <v/>
      </c>
      <c r="J188" s="132" t="str">
        <f t="shared" si="27"/>
        <v/>
      </c>
      <c r="K188" s="132" t="str">
        <f t="shared" si="27"/>
        <v/>
      </c>
      <c r="L188" s="132" t="str">
        <f t="shared" si="27"/>
        <v/>
      </c>
      <c r="M188" s="120" t="str">
        <f t="shared" si="28"/>
        <v/>
      </c>
      <c r="N188" s="134" t="str">
        <f t="shared" ref="N188:N195" si="30">if(ISNUMBER(M188)=false,"",if($J$8&lt;&gt;0,if(M188&lt;&gt;"",M188*$J$8,""),""))</f>
        <v/>
      </c>
      <c r="O188" s="138" t="str">
        <f t="shared" ref="O188:O195" si="31">N188</f>
        <v/>
      </c>
      <c r="P188" s="54"/>
    </row>
    <row r="189">
      <c r="B189" s="137" t="s">
        <v>205</v>
      </c>
      <c r="C189" s="203" t="s">
        <v>207</v>
      </c>
      <c r="D189" s="65"/>
      <c r="E189" s="65"/>
      <c r="F189" s="132" t="str">
        <f t="shared" ref="F189:L189" si="29">F28</f>
        <v/>
      </c>
      <c r="G189" s="132" t="str">
        <f t="shared" si="29"/>
        <v/>
      </c>
      <c r="H189" s="132" t="str">
        <f t="shared" si="29"/>
        <v/>
      </c>
      <c r="I189" s="132" t="str">
        <f t="shared" si="29"/>
        <v/>
      </c>
      <c r="J189" s="132" t="str">
        <f t="shared" si="29"/>
        <v/>
      </c>
      <c r="K189" s="132" t="str">
        <f t="shared" si="29"/>
        <v/>
      </c>
      <c r="L189" s="132" t="str">
        <f t="shared" si="29"/>
        <v/>
      </c>
      <c r="M189" s="120" t="str">
        <f t="shared" si="28"/>
        <v/>
      </c>
      <c r="N189" s="134" t="str">
        <f t="shared" si="30"/>
        <v/>
      </c>
      <c r="O189" s="138" t="str">
        <f t="shared" si="31"/>
        <v/>
      </c>
      <c r="P189" s="54"/>
    </row>
    <row r="190">
      <c r="B190" s="137" t="s">
        <v>205</v>
      </c>
      <c r="C190" s="164" t="s">
        <v>208</v>
      </c>
      <c r="D190" s="65"/>
      <c r="E190" s="65"/>
      <c r="F190" s="132">
        <f t="shared" ref="F190:L190" si="32">F34</f>
        <v>29809.86</v>
      </c>
      <c r="G190" s="132" t="str">
        <f t="shared" si="32"/>
        <v/>
      </c>
      <c r="H190" s="132" t="str">
        <f t="shared" si="32"/>
        <v/>
      </c>
      <c r="I190" s="132" t="str">
        <f t="shared" si="32"/>
        <v/>
      </c>
      <c r="J190" s="132" t="str">
        <f t="shared" si="32"/>
        <v/>
      </c>
      <c r="K190" s="132" t="str">
        <f t="shared" si="32"/>
        <v/>
      </c>
      <c r="L190" s="132" t="str">
        <f t="shared" si="32"/>
        <v/>
      </c>
      <c r="M190" s="120">
        <f t="shared" si="28"/>
        <v>29809.86</v>
      </c>
      <c r="N190" s="134">
        <f t="shared" si="30"/>
        <v>853.8157955</v>
      </c>
      <c r="O190" s="138">
        <f t="shared" si="31"/>
        <v>853.8157955</v>
      </c>
      <c r="P190" s="54"/>
    </row>
    <row r="191">
      <c r="B191" s="137" t="s">
        <v>205</v>
      </c>
      <c r="C191" s="203" t="s">
        <v>209</v>
      </c>
      <c r="D191" s="65"/>
      <c r="E191" s="65"/>
      <c r="F191" s="132" t="str">
        <f t="shared" ref="F191:L191" si="33">F37</f>
        <v/>
      </c>
      <c r="G191" s="132" t="str">
        <f t="shared" si="33"/>
        <v/>
      </c>
      <c r="H191" s="132" t="str">
        <f t="shared" si="33"/>
        <v/>
      </c>
      <c r="I191" s="132" t="str">
        <f t="shared" si="33"/>
        <v/>
      </c>
      <c r="J191" s="132" t="str">
        <f t="shared" si="33"/>
        <v/>
      </c>
      <c r="K191" s="132" t="str">
        <f t="shared" si="33"/>
        <v/>
      </c>
      <c r="L191" s="132" t="str">
        <f t="shared" si="33"/>
        <v/>
      </c>
      <c r="M191" s="120" t="str">
        <f t="shared" si="28"/>
        <v/>
      </c>
      <c r="N191" s="68" t="str">
        <f t="shared" si="30"/>
        <v/>
      </c>
      <c r="O191" s="138" t="str">
        <f t="shared" si="31"/>
        <v/>
      </c>
      <c r="P191" s="54"/>
    </row>
    <row r="192">
      <c r="B192" s="137" t="s">
        <v>205</v>
      </c>
      <c r="C192" s="164" t="s">
        <v>210</v>
      </c>
      <c r="D192" s="65"/>
      <c r="E192" s="65"/>
      <c r="F192" s="132" t="str">
        <f t="shared" ref="F192:L192" si="34">F38</f>
        <v/>
      </c>
      <c r="G192" s="132" t="str">
        <f t="shared" si="34"/>
        <v/>
      </c>
      <c r="H192" s="132" t="str">
        <f t="shared" si="34"/>
        <v/>
      </c>
      <c r="I192" s="132" t="str">
        <f t="shared" si="34"/>
        <v/>
      </c>
      <c r="J192" s="132" t="str">
        <f t="shared" si="34"/>
        <v/>
      </c>
      <c r="K192" s="132" t="str">
        <f t="shared" si="34"/>
        <v/>
      </c>
      <c r="L192" s="132" t="str">
        <f t="shared" si="34"/>
        <v/>
      </c>
      <c r="M192" s="120" t="str">
        <f t="shared" si="28"/>
        <v/>
      </c>
      <c r="N192" s="134" t="str">
        <f t="shared" si="30"/>
        <v/>
      </c>
      <c r="O192" s="138" t="str">
        <f t="shared" si="31"/>
        <v/>
      </c>
      <c r="P192" s="54"/>
    </row>
    <row r="193">
      <c r="B193" s="137" t="s">
        <v>205</v>
      </c>
      <c r="C193" s="164" t="s">
        <v>211</v>
      </c>
      <c r="D193" s="65"/>
      <c r="E193" s="65"/>
      <c r="F193" s="132" t="str">
        <f>F39</f>
        <v/>
      </c>
      <c r="G193" s="132"/>
      <c r="H193" s="132"/>
      <c r="I193" s="132"/>
      <c r="J193" s="132"/>
      <c r="K193" s="132"/>
      <c r="L193" s="132"/>
      <c r="M193" s="120" t="str">
        <f t="shared" si="28"/>
        <v/>
      </c>
      <c r="N193" s="134" t="str">
        <f t="shared" si="30"/>
        <v/>
      </c>
      <c r="O193" s="138" t="str">
        <f t="shared" si="31"/>
        <v/>
      </c>
      <c r="P193" s="54"/>
    </row>
    <row r="194">
      <c r="B194" s="137" t="s">
        <v>205</v>
      </c>
      <c r="C194" s="203" t="s">
        <v>212</v>
      </c>
      <c r="D194" s="65"/>
      <c r="E194" s="65"/>
      <c r="F194" s="132" t="str">
        <f t="shared" ref="F194:L194" si="35">F44</f>
        <v/>
      </c>
      <c r="G194" s="132" t="str">
        <f t="shared" si="35"/>
        <v/>
      </c>
      <c r="H194" s="132" t="str">
        <f t="shared" si="35"/>
        <v/>
      </c>
      <c r="I194" s="132" t="str">
        <f t="shared" si="35"/>
        <v/>
      </c>
      <c r="J194" s="132" t="str">
        <f t="shared" si="35"/>
        <v/>
      </c>
      <c r="K194" s="132" t="str">
        <f t="shared" si="35"/>
        <v/>
      </c>
      <c r="L194" s="132" t="str">
        <f t="shared" si="35"/>
        <v/>
      </c>
      <c r="M194" s="120" t="str">
        <f t="shared" si="28"/>
        <v/>
      </c>
      <c r="N194" s="68" t="str">
        <f t="shared" si="30"/>
        <v/>
      </c>
      <c r="O194" s="138" t="str">
        <f t="shared" si="31"/>
        <v/>
      </c>
      <c r="P194" s="54"/>
    </row>
    <row r="195">
      <c r="B195" s="137" t="s">
        <v>205</v>
      </c>
      <c r="C195" s="203" t="s">
        <v>213</v>
      </c>
      <c r="D195" s="65"/>
      <c r="E195" s="65"/>
      <c r="F195" s="132" t="str">
        <f t="shared" ref="F195:L195" si="36">F45</f>
        <v/>
      </c>
      <c r="G195" s="132" t="str">
        <f t="shared" si="36"/>
        <v/>
      </c>
      <c r="H195" s="132" t="str">
        <f t="shared" si="36"/>
        <v/>
      </c>
      <c r="I195" s="132" t="str">
        <f t="shared" si="36"/>
        <v/>
      </c>
      <c r="J195" s="132" t="str">
        <f t="shared" si="36"/>
        <v/>
      </c>
      <c r="K195" s="132" t="str">
        <f t="shared" si="36"/>
        <v/>
      </c>
      <c r="L195" s="132" t="str">
        <f t="shared" si="36"/>
        <v/>
      </c>
      <c r="M195" s="120" t="str">
        <f t="shared" si="28"/>
        <v/>
      </c>
      <c r="N195" s="68" t="str">
        <f t="shared" si="30"/>
        <v/>
      </c>
      <c r="O195" s="138" t="str">
        <f t="shared" si="31"/>
        <v/>
      </c>
      <c r="P195" s="54"/>
    </row>
    <row r="196">
      <c r="B196" s="65" t="s">
        <v>128</v>
      </c>
      <c r="C196" s="203" t="s">
        <v>214</v>
      </c>
      <c r="D196" s="65"/>
      <c r="E196" s="65"/>
      <c r="F196" s="140"/>
      <c r="G196" s="71"/>
      <c r="H196" s="71"/>
      <c r="I196" s="71"/>
      <c r="J196" s="71"/>
      <c r="K196" s="71"/>
      <c r="L196" s="71"/>
      <c r="M196" s="68" t="str">
        <f t="shared" si="28"/>
        <v/>
      </c>
      <c r="N196" s="141"/>
      <c r="O196" s="138">
        <f>-M196</f>
        <v>0</v>
      </c>
      <c r="P196" s="54"/>
    </row>
    <row r="197">
      <c r="B197" s="65" t="s">
        <v>128</v>
      </c>
      <c r="C197" s="203" t="s">
        <v>215</v>
      </c>
      <c r="D197" s="65"/>
      <c r="E197" s="65"/>
      <c r="F197" s="132" t="str">
        <f t="shared" ref="F197:L197" si="37">F49</f>
        <v/>
      </c>
      <c r="G197" s="132" t="str">
        <f t="shared" si="37"/>
        <v/>
      </c>
      <c r="H197" s="132" t="str">
        <f t="shared" si="37"/>
        <v/>
      </c>
      <c r="I197" s="132" t="str">
        <f t="shared" si="37"/>
        <v/>
      </c>
      <c r="J197" s="132" t="str">
        <f t="shared" si="37"/>
        <v/>
      </c>
      <c r="K197" s="132" t="str">
        <f t="shared" si="37"/>
        <v/>
      </c>
      <c r="L197" s="132" t="str">
        <f t="shared" si="37"/>
        <v/>
      </c>
      <c r="M197" s="120" t="str">
        <f t="shared" si="28"/>
        <v/>
      </c>
      <c r="N197" s="68" t="str">
        <f t="shared" ref="N197:N199" si="39">if(ISNUMBER(M197)=false,"",if($J$8&lt;&gt;0,if(M197&lt;&gt;"",M197*$J$8,""),""))</f>
        <v/>
      </c>
      <c r="O197" s="138">
        <f t="shared" ref="O197:O198" si="40">-N197</f>
        <v>0</v>
      </c>
    </row>
    <row r="198">
      <c r="B198" s="65" t="s">
        <v>128</v>
      </c>
      <c r="C198" s="164" t="s">
        <v>216</v>
      </c>
      <c r="D198" s="65"/>
      <c r="E198" s="65"/>
      <c r="F198" s="132" t="str">
        <f t="shared" ref="F198:L198" si="38">F49</f>
        <v/>
      </c>
      <c r="G198" s="132" t="str">
        <f t="shared" si="38"/>
        <v/>
      </c>
      <c r="H198" s="132" t="str">
        <f t="shared" si="38"/>
        <v/>
      </c>
      <c r="I198" s="132" t="str">
        <f t="shared" si="38"/>
        <v/>
      </c>
      <c r="J198" s="132" t="str">
        <f t="shared" si="38"/>
        <v/>
      </c>
      <c r="K198" s="132" t="str">
        <f t="shared" si="38"/>
        <v/>
      </c>
      <c r="L198" s="132" t="str">
        <f t="shared" si="38"/>
        <v/>
      </c>
      <c r="M198" s="120" t="str">
        <f t="shared" si="28"/>
        <v/>
      </c>
      <c r="N198" s="68" t="str">
        <f t="shared" si="39"/>
        <v/>
      </c>
      <c r="O198" s="138">
        <f t="shared" si="40"/>
        <v>0</v>
      </c>
    </row>
    <row r="199">
      <c r="B199" s="137" t="s">
        <v>205</v>
      </c>
      <c r="C199" s="164" t="s">
        <v>217</v>
      </c>
      <c r="D199" s="65"/>
      <c r="E199" s="65"/>
      <c r="F199" s="140"/>
      <c r="G199" s="142"/>
      <c r="H199" s="66"/>
      <c r="I199" s="66"/>
      <c r="J199" s="66"/>
      <c r="K199" s="66"/>
      <c r="L199" s="66"/>
      <c r="M199" s="120" t="str">
        <f t="shared" si="28"/>
        <v/>
      </c>
      <c r="N199" s="134" t="str">
        <f t="shared" si="39"/>
        <v/>
      </c>
      <c r="O199" s="138" t="str">
        <f>N199</f>
        <v/>
      </c>
      <c r="P199" s="143" t="s">
        <v>218</v>
      </c>
    </row>
    <row r="200">
      <c r="B200" s="144" t="s">
        <v>205</v>
      </c>
      <c r="C200" s="164" t="s">
        <v>341</v>
      </c>
      <c r="D200" s="108"/>
      <c r="E200" s="108"/>
      <c r="F200" s="145">
        <v>889.0</v>
      </c>
      <c r="G200" s="2" t="s">
        <v>342</v>
      </c>
      <c r="H200" s="168">
        <f>O33</f>
        <v>889</v>
      </c>
      <c r="I200" s="196" t="s">
        <v>309</v>
      </c>
      <c r="M200" s="134">
        <f t="shared" ref="M200:M201" si="41">F200</f>
        <v>889</v>
      </c>
      <c r="N200" s="141"/>
      <c r="O200" s="138">
        <f>M200</f>
        <v>889</v>
      </c>
    </row>
    <row r="201">
      <c r="B201" s="108" t="s">
        <v>128</v>
      </c>
      <c r="C201" s="164" t="s">
        <v>343</v>
      </c>
      <c r="D201" s="108"/>
      <c r="E201" s="108"/>
      <c r="F201" s="145">
        <v>1000.0</v>
      </c>
      <c r="G201" s="2" t="s">
        <v>342</v>
      </c>
      <c r="H201" s="168">
        <f>O50</f>
        <v>1000</v>
      </c>
      <c r="I201" s="196" t="s">
        <v>307</v>
      </c>
      <c r="M201" s="134">
        <f t="shared" si="41"/>
        <v>1000</v>
      </c>
      <c r="N201" s="141"/>
      <c r="O201" s="138">
        <f t="shared" ref="O201:O203" si="42">-M201</f>
        <v>-1000</v>
      </c>
    </row>
    <row r="202">
      <c r="B202" s="108" t="s">
        <v>128</v>
      </c>
      <c r="C202" s="164" t="s">
        <v>221</v>
      </c>
      <c r="D202" s="108"/>
      <c r="E202" s="108"/>
      <c r="F202" s="145"/>
      <c r="G202" s="71"/>
      <c r="H202" s="71"/>
      <c r="I202" s="71"/>
      <c r="J202" s="71"/>
      <c r="K202" s="71"/>
      <c r="L202" s="71"/>
      <c r="M202" s="134" t="str">
        <f t="shared" ref="M202:M221" si="43">if(Count(F202:L202)&gt;0,sum(F202:L202),"")</f>
        <v/>
      </c>
      <c r="N202" s="141"/>
      <c r="O202" s="138">
        <f t="shared" si="42"/>
        <v>0</v>
      </c>
      <c r="Q202" s="2" t="s">
        <v>222</v>
      </c>
    </row>
    <row r="203">
      <c r="B203" s="108" t="s">
        <v>128</v>
      </c>
      <c r="C203" s="164" t="s">
        <v>344</v>
      </c>
      <c r="D203" s="108"/>
      <c r="E203" s="108"/>
      <c r="F203" s="132">
        <f>F184</f>
        <v>96362</v>
      </c>
      <c r="G203" s="71"/>
      <c r="H203" s="71"/>
      <c r="I203" s="71"/>
      <c r="J203" s="71"/>
      <c r="K203" s="71"/>
      <c r="L203" s="71"/>
      <c r="M203" s="134">
        <f t="shared" si="43"/>
        <v>96362</v>
      </c>
      <c r="N203" s="141"/>
      <c r="O203" s="138">
        <f t="shared" si="42"/>
        <v>-96362</v>
      </c>
    </row>
    <row r="204">
      <c r="B204" s="144" t="s">
        <v>205</v>
      </c>
      <c r="C204" s="167" t="s">
        <v>224</v>
      </c>
      <c r="D204" s="108"/>
      <c r="E204" s="108"/>
      <c r="F204" s="145" t="s">
        <v>151</v>
      </c>
      <c r="G204" s="71"/>
      <c r="H204" s="71"/>
      <c r="I204" s="71"/>
      <c r="J204" s="71"/>
      <c r="K204" s="71"/>
      <c r="L204" s="71"/>
      <c r="M204" s="134" t="str">
        <f t="shared" si="43"/>
        <v/>
      </c>
      <c r="N204" s="141"/>
      <c r="O204" s="138" t="str">
        <f t="shared" ref="O204:O205" si="44">M204</f>
        <v/>
      </c>
    </row>
    <row r="205">
      <c r="B205" s="144" t="s">
        <v>205</v>
      </c>
      <c r="C205" s="167" t="s">
        <v>225</v>
      </c>
      <c r="D205" s="108"/>
      <c r="E205" s="108"/>
      <c r="F205" s="145" t="s">
        <v>151</v>
      </c>
      <c r="G205" s="71"/>
      <c r="H205" s="71"/>
      <c r="I205" s="71"/>
      <c r="J205" s="71"/>
      <c r="K205" s="71"/>
      <c r="L205" s="71"/>
      <c r="M205" s="134" t="str">
        <f t="shared" si="43"/>
        <v/>
      </c>
      <c r="N205" s="141"/>
      <c r="O205" s="138" t="str">
        <f t="shared" si="44"/>
        <v/>
      </c>
    </row>
    <row r="206">
      <c r="B206" s="40"/>
      <c r="C206" s="146"/>
      <c r="D206" s="41"/>
      <c r="E206" s="41"/>
      <c r="F206" s="147"/>
      <c r="I206" s="43"/>
      <c r="J206" s="43"/>
      <c r="K206" s="43"/>
      <c r="L206" s="43"/>
      <c r="M206" s="85" t="str">
        <f t="shared" si="43"/>
        <v/>
      </c>
      <c r="N206" s="48" t="str">
        <f t="shared" ref="N206:N221" si="45">if(ISNUMBER(M206)=false,"",if($J$8&lt;&gt;0,if(M206&lt;&gt;"",M206*$J$8,""),""))</f>
        <v/>
      </c>
      <c r="O206" s="148"/>
    </row>
    <row r="207">
      <c r="B207" s="40"/>
      <c r="C207" s="146"/>
      <c r="D207" s="41"/>
      <c r="E207" s="41"/>
      <c r="F207" s="147"/>
      <c r="I207" s="43"/>
      <c r="J207" s="43"/>
      <c r="K207" s="43"/>
      <c r="L207" s="43"/>
      <c r="M207" s="85" t="str">
        <f t="shared" si="43"/>
        <v/>
      </c>
      <c r="N207" s="48" t="str">
        <f t="shared" si="45"/>
        <v/>
      </c>
      <c r="O207" s="148"/>
    </row>
    <row r="208">
      <c r="B208" s="40"/>
      <c r="C208" s="146"/>
      <c r="D208" s="41"/>
      <c r="E208" s="41"/>
      <c r="F208" s="147"/>
      <c r="G208" s="43"/>
      <c r="H208" s="43"/>
      <c r="I208" s="43"/>
      <c r="J208" s="43"/>
      <c r="K208" s="43"/>
      <c r="L208" s="43"/>
      <c r="M208" s="85" t="str">
        <f t="shared" si="43"/>
        <v/>
      </c>
      <c r="N208" s="48" t="str">
        <f t="shared" si="45"/>
        <v/>
      </c>
      <c r="O208" s="148"/>
    </row>
    <row r="209">
      <c r="B209" s="40"/>
      <c r="C209" s="146"/>
      <c r="D209" s="41"/>
      <c r="E209" s="41"/>
      <c r="F209" s="147"/>
      <c r="G209" s="43"/>
      <c r="H209" s="43"/>
      <c r="I209" s="43"/>
      <c r="J209" s="43"/>
      <c r="K209" s="43"/>
      <c r="L209" s="43"/>
      <c r="M209" s="85" t="str">
        <f t="shared" si="43"/>
        <v/>
      </c>
      <c r="N209" s="48" t="str">
        <f t="shared" si="45"/>
        <v/>
      </c>
      <c r="O209" s="148"/>
    </row>
    <row r="210">
      <c r="B210" s="40"/>
      <c r="C210" s="146"/>
      <c r="D210" s="41"/>
      <c r="E210" s="41"/>
      <c r="F210" s="147"/>
      <c r="G210" s="43"/>
      <c r="H210" s="43"/>
      <c r="I210" s="43"/>
      <c r="J210" s="43"/>
      <c r="K210" s="43"/>
      <c r="L210" s="43"/>
      <c r="M210" s="85" t="str">
        <f t="shared" si="43"/>
        <v/>
      </c>
      <c r="N210" s="48" t="str">
        <f t="shared" si="45"/>
        <v/>
      </c>
      <c r="O210" s="148"/>
    </row>
    <row r="211">
      <c r="B211" s="40"/>
      <c r="C211" s="146"/>
      <c r="D211" s="41"/>
      <c r="E211" s="41"/>
      <c r="F211" s="147"/>
      <c r="G211" s="43"/>
      <c r="H211" s="43"/>
      <c r="I211" s="43"/>
      <c r="J211" s="43"/>
      <c r="K211" s="43"/>
      <c r="L211" s="43"/>
      <c r="M211" s="85" t="str">
        <f t="shared" si="43"/>
        <v/>
      </c>
      <c r="N211" s="48" t="str">
        <f t="shared" si="45"/>
        <v/>
      </c>
      <c r="O211" s="148"/>
    </row>
    <row r="212">
      <c r="B212" s="40"/>
      <c r="C212" s="146"/>
      <c r="D212" s="41"/>
      <c r="E212" s="41"/>
      <c r="F212" s="147"/>
      <c r="G212" s="43"/>
      <c r="H212" s="43"/>
      <c r="I212" s="43"/>
      <c r="J212" s="43"/>
      <c r="K212" s="43"/>
      <c r="L212" s="43"/>
      <c r="M212" s="85" t="str">
        <f t="shared" si="43"/>
        <v/>
      </c>
      <c r="N212" s="48" t="str">
        <f t="shared" si="45"/>
        <v/>
      </c>
      <c r="O212" s="148"/>
    </row>
    <row r="213">
      <c r="B213" s="40"/>
      <c r="C213" s="146"/>
      <c r="D213" s="41"/>
      <c r="E213" s="41"/>
      <c r="F213" s="147"/>
      <c r="G213" s="43"/>
      <c r="H213" s="43"/>
      <c r="I213" s="43"/>
      <c r="J213" s="43"/>
      <c r="K213" s="43"/>
      <c r="L213" s="43"/>
      <c r="M213" s="85" t="str">
        <f t="shared" si="43"/>
        <v/>
      </c>
      <c r="N213" s="48" t="str">
        <f t="shared" si="45"/>
        <v/>
      </c>
      <c r="O213" s="148"/>
    </row>
    <row r="214">
      <c r="B214" s="40"/>
      <c r="C214" s="146"/>
      <c r="D214" s="41"/>
      <c r="E214" s="41"/>
      <c r="F214" s="147"/>
      <c r="G214" s="43"/>
      <c r="H214" s="43"/>
      <c r="I214" s="43"/>
      <c r="J214" s="43"/>
      <c r="K214" s="43"/>
      <c r="L214" s="43"/>
      <c r="M214" s="85" t="str">
        <f t="shared" si="43"/>
        <v/>
      </c>
      <c r="N214" s="48" t="str">
        <f t="shared" si="45"/>
        <v/>
      </c>
      <c r="O214" s="149" t="str">
        <f>M215</f>
        <v/>
      </c>
      <c r="P214" s="56" t="s">
        <v>226</v>
      </c>
    </row>
    <row r="215">
      <c r="B215" s="40"/>
      <c r="C215" s="146"/>
      <c r="D215" s="41"/>
      <c r="E215" s="41"/>
      <c r="F215" s="147"/>
      <c r="G215" s="43"/>
      <c r="H215" s="43"/>
      <c r="I215" s="43"/>
      <c r="J215" s="43"/>
      <c r="K215" s="43"/>
      <c r="L215" s="43"/>
      <c r="M215" s="85" t="str">
        <f t="shared" si="43"/>
        <v/>
      </c>
      <c r="N215" s="48" t="str">
        <f t="shared" si="45"/>
        <v/>
      </c>
      <c r="O215" s="136"/>
      <c r="P215" s="54"/>
    </row>
    <row r="216">
      <c r="B216" s="40"/>
      <c r="C216" s="146"/>
      <c r="D216" s="41"/>
      <c r="E216" s="41"/>
      <c r="F216" s="147"/>
      <c r="G216" s="43"/>
      <c r="H216" s="43"/>
      <c r="I216" s="43"/>
      <c r="J216" s="43"/>
      <c r="K216" s="43"/>
      <c r="L216" s="43"/>
      <c r="M216" s="85" t="str">
        <f t="shared" si="43"/>
        <v/>
      </c>
      <c r="N216" s="48" t="str">
        <f t="shared" si="45"/>
        <v/>
      </c>
      <c r="O216" s="136"/>
      <c r="P216" s="54"/>
    </row>
    <row r="217">
      <c r="B217" s="40"/>
      <c r="C217" s="146"/>
      <c r="D217" s="41"/>
      <c r="E217" s="41"/>
      <c r="F217" s="147"/>
      <c r="G217" s="43"/>
      <c r="H217" s="43"/>
      <c r="I217" s="43"/>
      <c r="J217" s="43"/>
      <c r="K217" s="43"/>
      <c r="L217" s="43"/>
      <c r="M217" s="85" t="str">
        <f t="shared" si="43"/>
        <v/>
      </c>
      <c r="N217" s="48" t="str">
        <f t="shared" si="45"/>
        <v/>
      </c>
      <c r="O217" s="149" t="str">
        <f>M218</f>
        <v/>
      </c>
      <c r="P217" s="56" t="s">
        <v>226</v>
      </c>
    </row>
    <row r="218">
      <c r="B218" s="40"/>
      <c r="C218" s="146"/>
      <c r="D218" s="41"/>
      <c r="E218" s="41"/>
      <c r="F218" s="147"/>
      <c r="G218" s="43"/>
      <c r="H218" s="43"/>
      <c r="I218" s="43"/>
      <c r="J218" s="43"/>
      <c r="K218" s="43"/>
      <c r="L218" s="43"/>
      <c r="M218" s="85" t="str">
        <f t="shared" si="43"/>
        <v/>
      </c>
      <c r="N218" s="48" t="str">
        <f t="shared" si="45"/>
        <v/>
      </c>
      <c r="O218" s="150"/>
      <c r="P218" s="54"/>
    </row>
    <row r="219">
      <c r="B219" s="40"/>
      <c r="C219" s="146"/>
      <c r="D219" s="41"/>
      <c r="E219" s="41"/>
      <c r="F219" s="147"/>
      <c r="G219" s="43"/>
      <c r="H219" s="43"/>
      <c r="I219" s="43"/>
      <c r="J219" s="43"/>
      <c r="K219" s="43"/>
      <c r="L219" s="43"/>
      <c r="M219" s="85" t="str">
        <f t="shared" si="43"/>
        <v/>
      </c>
      <c r="N219" s="48" t="str">
        <f t="shared" si="45"/>
        <v/>
      </c>
      <c r="O219" s="150"/>
      <c r="P219" s="54"/>
    </row>
    <row r="220">
      <c r="B220" s="40"/>
      <c r="C220" s="146"/>
      <c r="D220" s="41"/>
      <c r="E220" s="41"/>
      <c r="F220" s="147"/>
      <c r="G220" s="43"/>
      <c r="H220" s="43"/>
      <c r="I220" s="43"/>
      <c r="J220" s="43"/>
      <c r="K220" s="43"/>
      <c r="L220" s="43"/>
      <c r="M220" s="85" t="str">
        <f t="shared" si="43"/>
        <v/>
      </c>
      <c r="N220" s="48" t="str">
        <f t="shared" si="45"/>
        <v/>
      </c>
      <c r="O220" s="149">
        <f>O225-O217</f>
        <v>0</v>
      </c>
      <c r="P220" s="56" t="s">
        <v>226</v>
      </c>
    </row>
    <row r="221">
      <c r="B221" s="40"/>
      <c r="C221" s="146"/>
      <c r="D221" s="41"/>
      <c r="E221" s="41"/>
      <c r="F221" s="147"/>
      <c r="G221" s="43"/>
      <c r="H221" s="43"/>
      <c r="I221" s="43"/>
      <c r="J221" s="43"/>
      <c r="K221" s="43"/>
      <c r="L221" s="43"/>
      <c r="M221" s="85" t="str">
        <f t="shared" si="43"/>
        <v/>
      </c>
      <c r="N221" s="48" t="str">
        <f t="shared" si="45"/>
        <v/>
      </c>
      <c r="O221" s="150"/>
      <c r="P221" s="54"/>
    </row>
    <row r="222">
      <c r="N222" s="4"/>
      <c r="O222" s="149" t="str">
        <f>N223</f>
        <v/>
      </c>
      <c r="P222" s="56" t="s">
        <v>226</v>
      </c>
    </row>
    <row r="223">
      <c r="N223" s="4"/>
      <c r="O223" s="150"/>
      <c r="P223" s="54"/>
    </row>
    <row r="224">
      <c r="N224" s="4"/>
      <c r="O224" s="150"/>
      <c r="P224" s="54"/>
    </row>
    <row r="225">
      <c r="N225" s="4"/>
      <c r="O225" s="149">
        <f>M226+N227+N228+N229+N230+N231+N232-M233-N234-N235+M236-M237-M238</f>
        <v>0</v>
      </c>
      <c r="P225" s="56" t="s">
        <v>226</v>
      </c>
    </row>
    <row r="229">
      <c r="N229" s="4"/>
    </row>
    <row r="230">
      <c r="N230" s="4"/>
    </row>
    <row r="231">
      <c r="N231" s="4"/>
    </row>
    <row r="232">
      <c r="N232" s="4"/>
    </row>
    <row r="233">
      <c r="N233" s="4"/>
    </row>
    <row r="234">
      <c r="N234" s="4"/>
    </row>
    <row r="235">
      <c r="N235" s="4"/>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row r="1081">
      <c r="N1081" s="4"/>
    </row>
    <row r="1082">
      <c r="N1082" s="4"/>
    </row>
    <row r="1083">
      <c r="N1083" s="4"/>
    </row>
    <row r="1084">
      <c r="N1084" s="4"/>
    </row>
    <row r="1085">
      <c r="N1085" s="4"/>
    </row>
    <row r="1086">
      <c r="N1086" s="4"/>
    </row>
    <row r="1087">
      <c r="N1087" s="4"/>
    </row>
  </sheetData>
  <mergeCells count="23">
    <mergeCell ref="B8:D8"/>
    <mergeCell ref="AB8:AC8"/>
    <mergeCell ref="R36:V36"/>
    <mergeCell ref="D146:E146"/>
    <mergeCell ref="D147:E147"/>
    <mergeCell ref="D148:E148"/>
    <mergeCell ref="D149:E149"/>
    <mergeCell ref="D150:E150"/>
    <mergeCell ref="D151:E151"/>
    <mergeCell ref="D152:E152"/>
    <mergeCell ref="D153:E153"/>
    <mergeCell ref="D154:E154"/>
    <mergeCell ref="D155:E155"/>
    <mergeCell ref="D156:E156"/>
    <mergeCell ref="I200:L200"/>
    <mergeCell ref="I201:L201"/>
    <mergeCell ref="D160:E160"/>
    <mergeCell ref="D161:E161"/>
    <mergeCell ref="D162:E162"/>
    <mergeCell ref="D165:E165"/>
    <mergeCell ref="D166:E166"/>
    <mergeCell ref="D167:E167"/>
    <mergeCell ref="D168:E168"/>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hidden="1" min="6" max="6" width="15.63"/>
    <col hidden="1" min="7" max="12" width="12.63"/>
    <col customWidth="1" min="17" max="17" width="24.88"/>
    <col customWidth="1" min="18" max="18" width="24.0"/>
    <col customWidth="1" min="20" max="20" width="24.88"/>
  </cols>
  <sheetData>
    <row r="1">
      <c r="A1" s="3" t="s">
        <v>777</v>
      </c>
      <c r="N1" s="4"/>
    </row>
    <row r="2">
      <c r="A2" s="5" t="s">
        <v>778</v>
      </c>
      <c r="B2" s="6"/>
      <c r="C2" s="6"/>
      <c r="D2" s="6"/>
      <c r="E2" s="6"/>
      <c r="F2" s="6"/>
      <c r="G2" s="6"/>
      <c r="H2" s="6"/>
      <c r="I2" s="6"/>
      <c r="J2" s="6"/>
      <c r="K2" s="6"/>
      <c r="N2" s="4"/>
    </row>
    <row r="3">
      <c r="A3" s="5" t="s">
        <v>779</v>
      </c>
      <c r="B3" s="6"/>
      <c r="C3" s="6"/>
      <c r="D3" s="6"/>
      <c r="E3" s="6"/>
      <c r="F3" s="6"/>
      <c r="G3" s="6"/>
      <c r="H3" s="6"/>
      <c r="I3" s="6"/>
      <c r="J3" s="6"/>
      <c r="K3" s="6"/>
      <c r="N3" s="4"/>
    </row>
    <row r="4">
      <c r="A4" s="7" t="s">
        <v>780</v>
      </c>
      <c r="N4" s="4"/>
      <c r="Y4" s="8" t="s">
        <v>7</v>
      </c>
    </row>
    <row r="5">
      <c r="A5" s="9" t="s">
        <v>781</v>
      </c>
      <c r="N5" s="4"/>
      <c r="Y5" s="2" t="s">
        <v>9</v>
      </c>
      <c r="AA5" s="10">
        <v>2021.0</v>
      </c>
    </row>
    <row r="6">
      <c r="A6" s="9" t="s">
        <v>10</v>
      </c>
      <c r="E6" s="11"/>
      <c r="F6" s="11"/>
      <c r="N6" s="4"/>
      <c r="Y6" s="2" t="s">
        <v>11</v>
      </c>
      <c r="AA6" s="12">
        <f>DATEVALUE("12/31/" &amp; AA5)</f>
        <v>44561</v>
      </c>
    </row>
    <row r="7">
      <c r="A7" s="9"/>
      <c r="E7" s="11"/>
      <c r="F7" s="11"/>
      <c r="N7" s="4"/>
      <c r="Y7" s="2" t="s">
        <v>12</v>
      </c>
      <c r="AA7" s="13">
        <v>0.01</v>
      </c>
    </row>
    <row r="8">
      <c r="B8" s="14" t="str">
        <f>"Enter your management fees (for the entire year of " &amp; AA5 &amp; ") using one of the three methods below:"</f>
        <v>Enter your management fees (for the entire year of 2021) using one of the three methods below:</v>
      </c>
      <c r="E8" s="15">
        <v>1242.07</v>
      </c>
      <c r="F8" s="8"/>
      <c r="G8" s="2" t="s">
        <v>13</v>
      </c>
      <c r="J8" s="16">
        <f>E8/AA8</f>
        <v>0.00668435715</v>
      </c>
      <c r="Y8" s="2" t="s">
        <v>14</v>
      </c>
      <c r="AA8" s="17">
        <v>185817.42</v>
      </c>
      <c r="AB8" s="7" t="s">
        <v>15</v>
      </c>
      <c r="AD8" s="7"/>
      <c r="AE8" s="7"/>
      <c r="AF8" s="7"/>
      <c r="AG8" s="7"/>
      <c r="AH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16</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t="s">
        <v>747</v>
      </c>
      <c r="G20" s="36"/>
      <c r="H20" s="36"/>
      <c r="I20" s="36"/>
      <c r="J20" s="36"/>
      <c r="K20" s="37"/>
      <c r="L20" s="37"/>
      <c r="M20" s="38"/>
      <c r="N20" s="39"/>
      <c r="O20" s="33"/>
      <c r="P20" s="33"/>
      <c r="Q20" s="33"/>
      <c r="R20" s="33"/>
      <c r="S20" s="33"/>
      <c r="T20" s="33"/>
      <c r="U20" s="33"/>
      <c r="V20" s="33"/>
      <c r="W20" s="33"/>
      <c r="X20" s="33"/>
      <c r="Y20" s="33"/>
      <c r="Z20" s="33"/>
      <c r="AA20" s="33"/>
      <c r="AB20" s="33"/>
      <c r="AC20" s="33"/>
      <c r="AD20" s="33"/>
      <c r="AE20" s="33"/>
      <c r="AF20" s="33"/>
      <c r="AG20" s="33"/>
      <c r="AH20" s="33"/>
    </row>
    <row r="21">
      <c r="B21" s="40" t="s">
        <v>37</v>
      </c>
      <c r="C21" s="41"/>
      <c r="D21" s="42"/>
      <c r="E21" s="42"/>
      <c r="F21" s="43"/>
      <c r="G21" s="43"/>
      <c r="H21" s="43"/>
      <c r="I21" s="43"/>
      <c r="J21" s="43"/>
      <c r="K21" s="44"/>
      <c r="L21" s="44"/>
      <c r="M21" s="45"/>
    </row>
    <row r="22">
      <c r="B22" s="40" t="s">
        <v>38</v>
      </c>
      <c r="C22" s="41" t="s">
        <v>39</v>
      </c>
      <c r="D22" s="42"/>
      <c r="E22" s="42"/>
      <c r="F22" s="43" t="s">
        <v>748</v>
      </c>
      <c r="G22" s="43"/>
      <c r="H22" s="43"/>
      <c r="I22" s="43"/>
      <c r="J22" s="43"/>
      <c r="K22" s="44"/>
      <c r="L22" s="44"/>
      <c r="M22" s="45"/>
      <c r="N22" s="46" t="s">
        <v>782</v>
      </c>
      <c r="O22" s="46"/>
      <c r="P22" s="46"/>
      <c r="Q22" s="46"/>
    </row>
    <row r="23">
      <c r="B23" s="40" t="s">
        <v>42</v>
      </c>
      <c r="C23" s="41" t="s">
        <v>43</v>
      </c>
      <c r="D23" s="41" t="s">
        <v>44</v>
      </c>
      <c r="E23" s="42"/>
      <c r="F23" s="47" t="s">
        <v>747</v>
      </c>
      <c r="G23" s="43"/>
      <c r="H23" s="43"/>
      <c r="I23" s="43"/>
      <c r="J23" s="43"/>
      <c r="K23" s="44"/>
      <c r="L23" s="44"/>
      <c r="M23" s="45"/>
      <c r="N23" s="46" t="s">
        <v>783</v>
      </c>
      <c r="O23" s="46"/>
      <c r="P23" s="46"/>
      <c r="Q23" s="46"/>
    </row>
    <row r="24">
      <c r="B24" s="40" t="s">
        <v>42</v>
      </c>
      <c r="C24" s="41" t="s">
        <v>47</v>
      </c>
      <c r="D24" s="41" t="s">
        <v>48</v>
      </c>
      <c r="E24" s="42"/>
      <c r="F24" s="43" t="s">
        <v>751</v>
      </c>
      <c r="G24" s="43"/>
      <c r="H24" s="43"/>
      <c r="I24" s="43"/>
      <c r="J24" s="43"/>
      <c r="K24" s="44"/>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50" si="4">if(Count(F26:L26)&gt;0,sum(F26:L26),"")</f>
        <v/>
      </c>
      <c r="N26" s="48" t="str">
        <f t="shared" ref="N26:N50" si="5">if(ISNUMBER(M26)=false,"",if($J$8&lt;&gt;0,if(M26&lt;&gt;"",M26*$J$8,""),""))</f>
        <v/>
      </c>
    </row>
    <row r="27">
      <c r="B27" s="40">
        <v>1.0</v>
      </c>
      <c r="C27" s="41" t="s">
        <v>51</v>
      </c>
      <c r="D27" s="42"/>
      <c r="E27" s="42"/>
      <c r="F27" s="49"/>
      <c r="G27" s="49"/>
      <c r="H27" s="49"/>
      <c r="I27" s="49"/>
      <c r="J27" s="49"/>
      <c r="K27" s="50"/>
      <c r="L27" s="50"/>
      <c r="M27" s="45" t="str">
        <f t="shared" si="4"/>
        <v/>
      </c>
      <c r="N27" s="48" t="str">
        <f t="shared" si="5"/>
        <v/>
      </c>
      <c r="O27" s="153"/>
    </row>
    <row r="28">
      <c r="B28" s="40">
        <v>2.0</v>
      </c>
      <c r="C28" s="41" t="s">
        <v>52</v>
      </c>
      <c r="D28" s="42"/>
      <c r="E28" s="42"/>
      <c r="F28" s="49"/>
      <c r="G28" s="49"/>
      <c r="H28" s="49"/>
      <c r="I28" s="49"/>
      <c r="J28" s="49"/>
      <c r="K28" s="50"/>
      <c r="L28" s="50"/>
      <c r="M28" s="45" t="str">
        <f t="shared" si="4"/>
        <v/>
      </c>
      <c r="N28" s="48" t="str">
        <f t="shared" si="5"/>
        <v/>
      </c>
      <c r="O28" s="153"/>
    </row>
    <row r="29">
      <c r="B29" s="40">
        <v>3.0</v>
      </c>
      <c r="C29" s="41" t="s">
        <v>53</v>
      </c>
      <c r="D29" s="42"/>
      <c r="E29" s="42"/>
      <c r="F29" s="50"/>
      <c r="G29" s="50"/>
      <c r="H29" s="50"/>
      <c r="I29" s="50"/>
      <c r="J29" s="50"/>
      <c r="K29" s="50"/>
      <c r="L29" s="50"/>
      <c r="M29" s="45" t="str">
        <f t="shared" si="4"/>
        <v/>
      </c>
      <c r="N29" s="48" t="str">
        <f t="shared" si="5"/>
        <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row>
    <row r="33">
      <c r="B33" s="40">
        <v>5.0</v>
      </c>
      <c r="C33" s="41" t="s">
        <v>60</v>
      </c>
      <c r="D33" s="42"/>
      <c r="E33" s="354"/>
      <c r="F33" s="49"/>
      <c r="G33" s="50"/>
      <c r="H33" s="49"/>
      <c r="I33" s="50"/>
      <c r="J33" s="50"/>
      <c r="K33" s="50"/>
      <c r="L33" s="50"/>
      <c r="M33" s="45" t="str">
        <f t="shared" si="4"/>
        <v/>
      </c>
      <c r="N33" s="48" t="str">
        <f t="shared" si="5"/>
        <v/>
      </c>
      <c r="O33" s="154"/>
      <c r="P33" s="2" t="s">
        <v>752</v>
      </c>
    </row>
    <row r="34">
      <c r="B34" s="40" t="s">
        <v>62</v>
      </c>
      <c r="C34" s="41" t="s">
        <v>63</v>
      </c>
      <c r="D34" s="42"/>
      <c r="E34" s="355" t="s">
        <v>784</v>
      </c>
      <c r="F34" s="49">
        <v>62337.31</v>
      </c>
      <c r="G34" s="50"/>
      <c r="H34" s="50"/>
      <c r="I34" s="50"/>
      <c r="J34" s="50"/>
      <c r="K34" s="50"/>
      <c r="L34" s="50"/>
      <c r="M34" s="51">
        <f t="shared" si="4"/>
        <v>62337.31</v>
      </c>
      <c r="N34" s="48">
        <f t="shared" si="5"/>
        <v>416.6848438</v>
      </c>
      <c r="O34" s="154">
        <v>417.0</v>
      </c>
    </row>
    <row r="35">
      <c r="B35" s="40" t="s">
        <v>65</v>
      </c>
      <c r="C35" s="41" t="s">
        <v>66</v>
      </c>
      <c r="D35" s="42"/>
      <c r="E35" s="355" t="s">
        <v>785</v>
      </c>
      <c r="F35" s="49">
        <v>62337.31</v>
      </c>
      <c r="G35" s="50"/>
      <c r="H35" s="50"/>
      <c r="I35" s="50"/>
      <c r="J35" s="50"/>
      <c r="K35" s="50"/>
      <c r="L35" s="50"/>
      <c r="M35" s="51">
        <f t="shared" si="4"/>
        <v>62337.31</v>
      </c>
      <c r="N35" s="48">
        <f t="shared" si="5"/>
        <v>416.6848438</v>
      </c>
      <c r="O35" s="154">
        <v>417.0</v>
      </c>
    </row>
    <row r="36">
      <c r="B36" s="40" t="s">
        <v>67</v>
      </c>
      <c r="C36" s="41" t="s">
        <v>68</v>
      </c>
      <c r="D36" s="42"/>
      <c r="E36" s="42"/>
      <c r="F36" s="50"/>
      <c r="G36" s="50"/>
      <c r="H36" s="50"/>
      <c r="I36" s="50"/>
      <c r="J36" s="50"/>
      <c r="K36" s="50"/>
      <c r="L36" s="50"/>
      <c r="M36" s="45" t="str">
        <f t="shared" si="4"/>
        <v/>
      </c>
      <c r="N36" s="48" t="str">
        <f t="shared" si="5"/>
        <v/>
      </c>
      <c r="O36" s="153"/>
      <c r="Q36" s="52" t="s">
        <v>69</v>
      </c>
      <c r="R36" s="53" t="s">
        <v>70</v>
      </c>
    </row>
    <row r="37">
      <c r="B37" s="40">
        <v>7.0</v>
      </c>
      <c r="C37" s="41" t="s">
        <v>71</v>
      </c>
      <c r="D37" s="42"/>
      <c r="E37" s="42"/>
      <c r="F37" s="50"/>
      <c r="G37" s="50"/>
      <c r="H37" s="50"/>
      <c r="I37" s="50"/>
      <c r="J37" s="50"/>
      <c r="K37" s="50"/>
      <c r="L37" s="50"/>
      <c r="M37" s="45" t="str">
        <f t="shared" si="4"/>
        <v/>
      </c>
      <c r="N37" s="48" t="str">
        <f t="shared" si="5"/>
        <v/>
      </c>
      <c r="O37" s="153"/>
      <c r="Q37" s="54"/>
      <c r="R37" s="55" t="s">
        <v>72</v>
      </c>
      <c r="S37" s="56" t="s">
        <v>73</v>
      </c>
      <c r="T37" s="52" t="s">
        <v>74</v>
      </c>
      <c r="U37" s="56" t="s">
        <v>75</v>
      </c>
      <c r="V37" s="56" t="s">
        <v>76</v>
      </c>
    </row>
    <row r="38">
      <c r="B38" s="40">
        <v>8.0</v>
      </c>
      <c r="C38" s="41" t="s">
        <v>77</v>
      </c>
      <c r="D38" s="42"/>
      <c r="E38" s="42"/>
      <c r="F38" s="50"/>
      <c r="G38" s="50"/>
      <c r="H38" s="50"/>
      <c r="I38" s="50"/>
      <c r="J38" s="50"/>
      <c r="K38" s="50"/>
      <c r="L38" s="50"/>
      <c r="M38" s="45" t="str">
        <f t="shared" si="4"/>
        <v/>
      </c>
      <c r="N38" s="48" t="str">
        <f t="shared" si="5"/>
        <v/>
      </c>
      <c r="O38" s="153"/>
      <c r="Q38" s="56" t="s">
        <v>78</v>
      </c>
      <c r="R38" s="57"/>
      <c r="S38" s="58" t="str">
        <f t="shared" ref="S38:S41" si="6">R38/$Q$38</f>
        <v>#VALUE!</v>
      </c>
      <c r="T38" s="57"/>
      <c r="U38" s="59" t="str">
        <f t="shared" ref="U38:U40" si="7">$S$35*S38</f>
        <v>#VALUE!</v>
      </c>
      <c r="V38" s="56" t="s">
        <v>79</v>
      </c>
    </row>
    <row r="39">
      <c r="B39" s="40" t="s">
        <v>80</v>
      </c>
      <c r="C39" s="41" t="s">
        <v>81</v>
      </c>
      <c r="D39" s="42"/>
      <c r="E39" s="42"/>
      <c r="F39" s="50"/>
      <c r="G39" s="50"/>
      <c r="H39" s="50"/>
      <c r="I39" s="50"/>
      <c r="J39" s="50"/>
      <c r="K39" s="50"/>
      <c r="L39" s="50"/>
      <c r="M39" s="45" t="str">
        <f t="shared" si="4"/>
        <v/>
      </c>
      <c r="N39" s="48" t="str">
        <f t="shared" si="5"/>
        <v/>
      </c>
      <c r="O39" s="153"/>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O40" s="153"/>
      <c r="Q40" s="56" t="s">
        <v>85</v>
      </c>
      <c r="R40" s="57"/>
      <c r="S40" s="58" t="str">
        <f t="shared" si="6"/>
        <v>#VALUE!</v>
      </c>
      <c r="T40" s="54"/>
      <c r="U40" s="59" t="str">
        <f t="shared" si="7"/>
        <v>#VALUE!</v>
      </c>
      <c r="V40" s="8" t="s">
        <v>86</v>
      </c>
    </row>
    <row r="41">
      <c r="B41" s="40" t="s">
        <v>87</v>
      </c>
      <c r="C41" s="41" t="s">
        <v>88</v>
      </c>
      <c r="D41" s="42"/>
      <c r="E41" s="42"/>
      <c r="F41" s="50"/>
      <c r="G41" s="50"/>
      <c r="H41" s="50"/>
      <c r="I41" s="50"/>
      <c r="J41" s="50"/>
      <c r="K41" s="50"/>
      <c r="L41" s="50"/>
      <c r="M41" s="45" t="str">
        <f t="shared" si="4"/>
        <v/>
      </c>
      <c r="N41" s="48" t="str">
        <f t="shared" si="5"/>
        <v/>
      </c>
      <c r="O41" s="153"/>
      <c r="Q41" s="60" t="s">
        <v>89</v>
      </c>
      <c r="R41" s="57"/>
      <c r="S41" s="58" t="str">
        <f t="shared" si="6"/>
        <v>#VALUE!</v>
      </c>
      <c r="T41" s="54"/>
      <c r="U41" s="54"/>
      <c r="V41" s="54"/>
    </row>
    <row r="42">
      <c r="B42" s="40">
        <v>10.0</v>
      </c>
      <c r="C42" s="41" t="s">
        <v>90</v>
      </c>
      <c r="D42" s="42"/>
      <c r="E42" s="42"/>
      <c r="F42" s="50"/>
      <c r="G42" s="50"/>
      <c r="H42" s="50"/>
      <c r="I42" s="50"/>
      <c r="J42" s="50"/>
      <c r="K42" s="50"/>
      <c r="L42" s="50"/>
      <c r="M42" s="45" t="str">
        <f t="shared" si="4"/>
        <v/>
      </c>
      <c r="N42" s="48" t="str">
        <f t="shared" si="5"/>
        <v/>
      </c>
      <c r="O42" s="153"/>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50"/>
      <c r="G44" s="50"/>
      <c r="H44" s="50"/>
      <c r="I44" s="50"/>
      <c r="J44" s="50"/>
      <c r="K44" s="50"/>
      <c r="L44" s="50"/>
      <c r="M44" s="45" t="str">
        <f t="shared" si="4"/>
        <v/>
      </c>
      <c r="N44" s="48" t="str">
        <f t="shared" si="5"/>
        <v/>
      </c>
      <c r="O44" s="153"/>
    </row>
    <row r="45">
      <c r="B45" s="40"/>
      <c r="C45" s="41" t="s">
        <v>96</v>
      </c>
      <c r="D45" s="41" t="s">
        <v>97</v>
      </c>
      <c r="E45" s="42"/>
      <c r="F45" s="50"/>
      <c r="G45" s="50"/>
      <c r="H45" s="50"/>
      <c r="I45" s="50"/>
      <c r="J45" s="50"/>
      <c r="K45" s="50"/>
      <c r="L45" s="50"/>
      <c r="M45" s="45" t="str">
        <f t="shared" si="4"/>
        <v/>
      </c>
      <c r="N45" s="48" t="str">
        <f t="shared" si="5"/>
        <v/>
      </c>
      <c r="O45" s="153"/>
    </row>
    <row r="46">
      <c r="B46" s="40"/>
      <c r="C46" s="41" t="s">
        <v>98</v>
      </c>
      <c r="D46" s="42"/>
      <c r="E46" s="42"/>
      <c r="F46" s="50"/>
      <c r="G46" s="50"/>
      <c r="H46" s="50"/>
      <c r="I46" s="50"/>
      <c r="J46" s="50"/>
      <c r="K46" s="50"/>
      <c r="L46" s="50"/>
      <c r="M46" s="45" t="str">
        <f t="shared" si="4"/>
        <v/>
      </c>
      <c r="N46" s="48" t="str">
        <f t="shared" si="5"/>
        <v/>
      </c>
      <c r="O46" s="153"/>
    </row>
    <row r="47">
      <c r="B47" s="40">
        <v>12.0</v>
      </c>
      <c r="C47" s="41" t="s">
        <v>99</v>
      </c>
      <c r="D47" s="42"/>
      <c r="E47" s="42"/>
      <c r="F47" s="49"/>
      <c r="G47" s="50"/>
      <c r="H47" s="50"/>
      <c r="I47" s="50"/>
      <c r="J47" s="50"/>
      <c r="K47" s="50"/>
      <c r="L47" s="50"/>
      <c r="M47" s="45" t="str">
        <f t="shared" si="4"/>
        <v/>
      </c>
      <c r="N47" s="48" t="str">
        <f t="shared" si="5"/>
        <v/>
      </c>
      <c r="O47" s="153"/>
    </row>
    <row r="48">
      <c r="B48" s="63" t="s">
        <v>100</v>
      </c>
      <c r="C48" s="64" t="s">
        <v>101</v>
      </c>
      <c r="D48" s="64"/>
      <c r="E48" s="65"/>
      <c r="F48" s="66"/>
      <c r="G48" s="66"/>
      <c r="H48" s="66"/>
      <c r="I48" s="66"/>
      <c r="J48" s="66"/>
      <c r="K48" s="66"/>
      <c r="L48" s="66"/>
      <c r="M48" s="67" t="str">
        <f t="shared" si="4"/>
        <v/>
      </c>
      <c r="N48" s="68" t="str">
        <f t="shared" si="5"/>
        <v/>
      </c>
      <c r="O48" s="155"/>
      <c r="P48" s="2"/>
    </row>
    <row r="49">
      <c r="B49" s="63"/>
      <c r="C49" s="64" t="s">
        <v>102</v>
      </c>
      <c r="D49" s="64" t="s">
        <v>97</v>
      </c>
      <c r="E49" s="65"/>
      <c r="F49" s="66"/>
      <c r="G49" s="66"/>
      <c r="H49" s="66"/>
      <c r="I49" s="66"/>
      <c r="J49" s="66"/>
      <c r="K49" s="66"/>
      <c r="L49" s="66"/>
      <c r="M49" s="67" t="str">
        <f t="shared" si="4"/>
        <v/>
      </c>
      <c r="N49" s="68" t="str">
        <f t="shared" si="5"/>
        <v/>
      </c>
      <c r="O49" s="155"/>
      <c r="P49" s="2" t="s">
        <v>104</v>
      </c>
    </row>
    <row r="50">
      <c r="B50" s="40"/>
      <c r="C50" s="64" t="s">
        <v>105</v>
      </c>
      <c r="D50" s="64" t="s">
        <v>106</v>
      </c>
      <c r="E50" s="65"/>
      <c r="F50" s="66"/>
      <c r="G50" s="66"/>
      <c r="H50" s="66"/>
      <c r="I50" s="66"/>
      <c r="J50" s="66"/>
      <c r="K50" s="66"/>
      <c r="L50" s="66"/>
      <c r="M50" s="67" t="str">
        <f t="shared" si="4"/>
        <v/>
      </c>
      <c r="N50" s="68" t="str">
        <f t="shared" si="5"/>
        <v/>
      </c>
      <c r="O50" s="156">
        <v>1242.0</v>
      </c>
      <c r="P50" s="73" t="s">
        <v>107</v>
      </c>
    </row>
    <row r="51">
      <c r="B51" s="40"/>
      <c r="C51" s="64" t="s">
        <v>108</v>
      </c>
      <c r="D51" s="42"/>
      <c r="E51" s="42"/>
      <c r="F51" s="50"/>
      <c r="G51" s="50"/>
      <c r="H51" s="50"/>
      <c r="I51" s="50"/>
      <c r="J51" s="50"/>
      <c r="K51" s="50"/>
      <c r="L51" s="50"/>
      <c r="M51" s="45"/>
      <c r="N51" s="48"/>
      <c r="O51" s="153"/>
    </row>
    <row r="52">
      <c r="B52" s="40" t="s">
        <v>109</v>
      </c>
      <c r="C52" s="41" t="s">
        <v>110</v>
      </c>
      <c r="D52" s="42"/>
      <c r="E52" s="42"/>
      <c r="F52" s="50"/>
      <c r="G52" s="50"/>
      <c r="H52" s="50"/>
      <c r="I52" s="50"/>
      <c r="J52" s="50"/>
      <c r="K52" s="50"/>
      <c r="L52" s="50"/>
      <c r="M52" s="45" t="str">
        <f t="shared" ref="M52:M67" si="8">if(Count(F52:L52)&gt;0,sum(F52:L52),"")</f>
        <v/>
      </c>
      <c r="N52" s="48" t="str">
        <f t="shared" ref="N52:N67" si="9">if(ISNUMBER(M52)=false,"",if($J$8&lt;&gt;0,if(M52&lt;&gt;"",M52*$J$8,""),""))</f>
        <v/>
      </c>
      <c r="O52" s="153"/>
    </row>
    <row r="53">
      <c r="B53" s="40"/>
      <c r="C53" s="41" t="s">
        <v>111</v>
      </c>
      <c r="D53" s="41"/>
      <c r="E53" s="42"/>
      <c r="F53" s="50"/>
      <c r="G53" s="50"/>
      <c r="H53" s="50"/>
      <c r="I53" s="50"/>
      <c r="J53" s="50"/>
      <c r="K53" s="50"/>
      <c r="L53" s="50"/>
      <c r="M53" s="45" t="str">
        <f t="shared" si="8"/>
        <v/>
      </c>
      <c r="N53" s="48" t="str">
        <f t="shared" si="9"/>
        <v/>
      </c>
      <c r="O53" s="153"/>
    </row>
    <row r="54">
      <c r="B54" s="40" t="s">
        <v>112</v>
      </c>
      <c r="C54" s="41" t="s">
        <v>113</v>
      </c>
      <c r="D54" s="42"/>
      <c r="E54" s="42"/>
      <c r="F54" s="50"/>
      <c r="G54" s="50"/>
      <c r="H54" s="50"/>
      <c r="I54" s="50"/>
      <c r="J54" s="50"/>
      <c r="K54" s="50"/>
      <c r="L54" s="50"/>
      <c r="M54" s="45" t="str">
        <f t="shared" si="8"/>
        <v/>
      </c>
      <c r="N54" s="48" t="str">
        <f t="shared" si="9"/>
        <v/>
      </c>
      <c r="O54" s="153"/>
    </row>
    <row r="55">
      <c r="B55" s="40"/>
      <c r="C55" s="41" t="s">
        <v>114</v>
      </c>
      <c r="D55" s="42"/>
      <c r="E55" s="42"/>
      <c r="F55" s="50"/>
      <c r="G55" s="50"/>
      <c r="H55" s="50"/>
      <c r="I55" s="50"/>
      <c r="J55" s="50"/>
      <c r="K55" s="50"/>
      <c r="L55" s="50"/>
      <c r="M55" s="45" t="str">
        <f t="shared" si="8"/>
        <v/>
      </c>
      <c r="N55" s="48" t="str">
        <f t="shared" si="9"/>
        <v/>
      </c>
      <c r="O55" s="153"/>
    </row>
    <row r="56">
      <c r="B56" s="40" t="s">
        <v>115</v>
      </c>
      <c r="C56" s="41" t="s">
        <v>116</v>
      </c>
      <c r="D56" s="42"/>
      <c r="E56" s="42"/>
      <c r="F56" s="50"/>
      <c r="G56" s="50"/>
      <c r="H56" s="50"/>
      <c r="I56" s="50"/>
      <c r="J56" s="50"/>
      <c r="K56" s="50"/>
      <c r="L56" s="50"/>
      <c r="M56" s="45" t="str">
        <f t="shared" si="8"/>
        <v/>
      </c>
      <c r="N56" s="48" t="str">
        <f t="shared" si="9"/>
        <v/>
      </c>
      <c r="O56" s="153"/>
    </row>
    <row r="57">
      <c r="B57" s="40"/>
      <c r="C57" s="41" t="s">
        <v>117</v>
      </c>
      <c r="D57" s="42"/>
      <c r="E57" s="42"/>
      <c r="F57" s="50"/>
      <c r="G57" s="50"/>
      <c r="H57" s="50"/>
      <c r="I57" s="50"/>
      <c r="J57" s="50"/>
      <c r="K57" s="50"/>
      <c r="L57" s="50"/>
      <c r="M57" s="45" t="str">
        <f t="shared" si="8"/>
        <v/>
      </c>
      <c r="N57" s="48" t="str">
        <f t="shared" si="9"/>
        <v/>
      </c>
      <c r="O57" s="153"/>
    </row>
    <row r="58">
      <c r="B58" s="40"/>
      <c r="C58" s="41" t="s">
        <v>117</v>
      </c>
      <c r="D58" s="42"/>
      <c r="E58" s="42"/>
      <c r="F58" s="50"/>
      <c r="G58" s="50"/>
      <c r="H58" s="50"/>
      <c r="I58" s="50"/>
      <c r="J58" s="50"/>
      <c r="K58" s="50"/>
      <c r="L58" s="50"/>
      <c r="M58" s="45" t="str">
        <f t="shared" si="8"/>
        <v/>
      </c>
      <c r="N58" s="48" t="str">
        <f t="shared" si="9"/>
        <v/>
      </c>
      <c r="O58" s="153"/>
    </row>
    <row r="59">
      <c r="B59" s="40"/>
      <c r="C59" s="41" t="s">
        <v>117</v>
      </c>
      <c r="D59" s="42"/>
      <c r="E59" s="42"/>
      <c r="F59" s="50"/>
      <c r="G59" s="50"/>
      <c r="H59" s="50"/>
      <c r="I59" s="50"/>
      <c r="J59" s="50"/>
      <c r="K59" s="50"/>
      <c r="L59" s="50"/>
      <c r="M59" s="45" t="str">
        <f t="shared" si="8"/>
        <v/>
      </c>
      <c r="N59" s="48" t="str">
        <f t="shared" si="9"/>
        <v/>
      </c>
      <c r="O59" s="153"/>
    </row>
    <row r="60">
      <c r="B60" s="40"/>
      <c r="C60" s="41" t="s">
        <v>117</v>
      </c>
      <c r="D60" s="42"/>
      <c r="E60" s="42"/>
      <c r="F60" s="50"/>
      <c r="G60" s="50"/>
      <c r="H60" s="50"/>
      <c r="I60" s="50"/>
      <c r="J60" s="50"/>
      <c r="K60" s="50"/>
      <c r="L60" s="50"/>
      <c r="M60" s="45" t="str">
        <f t="shared" si="8"/>
        <v/>
      </c>
      <c r="N60" s="48" t="str">
        <f t="shared" si="9"/>
        <v/>
      </c>
      <c r="O60" s="153"/>
    </row>
    <row r="61">
      <c r="B61" s="40"/>
      <c r="C61" s="41" t="s">
        <v>117</v>
      </c>
      <c r="D61" s="42"/>
      <c r="E61" s="42"/>
      <c r="F61" s="50"/>
      <c r="G61" s="50"/>
      <c r="H61" s="50"/>
      <c r="I61" s="50"/>
      <c r="J61" s="50"/>
      <c r="K61" s="50"/>
      <c r="L61" s="50"/>
      <c r="M61" s="45" t="str">
        <f t="shared" si="8"/>
        <v/>
      </c>
      <c r="N61" s="48" t="str">
        <f t="shared" si="9"/>
        <v/>
      </c>
      <c r="O61" s="153"/>
    </row>
    <row r="62">
      <c r="B62" s="40"/>
      <c r="C62" s="41" t="s">
        <v>117</v>
      </c>
      <c r="D62" s="42"/>
      <c r="E62" s="42"/>
      <c r="F62" s="50"/>
      <c r="G62" s="50"/>
      <c r="H62" s="50"/>
      <c r="I62" s="50"/>
      <c r="J62" s="50"/>
      <c r="K62" s="50"/>
      <c r="L62" s="50"/>
      <c r="M62" s="45" t="str">
        <f t="shared" si="8"/>
        <v/>
      </c>
      <c r="N62" s="48" t="str">
        <f t="shared" si="9"/>
        <v/>
      </c>
      <c r="O62" s="153"/>
    </row>
    <row r="63">
      <c r="B63" s="40" t="s">
        <v>118</v>
      </c>
      <c r="C63" s="41" t="s">
        <v>119</v>
      </c>
      <c r="D63" s="41"/>
      <c r="E63" s="42"/>
      <c r="F63" s="50"/>
      <c r="G63" s="50"/>
      <c r="H63" s="49"/>
      <c r="I63" s="50"/>
      <c r="J63" s="50"/>
      <c r="K63" s="50"/>
      <c r="L63" s="50"/>
      <c r="M63" s="45" t="str">
        <f t="shared" si="8"/>
        <v/>
      </c>
      <c r="N63" s="48" t="str">
        <f t="shared" si="9"/>
        <v/>
      </c>
      <c r="O63" s="153"/>
    </row>
    <row r="64">
      <c r="B64" s="40"/>
      <c r="C64" s="41" t="s">
        <v>120</v>
      </c>
      <c r="D64" s="42"/>
      <c r="E64" s="42"/>
      <c r="F64" s="50"/>
      <c r="G64" s="50"/>
      <c r="H64" s="50"/>
      <c r="I64" s="50"/>
      <c r="J64" s="50"/>
      <c r="K64" s="50"/>
      <c r="L64" s="50"/>
      <c r="M64" s="45" t="str">
        <f t="shared" si="8"/>
        <v/>
      </c>
      <c r="N64" s="48" t="str">
        <f t="shared" si="9"/>
        <v/>
      </c>
      <c r="O64" s="153"/>
    </row>
    <row r="65">
      <c r="B65" s="40" t="s">
        <v>121</v>
      </c>
      <c r="C65" s="41" t="s">
        <v>122</v>
      </c>
      <c r="D65" s="41"/>
      <c r="E65" s="42"/>
      <c r="F65" s="50"/>
      <c r="G65" s="49"/>
      <c r="H65" s="50"/>
      <c r="I65" s="50"/>
      <c r="J65" s="50"/>
      <c r="K65" s="50"/>
      <c r="L65" s="50"/>
      <c r="M65" s="45" t="str">
        <f t="shared" si="8"/>
        <v/>
      </c>
      <c r="N65" s="48" t="str">
        <f t="shared" si="9"/>
        <v/>
      </c>
      <c r="O65" s="153"/>
    </row>
    <row r="66">
      <c r="B66" s="40"/>
      <c r="C66" s="41" t="s">
        <v>123</v>
      </c>
      <c r="D66" s="41" t="s">
        <v>124</v>
      </c>
      <c r="E66" s="42"/>
      <c r="F66" s="50"/>
      <c r="G66" s="49"/>
      <c r="H66" s="50"/>
      <c r="I66" s="50"/>
      <c r="J66" s="50"/>
      <c r="K66" s="50"/>
      <c r="L66" s="50"/>
      <c r="M66" s="45" t="str">
        <f t="shared" si="8"/>
        <v/>
      </c>
      <c r="N66" s="48" t="str">
        <f t="shared" si="9"/>
        <v/>
      </c>
      <c r="O66" s="153"/>
    </row>
    <row r="67">
      <c r="B67" s="40"/>
      <c r="C67" s="64" t="s">
        <v>125</v>
      </c>
      <c r="D67" s="41"/>
      <c r="E67" s="41"/>
      <c r="F67" s="50"/>
      <c r="G67" s="50"/>
      <c r="H67" s="49"/>
      <c r="I67" s="50"/>
      <c r="J67" s="50"/>
      <c r="K67" s="50"/>
      <c r="L67" s="50"/>
      <c r="M67" s="45" t="str">
        <f t="shared" si="8"/>
        <v/>
      </c>
      <c r="N67" s="48" t="str">
        <f t="shared" si="9"/>
        <v/>
      </c>
      <c r="O67" s="153"/>
    </row>
    <row r="68">
      <c r="B68" s="40" t="s">
        <v>126</v>
      </c>
      <c r="C68" s="41" t="s">
        <v>127</v>
      </c>
      <c r="D68" s="41"/>
      <c r="E68" s="42"/>
      <c r="F68" s="74" t="s">
        <v>128</v>
      </c>
      <c r="G68" s="74" t="s">
        <v>128</v>
      </c>
      <c r="H68" s="74" t="s">
        <v>128</v>
      </c>
      <c r="I68" s="74" t="s">
        <v>128</v>
      </c>
      <c r="J68" s="74" t="s">
        <v>128</v>
      </c>
      <c r="K68" s="74" t="s">
        <v>128</v>
      </c>
      <c r="L68" s="74" t="s">
        <v>128</v>
      </c>
      <c r="M68" s="74" t="s">
        <v>128</v>
      </c>
      <c r="N68" s="75"/>
      <c r="O68" s="153"/>
      <c r="P68" s="2" t="s">
        <v>129</v>
      </c>
    </row>
    <row r="69">
      <c r="B69" s="40"/>
      <c r="C69" s="41" t="s">
        <v>130</v>
      </c>
      <c r="D69" s="41" t="s">
        <v>95</v>
      </c>
      <c r="E69" s="42"/>
      <c r="F69" s="74" t="s">
        <v>128</v>
      </c>
      <c r="G69" s="74" t="s">
        <v>128</v>
      </c>
      <c r="H69" s="74" t="s">
        <v>128</v>
      </c>
      <c r="I69" s="74" t="s">
        <v>128</v>
      </c>
      <c r="J69" s="74" t="s">
        <v>128</v>
      </c>
      <c r="K69" s="74" t="s">
        <v>128</v>
      </c>
      <c r="L69" s="74" t="s">
        <v>128</v>
      </c>
      <c r="M69" s="74" t="s">
        <v>128</v>
      </c>
      <c r="N69" s="75" t="s">
        <v>128</v>
      </c>
      <c r="O69" s="153"/>
      <c r="P69" s="2" t="s">
        <v>129</v>
      </c>
    </row>
    <row r="70">
      <c r="B70" s="40"/>
      <c r="C70" s="76" t="s">
        <v>131</v>
      </c>
      <c r="D70" s="40"/>
      <c r="E70" s="40"/>
      <c r="F70" s="50"/>
      <c r="G70" s="50"/>
      <c r="H70" s="50"/>
      <c r="I70" s="50"/>
      <c r="J70" s="50"/>
      <c r="K70" s="50"/>
      <c r="L70" s="50"/>
      <c r="M70" s="45" t="str">
        <f>if(Count(F70:L70)&gt;0,sum(F70:L70),"")</f>
        <v/>
      </c>
      <c r="N70" s="48" t="str">
        <f>if(ISNUMBER(M70)=false,"",if($J$8&lt;&gt;0,if(M70&lt;&gt;"",M70*$J$8,""),""))</f>
        <v/>
      </c>
      <c r="O70" s="153"/>
    </row>
    <row r="71">
      <c r="B71" s="40" t="s">
        <v>132</v>
      </c>
      <c r="C71" s="41" t="s">
        <v>133</v>
      </c>
      <c r="D71" s="41"/>
      <c r="E71" s="42"/>
      <c r="F71" s="74"/>
      <c r="G71" s="74"/>
      <c r="H71" s="74"/>
      <c r="I71" s="74"/>
      <c r="J71" s="74"/>
      <c r="K71" s="74"/>
      <c r="L71" s="74"/>
      <c r="M71" s="74"/>
      <c r="N71" s="75"/>
      <c r="O71" s="153"/>
      <c r="P71" s="77"/>
    </row>
    <row r="72">
      <c r="B72" s="40"/>
      <c r="C72" s="41" t="s">
        <v>134</v>
      </c>
      <c r="D72" s="41" t="s">
        <v>95</v>
      </c>
      <c r="E72" s="42"/>
      <c r="F72" s="74" t="s">
        <v>128</v>
      </c>
      <c r="G72" s="74" t="s">
        <v>128</v>
      </c>
      <c r="H72" s="74" t="s">
        <v>128</v>
      </c>
      <c r="I72" s="74" t="s">
        <v>128</v>
      </c>
      <c r="J72" s="74" t="s">
        <v>128</v>
      </c>
      <c r="K72" s="74" t="s">
        <v>128</v>
      </c>
      <c r="L72" s="74" t="s">
        <v>128</v>
      </c>
      <c r="M72" s="74" t="s">
        <v>128</v>
      </c>
      <c r="N72" s="75" t="s">
        <v>128</v>
      </c>
      <c r="O72" s="154">
        <v>417.0</v>
      </c>
      <c r="P72" s="77" t="s">
        <v>136</v>
      </c>
    </row>
    <row r="73">
      <c r="B73" s="40"/>
      <c r="C73" s="76" t="s">
        <v>137</v>
      </c>
      <c r="D73" s="41"/>
      <c r="E73" s="41"/>
      <c r="F73" s="49"/>
      <c r="G73" s="49"/>
      <c r="H73" s="49"/>
      <c r="I73" s="50"/>
      <c r="J73" s="50"/>
      <c r="K73" s="50"/>
      <c r="L73" s="50"/>
      <c r="M73" s="45" t="str">
        <f t="shared" ref="M73:M81" si="10">if(Count(F73:L73)&gt;0,sum(F73:L73),"")</f>
        <v/>
      </c>
      <c r="N73" s="48" t="str">
        <f t="shared" ref="N73:N81" si="11">if(ISNUMBER(M73)=false,"",if($J$8&lt;&gt;0,if(M73&lt;&gt;"",M73*$J$8,""),""))</f>
        <v/>
      </c>
      <c r="O73" s="157" t="s">
        <v>268</v>
      </c>
    </row>
    <row r="74">
      <c r="B74" s="40" t="s">
        <v>138</v>
      </c>
      <c r="C74" s="42"/>
      <c r="D74" s="41"/>
      <c r="E74" s="41"/>
      <c r="F74" s="78"/>
      <c r="G74" s="78"/>
      <c r="H74" s="79"/>
      <c r="I74" s="80"/>
      <c r="J74" s="80"/>
      <c r="K74" s="80"/>
      <c r="L74" s="80"/>
      <c r="M74" s="45" t="str">
        <f t="shared" si="10"/>
        <v/>
      </c>
      <c r="N74" s="48" t="str">
        <f t="shared" si="11"/>
        <v/>
      </c>
      <c r="O74" s="157" t="s">
        <v>282</v>
      </c>
    </row>
    <row r="75">
      <c r="B75" s="40" t="s">
        <v>139</v>
      </c>
      <c r="C75" s="42"/>
      <c r="D75" s="41"/>
      <c r="E75" s="41"/>
      <c r="F75" s="49"/>
      <c r="G75" s="50"/>
      <c r="H75" s="50"/>
      <c r="I75" s="50"/>
      <c r="J75" s="50"/>
      <c r="K75" s="50"/>
      <c r="L75" s="50"/>
      <c r="M75" s="45" t="str">
        <f t="shared" si="10"/>
        <v/>
      </c>
      <c r="N75" s="48" t="str">
        <f t="shared" si="11"/>
        <v/>
      </c>
      <c r="O75" s="153"/>
    </row>
    <row r="76">
      <c r="B76" s="40" t="s">
        <v>140</v>
      </c>
      <c r="C76" s="42"/>
      <c r="D76" s="41"/>
      <c r="E76" s="41"/>
      <c r="F76" s="80"/>
      <c r="G76" s="80"/>
      <c r="H76" s="79"/>
      <c r="I76" s="80"/>
      <c r="J76" s="80"/>
      <c r="K76" s="80"/>
      <c r="L76" s="80"/>
      <c r="M76" s="45" t="str">
        <f t="shared" si="10"/>
        <v/>
      </c>
      <c r="N76" s="48" t="str">
        <f t="shared" si="11"/>
        <v/>
      </c>
      <c r="O76" s="153"/>
    </row>
    <row r="77">
      <c r="B77" s="40" t="s">
        <v>141</v>
      </c>
      <c r="C77" s="42"/>
      <c r="D77" s="41"/>
      <c r="E77" s="41"/>
      <c r="F77" s="80"/>
      <c r="G77" s="80"/>
      <c r="H77" s="79"/>
      <c r="I77" s="80"/>
      <c r="J77" s="80"/>
      <c r="K77" s="80"/>
      <c r="L77" s="80"/>
      <c r="M77" s="45" t="str">
        <f t="shared" si="10"/>
        <v/>
      </c>
      <c r="N77" s="48" t="str">
        <f t="shared" si="11"/>
        <v/>
      </c>
      <c r="O77" s="153"/>
    </row>
    <row r="78">
      <c r="B78" s="40" t="s">
        <v>142</v>
      </c>
      <c r="C78" s="42"/>
      <c r="D78" s="42"/>
      <c r="E78" s="42"/>
      <c r="F78" s="50"/>
      <c r="G78" s="50"/>
      <c r="H78" s="50"/>
      <c r="I78" s="50"/>
      <c r="J78" s="50"/>
      <c r="K78" s="50"/>
      <c r="L78" s="50"/>
      <c r="M78" s="45" t="str">
        <f t="shared" si="10"/>
        <v/>
      </c>
      <c r="N78" s="48" t="str">
        <f t="shared" si="11"/>
        <v/>
      </c>
      <c r="O78" s="153"/>
    </row>
    <row r="79">
      <c r="B79" s="40" t="s">
        <v>143</v>
      </c>
      <c r="C79" s="42"/>
      <c r="D79" s="42"/>
      <c r="E79" s="42"/>
      <c r="F79" s="50"/>
      <c r="G79" s="50"/>
      <c r="H79" s="50"/>
      <c r="I79" s="50"/>
      <c r="J79" s="50"/>
      <c r="K79" s="50"/>
      <c r="L79" s="50"/>
      <c r="M79" s="45" t="str">
        <f t="shared" si="10"/>
        <v/>
      </c>
      <c r="N79" s="48" t="str">
        <f t="shared" si="11"/>
        <v/>
      </c>
      <c r="O79" s="153"/>
    </row>
    <row r="80">
      <c r="B80" s="40" t="s">
        <v>144</v>
      </c>
      <c r="C80" s="42"/>
      <c r="D80" s="42"/>
      <c r="E80" s="42"/>
      <c r="F80" s="50"/>
      <c r="G80" s="50"/>
      <c r="H80" s="50"/>
      <c r="I80" s="50"/>
      <c r="J80" s="50"/>
      <c r="K80" s="50"/>
      <c r="L80" s="50"/>
      <c r="M80" s="45" t="str">
        <f t="shared" si="10"/>
        <v/>
      </c>
      <c r="N80" s="48" t="str">
        <f t="shared" si="11"/>
        <v/>
      </c>
      <c r="O80" s="153"/>
    </row>
    <row r="81">
      <c r="B81" s="40" t="s">
        <v>145</v>
      </c>
      <c r="C81" s="42"/>
      <c r="D81" s="42"/>
      <c r="E81" s="42"/>
      <c r="F81" s="50"/>
      <c r="G81" s="50"/>
      <c r="H81" s="50"/>
      <c r="I81" s="50"/>
      <c r="J81" s="50"/>
      <c r="K81" s="50"/>
      <c r="L81" s="50"/>
      <c r="M81" s="45" t="str">
        <f t="shared" si="10"/>
        <v/>
      </c>
      <c r="N81" s="48" t="str">
        <f t="shared" si="11"/>
        <v/>
      </c>
      <c r="O81" s="154"/>
    </row>
    <row r="82">
      <c r="B82" s="33"/>
      <c r="C82" s="33"/>
      <c r="D82" s="33"/>
      <c r="E82" s="33"/>
      <c r="N82" s="4"/>
      <c r="O82" s="45"/>
    </row>
    <row r="83">
      <c r="A83" s="8" t="s">
        <v>146</v>
      </c>
      <c r="B83" s="33"/>
      <c r="C83" s="33"/>
      <c r="D83" s="33"/>
      <c r="E83" s="33"/>
      <c r="N83" s="4"/>
      <c r="O83" s="45"/>
    </row>
    <row r="84">
      <c r="B84" s="81" t="s">
        <v>786</v>
      </c>
      <c r="C84" s="82"/>
      <c r="D84" s="82"/>
      <c r="E84" s="82"/>
      <c r="N84" s="4"/>
      <c r="O84" s="45"/>
    </row>
    <row r="85">
      <c r="B85" s="33"/>
      <c r="C85" s="33"/>
      <c r="D85" s="33"/>
      <c r="E85" s="33"/>
      <c r="N85" s="4"/>
      <c r="O85" s="158"/>
      <c r="R85" s="83"/>
    </row>
    <row r="86">
      <c r="B86" s="40"/>
      <c r="C86" s="84"/>
      <c r="D86" s="42"/>
      <c r="E86" s="42"/>
      <c r="F86" s="50"/>
      <c r="G86" s="50"/>
      <c r="H86" s="50"/>
      <c r="I86" s="50"/>
      <c r="J86" s="50"/>
      <c r="K86" s="50"/>
      <c r="L86" s="50"/>
      <c r="M86" s="85" t="str">
        <f t="shared" ref="M86:M136" si="12">if(Count(F86:L86)&gt;0,sum(F86:L86),"")</f>
        <v/>
      </c>
      <c r="N86" s="48" t="str">
        <f t="shared" ref="N86:N136" si="13">if(ISNUMBER(M86)=false,"",if($J$8&lt;&gt;0,if(M86&lt;&gt;"",M86*$J$8,""),""))</f>
        <v/>
      </c>
      <c r="O86" s="154"/>
    </row>
    <row r="87">
      <c r="B87" s="40"/>
      <c r="C87" s="84"/>
      <c r="D87" s="42"/>
      <c r="E87" s="42"/>
      <c r="F87" s="50"/>
      <c r="G87" s="50"/>
      <c r="H87" s="50"/>
      <c r="I87" s="50"/>
      <c r="J87" s="50"/>
      <c r="K87" s="50"/>
      <c r="L87" s="50"/>
      <c r="M87" s="85" t="str">
        <f t="shared" si="12"/>
        <v/>
      </c>
      <c r="N87" s="48" t="str">
        <f t="shared" si="13"/>
        <v/>
      </c>
      <c r="O87" s="154"/>
    </row>
    <row r="88">
      <c r="B88" s="40"/>
      <c r="C88" s="84"/>
      <c r="D88" s="42"/>
      <c r="E88" s="42"/>
      <c r="F88" s="50"/>
      <c r="G88" s="50"/>
      <c r="H88" s="50"/>
      <c r="I88" s="50"/>
      <c r="J88" s="50"/>
      <c r="K88" s="50"/>
      <c r="L88" s="50"/>
      <c r="M88" s="85" t="str">
        <f t="shared" si="12"/>
        <v/>
      </c>
      <c r="N88" s="48" t="str">
        <f t="shared" si="13"/>
        <v/>
      </c>
      <c r="O88" s="154"/>
    </row>
    <row r="89">
      <c r="B89" s="40"/>
      <c r="C89" s="84"/>
      <c r="D89" s="42"/>
      <c r="E89" s="42"/>
      <c r="F89" s="50"/>
      <c r="G89" s="50"/>
      <c r="H89" s="50"/>
      <c r="I89" s="50"/>
      <c r="J89" s="50"/>
      <c r="K89" s="50"/>
      <c r="L89" s="50"/>
      <c r="M89" s="85" t="str">
        <f t="shared" si="12"/>
        <v/>
      </c>
      <c r="N89" s="48" t="str">
        <f t="shared" si="13"/>
        <v/>
      </c>
      <c r="O89" s="154"/>
    </row>
    <row r="90">
      <c r="B90" s="40"/>
      <c r="C90" s="84"/>
      <c r="D90" s="42"/>
      <c r="E90" s="42"/>
      <c r="F90" s="50"/>
      <c r="G90" s="50"/>
      <c r="H90" s="50"/>
      <c r="I90" s="50"/>
      <c r="J90" s="50"/>
      <c r="K90" s="50"/>
      <c r="L90" s="50"/>
      <c r="M90" s="85" t="str">
        <f t="shared" si="12"/>
        <v/>
      </c>
      <c r="N90" s="48" t="str">
        <f t="shared" si="13"/>
        <v/>
      </c>
      <c r="O90" s="154"/>
    </row>
    <row r="91">
      <c r="B91" s="40"/>
      <c r="C91" s="84"/>
      <c r="D91" s="42"/>
      <c r="E91" s="42"/>
      <c r="F91" s="50"/>
      <c r="G91" s="50"/>
      <c r="H91" s="50"/>
      <c r="I91" s="50"/>
      <c r="J91" s="50"/>
      <c r="K91" s="50"/>
      <c r="L91" s="50"/>
      <c r="M91" s="85" t="str">
        <f t="shared" si="12"/>
        <v/>
      </c>
      <c r="N91" s="48" t="str">
        <f t="shared" si="13"/>
        <v/>
      </c>
      <c r="O91" s="154"/>
    </row>
    <row r="92">
      <c r="B92" s="40"/>
      <c r="C92" s="84"/>
      <c r="D92" s="42"/>
      <c r="E92" s="42"/>
      <c r="F92" s="50"/>
      <c r="G92" s="50"/>
      <c r="H92" s="50"/>
      <c r="I92" s="50"/>
      <c r="J92" s="50"/>
      <c r="K92" s="50"/>
      <c r="L92" s="50"/>
      <c r="M92" s="85" t="str">
        <f t="shared" si="12"/>
        <v/>
      </c>
      <c r="N92" s="48" t="str">
        <f t="shared" si="13"/>
        <v/>
      </c>
      <c r="O92" s="154"/>
    </row>
    <row r="93">
      <c r="B93" s="40"/>
      <c r="C93" s="84"/>
      <c r="D93" s="42"/>
      <c r="E93" s="42"/>
      <c r="F93" s="50"/>
      <c r="G93" s="50"/>
      <c r="H93" s="50"/>
      <c r="I93" s="50"/>
      <c r="J93" s="50"/>
      <c r="K93" s="50"/>
      <c r="L93" s="50"/>
      <c r="M93" s="85" t="str">
        <f t="shared" si="12"/>
        <v/>
      </c>
      <c r="N93" s="48" t="str">
        <f t="shared" si="13"/>
        <v/>
      </c>
      <c r="O93" s="154"/>
    </row>
    <row r="94">
      <c r="B94" s="40"/>
      <c r="C94" s="84"/>
      <c r="D94" s="42"/>
      <c r="E94" s="42"/>
      <c r="F94" s="50"/>
      <c r="G94" s="50"/>
      <c r="H94" s="50"/>
      <c r="I94" s="50"/>
      <c r="J94" s="50"/>
      <c r="K94" s="50"/>
      <c r="L94" s="50"/>
      <c r="M94" s="85" t="str">
        <f t="shared" si="12"/>
        <v/>
      </c>
      <c r="N94" s="48" t="str">
        <f t="shared" si="13"/>
        <v/>
      </c>
      <c r="O94" s="154"/>
    </row>
    <row r="95">
      <c r="B95" s="40"/>
      <c r="C95" s="84"/>
      <c r="D95" s="42"/>
      <c r="E95" s="42"/>
      <c r="F95" s="50"/>
      <c r="G95" s="50"/>
      <c r="H95" s="50"/>
      <c r="I95" s="50"/>
      <c r="J95" s="50"/>
      <c r="K95" s="50"/>
      <c r="L95" s="50"/>
      <c r="M95" s="85" t="str">
        <f t="shared" si="12"/>
        <v/>
      </c>
      <c r="N95" s="48" t="str">
        <f t="shared" si="13"/>
        <v/>
      </c>
      <c r="O95" s="154"/>
    </row>
    <row r="96">
      <c r="B96" s="40"/>
      <c r="C96" s="84"/>
      <c r="D96" s="42"/>
      <c r="E96" s="42"/>
      <c r="F96" s="50"/>
      <c r="G96" s="50"/>
      <c r="H96" s="50"/>
      <c r="I96" s="50"/>
      <c r="J96" s="50"/>
      <c r="K96" s="50"/>
      <c r="L96" s="50"/>
      <c r="M96" s="85" t="str">
        <f t="shared" si="12"/>
        <v/>
      </c>
      <c r="N96" s="48" t="str">
        <f t="shared" si="13"/>
        <v/>
      </c>
      <c r="O96" s="154"/>
    </row>
    <row r="97">
      <c r="B97" s="40"/>
      <c r="C97" s="84"/>
      <c r="D97" s="42"/>
      <c r="E97" s="42"/>
      <c r="F97" s="50"/>
      <c r="G97" s="50"/>
      <c r="H97" s="50"/>
      <c r="I97" s="50"/>
      <c r="J97" s="50"/>
      <c r="K97" s="50"/>
      <c r="L97" s="50"/>
      <c r="M97" s="85" t="str">
        <f t="shared" si="12"/>
        <v/>
      </c>
      <c r="N97" s="48" t="str">
        <f t="shared" si="13"/>
        <v/>
      </c>
      <c r="O97" s="154"/>
    </row>
    <row r="98">
      <c r="B98" s="40"/>
      <c r="C98" s="84"/>
      <c r="D98" s="42"/>
      <c r="E98" s="42"/>
      <c r="F98" s="50"/>
      <c r="G98" s="50"/>
      <c r="H98" s="50"/>
      <c r="I98" s="50"/>
      <c r="J98" s="50"/>
      <c r="K98" s="50"/>
      <c r="L98" s="50"/>
      <c r="M98" s="85" t="str">
        <f t="shared" si="12"/>
        <v/>
      </c>
      <c r="N98" s="48" t="str">
        <f t="shared" si="13"/>
        <v/>
      </c>
      <c r="O98" s="154"/>
    </row>
    <row r="99">
      <c r="B99" s="40"/>
      <c r="C99" s="84"/>
      <c r="D99" s="42"/>
      <c r="E99" s="42"/>
      <c r="F99" s="50"/>
      <c r="G99" s="50"/>
      <c r="H99" s="50"/>
      <c r="I99" s="50"/>
      <c r="J99" s="50"/>
      <c r="K99" s="50"/>
      <c r="L99" s="50"/>
      <c r="M99" s="85" t="str">
        <f t="shared" si="12"/>
        <v/>
      </c>
      <c r="N99" s="48" t="str">
        <f t="shared" si="13"/>
        <v/>
      </c>
      <c r="O99" s="154"/>
    </row>
    <row r="100">
      <c r="B100" s="40"/>
      <c r="C100" s="84"/>
      <c r="D100" s="42"/>
      <c r="E100" s="42"/>
      <c r="F100" s="50"/>
      <c r="G100" s="50"/>
      <c r="H100" s="50"/>
      <c r="I100" s="50"/>
      <c r="J100" s="50"/>
      <c r="K100" s="50"/>
      <c r="L100" s="50"/>
      <c r="M100" s="85" t="str">
        <f t="shared" si="12"/>
        <v/>
      </c>
      <c r="N100" s="48" t="str">
        <f t="shared" si="13"/>
        <v/>
      </c>
      <c r="O100" s="154"/>
    </row>
    <row r="101">
      <c r="B101" s="40"/>
      <c r="C101" s="84"/>
      <c r="D101" s="42"/>
      <c r="E101" s="42"/>
      <c r="F101" s="50"/>
      <c r="G101" s="50"/>
      <c r="H101" s="50"/>
      <c r="I101" s="50"/>
      <c r="J101" s="50"/>
      <c r="K101" s="50"/>
      <c r="L101" s="50"/>
      <c r="M101" s="85" t="str">
        <f t="shared" si="12"/>
        <v/>
      </c>
      <c r="N101" s="48" t="str">
        <f t="shared" si="13"/>
        <v/>
      </c>
      <c r="O101" s="154"/>
    </row>
    <row r="102">
      <c r="B102" s="40"/>
      <c r="C102" s="84"/>
      <c r="D102" s="42"/>
      <c r="E102" s="42"/>
      <c r="F102" s="50"/>
      <c r="G102" s="50"/>
      <c r="H102" s="50"/>
      <c r="I102" s="50"/>
      <c r="J102" s="50"/>
      <c r="K102" s="50"/>
      <c r="L102" s="50"/>
      <c r="M102" s="85" t="str">
        <f t="shared" si="12"/>
        <v/>
      </c>
      <c r="N102" s="48" t="str">
        <f t="shared" si="13"/>
        <v/>
      </c>
      <c r="O102" s="154"/>
    </row>
    <row r="103">
      <c r="B103" s="40"/>
      <c r="C103" s="84"/>
      <c r="D103" s="42"/>
      <c r="E103" s="42"/>
      <c r="F103" s="50"/>
      <c r="G103" s="50"/>
      <c r="H103" s="50"/>
      <c r="I103" s="50"/>
      <c r="J103" s="50"/>
      <c r="K103" s="50"/>
      <c r="L103" s="50"/>
      <c r="M103" s="85" t="str">
        <f t="shared" si="12"/>
        <v/>
      </c>
      <c r="N103" s="48" t="str">
        <f t="shared" si="13"/>
        <v/>
      </c>
      <c r="O103" s="154"/>
    </row>
    <row r="104">
      <c r="B104" s="40"/>
      <c r="C104" s="84"/>
      <c r="D104" s="42"/>
      <c r="E104" s="42"/>
      <c r="F104" s="50"/>
      <c r="G104" s="50"/>
      <c r="H104" s="50"/>
      <c r="I104" s="50"/>
      <c r="J104" s="50"/>
      <c r="K104" s="50"/>
      <c r="L104" s="50"/>
      <c r="M104" s="85" t="str">
        <f t="shared" si="12"/>
        <v/>
      </c>
      <c r="N104" s="48" t="str">
        <f t="shared" si="13"/>
        <v/>
      </c>
      <c r="O104" s="154"/>
    </row>
    <row r="105">
      <c r="B105" s="40"/>
      <c r="C105" s="84"/>
      <c r="D105" s="42"/>
      <c r="E105" s="42"/>
      <c r="F105" s="50"/>
      <c r="G105" s="50"/>
      <c r="H105" s="50"/>
      <c r="I105" s="50"/>
      <c r="J105" s="50"/>
      <c r="K105" s="50"/>
      <c r="L105" s="50"/>
      <c r="M105" s="85" t="str">
        <f t="shared" si="12"/>
        <v/>
      </c>
      <c r="N105" s="48" t="str">
        <f t="shared" si="13"/>
        <v/>
      </c>
      <c r="O105" s="154"/>
    </row>
    <row r="106">
      <c r="B106" s="40"/>
      <c r="C106" s="84"/>
      <c r="D106" s="42"/>
      <c r="E106" s="42"/>
      <c r="F106" s="50"/>
      <c r="G106" s="50"/>
      <c r="H106" s="50"/>
      <c r="I106" s="50"/>
      <c r="J106" s="50"/>
      <c r="K106" s="50"/>
      <c r="L106" s="50"/>
      <c r="M106" s="85" t="str">
        <f t="shared" si="12"/>
        <v/>
      </c>
      <c r="N106" s="48" t="str">
        <f t="shared" si="13"/>
        <v/>
      </c>
      <c r="O106" s="154"/>
    </row>
    <row r="107">
      <c r="B107" s="40"/>
      <c r="C107" s="84"/>
      <c r="D107" s="42"/>
      <c r="E107" s="42"/>
      <c r="F107" s="50"/>
      <c r="G107" s="50"/>
      <c r="H107" s="50"/>
      <c r="I107" s="50"/>
      <c r="J107" s="50"/>
      <c r="K107" s="50"/>
      <c r="L107" s="50"/>
      <c r="M107" s="85" t="str">
        <f t="shared" si="12"/>
        <v/>
      </c>
      <c r="N107" s="48" t="str">
        <f t="shared" si="13"/>
        <v/>
      </c>
      <c r="O107" s="154"/>
    </row>
    <row r="108">
      <c r="B108" s="40"/>
      <c r="C108" s="84"/>
      <c r="D108" s="42"/>
      <c r="E108" s="42"/>
      <c r="F108" s="50"/>
      <c r="G108" s="50"/>
      <c r="H108" s="50"/>
      <c r="I108" s="50"/>
      <c r="J108" s="50"/>
      <c r="K108" s="50"/>
      <c r="L108" s="50"/>
      <c r="M108" s="85" t="str">
        <f t="shared" si="12"/>
        <v/>
      </c>
      <c r="N108" s="48" t="str">
        <f t="shared" si="13"/>
        <v/>
      </c>
      <c r="O108" s="154"/>
    </row>
    <row r="109">
      <c r="B109" s="40"/>
      <c r="C109" s="84"/>
      <c r="D109" s="42"/>
      <c r="E109" s="42"/>
      <c r="F109" s="50"/>
      <c r="G109" s="50"/>
      <c r="H109" s="50"/>
      <c r="I109" s="50"/>
      <c r="J109" s="50"/>
      <c r="K109" s="50"/>
      <c r="L109" s="50"/>
      <c r="M109" s="85" t="str">
        <f t="shared" si="12"/>
        <v/>
      </c>
      <c r="N109" s="48" t="str">
        <f t="shared" si="13"/>
        <v/>
      </c>
      <c r="O109" s="154"/>
    </row>
    <row r="110">
      <c r="B110" s="40"/>
      <c r="C110" s="84"/>
      <c r="D110" s="42"/>
      <c r="E110" s="42"/>
      <c r="F110" s="50"/>
      <c r="G110" s="50"/>
      <c r="H110" s="50"/>
      <c r="I110" s="50"/>
      <c r="J110" s="50"/>
      <c r="K110" s="50"/>
      <c r="L110" s="50"/>
      <c r="M110" s="85" t="str">
        <f t="shared" si="12"/>
        <v/>
      </c>
      <c r="N110" s="48" t="str">
        <f t="shared" si="13"/>
        <v/>
      </c>
      <c r="O110" s="154"/>
    </row>
    <row r="111">
      <c r="B111" s="40"/>
      <c r="C111" s="84"/>
      <c r="D111" s="42"/>
      <c r="E111" s="42"/>
      <c r="F111" s="50"/>
      <c r="G111" s="50"/>
      <c r="H111" s="50"/>
      <c r="I111" s="50"/>
      <c r="J111" s="50"/>
      <c r="K111" s="50"/>
      <c r="L111" s="50"/>
      <c r="M111" s="85" t="str">
        <f t="shared" si="12"/>
        <v/>
      </c>
      <c r="N111" s="48" t="str">
        <f t="shared" si="13"/>
        <v/>
      </c>
      <c r="O111" s="154"/>
    </row>
    <row r="112">
      <c r="B112" s="40"/>
      <c r="C112" s="84"/>
      <c r="D112" s="42"/>
      <c r="E112" s="42"/>
      <c r="F112" s="50"/>
      <c r="G112" s="50"/>
      <c r="H112" s="50"/>
      <c r="I112" s="50"/>
      <c r="J112" s="50"/>
      <c r="K112" s="50"/>
      <c r="L112" s="50"/>
      <c r="M112" s="85" t="str">
        <f t="shared" si="12"/>
        <v/>
      </c>
      <c r="N112" s="48" t="str">
        <f t="shared" si="13"/>
        <v/>
      </c>
      <c r="O112" s="154"/>
    </row>
    <row r="113">
      <c r="B113" s="40"/>
      <c r="C113" s="84"/>
      <c r="D113" s="42"/>
      <c r="E113" s="42"/>
      <c r="F113" s="50"/>
      <c r="G113" s="50"/>
      <c r="H113" s="50"/>
      <c r="I113" s="50"/>
      <c r="J113" s="50"/>
      <c r="K113" s="50"/>
      <c r="L113" s="50"/>
      <c r="M113" s="85" t="str">
        <f t="shared" si="12"/>
        <v/>
      </c>
      <c r="N113" s="48" t="str">
        <f t="shared" si="13"/>
        <v/>
      </c>
      <c r="O113" s="154"/>
    </row>
    <row r="114">
      <c r="B114" s="40"/>
      <c r="C114" s="84"/>
      <c r="D114" s="42"/>
      <c r="E114" s="42"/>
      <c r="F114" s="50"/>
      <c r="G114" s="50"/>
      <c r="H114" s="50"/>
      <c r="I114" s="50"/>
      <c r="J114" s="50"/>
      <c r="K114" s="50"/>
      <c r="L114" s="50"/>
      <c r="M114" s="85" t="str">
        <f t="shared" si="12"/>
        <v/>
      </c>
      <c r="N114" s="48" t="str">
        <f t="shared" si="13"/>
        <v/>
      </c>
      <c r="O114" s="154"/>
    </row>
    <row r="115">
      <c r="B115" s="40"/>
      <c r="C115" s="84"/>
      <c r="D115" s="42"/>
      <c r="E115" s="42"/>
      <c r="F115" s="50"/>
      <c r="G115" s="50"/>
      <c r="H115" s="50"/>
      <c r="I115" s="50"/>
      <c r="J115" s="50"/>
      <c r="K115" s="50"/>
      <c r="L115" s="50"/>
      <c r="M115" s="85" t="str">
        <f t="shared" si="12"/>
        <v/>
      </c>
      <c r="N115" s="48" t="str">
        <f t="shared" si="13"/>
        <v/>
      </c>
      <c r="O115" s="154"/>
    </row>
    <row r="116">
      <c r="B116" s="40"/>
      <c r="C116" s="84"/>
      <c r="D116" s="42"/>
      <c r="E116" s="42"/>
      <c r="F116" s="50"/>
      <c r="G116" s="50"/>
      <c r="H116" s="50"/>
      <c r="I116" s="50"/>
      <c r="J116" s="50"/>
      <c r="K116" s="50"/>
      <c r="L116" s="50"/>
      <c r="M116" s="85" t="str">
        <f t="shared" si="12"/>
        <v/>
      </c>
      <c r="N116" s="48" t="str">
        <f t="shared" si="13"/>
        <v/>
      </c>
      <c r="O116" s="154"/>
    </row>
    <row r="117">
      <c r="B117" s="40"/>
      <c r="C117" s="84"/>
      <c r="D117" s="42"/>
      <c r="E117" s="42"/>
      <c r="F117" s="50"/>
      <c r="G117" s="50"/>
      <c r="H117" s="50"/>
      <c r="I117" s="50"/>
      <c r="J117" s="50"/>
      <c r="K117" s="50"/>
      <c r="L117" s="50"/>
      <c r="M117" s="85" t="str">
        <f t="shared" si="12"/>
        <v/>
      </c>
      <c r="N117" s="48" t="str">
        <f t="shared" si="13"/>
        <v/>
      </c>
      <c r="O117" s="154"/>
    </row>
    <row r="118">
      <c r="B118" s="40"/>
      <c r="C118" s="84"/>
      <c r="D118" s="42"/>
      <c r="E118" s="42"/>
      <c r="F118" s="50"/>
      <c r="G118" s="50"/>
      <c r="H118" s="50"/>
      <c r="I118" s="50"/>
      <c r="J118" s="50"/>
      <c r="K118" s="50"/>
      <c r="L118" s="50"/>
      <c r="M118" s="85" t="str">
        <f t="shared" si="12"/>
        <v/>
      </c>
      <c r="N118" s="48" t="str">
        <f t="shared" si="13"/>
        <v/>
      </c>
      <c r="O118" s="154"/>
    </row>
    <row r="119">
      <c r="B119" s="40"/>
      <c r="C119" s="84"/>
      <c r="D119" s="42"/>
      <c r="E119" s="42"/>
      <c r="F119" s="50"/>
      <c r="G119" s="50"/>
      <c r="H119" s="50"/>
      <c r="I119" s="50"/>
      <c r="J119" s="50"/>
      <c r="K119" s="50"/>
      <c r="L119" s="50"/>
      <c r="M119" s="85" t="str">
        <f t="shared" si="12"/>
        <v/>
      </c>
      <c r="N119" s="48" t="str">
        <f t="shared" si="13"/>
        <v/>
      </c>
      <c r="O119" s="154"/>
    </row>
    <row r="120">
      <c r="B120" s="40"/>
      <c r="C120" s="84"/>
      <c r="D120" s="42"/>
      <c r="E120" s="42"/>
      <c r="F120" s="50"/>
      <c r="G120" s="50"/>
      <c r="H120" s="50"/>
      <c r="I120" s="50"/>
      <c r="J120" s="50"/>
      <c r="K120" s="50"/>
      <c r="L120" s="50"/>
      <c r="M120" s="85" t="str">
        <f t="shared" si="12"/>
        <v/>
      </c>
      <c r="N120" s="48" t="str">
        <f t="shared" si="13"/>
        <v/>
      </c>
      <c r="O120" s="154"/>
    </row>
    <row r="121">
      <c r="B121" s="40"/>
      <c r="C121" s="84"/>
      <c r="D121" s="42"/>
      <c r="E121" s="42"/>
      <c r="F121" s="50"/>
      <c r="G121" s="50"/>
      <c r="H121" s="50"/>
      <c r="I121" s="50"/>
      <c r="J121" s="50"/>
      <c r="K121" s="50"/>
      <c r="L121" s="50"/>
      <c r="M121" s="85" t="str">
        <f t="shared" si="12"/>
        <v/>
      </c>
      <c r="N121" s="48" t="str">
        <f t="shared" si="13"/>
        <v/>
      </c>
      <c r="O121" s="154"/>
    </row>
    <row r="122">
      <c r="B122" s="40"/>
      <c r="C122" s="84"/>
      <c r="D122" s="42"/>
      <c r="E122" s="42"/>
      <c r="F122" s="50"/>
      <c r="G122" s="50"/>
      <c r="H122" s="50"/>
      <c r="I122" s="50"/>
      <c r="J122" s="50"/>
      <c r="K122" s="50"/>
      <c r="L122" s="50"/>
      <c r="M122" s="85" t="str">
        <f t="shared" si="12"/>
        <v/>
      </c>
      <c r="N122" s="48" t="str">
        <f t="shared" si="13"/>
        <v/>
      </c>
      <c r="O122" s="154"/>
    </row>
    <row r="123">
      <c r="B123" s="40"/>
      <c r="C123" s="84"/>
      <c r="D123" s="42"/>
      <c r="E123" s="42"/>
      <c r="F123" s="50"/>
      <c r="G123" s="50"/>
      <c r="H123" s="50"/>
      <c r="I123" s="50"/>
      <c r="J123" s="50"/>
      <c r="K123" s="50"/>
      <c r="L123" s="50"/>
      <c r="M123" s="85" t="str">
        <f t="shared" si="12"/>
        <v/>
      </c>
      <c r="N123" s="48" t="str">
        <f t="shared" si="13"/>
        <v/>
      </c>
      <c r="O123" s="154"/>
    </row>
    <row r="124">
      <c r="B124" s="40"/>
      <c r="C124" s="84"/>
      <c r="D124" s="42"/>
      <c r="E124" s="42"/>
      <c r="F124" s="50"/>
      <c r="G124" s="50"/>
      <c r="H124" s="50"/>
      <c r="I124" s="50"/>
      <c r="J124" s="50"/>
      <c r="K124" s="50"/>
      <c r="L124" s="50"/>
      <c r="M124" s="85" t="str">
        <f t="shared" si="12"/>
        <v/>
      </c>
      <c r="N124" s="48" t="str">
        <f t="shared" si="13"/>
        <v/>
      </c>
      <c r="O124" s="154"/>
    </row>
    <row r="125">
      <c r="B125" s="40"/>
      <c r="C125" s="84"/>
      <c r="D125" s="42"/>
      <c r="E125" s="42"/>
      <c r="F125" s="50"/>
      <c r="G125" s="50"/>
      <c r="H125" s="50"/>
      <c r="I125" s="50"/>
      <c r="J125" s="50"/>
      <c r="K125" s="50"/>
      <c r="L125" s="50"/>
      <c r="M125" s="85" t="str">
        <f t="shared" si="12"/>
        <v/>
      </c>
      <c r="N125" s="48" t="str">
        <f t="shared" si="13"/>
        <v/>
      </c>
      <c r="O125" s="154"/>
    </row>
    <row r="126">
      <c r="B126" s="40"/>
      <c r="C126" s="84"/>
      <c r="D126" s="42"/>
      <c r="E126" s="42"/>
      <c r="F126" s="50"/>
      <c r="G126" s="50"/>
      <c r="H126" s="50"/>
      <c r="I126" s="50"/>
      <c r="J126" s="50"/>
      <c r="K126" s="50"/>
      <c r="L126" s="50"/>
      <c r="M126" s="85" t="str">
        <f t="shared" si="12"/>
        <v/>
      </c>
      <c r="N126" s="48" t="str">
        <f t="shared" si="13"/>
        <v/>
      </c>
      <c r="O126" s="154"/>
    </row>
    <row r="127">
      <c r="B127" s="40"/>
      <c r="C127" s="84"/>
      <c r="D127" s="42"/>
      <c r="E127" s="42"/>
      <c r="F127" s="50"/>
      <c r="G127" s="50"/>
      <c r="H127" s="50"/>
      <c r="I127" s="50"/>
      <c r="J127" s="50"/>
      <c r="K127" s="50"/>
      <c r="L127" s="50"/>
      <c r="M127" s="85" t="str">
        <f t="shared" si="12"/>
        <v/>
      </c>
      <c r="N127" s="48" t="str">
        <f t="shared" si="13"/>
        <v/>
      </c>
      <c r="O127" s="154"/>
    </row>
    <row r="128">
      <c r="B128" s="40"/>
      <c r="C128" s="84"/>
      <c r="D128" s="42"/>
      <c r="E128" s="42"/>
      <c r="F128" s="50"/>
      <c r="G128" s="50"/>
      <c r="H128" s="50"/>
      <c r="I128" s="50"/>
      <c r="J128" s="50"/>
      <c r="K128" s="50"/>
      <c r="L128" s="50"/>
      <c r="M128" s="85" t="str">
        <f t="shared" si="12"/>
        <v/>
      </c>
      <c r="N128" s="48" t="str">
        <f t="shared" si="13"/>
        <v/>
      </c>
      <c r="O128" s="154"/>
    </row>
    <row r="129">
      <c r="B129" s="40"/>
      <c r="C129" s="84"/>
      <c r="D129" s="42"/>
      <c r="E129" s="42"/>
      <c r="F129" s="50"/>
      <c r="G129" s="50"/>
      <c r="H129" s="50"/>
      <c r="I129" s="50"/>
      <c r="J129" s="50"/>
      <c r="K129" s="50"/>
      <c r="L129" s="50"/>
      <c r="M129" s="85" t="str">
        <f t="shared" si="12"/>
        <v/>
      </c>
      <c r="N129" s="48" t="str">
        <f t="shared" si="13"/>
        <v/>
      </c>
      <c r="O129" s="154"/>
    </row>
    <row r="130">
      <c r="B130" s="40"/>
      <c r="C130" s="84"/>
      <c r="D130" s="42"/>
      <c r="E130" s="42"/>
      <c r="F130" s="50"/>
      <c r="G130" s="50"/>
      <c r="H130" s="50"/>
      <c r="I130" s="50"/>
      <c r="J130" s="50"/>
      <c r="K130" s="50"/>
      <c r="L130" s="50"/>
      <c r="M130" s="85" t="str">
        <f t="shared" si="12"/>
        <v/>
      </c>
      <c r="N130" s="48" t="str">
        <f t="shared" si="13"/>
        <v/>
      </c>
      <c r="O130" s="154"/>
    </row>
    <row r="131">
      <c r="B131" s="40"/>
      <c r="C131" s="84"/>
      <c r="D131" s="42"/>
      <c r="E131" s="42"/>
      <c r="F131" s="50"/>
      <c r="G131" s="50"/>
      <c r="H131" s="50"/>
      <c r="I131" s="50"/>
      <c r="J131" s="50"/>
      <c r="K131" s="50"/>
      <c r="L131" s="50"/>
      <c r="M131" s="85" t="str">
        <f t="shared" si="12"/>
        <v/>
      </c>
      <c r="N131" s="48" t="str">
        <f t="shared" si="13"/>
        <v/>
      </c>
      <c r="O131" s="154"/>
    </row>
    <row r="132">
      <c r="B132" s="40"/>
      <c r="C132" s="84"/>
      <c r="D132" s="42"/>
      <c r="E132" s="42"/>
      <c r="F132" s="50"/>
      <c r="G132" s="50"/>
      <c r="H132" s="50"/>
      <c r="I132" s="50"/>
      <c r="J132" s="50"/>
      <c r="K132" s="50"/>
      <c r="L132" s="50"/>
      <c r="M132" s="85" t="str">
        <f t="shared" si="12"/>
        <v/>
      </c>
      <c r="N132" s="48" t="str">
        <f t="shared" si="13"/>
        <v/>
      </c>
      <c r="O132" s="154"/>
    </row>
    <row r="133">
      <c r="B133" s="40"/>
      <c r="C133" s="84"/>
      <c r="D133" s="42"/>
      <c r="E133" s="42"/>
      <c r="F133" s="50"/>
      <c r="G133" s="50"/>
      <c r="H133" s="50"/>
      <c r="I133" s="50"/>
      <c r="J133" s="50"/>
      <c r="K133" s="50"/>
      <c r="L133" s="50"/>
      <c r="M133" s="85" t="str">
        <f t="shared" si="12"/>
        <v/>
      </c>
      <c r="N133" s="48" t="str">
        <f t="shared" si="13"/>
        <v/>
      </c>
      <c r="O133" s="154"/>
    </row>
    <row r="134">
      <c r="B134" s="40"/>
      <c r="C134" s="84"/>
      <c r="D134" s="42"/>
      <c r="E134" s="42"/>
      <c r="F134" s="50"/>
      <c r="G134" s="50"/>
      <c r="H134" s="50"/>
      <c r="I134" s="50"/>
      <c r="J134" s="50"/>
      <c r="K134" s="50"/>
      <c r="L134" s="50"/>
      <c r="M134" s="85" t="str">
        <f t="shared" si="12"/>
        <v/>
      </c>
      <c r="N134" s="48" t="str">
        <f t="shared" si="13"/>
        <v/>
      </c>
      <c r="O134" s="154"/>
    </row>
    <row r="135">
      <c r="B135" s="40"/>
      <c r="C135" s="84"/>
      <c r="D135" s="42"/>
      <c r="E135" s="42"/>
      <c r="F135" s="50"/>
      <c r="G135" s="50"/>
      <c r="H135" s="50"/>
      <c r="I135" s="50"/>
      <c r="J135" s="50"/>
      <c r="K135" s="50"/>
      <c r="L135" s="50"/>
      <c r="M135" s="85" t="str">
        <f t="shared" si="12"/>
        <v/>
      </c>
      <c r="N135" s="48" t="str">
        <f t="shared" si="13"/>
        <v/>
      </c>
      <c r="O135" s="154"/>
    </row>
    <row r="136">
      <c r="B136" s="40"/>
      <c r="C136" s="84"/>
      <c r="D136" s="42"/>
      <c r="E136" s="42"/>
      <c r="F136" s="50"/>
      <c r="G136" s="50"/>
      <c r="H136" s="50"/>
      <c r="I136" s="50"/>
      <c r="J136" s="50"/>
      <c r="K136" s="50"/>
      <c r="L136" s="50"/>
      <c r="M136" s="85" t="str">
        <f t="shared" si="12"/>
        <v/>
      </c>
      <c r="N136" s="48" t="str">
        <f t="shared" si="13"/>
        <v/>
      </c>
      <c r="O136" s="154"/>
    </row>
    <row r="137">
      <c r="N137" s="4"/>
      <c r="O137" s="149" t="str">
        <f>N223</f>
        <v/>
      </c>
      <c r="P137" s="56" t="s">
        <v>226</v>
      </c>
    </row>
    <row r="138">
      <c r="A138" s="7"/>
      <c r="B138" s="86"/>
      <c r="C138" s="87"/>
      <c r="D138" s="88"/>
      <c r="E138" s="88"/>
      <c r="F138" s="44"/>
      <c r="G138" s="44"/>
      <c r="H138" s="43"/>
      <c r="I138" s="44"/>
      <c r="J138" s="44"/>
      <c r="K138" s="44"/>
      <c r="L138" s="44"/>
      <c r="M138" s="85" t="str">
        <f>if(Count(F138:L138)&gt;0,sum(F138:L138),"")</f>
        <v/>
      </c>
      <c r="N138" s="48" t="str">
        <f>if(ISNUMBER(M138)=false,"",if($J$8&lt;&gt;0,if(M138&lt;&gt;"",M138*$J$8,""),""))</f>
        <v/>
      </c>
    </row>
    <row r="139" hidden="1">
      <c r="A139" s="89" t="s">
        <v>148</v>
      </c>
      <c r="B139" s="86"/>
      <c r="C139" s="87"/>
      <c r="D139" s="88"/>
      <c r="E139" s="88"/>
      <c r="F139" s="44"/>
      <c r="G139" s="44"/>
      <c r="H139" s="43"/>
      <c r="I139" s="44"/>
      <c r="J139" s="44"/>
      <c r="K139" s="44"/>
      <c r="L139" s="44"/>
      <c r="M139" s="44"/>
      <c r="N139" s="44"/>
    </row>
    <row r="140" hidden="1">
      <c r="A140" s="7"/>
      <c r="B140" s="86"/>
      <c r="C140" s="87"/>
      <c r="D140" s="88"/>
      <c r="E140" s="88"/>
      <c r="F140" s="44"/>
      <c r="G140" s="44"/>
      <c r="H140" s="43"/>
      <c r="I140" s="44"/>
      <c r="J140" s="44"/>
      <c r="K140" s="44"/>
      <c r="L140" s="44"/>
      <c r="M140" s="44"/>
      <c r="N140" s="44"/>
    </row>
    <row r="141" hidden="1">
      <c r="A141" s="7"/>
      <c r="B141" s="90" t="s">
        <v>149</v>
      </c>
      <c r="C141" s="91"/>
      <c r="D141" s="92"/>
      <c r="E141" s="88"/>
      <c r="F141" s="44"/>
      <c r="G141" s="44"/>
      <c r="H141" s="43"/>
      <c r="I141" s="44"/>
      <c r="J141" s="44"/>
      <c r="K141" s="44"/>
      <c r="L141" s="44"/>
      <c r="M141" s="44"/>
      <c r="N141" s="44"/>
    </row>
    <row r="142" hidden="1">
      <c r="A142" s="7"/>
      <c r="B142" s="93"/>
      <c r="C142" s="94" t="s">
        <v>150</v>
      </c>
      <c r="D142" s="92"/>
      <c r="E142" s="88"/>
      <c r="F142" s="44"/>
      <c r="G142" s="44"/>
      <c r="H142" s="43"/>
      <c r="I142" s="44"/>
      <c r="J142" s="44"/>
      <c r="K142" s="44"/>
      <c r="L142" s="44"/>
      <c r="M142" s="44"/>
      <c r="N142" s="44"/>
    </row>
    <row r="143" hidden="1">
      <c r="A143" s="7"/>
      <c r="B143" s="95" t="s">
        <v>151</v>
      </c>
      <c r="C143" s="96" t="s">
        <v>152</v>
      </c>
      <c r="D143" s="92"/>
      <c r="E143" s="88"/>
      <c r="F143" s="44"/>
      <c r="G143" s="44"/>
      <c r="H143" s="43"/>
      <c r="I143" s="44"/>
      <c r="J143" s="44"/>
      <c r="K143" s="44"/>
      <c r="L143" s="44"/>
      <c r="M143" s="44"/>
      <c r="N143" s="44"/>
    </row>
    <row r="144" hidden="1">
      <c r="A144" s="7"/>
      <c r="B144" s="97"/>
      <c r="C144" s="98" t="s">
        <v>153</v>
      </c>
      <c r="D144" s="92"/>
      <c r="E144" s="88"/>
      <c r="F144" s="44"/>
      <c r="G144" s="44"/>
      <c r="H144" s="43"/>
      <c r="I144" s="44"/>
      <c r="J144" s="44"/>
      <c r="K144" s="44"/>
      <c r="L144" s="44"/>
      <c r="M144" s="44"/>
      <c r="N144" s="44"/>
    </row>
    <row r="145" hidden="1">
      <c r="A145" s="7"/>
      <c r="B145" s="99"/>
      <c r="C145" s="100" t="s">
        <v>154</v>
      </c>
      <c r="D145" s="92"/>
      <c r="E145" s="88"/>
      <c r="F145" s="44"/>
      <c r="G145" s="44"/>
      <c r="H145" s="43"/>
      <c r="I145" s="44"/>
      <c r="J145" s="44"/>
      <c r="K145" s="44"/>
      <c r="L145" s="44"/>
      <c r="M145" s="44"/>
      <c r="N145" s="44"/>
    </row>
    <row r="146" hidden="1">
      <c r="A146" s="7"/>
      <c r="B146" s="160"/>
      <c r="C146" s="43"/>
      <c r="D146" s="161"/>
      <c r="E146" s="88"/>
      <c r="F146" s="101"/>
      <c r="H146" s="43"/>
      <c r="I146" s="44"/>
      <c r="J146" s="44"/>
      <c r="K146" s="44"/>
      <c r="L146" s="44"/>
      <c r="M146" s="44"/>
      <c r="N146" s="44"/>
    </row>
    <row r="147" hidden="1">
      <c r="A147" s="7"/>
      <c r="B147" s="43"/>
      <c r="C147" s="101" t="s">
        <v>156</v>
      </c>
      <c r="D147" s="162" t="s">
        <v>178</v>
      </c>
      <c r="F147" s="101"/>
      <c r="H147" s="43"/>
      <c r="I147" s="44"/>
      <c r="J147" s="44"/>
      <c r="K147" s="44"/>
      <c r="L147" s="44"/>
      <c r="M147" s="44"/>
      <c r="N147" s="44"/>
    </row>
    <row r="148" hidden="1">
      <c r="B148" s="163" t="s">
        <v>301</v>
      </c>
      <c r="C148" s="104"/>
      <c r="D148" s="105"/>
      <c r="F148" s="107"/>
      <c r="G148" s="107"/>
      <c r="H148" s="43"/>
      <c r="I148" s="44"/>
      <c r="J148" s="44"/>
      <c r="K148" s="44"/>
      <c r="L148" s="44"/>
      <c r="M148" s="44"/>
      <c r="N148" s="44"/>
    </row>
    <row r="149" hidden="1">
      <c r="B149" s="108"/>
      <c r="C149" s="108"/>
      <c r="D149" s="164" t="s">
        <v>159</v>
      </c>
      <c r="F149" s="165" t="s">
        <v>787</v>
      </c>
      <c r="H149" s="109"/>
      <c r="I149" s="109"/>
      <c r="J149" s="71"/>
      <c r="K149" s="71"/>
      <c r="L149" s="71"/>
      <c r="M149" s="71"/>
      <c r="N149" s="71"/>
      <c r="P149" s="110"/>
      <c r="R149" s="111"/>
      <c r="S149" s="54"/>
      <c r="T149" s="54"/>
      <c r="U149" s="54"/>
      <c r="V149" s="54"/>
      <c r="W149" s="54"/>
      <c r="X149" s="54"/>
      <c r="Y149" s="54"/>
      <c r="Z149" s="54"/>
      <c r="AA149" s="54"/>
      <c r="AB149" s="54"/>
    </row>
    <row r="150" hidden="1">
      <c r="B150" s="108"/>
      <c r="C150" s="164"/>
      <c r="D150" s="164" t="s">
        <v>303</v>
      </c>
      <c r="F150" s="166" t="s">
        <v>430</v>
      </c>
      <c r="H150" s="109"/>
      <c r="I150" s="109"/>
      <c r="J150" s="71"/>
      <c r="K150" s="71"/>
      <c r="L150" s="71"/>
      <c r="M150" s="71"/>
      <c r="N150" s="71"/>
      <c r="P150" s="110"/>
      <c r="R150" s="111"/>
      <c r="S150" s="54"/>
      <c r="T150" s="54"/>
      <c r="U150" s="54"/>
      <c r="V150" s="54"/>
      <c r="W150" s="54"/>
      <c r="X150" s="54"/>
      <c r="Y150" s="54"/>
      <c r="Z150" s="54"/>
      <c r="AA150" s="54"/>
      <c r="AB150" s="54"/>
    </row>
    <row r="151" hidden="1">
      <c r="B151" s="108"/>
      <c r="C151" s="164" t="s">
        <v>788</v>
      </c>
      <c r="D151" s="167" t="s">
        <v>161</v>
      </c>
      <c r="F151" s="166">
        <v>100000.0</v>
      </c>
      <c r="H151" s="109"/>
      <c r="I151" s="109"/>
      <c r="J151" s="71"/>
      <c r="K151" s="71"/>
      <c r="L151" s="71"/>
      <c r="M151" s="71"/>
      <c r="N151" s="71"/>
      <c r="P151" s="110"/>
      <c r="R151" s="111"/>
      <c r="S151" s="54"/>
      <c r="T151" s="54"/>
      <c r="U151" s="54"/>
      <c r="V151" s="54"/>
      <c r="W151" s="54"/>
      <c r="X151" s="54"/>
      <c r="Y151" s="54"/>
      <c r="Z151" s="54"/>
      <c r="AA151" s="54"/>
      <c r="AB151" s="54"/>
    </row>
    <row r="152" hidden="1">
      <c r="B152" s="108"/>
      <c r="C152" s="129" t="s">
        <v>384</v>
      </c>
      <c r="D152" s="167" t="s">
        <v>163</v>
      </c>
      <c r="F152" s="166">
        <v>1242.07</v>
      </c>
      <c r="G152" s="168">
        <f>O50</f>
        <v>1242</v>
      </c>
      <c r="H152" s="169" t="s">
        <v>307</v>
      </c>
      <c r="I152" s="109"/>
      <c r="J152" s="71"/>
      <c r="K152" s="71"/>
      <c r="L152" s="71"/>
      <c r="M152" s="71"/>
      <c r="N152" s="71"/>
      <c r="P152" s="110"/>
      <c r="R152" s="111"/>
      <c r="S152" s="54"/>
      <c r="T152" s="54"/>
      <c r="U152" s="54"/>
      <c r="V152" s="54"/>
      <c r="W152" s="54"/>
      <c r="X152" s="54"/>
      <c r="Y152" s="54"/>
      <c r="Z152" s="54"/>
      <c r="AA152" s="54"/>
      <c r="AB152" s="54"/>
    </row>
    <row r="153" hidden="1">
      <c r="B153" s="108"/>
      <c r="C153" s="129" t="s">
        <v>308</v>
      </c>
      <c r="D153" s="167" t="s">
        <v>164</v>
      </c>
      <c r="F153" s="166">
        <v>0.0</v>
      </c>
      <c r="G153" s="168" t="str">
        <f>O33</f>
        <v/>
      </c>
      <c r="H153" s="169" t="s">
        <v>309</v>
      </c>
      <c r="I153" s="109"/>
      <c r="J153" s="71"/>
      <c r="K153" s="71"/>
      <c r="L153" s="71"/>
      <c r="M153" s="71"/>
      <c r="N153" s="71"/>
      <c r="P153" s="110"/>
      <c r="R153" s="111"/>
      <c r="S153" s="54"/>
      <c r="T153" s="54"/>
      <c r="U153" s="54"/>
      <c r="V153" s="54"/>
      <c r="W153" s="54"/>
      <c r="X153" s="54"/>
      <c r="Y153" s="54"/>
      <c r="Z153" s="54"/>
      <c r="AA153" s="54"/>
      <c r="AB153" s="54"/>
    </row>
    <row r="154" hidden="1">
      <c r="B154" s="108"/>
      <c r="C154" s="170" t="s">
        <v>310</v>
      </c>
      <c r="D154" s="171" t="s">
        <v>165</v>
      </c>
      <c r="F154" s="172">
        <v>0.0</v>
      </c>
      <c r="H154" s="173" t="s">
        <v>311</v>
      </c>
      <c r="I154" s="109"/>
      <c r="J154" s="71"/>
      <c r="K154" s="71"/>
      <c r="L154" s="71"/>
      <c r="M154" s="71"/>
      <c r="N154" s="71"/>
      <c r="P154" s="110"/>
      <c r="R154" s="111"/>
      <c r="S154" s="54"/>
      <c r="T154" s="54"/>
      <c r="U154" s="54"/>
      <c r="V154" s="54"/>
      <c r="W154" s="54"/>
      <c r="X154" s="54"/>
      <c r="Y154" s="54"/>
      <c r="Z154" s="54"/>
      <c r="AA154" s="54"/>
      <c r="AB154" s="54"/>
    </row>
    <row r="155" hidden="1">
      <c r="B155" s="114"/>
      <c r="C155" s="164" t="s">
        <v>167</v>
      </c>
      <c r="D155" s="164" t="s">
        <v>312</v>
      </c>
      <c r="F155" s="356">
        <v>0.668436</v>
      </c>
      <c r="G155" s="175">
        <f>J8</f>
        <v>0.00668435715</v>
      </c>
      <c r="H155" s="169" t="s">
        <v>313</v>
      </c>
      <c r="I155" s="71"/>
      <c r="J155" s="71"/>
      <c r="K155" s="71"/>
      <c r="L155" s="71"/>
      <c r="M155" s="71"/>
      <c r="N155" s="71"/>
      <c r="P155" s="110"/>
      <c r="R155" s="111"/>
      <c r="S155" s="54"/>
      <c r="T155" s="54"/>
      <c r="U155" s="54"/>
      <c r="V155" s="54"/>
      <c r="W155" s="54"/>
      <c r="X155" s="54"/>
      <c r="Y155" s="54"/>
      <c r="Z155" s="54"/>
      <c r="AA155" s="54"/>
      <c r="AB155" s="54"/>
    </row>
    <row r="156" hidden="1">
      <c r="B156" s="114"/>
      <c r="C156" s="164" t="s">
        <v>789</v>
      </c>
      <c r="D156" s="164" t="s">
        <v>168</v>
      </c>
      <c r="F156" s="166"/>
      <c r="H156" s="109"/>
      <c r="I156" s="71"/>
      <c r="J156" s="71"/>
      <c r="K156" s="71"/>
      <c r="L156" s="71"/>
      <c r="M156" s="71"/>
      <c r="N156" s="71"/>
      <c r="P156" s="110"/>
      <c r="R156" s="111"/>
      <c r="S156" s="54"/>
      <c r="T156" s="54"/>
      <c r="U156" s="54"/>
      <c r="V156" s="54"/>
      <c r="W156" s="54"/>
      <c r="X156" s="54"/>
      <c r="Y156" s="54"/>
      <c r="Z156" s="54"/>
      <c r="AA156" s="54"/>
      <c r="AB156" s="54"/>
    </row>
    <row r="157" hidden="1">
      <c r="B157" s="114"/>
      <c r="C157" s="176" t="s">
        <v>171</v>
      </c>
      <c r="D157" s="176" t="s">
        <v>170</v>
      </c>
      <c r="F157" s="172"/>
      <c r="H157" s="173" t="s">
        <v>311</v>
      </c>
      <c r="J157" s="71"/>
      <c r="K157" s="71"/>
      <c r="L157" s="71"/>
      <c r="M157" s="67"/>
      <c r="P157" s="110"/>
      <c r="R157" s="111"/>
      <c r="S157" s="54"/>
      <c r="T157" s="54"/>
      <c r="U157" s="54"/>
      <c r="V157" s="54"/>
      <c r="W157" s="54"/>
      <c r="X157" s="54"/>
      <c r="Y157" s="54"/>
      <c r="Z157" s="54"/>
      <c r="AA157" s="54"/>
      <c r="AB157" s="54"/>
    </row>
    <row r="158" hidden="1">
      <c r="B158" s="114"/>
      <c r="C158" s="108"/>
      <c r="D158" s="108"/>
      <c r="E158" s="108"/>
      <c r="H158" s="109"/>
      <c r="I158" s="109"/>
      <c r="J158" s="71"/>
      <c r="K158" s="71"/>
      <c r="L158" s="71"/>
      <c r="M158" s="71"/>
      <c r="N158" s="71"/>
      <c r="P158" s="110"/>
      <c r="R158" s="111"/>
      <c r="S158" s="54"/>
      <c r="T158" s="54"/>
      <c r="U158" s="54"/>
      <c r="V158" s="54"/>
      <c r="W158" s="54"/>
      <c r="X158" s="54"/>
      <c r="Y158" s="54"/>
      <c r="Z158" s="54"/>
      <c r="AA158" s="54"/>
      <c r="AB158" s="54"/>
    </row>
    <row r="159" hidden="1">
      <c r="B159" s="163" t="s">
        <v>172</v>
      </c>
      <c r="C159" s="108"/>
      <c r="D159" s="108"/>
      <c r="E159" s="108"/>
      <c r="H159" s="109"/>
      <c r="I159" s="109"/>
      <c r="J159" s="71"/>
      <c r="K159" s="71"/>
      <c r="L159" s="71"/>
      <c r="M159" s="71"/>
      <c r="N159" s="71"/>
      <c r="P159" s="110"/>
      <c r="R159" s="111"/>
      <c r="S159" s="54"/>
      <c r="T159" s="54"/>
      <c r="U159" s="54"/>
      <c r="V159" s="54"/>
      <c r="W159" s="54"/>
      <c r="X159" s="54"/>
      <c r="Y159" s="54"/>
      <c r="Z159" s="54"/>
      <c r="AA159" s="54"/>
      <c r="AB159" s="54"/>
    </row>
    <row r="160" hidden="1">
      <c r="B160" s="114"/>
      <c r="C160" s="164" t="s">
        <v>315</v>
      </c>
      <c r="D160" s="108"/>
      <c r="E160" s="108"/>
      <c r="F160" s="8" t="s">
        <v>316</v>
      </c>
      <c r="G160" s="8" t="s">
        <v>317</v>
      </c>
      <c r="H160" s="2" t="s">
        <v>318</v>
      </c>
      <c r="I160" s="109"/>
      <c r="J160" s="71"/>
      <c r="K160" s="71"/>
      <c r="L160" s="71"/>
      <c r="M160" s="71"/>
      <c r="N160" s="71"/>
      <c r="P160" s="110"/>
      <c r="Q160" s="116" t="s">
        <v>174</v>
      </c>
      <c r="R160" s="117"/>
      <c r="S160" s="117"/>
      <c r="T160" s="54"/>
      <c r="U160" s="54"/>
      <c r="V160" s="54"/>
      <c r="W160" s="54"/>
      <c r="X160" s="54"/>
      <c r="Y160" s="54"/>
      <c r="Z160" s="54"/>
      <c r="AA160" s="54"/>
    </row>
    <row r="161" hidden="1">
      <c r="B161" s="114"/>
      <c r="C161" s="129" t="s">
        <v>320</v>
      </c>
      <c r="D161" s="167" t="s">
        <v>321</v>
      </c>
      <c r="F161" s="166">
        <v>0.0</v>
      </c>
      <c r="G161" s="166">
        <v>248.0</v>
      </c>
      <c r="H161" s="115">
        <f t="shared" ref="H161:H163" si="14">F161+G161</f>
        <v>248</v>
      </c>
      <c r="I161" s="109"/>
      <c r="J161" s="71"/>
      <c r="K161" s="71"/>
      <c r="L161" s="71"/>
      <c r="M161" s="71"/>
      <c r="N161" s="71"/>
      <c r="P161" s="110"/>
      <c r="Q161" s="52"/>
      <c r="R161" s="123"/>
      <c r="S161" s="123"/>
      <c r="T161" s="124"/>
      <c r="U161" s="124"/>
      <c r="V161" s="124"/>
      <c r="W161" s="124"/>
      <c r="X161" s="124"/>
      <c r="Y161" s="124"/>
      <c r="Z161" s="124"/>
      <c r="AA161" s="124"/>
      <c r="AB161" s="124"/>
      <c r="AC161" s="124"/>
      <c r="AD161" s="124"/>
    </row>
    <row r="162" hidden="1">
      <c r="B162" s="114"/>
      <c r="C162" s="129" t="s">
        <v>320</v>
      </c>
      <c r="D162" s="167" t="s">
        <v>322</v>
      </c>
      <c r="F162" s="166">
        <v>0.0</v>
      </c>
      <c r="G162" s="166">
        <v>0.0</v>
      </c>
      <c r="H162" s="115">
        <f t="shared" si="14"/>
        <v>0</v>
      </c>
      <c r="I162" s="109"/>
      <c r="J162" s="71"/>
      <c r="K162" s="71"/>
      <c r="L162" s="71"/>
      <c r="M162" s="71"/>
      <c r="N162" s="71"/>
      <c r="P162" s="110"/>
      <c r="Q162" s="52" t="s">
        <v>178</v>
      </c>
      <c r="R162" s="123"/>
      <c r="S162" s="123"/>
      <c r="T162" s="124"/>
      <c r="U162" s="124"/>
      <c r="V162" s="124"/>
      <c r="W162" s="124"/>
      <c r="X162" s="124"/>
      <c r="Y162" s="124"/>
      <c r="Z162" s="124"/>
      <c r="AA162" s="124"/>
      <c r="AB162" s="124"/>
      <c r="AC162" s="124"/>
      <c r="AD162" s="124"/>
    </row>
    <row r="163" hidden="1">
      <c r="B163" s="114"/>
      <c r="C163" s="129" t="s">
        <v>320</v>
      </c>
      <c r="D163" s="167" t="s">
        <v>323</v>
      </c>
      <c r="F163" s="166">
        <v>0.0</v>
      </c>
      <c r="G163" s="166">
        <v>0.0</v>
      </c>
      <c r="H163" s="115">
        <f t="shared" si="14"/>
        <v>0</v>
      </c>
      <c r="I163" s="109"/>
      <c r="J163" s="71"/>
      <c r="K163" s="71"/>
      <c r="L163" s="71"/>
      <c r="M163" s="71"/>
      <c r="N163" s="71"/>
      <c r="P163" s="110"/>
      <c r="Q163" s="60"/>
      <c r="R163" s="54"/>
      <c r="S163" s="54"/>
      <c r="T163" s="54"/>
      <c r="U163" s="54"/>
      <c r="V163" s="54"/>
      <c r="W163" s="54"/>
      <c r="X163" s="54"/>
      <c r="Y163" s="54"/>
      <c r="Z163" s="54"/>
      <c r="AA163" s="54"/>
      <c r="AB163" s="54"/>
      <c r="AC163" s="54"/>
      <c r="AD163" s="54"/>
    </row>
    <row r="164" hidden="1">
      <c r="B164" s="108"/>
      <c r="C164" s="108"/>
      <c r="D164" s="108"/>
      <c r="E164" s="108"/>
      <c r="H164" s="109" t="s">
        <v>173</v>
      </c>
      <c r="I164" s="115">
        <f>sum(N165:N168)</f>
        <v>247.8425944</v>
      </c>
      <c r="J164" s="71"/>
      <c r="K164" s="71"/>
      <c r="L164" s="71"/>
      <c r="M164" s="71">
        <f>if(Count(F164:L164)&gt;0,sum(F164:L164),"")</f>
        <v>247.8425944</v>
      </c>
      <c r="N164" s="68">
        <f>if(ISNUMBER(M164)=false,"",if($J$8&lt;&gt;0,if(M164&lt;&gt;"",M164*$J$8,""),""))</f>
        <v>1.656668418</v>
      </c>
      <c r="P164" s="110"/>
      <c r="Q164" s="52" t="s">
        <v>183</v>
      </c>
      <c r="R164" s="126"/>
      <c r="S164" s="126"/>
      <c r="T164" s="126"/>
      <c r="U164" s="126"/>
      <c r="V164" s="126"/>
      <c r="W164" s="127"/>
      <c r="X164" s="127"/>
      <c r="Y164" s="126"/>
      <c r="Z164" s="126"/>
      <c r="AA164" s="126"/>
      <c r="AB164" s="126"/>
      <c r="AC164" s="126"/>
      <c r="AD164" s="126"/>
    </row>
    <row r="165" hidden="1">
      <c r="B165" s="108"/>
      <c r="C165" s="105"/>
      <c r="D165" s="112"/>
      <c r="E165" s="112"/>
      <c r="G165" s="107" t="s">
        <v>175</v>
      </c>
      <c r="H165" s="43"/>
      <c r="I165" s="118">
        <f>N166+N167</f>
        <v>247.8425944</v>
      </c>
      <c r="J165" s="71"/>
      <c r="K165" s="71"/>
      <c r="L165" s="119"/>
      <c r="M165" s="120"/>
      <c r="N165" s="115"/>
      <c r="O165" s="121"/>
      <c r="P165" s="122"/>
      <c r="Q165" s="60" t="s">
        <v>185</v>
      </c>
      <c r="R165" s="69">
        <f t="shared" ref="R165:AD165" si="15">R164*$J$8</f>
        <v>0</v>
      </c>
      <c r="S165" s="69">
        <f t="shared" si="15"/>
        <v>0</v>
      </c>
      <c r="T165" s="69">
        <f t="shared" si="15"/>
        <v>0</v>
      </c>
      <c r="U165" s="69">
        <f t="shared" si="15"/>
        <v>0</v>
      </c>
      <c r="V165" s="69">
        <f t="shared" si="15"/>
        <v>0</v>
      </c>
      <c r="W165" s="128">
        <f t="shared" si="15"/>
        <v>0</v>
      </c>
      <c r="X165" s="128">
        <f t="shared" si="15"/>
        <v>0</v>
      </c>
      <c r="Y165" s="69">
        <f t="shared" si="15"/>
        <v>0</v>
      </c>
      <c r="Z165" s="69">
        <f t="shared" si="15"/>
        <v>0</v>
      </c>
      <c r="AA165" s="69">
        <f t="shared" si="15"/>
        <v>0</v>
      </c>
      <c r="AB165" s="69">
        <f t="shared" si="15"/>
        <v>0</v>
      </c>
      <c r="AC165" s="69">
        <f t="shared" si="15"/>
        <v>0</v>
      </c>
      <c r="AD165" s="69">
        <f t="shared" si="15"/>
        <v>0</v>
      </c>
    </row>
    <row r="166" hidden="1">
      <c r="B166" s="108"/>
      <c r="C166" s="164" t="s">
        <v>790</v>
      </c>
      <c r="D166" s="167" t="s">
        <v>177</v>
      </c>
      <c r="F166" s="125">
        <v>37078.0</v>
      </c>
      <c r="G166" s="119"/>
      <c r="H166" s="71"/>
      <c r="I166" s="71"/>
      <c r="J166" s="71"/>
      <c r="K166" s="71"/>
      <c r="L166" s="119"/>
      <c r="M166" s="120">
        <f>if(Count(F166:K166)&gt;0,sum(F166:K166),"")</f>
        <v>37078</v>
      </c>
      <c r="N166" s="115">
        <f t="shared" ref="N166:N170" si="16">if(ISNUMBER(M166)=false,"",if($J$8&lt;&gt;0,if(M166&lt;&gt;"",M166*$J$8,""),""))</f>
        <v>247.8425944</v>
      </c>
      <c r="Q166" s="60"/>
      <c r="R166" s="54"/>
      <c r="S166" s="54"/>
      <c r="T166" s="54"/>
      <c r="U166" s="54"/>
      <c r="V166" s="54"/>
      <c r="W166" s="54"/>
      <c r="X166" s="54"/>
      <c r="Y166" s="54"/>
      <c r="Z166" s="54"/>
      <c r="AA166" s="54"/>
      <c r="AB166" s="54"/>
      <c r="AC166" s="54"/>
      <c r="AD166" s="54"/>
    </row>
    <row r="167" hidden="1">
      <c r="B167" s="108"/>
      <c r="C167" s="167" t="s">
        <v>179</v>
      </c>
      <c r="D167" s="167" t="s">
        <v>180</v>
      </c>
      <c r="F167" s="125">
        <v>0.0</v>
      </c>
      <c r="G167" s="70"/>
      <c r="H167" s="66"/>
      <c r="I167" s="66"/>
      <c r="J167" s="66"/>
      <c r="K167" s="66"/>
      <c r="L167" s="66"/>
      <c r="M167" s="120">
        <f t="shared" ref="M167:M170" si="17">if(Count(F167:L167)&gt;0,sum(F167:L167),"")</f>
        <v>0</v>
      </c>
      <c r="N167" s="115">
        <f t="shared" si="16"/>
        <v>0</v>
      </c>
      <c r="P167" s="54"/>
      <c r="Q167" s="52" t="s">
        <v>188</v>
      </c>
      <c r="R167" s="127"/>
      <c r="S167" s="127"/>
      <c r="T167" s="127"/>
      <c r="U167" s="127"/>
      <c r="V167" s="127"/>
      <c r="W167" s="126"/>
      <c r="X167" s="126"/>
      <c r="Y167" s="127"/>
      <c r="Z167" s="127"/>
      <c r="AA167" s="127"/>
      <c r="AB167" s="127"/>
      <c r="AC167" s="127"/>
      <c r="AD167" s="127"/>
    </row>
    <row r="168" hidden="1">
      <c r="B168" s="108"/>
      <c r="C168" s="167" t="s">
        <v>181</v>
      </c>
      <c r="D168" s="167" t="s">
        <v>182</v>
      </c>
      <c r="F168" s="70">
        <v>0.0</v>
      </c>
      <c r="G168" s="70"/>
      <c r="H168" s="66"/>
      <c r="I168" s="66"/>
      <c r="J168" s="66"/>
      <c r="K168" s="66"/>
      <c r="L168" s="66"/>
      <c r="M168" s="120">
        <f t="shared" si="17"/>
        <v>0</v>
      </c>
      <c r="N168" s="115">
        <f t="shared" si="16"/>
        <v>0</v>
      </c>
      <c r="P168" s="54"/>
      <c r="Q168" s="60" t="s">
        <v>185</v>
      </c>
      <c r="R168" s="69">
        <f t="shared" ref="R168:AD168" si="18">R167*$J$8</f>
        <v>0</v>
      </c>
      <c r="S168" s="69">
        <f t="shared" si="18"/>
        <v>0</v>
      </c>
      <c r="T168" s="69">
        <f t="shared" si="18"/>
        <v>0</v>
      </c>
      <c r="U168" s="69">
        <f t="shared" si="18"/>
        <v>0</v>
      </c>
      <c r="V168" s="69">
        <f t="shared" si="18"/>
        <v>0</v>
      </c>
      <c r="W168" s="128">
        <f t="shared" si="18"/>
        <v>0</v>
      </c>
      <c r="X168" s="128">
        <f t="shared" si="18"/>
        <v>0</v>
      </c>
      <c r="Y168" s="69">
        <f t="shared" si="18"/>
        <v>0</v>
      </c>
      <c r="Z168" s="69">
        <f t="shared" si="18"/>
        <v>0</v>
      </c>
      <c r="AA168" s="69">
        <f t="shared" si="18"/>
        <v>0</v>
      </c>
      <c r="AB168" s="69">
        <f t="shared" si="18"/>
        <v>0</v>
      </c>
      <c r="AC168" s="69">
        <f t="shared" si="18"/>
        <v>0</v>
      </c>
      <c r="AD168" s="69">
        <f t="shared" si="18"/>
        <v>0</v>
      </c>
    </row>
    <row r="169" hidden="1">
      <c r="B169" s="108"/>
      <c r="C169" s="167" t="s">
        <v>184</v>
      </c>
      <c r="D169" s="167" t="s">
        <v>180</v>
      </c>
      <c r="F169" s="70">
        <v>0.0</v>
      </c>
      <c r="G169" s="66"/>
      <c r="H169" s="66"/>
      <c r="I169" s="66"/>
      <c r="J169" s="66"/>
      <c r="K169" s="66"/>
      <c r="L169" s="66"/>
      <c r="M169" s="120">
        <f t="shared" si="17"/>
        <v>0</v>
      </c>
      <c r="N169" s="115">
        <f t="shared" si="16"/>
        <v>0</v>
      </c>
      <c r="P169" s="54"/>
      <c r="Q169" s="60"/>
      <c r="R169" s="54"/>
      <c r="S169" s="54"/>
      <c r="T169" s="54"/>
      <c r="U169" s="54"/>
      <c r="V169" s="54"/>
      <c r="W169" s="54"/>
      <c r="X169" s="54"/>
      <c r="Y169" s="54"/>
      <c r="Z169" s="54"/>
      <c r="AA169" s="54"/>
      <c r="AB169" s="54"/>
      <c r="AC169" s="54"/>
      <c r="AD169" s="54"/>
    </row>
    <row r="170" hidden="1">
      <c r="B170" s="163" t="s">
        <v>186</v>
      </c>
      <c r="C170" s="65"/>
      <c r="D170" s="108"/>
      <c r="E170" s="108"/>
      <c r="F170" s="71"/>
      <c r="G170" s="71"/>
      <c r="H170" s="71"/>
      <c r="I170" s="71"/>
      <c r="J170" s="71"/>
      <c r="K170" s="71"/>
      <c r="L170" s="71"/>
      <c r="M170" s="71" t="str">
        <f t="shared" si="17"/>
        <v/>
      </c>
      <c r="N170" s="68" t="str">
        <f t="shared" si="16"/>
        <v/>
      </c>
      <c r="P170" s="110"/>
      <c r="Q170" s="55" t="s">
        <v>192</v>
      </c>
      <c r="R170" s="127"/>
      <c r="S170" s="127"/>
      <c r="T170" s="127"/>
      <c r="U170" s="127"/>
      <c r="V170" s="127"/>
      <c r="W170" s="126"/>
      <c r="X170" s="126"/>
      <c r="Y170" s="127"/>
      <c r="Z170" s="127"/>
      <c r="AA170" s="127"/>
      <c r="AB170" s="127"/>
      <c r="AC170" s="127"/>
      <c r="AD170" s="127"/>
    </row>
    <row r="171" hidden="1">
      <c r="B171" s="108"/>
      <c r="C171" s="192" t="s">
        <v>187</v>
      </c>
      <c r="D171" s="108"/>
      <c r="E171" s="108"/>
      <c r="F171" s="113">
        <v>248.0</v>
      </c>
      <c r="G171" s="71"/>
      <c r="H171" s="130" t="s">
        <v>173</v>
      </c>
      <c r="I171" s="131">
        <f>sum(N172:N173)</f>
        <v>247.8425944</v>
      </c>
      <c r="J171" s="71"/>
      <c r="K171" s="71"/>
      <c r="L171" s="71"/>
      <c r="M171" s="71"/>
      <c r="N171" s="68"/>
      <c r="P171" s="54"/>
      <c r="Q171" s="60" t="s">
        <v>185</v>
      </c>
      <c r="R171" s="69">
        <f t="shared" ref="R171:AD171" si="19">R170*$J$8</f>
        <v>0</v>
      </c>
      <c r="S171" s="69">
        <f t="shared" si="19"/>
        <v>0</v>
      </c>
      <c r="T171" s="69">
        <f t="shared" si="19"/>
        <v>0</v>
      </c>
      <c r="U171" s="69">
        <f t="shared" si="19"/>
        <v>0</v>
      </c>
      <c r="V171" s="69">
        <f t="shared" si="19"/>
        <v>0</v>
      </c>
      <c r="W171" s="128">
        <f t="shared" si="19"/>
        <v>0</v>
      </c>
      <c r="X171" s="128">
        <f t="shared" si="19"/>
        <v>0</v>
      </c>
      <c r="Y171" s="69">
        <f t="shared" si="19"/>
        <v>0</v>
      </c>
      <c r="Z171" s="69">
        <f t="shared" si="19"/>
        <v>0</v>
      </c>
      <c r="AA171" s="69">
        <f t="shared" si="19"/>
        <v>0</v>
      </c>
      <c r="AB171" s="69">
        <f t="shared" si="19"/>
        <v>0</v>
      </c>
      <c r="AC171" s="69">
        <f t="shared" si="19"/>
        <v>0</v>
      </c>
      <c r="AD171" s="69">
        <f t="shared" si="19"/>
        <v>0</v>
      </c>
    </row>
    <row r="172" hidden="1">
      <c r="B172" s="108"/>
      <c r="C172" s="164" t="s">
        <v>332</v>
      </c>
      <c r="D172" s="108"/>
      <c r="E172" s="108"/>
      <c r="F172" s="118">
        <f>F166</f>
        <v>37078</v>
      </c>
      <c r="G172" s="119"/>
      <c r="H172" s="71"/>
      <c r="I172" s="71"/>
      <c r="J172" s="71"/>
      <c r="K172" s="71"/>
      <c r="L172" s="71"/>
      <c r="M172" s="120">
        <f t="shared" ref="M172:M173" si="20">if(Count(F172:L172)&gt;0,sum(F172:L172),"")</f>
        <v>37078</v>
      </c>
      <c r="N172" s="115">
        <f t="shared" ref="N172:N175" si="21">if(ISNUMBER(M172)=false,"",if($J$8&lt;&gt;0,if(M172&lt;&gt;"",M172*$J$8,""),""))</f>
        <v>247.8425944</v>
      </c>
      <c r="O172" s="54"/>
      <c r="P172" s="54"/>
      <c r="Q172" s="54"/>
      <c r="R172" s="54"/>
      <c r="S172" s="54"/>
      <c r="T172" s="54"/>
      <c r="U172" s="54"/>
      <c r="V172" s="54"/>
      <c r="W172" s="54"/>
      <c r="X172" s="54"/>
      <c r="Y172" s="54"/>
      <c r="Z172" s="54"/>
      <c r="AA172" s="54"/>
      <c r="AB172" s="54"/>
      <c r="AC172" s="54"/>
      <c r="AD172" s="54"/>
    </row>
    <row r="173" hidden="1">
      <c r="B173" s="108"/>
      <c r="C173" s="167" t="s">
        <v>190</v>
      </c>
      <c r="D173" s="108"/>
      <c r="E173" s="108"/>
      <c r="F173" s="132">
        <f>M167</f>
        <v>0</v>
      </c>
      <c r="G173" s="71"/>
      <c r="H173" s="71"/>
      <c r="I173" s="71"/>
      <c r="J173" s="71"/>
      <c r="K173" s="71"/>
      <c r="L173" s="71"/>
      <c r="M173" s="120">
        <f t="shared" si="20"/>
        <v>0</v>
      </c>
      <c r="N173" s="115">
        <f t="shared" si="21"/>
        <v>0</v>
      </c>
      <c r="O173" s="54"/>
      <c r="P173" s="54"/>
      <c r="Q173" s="52" t="s">
        <v>195</v>
      </c>
      <c r="R173" s="126"/>
      <c r="S173" s="126"/>
      <c r="T173" s="126"/>
      <c r="U173" s="127"/>
      <c r="V173" s="126"/>
      <c r="W173" s="126"/>
      <c r="X173" s="126"/>
      <c r="Y173" s="126"/>
      <c r="Z173" s="126"/>
      <c r="AA173" s="126"/>
      <c r="AB173" s="126"/>
      <c r="AC173" s="126"/>
      <c r="AD173" s="126"/>
    </row>
    <row r="174" hidden="1">
      <c r="B174" s="163" t="s">
        <v>191</v>
      </c>
      <c r="C174" s="65"/>
      <c r="D174" s="108"/>
      <c r="E174" s="108"/>
      <c r="F174" s="71"/>
      <c r="G174" s="71"/>
      <c r="H174" s="71"/>
      <c r="I174" s="71"/>
      <c r="J174" s="71"/>
      <c r="K174" s="71"/>
      <c r="L174" s="71"/>
      <c r="M174" s="71"/>
      <c r="N174" s="68" t="str">
        <f t="shared" si="21"/>
        <v/>
      </c>
      <c r="O174" s="54"/>
      <c r="P174" s="54"/>
      <c r="Q174" s="54" t="s">
        <v>185</v>
      </c>
      <c r="R174" s="69">
        <f t="shared" ref="R174:AD174" si="22">R173*$J$8</f>
        <v>0</v>
      </c>
      <c r="S174" s="69">
        <f t="shared" si="22"/>
        <v>0</v>
      </c>
      <c r="T174" s="69">
        <f t="shared" si="22"/>
        <v>0</v>
      </c>
      <c r="U174" s="69">
        <f t="shared" si="22"/>
        <v>0</v>
      </c>
      <c r="V174" s="69">
        <f t="shared" si="22"/>
        <v>0</v>
      </c>
      <c r="W174" s="128">
        <f t="shared" si="22"/>
        <v>0</v>
      </c>
      <c r="X174" s="128">
        <f t="shared" si="22"/>
        <v>0</v>
      </c>
      <c r="Y174" s="69">
        <f t="shared" si="22"/>
        <v>0</v>
      </c>
      <c r="Z174" s="69">
        <f t="shared" si="22"/>
        <v>0</v>
      </c>
      <c r="AA174" s="69">
        <f t="shared" si="22"/>
        <v>0</v>
      </c>
      <c r="AB174" s="69">
        <f t="shared" si="22"/>
        <v>0</v>
      </c>
      <c r="AC174" s="69">
        <f t="shared" si="22"/>
        <v>0</v>
      </c>
      <c r="AD174" s="69">
        <f t="shared" si="22"/>
        <v>0</v>
      </c>
    </row>
    <row r="175" hidden="1">
      <c r="A175" s="54"/>
      <c r="B175" s="108"/>
      <c r="C175" s="194" t="s">
        <v>193</v>
      </c>
      <c r="D175" s="108"/>
      <c r="E175" s="108"/>
      <c r="F175" s="113">
        <v>0.0</v>
      </c>
      <c r="G175" s="71"/>
      <c r="H175" s="130" t="s">
        <v>173</v>
      </c>
      <c r="I175" s="131">
        <f>M176</f>
        <v>0</v>
      </c>
      <c r="J175" s="71"/>
      <c r="K175" s="71"/>
      <c r="L175" s="71"/>
      <c r="M175" s="71">
        <f t="shared" ref="M175:M176" si="23">if(Count(F175:L175)&gt;0,sum(F175:L175),"")</f>
        <v>0</v>
      </c>
      <c r="N175" s="68">
        <f t="shared" si="21"/>
        <v>0</v>
      </c>
      <c r="P175" s="56"/>
    </row>
    <row r="176" hidden="1">
      <c r="A176" s="54"/>
      <c r="B176" s="108"/>
      <c r="C176" s="164" t="s">
        <v>333</v>
      </c>
      <c r="D176" s="108"/>
      <c r="E176" s="108"/>
      <c r="F176" s="118">
        <f>if(F150="Yes",0,F156)</f>
        <v>0</v>
      </c>
      <c r="G176" s="119"/>
      <c r="H176" s="71"/>
      <c r="I176" s="71"/>
      <c r="J176" s="71"/>
      <c r="K176" s="71"/>
      <c r="L176" s="71"/>
      <c r="M176" s="120">
        <f t="shared" si="23"/>
        <v>0</v>
      </c>
      <c r="N176" s="133" t="s">
        <v>151</v>
      </c>
      <c r="O176" s="119"/>
      <c r="P176" s="54"/>
    </row>
    <row r="177" hidden="1">
      <c r="A177" s="54"/>
      <c r="B177" s="108"/>
      <c r="C177" s="108"/>
      <c r="D177" s="108"/>
      <c r="E177" s="108"/>
      <c r="F177" s="71"/>
      <c r="G177" s="71"/>
      <c r="H177" s="71"/>
      <c r="I177" s="71"/>
      <c r="J177" s="71"/>
      <c r="K177" s="71"/>
      <c r="L177" s="71"/>
      <c r="M177" s="71"/>
      <c r="N177" s="68"/>
      <c r="O177" s="119"/>
      <c r="P177" s="54"/>
    </row>
    <row r="178" hidden="1">
      <c r="B178" s="108"/>
      <c r="C178" s="194" t="s">
        <v>196</v>
      </c>
      <c r="D178" s="108"/>
      <c r="E178" s="108"/>
      <c r="F178" s="113">
        <v>100000.0</v>
      </c>
      <c r="G178" s="71"/>
      <c r="H178" s="130" t="s">
        <v>173</v>
      </c>
      <c r="I178" s="131">
        <f>M179</f>
        <v>100000</v>
      </c>
      <c r="J178" s="71"/>
      <c r="K178" s="71"/>
      <c r="L178" s="71"/>
      <c r="M178" s="71">
        <f t="shared" ref="M178:M180" si="24">if(Count(F178:L178)&gt;0,sum(F178:L178),"")</f>
        <v>200000</v>
      </c>
      <c r="N178" s="68">
        <f>if(ISNUMBER(M178)=false,"",if($J$8&lt;&gt;0,if(M178&lt;&gt;"",M178*$J$8,""),""))</f>
        <v>1336.87143</v>
      </c>
      <c r="P178" s="56"/>
    </row>
    <row r="179" hidden="1">
      <c r="B179" s="108"/>
      <c r="C179" s="164" t="s">
        <v>334</v>
      </c>
      <c r="D179" s="108"/>
      <c r="E179" s="108"/>
      <c r="F179" s="70">
        <v>100000.0</v>
      </c>
      <c r="G179" s="119"/>
      <c r="H179" s="71"/>
      <c r="I179" s="71"/>
      <c r="J179" s="71"/>
      <c r="K179" s="71"/>
      <c r="L179" s="71"/>
      <c r="M179" s="120">
        <f t="shared" si="24"/>
        <v>100000</v>
      </c>
      <c r="N179" s="133" t="s">
        <v>151</v>
      </c>
      <c r="O179" s="54"/>
      <c r="P179" s="54"/>
    </row>
    <row r="180" hidden="1">
      <c r="B180" s="108"/>
      <c r="C180" s="65"/>
      <c r="D180" s="108"/>
      <c r="E180" s="108"/>
      <c r="F180" s="119"/>
      <c r="G180" s="71"/>
      <c r="H180" s="71"/>
      <c r="I180" s="71"/>
      <c r="J180" s="71"/>
      <c r="K180" s="71"/>
      <c r="L180" s="71"/>
      <c r="M180" s="71" t="str">
        <f t="shared" si="24"/>
        <v/>
      </c>
      <c r="N180" s="68" t="str">
        <f t="shared" ref="N180:N181" si="25">M180</f>
        <v/>
      </c>
      <c r="O180" s="54"/>
      <c r="P180" s="54"/>
    </row>
    <row r="181" hidden="1">
      <c r="B181" s="108"/>
      <c r="C181" s="194" t="s">
        <v>198</v>
      </c>
      <c r="D181" s="108"/>
      <c r="E181" s="108"/>
      <c r="F181" s="113">
        <v>-825.0</v>
      </c>
      <c r="G181" s="71"/>
      <c r="H181" s="130" t="s">
        <v>173</v>
      </c>
      <c r="I181" s="131">
        <f>Q187-I178</f>
        <v>-825.3151562</v>
      </c>
      <c r="J181" s="119"/>
      <c r="K181" s="119"/>
      <c r="L181" s="119"/>
      <c r="M181" s="54"/>
      <c r="N181" s="68" t="str">
        <f t="shared" si="25"/>
        <v/>
      </c>
      <c r="P181" s="56"/>
    </row>
    <row r="182" hidden="1">
      <c r="B182" s="108"/>
      <c r="C182" s="108"/>
      <c r="D182" s="108"/>
      <c r="E182" s="108"/>
      <c r="F182" s="54"/>
      <c r="G182" s="71"/>
      <c r="H182" s="71"/>
      <c r="I182" s="71"/>
      <c r="J182" s="71"/>
      <c r="K182" s="71"/>
      <c r="L182" s="71"/>
      <c r="M182" s="67"/>
      <c r="N182" s="68"/>
      <c r="O182" s="54"/>
      <c r="P182" s="54"/>
    </row>
    <row r="183" hidden="1">
      <c r="B183" s="108"/>
      <c r="C183" s="194" t="s">
        <v>199</v>
      </c>
      <c r="D183" s="108"/>
      <c r="E183" s="108"/>
      <c r="F183" s="113">
        <v>0.0</v>
      </c>
      <c r="G183" s="71"/>
      <c r="H183" s="130" t="s">
        <v>173</v>
      </c>
      <c r="I183" s="131">
        <f>N184-N185</f>
        <v>0</v>
      </c>
      <c r="J183" s="71"/>
      <c r="K183" s="71"/>
      <c r="L183" s="71"/>
      <c r="M183" s="71"/>
      <c r="N183" s="68"/>
      <c r="P183" s="56"/>
    </row>
    <row r="184" hidden="1">
      <c r="B184" s="198" t="s">
        <v>205</v>
      </c>
      <c r="C184" s="105" t="s">
        <v>336</v>
      </c>
      <c r="D184" s="108"/>
      <c r="E184" s="108"/>
      <c r="F184" s="125"/>
      <c r="G184" s="71"/>
      <c r="H184" s="169"/>
      <c r="I184" s="71"/>
      <c r="J184" s="71"/>
      <c r="K184" s="71"/>
      <c r="L184" s="71"/>
      <c r="M184" s="71"/>
      <c r="N184" s="134" t="str">
        <f t="shared" ref="N184:N185" si="26">F184</f>
        <v/>
      </c>
      <c r="O184" s="54"/>
      <c r="P184" s="54"/>
    </row>
    <row r="185" hidden="1">
      <c r="B185" s="192" t="s">
        <v>128</v>
      </c>
      <c r="C185" s="164" t="s">
        <v>337</v>
      </c>
      <c r="D185" s="108"/>
      <c r="E185" s="108"/>
      <c r="F185" s="118" t="str">
        <f>O69</f>
        <v/>
      </c>
      <c r="G185" s="71"/>
      <c r="H185" s="169" t="s">
        <v>338</v>
      </c>
      <c r="I185" s="71"/>
      <c r="J185" s="71"/>
      <c r="K185" s="71">
        <f>I187+F183</f>
        <v>99174.68484</v>
      </c>
      <c r="L185" s="71"/>
      <c r="M185" s="71"/>
      <c r="N185" s="134" t="str">
        <f t="shared" si="26"/>
        <v/>
      </c>
      <c r="O185" s="54"/>
      <c r="P185" s="54"/>
    </row>
    <row r="186" hidden="1">
      <c r="B186" s="108"/>
      <c r="C186" s="108"/>
      <c r="D186" s="108"/>
      <c r="E186" s="108"/>
      <c r="F186" s="119"/>
      <c r="G186" s="71"/>
      <c r="H186" s="71"/>
      <c r="I186" s="71"/>
      <c r="J186" s="71">
        <f>I175+I178+I181-I183</f>
        <v>99174.68484</v>
      </c>
      <c r="K186" s="71"/>
      <c r="L186" s="71"/>
      <c r="M186" s="71"/>
      <c r="N186" s="71"/>
    </row>
    <row r="187" hidden="1">
      <c r="B187" s="108"/>
      <c r="C187" s="194" t="s">
        <v>201</v>
      </c>
      <c r="D187" s="108"/>
      <c r="E187" s="108"/>
      <c r="F187" s="113">
        <v>99175.0</v>
      </c>
      <c r="G187" s="71"/>
      <c r="H187" s="130" t="s">
        <v>173</v>
      </c>
      <c r="I187" s="131">
        <f>sum(O188:O206)</f>
        <v>99174.68484</v>
      </c>
      <c r="J187" s="135" t="s">
        <v>202</v>
      </c>
      <c r="K187" s="71"/>
      <c r="L187" s="71"/>
      <c r="M187" s="71"/>
      <c r="N187" s="71"/>
      <c r="P187" s="2" t="s">
        <v>203</v>
      </c>
      <c r="Q187" s="59">
        <f>M188+N189+N190+N191+N192+N193+N194+N195+N196-M197-N198-N199+N200+M201-M202-M203-M204+M205+M206</f>
        <v>99174.68484</v>
      </c>
    </row>
    <row r="188" hidden="1">
      <c r="B188" s="108"/>
      <c r="C188" s="164" t="s">
        <v>204</v>
      </c>
      <c r="D188" s="108"/>
      <c r="E188" s="108"/>
      <c r="F188" s="132">
        <f>F179+F176</f>
        <v>100000</v>
      </c>
      <c r="G188" s="119"/>
      <c r="H188" s="71"/>
      <c r="I188" s="71"/>
      <c r="J188" s="71"/>
      <c r="K188" s="71"/>
      <c r="L188" s="71"/>
      <c r="M188" s="120">
        <f t="shared" ref="M188:M200" si="28">if(Count(F188:L188)&gt;0,sum(F188:L188),"")</f>
        <v>100000</v>
      </c>
      <c r="N188" s="54"/>
      <c r="O188" s="136">
        <f>M188</f>
        <v>100000</v>
      </c>
      <c r="P188" s="54"/>
    </row>
    <row r="189" hidden="1">
      <c r="B189" s="137" t="s">
        <v>205</v>
      </c>
      <c r="C189" s="164" t="s">
        <v>206</v>
      </c>
      <c r="D189" s="65"/>
      <c r="E189" s="65"/>
      <c r="F189" s="132" t="str">
        <f t="shared" ref="F189:L189" si="27">F27</f>
        <v/>
      </c>
      <c r="G189" s="132" t="str">
        <f t="shared" si="27"/>
        <v/>
      </c>
      <c r="H189" s="132" t="str">
        <f t="shared" si="27"/>
        <v/>
      </c>
      <c r="I189" s="132" t="str">
        <f t="shared" si="27"/>
        <v/>
      </c>
      <c r="J189" s="132" t="str">
        <f t="shared" si="27"/>
        <v/>
      </c>
      <c r="K189" s="132" t="str">
        <f t="shared" si="27"/>
        <v/>
      </c>
      <c r="L189" s="132" t="str">
        <f t="shared" si="27"/>
        <v/>
      </c>
      <c r="M189" s="120" t="str">
        <f t="shared" si="28"/>
        <v/>
      </c>
      <c r="N189" s="134" t="str">
        <f t="shared" ref="N189:N196" si="30">if(ISNUMBER(M189)=false,"",if($J$8&lt;&gt;0,if(M189&lt;&gt;"",M189*$J$8,""),""))</f>
        <v/>
      </c>
      <c r="O189" s="138" t="str">
        <f t="shared" ref="O189:O196" si="31">N189</f>
        <v/>
      </c>
      <c r="P189" s="54"/>
    </row>
    <row r="190" hidden="1">
      <c r="B190" s="137" t="s">
        <v>205</v>
      </c>
      <c r="C190" s="203" t="s">
        <v>207</v>
      </c>
      <c r="D190" s="65"/>
      <c r="E190" s="65"/>
      <c r="F190" s="132" t="str">
        <f t="shared" ref="F190:L190" si="29">F28</f>
        <v/>
      </c>
      <c r="G190" s="132" t="str">
        <f t="shared" si="29"/>
        <v/>
      </c>
      <c r="H190" s="132" t="str">
        <f t="shared" si="29"/>
        <v/>
      </c>
      <c r="I190" s="132" t="str">
        <f t="shared" si="29"/>
        <v/>
      </c>
      <c r="J190" s="132" t="str">
        <f t="shared" si="29"/>
        <v/>
      </c>
      <c r="K190" s="132" t="str">
        <f t="shared" si="29"/>
        <v/>
      </c>
      <c r="L190" s="132" t="str">
        <f t="shared" si="29"/>
        <v/>
      </c>
      <c r="M190" s="120" t="str">
        <f t="shared" si="28"/>
        <v/>
      </c>
      <c r="N190" s="134" t="str">
        <f t="shared" si="30"/>
        <v/>
      </c>
      <c r="O190" s="138" t="str">
        <f t="shared" si="31"/>
        <v/>
      </c>
      <c r="P190" s="54"/>
    </row>
    <row r="191" hidden="1">
      <c r="B191" s="137" t="s">
        <v>205</v>
      </c>
      <c r="C191" s="164" t="s">
        <v>208</v>
      </c>
      <c r="D191" s="65"/>
      <c r="E191" s="65"/>
      <c r="F191" s="132">
        <f t="shared" ref="F191:L191" si="32">F34</f>
        <v>62337.31</v>
      </c>
      <c r="G191" s="132" t="str">
        <f t="shared" si="32"/>
        <v/>
      </c>
      <c r="H191" s="132" t="str">
        <f t="shared" si="32"/>
        <v/>
      </c>
      <c r="I191" s="132" t="str">
        <f t="shared" si="32"/>
        <v/>
      </c>
      <c r="J191" s="132" t="str">
        <f t="shared" si="32"/>
        <v/>
      </c>
      <c r="K191" s="132" t="str">
        <f t="shared" si="32"/>
        <v/>
      </c>
      <c r="L191" s="132" t="str">
        <f t="shared" si="32"/>
        <v/>
      </c>
      <c r="M191" s="120">
        <f t="shared" si="28"/>
        <v>62337.31</v>
      </c>
      <c r="N191" s="134">
        <f t="shared" si="30"/>
        <v>416.6848438</v>
      </c>
      <c r="O191" s="138">
        <f t="shared" si="31"/>
        <v>416.6848438</v>
      </c>
      <c r="P191" s="54"/>
    </row>
    <row r="192" hidden="1">
      <c r="B192" s="137" t="s">
        <v>205</v>
      </c>
      <c r="C192" s="203" t="s">
        <v>209</v>
      </c>
      <c r="D192" s="65"/>
      <c r="E192" s="65"/>
      <c r="F192" s="132" t="str">
        <f t="shared" ref="F192:L192" si="33">F37</f>
        <v/>
      </c>
      <c r="G192" s="132" t="str">
        <f t="shared" si="33"/>
        <v/>
      </c>
      <c r="H192" s="132" t="str">
        <f t="shared" si="33"/>
        <v/>
      </c>
      <c r="I192" s="132" t="str">
        <f t="shared" si="33"/>
        <v/>
      </c>
      <c r="J192" s="132" t="str">
        <f t="shared" si="33"/>
        <v/>
      </c>
      <c r="K192" s="132" t="str">
        <f t="shared" si="33"/>
        <v/>
      </c>
      <c r="L192" s="132" t="str">
        <f t="shared" si="33"/>
        <v/>
      </c>
      <c r="M192" s="120" t="str">
        <f t="shared" si="28"/>
        <v/>
      </c>
      <c r="N192" s="68" t="str">
        <f t="shared" si="30"/>
        <v/>
      </c>
      <c r="O192" s="138" t="str">
        <f t="shared" si="31"/>
        <v/>
      </c>
      <c r="P192" s="54"/>
    </row>
    <row r="193" hidden="1">
      <c r="B193" s="137" t="s">
        <v>205</v>
      </c>
      <c r="C193" s="164" t="s">
        <v>210</v>
      </c>
      <c r="D193" s="65"/>
      <c r="E193" s="65"/>
      <c r="F193" s="132" t="str">
        <f t="shared" ref="F193:L193" si="34">F38</f>
        <v/>
      </c>
      <c r="G193" s="132" t="str">
        <f t="shared" si="34"/>
        <v/>
      </c>
      <c r="H193" s="132" t="str">
        <f t="shared" si="34"/>
        <v/>
      </c>
      <c r="I193" s="132" t="str">
        <f t="shared" si="34"/>
        <v/>
      </c>
      <c r="J193" s="132" t="str">
        <f t="shared" si="34"/>
        <v/>
      </c>
      <c r="K193" s="132" t="str">
        <f t="shared" si="34"/>
        <v/>
      </c>
      <c r="L193" s="132" t="str">
        <f t="shared" si="34"/>
        <v/>
      </c>
      <c r="M193" s="120" t="str">
        <f t="shared" si="28"/>
        <v/>
      </c>
      <c r="N193" s="134" t="str">
        <f t="shared" si="30"/>
        <v/>
      </c>
      <c r="O193" s="138" t="str">
        <f t="shared" si="31"/>
        <v/>
      </c>
      <c r="P193" s="54"/>
    </row>
    <row r="194" hidden="1">
      <c r="B194" s="137" t="s">
        <v>205</v>
      </c>
      <c r="C194" s="164" t="s">
        <v>211</v>
      </c>
      <c r="D194" s="65"/>
      <c r="E194" s="65"/>
      <c r="F194" s="132" t="str">
        <f>F39</f>
        <v/>
      </c>
      <c r="G194" s="132"/>
      <c r="H194" s="132"/>
      <c r="I194" s="132"/>
      <c r="J194" s="132"/>
      <c r="K194" s="132"/>
      <c r="L194" s="132"/>
      <c r="M194" s="120" t="str">
        <f t="shared" si="28"/>
        <v/>
      </c>
      <c r="N194" s="134" t="str">
        <f t="shared" si="30"/>
        <v/>
      </c>
      <c r="O194" s="138" t="str">
        <f t="shared" si="31"/>
        <v/>
      </c>
      <c r="P194" s="54"/>
    </row>
    <row r="195" hidden="1">
      <c r="B195" s="137" t="s">
        <v>205</v>
      </c>
      <c r="C195" s="203" t="s">
        <v>212</v>
      </c>
      <c r="D195" s="65"/>
      <c r="E195" s="65"/>
      <c r="F195" s="132" t="str">
        <f t="shared" ref="F195:L195" si="35">F44</f>
        <v/>
      </c>
      <c r="G195" s="132" t="str">
        <f t="shared" si="35"/>
        <v/>
      </c>
      <c r="H195" s="132" t="str">
        <f t="shared" si="35"/>
        <v/>
      </c>
      <c r="I195" s="132" t="str">
        <f t="shared" si="35"/>
        <v/>
      </c>
      <c r="J195" s="132" t="str">
        <f t="shared" si="35"/>
        <v/>
      </c>
      <c r="K195" s="132" t="str">
        <f t="shared" si="35"/>
        <v/>
      </c>
      <c r="L195" s="132" t="str">
        <f t="shared" si="35"/>
        <v/>
      </c>
      <c r="M195" s="120" t="str">
        <f t="shared" si="28"/>
        <v/>
      </c>
      <c r="N195" s="68" t="str">
        <f t="shared" si="30"/>
        <v/>
      </c>
      <c r="O195" s="138" t="str">
        <f t="shared" si="31"/>
        <v/>
      </c>
      <c r="P195" s="54"/>
    </row>
    <row r="196" hidden="1">
      <c r="B196" s="137" t="s">
        <v>205</v>
      </c>
      <c r="C196" s="203" t="s">
        <v>213</v>
      </c>
      <c r="D196" s="65"/>
      <c r="E196" s="65"/>
      <c r="F196" s="132" t="str">
        <f t="shared" ref="F196:L196" si="36">F45</f>
        <v/>
      </c>
      <c r="G196" s="132" t="str">
        <f t="shared" si="36"/>
        <v/>
      </c>
      <c r="H196" s="132" t="str">
        <f t="shared" si="36"/>
        <v/>
      </c>
      <c r="I196" s="132" t="str">
        <f t="shared" si="36"/>
        <v/>
      </c>
      <c r="J196" s="132" t="str">
        <f t="shared" si="36"/>
        <v/>
      </c>
      <c r="K196" s="132" t="str">
        <f t="shared" si="36"/>
        <v/>
      </c>
      <c r="L196" s="132" t="str">
        <f t="shared" si="36"/>
        <v/>
      </c>
      <c r="M196" s="120" t="str">
        <f t="shared" si="28"/>
        <v/>
      </c>
      <c r="N196" s="68" t="str">
        <f t="shared" si="30"/>
        <v/>
      </c>
      <c r="O196" s="138" t="str">
        <f t="shared" si="31"/>
        <v/>
      </c>
      <c r="P196" s="54"/>
    </row>
    <row r="197" hidden="1">
      <c r="B197" s="65" t="s">
        <v>128</v>
      </c>
      <c r="C197" s="203" t="s">
        <v>214</v>
      </c>
      <c r="D197" s="65"/>
      <c r="E197" s="65"/>
      <c r="F197" s="140"/>
      <c r="G197" s="71"/>
      <c r="H197" s="71"/>
      <c r="I197" s="71"/>
      <c r="J197" s="71"/>
      <c r="K197" s="71"/>
      <c r="L197" s="71"/>
      <c r="M197" s="68" t="str">
        <f t="shared" si="28"/>
        <v/>
      </c>
      <c r="N197" s="141"/>
      <c r="O197" s="138">
        <f>-M197</f>
        <v>0</v>
      </c>
      <c r="P197" s="54"/>
    </row>
    <row r="198" hidden="1">
      <c r="B198" s="65" t="s">
        <v>128</v>
      </c>
      <c r="C198" s="203" t="s">
        <v>215</v>
      </c>
      <c r="D198" s="65"/>
      <c r="E198" s="65"/>
      <c r="F198" s="132" t="str">
        <f t="shared" ref="F198:L198" si="37">F49</f>
        <v/>
      </c>
      <c r="G198" s="132" t="str">
        <f t="shared" si="37"/>
        <v/>
      </c>
      <c r="H198" s="132" t="str">
        <f t="shared" si="37"/>
        <v/>
      </c>
      <c r="I198" s="132" t="str">
        <f t="shared" si="37"/>
        <v/>
      </c>
      <c r="J198" s="132" t="str">
        <f t="shared" si="37"/>
        <v/>
      </c>
      <c r="K198" s="132" t="str">
        <f t="shared" si="37"/>
        <v/>
      </c>
      <c r="L198" s="132" t="str">
        <f t="shared" si="37"/>
        <v/>
      </c>
      <c r="M198" s="120" t="str">
        <f t="shared" si="28"/>
        <v/>
      </c>
      <c r="N198" s="68" t="str">
        <f t="shared" ref="N198:N200" si="39">if(ISNUMBER(M198)=false,"",if($J$8&lt;&gt;0,if(M198&lt;&gt;"",M198*$J$8,""),""))</f>
        <v/>
      </c>
      <c r="O198" s="138">
        <f t="shared" ref="O198:O199" si="40">-N198</f>
        <v>0</v>
      </c>
    </row>
    <row r="199" hidden="1">
      <c r="B199" s="65" t="s">
        <v>128</v>
      </c>
      <c r="C199" s="164" t="s">
        <v>216</v>
      </c>
      <c r="D199" s="65"/>
      <c r="E199" s="65"/>
      <c r="F199" s="132" t="str">
        <f t="shared" ref="F199:L199" si="38">F49</f>
        <v/>
      </c>
      <c r="G199" s="132" t="str">
        <f t="shared" si="38"/>
        <v/>
      </c>
      <c r="H199" s="132" t="str">
        <f t="shared" si="38"/>
        <v/>
      </c>
      <c r="I199" s="132" t="str">
        <f t="shared" si="38"/>
        <v/>
      </c>
      <c r="J199" s="132" t="str">
        <f t="shared" si="38"/>
        <v/>
      </c>
      <c r="K199" s="132" t="str">
        <f t="shared" si="38"/>
        <v/>
      </c>
      <c r="L199" s="132" t="str">
        <f t="shared" si="38"/>
        <v/>
      </c>
      <c r="M199" s="120" t="str">
        <f t="shared" si="28"/>
        <v/>
      </c>
      <c r="N199" s="68" t="str">
        <f t="shared" si="39"/>
        <v/>
      </c>
      <c r="O199" s="138">
        <f t="shared" si="40"/>
        <v>0</v>
      </c>
    </row>
    <row r="200" hidden="1">
      <c r="B200" s="137" t="s">
        <v>205</v>
      </c>
      <c r="C200" s="164" t="s">
        <v>217</v>
      </c>
      <c r="D200" s="65"/>
      <c r="E200" s="65"/>
      <c r="F200" s="140"/>
      <c r="G200" s="142"/>
      <c r="H200" s="66"/>
      <c r="I200" s="66"/>
      <c r="J200" s="66"/>
      <c r="K200" s="66"/>
      <c r="L200" s="66"/>
      <c r="M200" s="120" t="str">
        <f t="shared" si="28"/>
        <v/>
      </c>
      <c r="N200" s="134" t="str">
        <f t="shared" si="39"/>
        <v/>
      </c>
      <c r="O200" s="138" t="str">
        <f>N200</f>
        <v/>
      </c>
      <c r="P200" s="143" t="s">
        <v>218</v>
      </c>
    </row>
    <row r="201" hidden="1">
      <c r="B201" s="144" t="s">
        <v>205</v>
      </c>
      <c r="C201" s="164" t="s">
        <v>341</v>
      </c>
      <c r="D201" s="108"/>
      <c r="E201" s="108"/>
      <c r="F201" s="145"/>
      <c r="G201" s="2" t="s">
        <v>342</v>
      </c>
      <c r="H201" s="168" t="str">
        <f>O33</f>
        <v/>
      </c>
      <c r="I201" s="196" t="s">
        <v>309</v>
      </c>
      <c r="M201" s="134" t="str">
        <f t="shared" ref="M201:M202" si="41">F201</f>
        <v/>
      </c>
      <c r="N201" s="141"/>
      <c r="O201" s="138" t="str">
        <f>M201</f>
        <v/>
      </c>
    </row>
    <row r="202" hidden="1">
      <c r="B202" s="108" t="s">
        <v>128</v>
      </c>
      <c r="C202" s="164" t="s">
        <v>343</v>
      </c>
      <c r="D202" s="108"/>
      <c r="E202" s="108"/>
      <c r="F202" s="145">
        <v>1242.0</v>
      </c>
      <c r="G202" s="2" t="s">
        <v>342</v>
      </c>
      <c r="H202" s="168">
        <f>O50</f>
        <v>1242</v>
      </c>
      <c r="I202" s="196" t="s">
        <v>307</v>
      </c>
      <c r="M202" s="134">
        <f t="shared" si="41"/>
        <v>1242</v>
      </c>
      <c r="N202" s="141"/>
      <c r="O202" s="138">
        <f t="shared" ref="O202:O204" si="42">-M202</f>
        <v>-1242</v>
      </c>
    </row>
    <row r="203" hidden="1">
      <c r="B203" s="108" t="s">
        <v>128</v>
      </c>
      <c r="C203" s="164" t="s">
        <v>221</v>
      </c>
      <c r="D203" s="108"/>
      <c r="E203" s="108"/>
      <c r="F203" s="145"/>
      <c r="G203" s="71"/>
      <c r="H203" s="71"/>
      <c r="I203" s="71"/>
      <c r="J203" s="71"/>
      <c r="K203" s="71"/>
      <c r="L203" s="71"/>
      <c r="M203" s="134" t="str">
        <f t="shared" ref="M203:M222" si="43">if(Count(F203:L203)&gt;0,sum(F203:L203),"")</f>
        <v/>
      </c>
      <c r="N203" s="141"/>
      <c r="O203" s="138">
        <f t="shared" si="42"/>
        <v>0</v>
      </c>
      <c r="Q203" s="2" t="s">
        <v>222</v>
      </c>
    </row>
    <row r="204" hidden="1">
      <c r="B204" s="108" t="s">
        <v>128</v>
      </c>
      <c r="C204" s="164" t="s">
        <v>344</v>
      </c>
      <c r="D204" s="108"/>
      <c r="E204" s="108"/>
      <c r="F204" s="132" t="str">
        <f>F185</f>
        <v/>
      </c>
      <c r="G204" s="71"/>
      <c r="H204" s="71"/>
      <c r="I204" s="71"/>
      <c r="J204" s="71"/>
      <c r="K204" s="71"/>
      <c r="L204" s="71"/>
      <c r="M204" s="134" t="str">
        <f t="shared" si="43"/>
        <v/>
      </c>
      <c r="N204" s="141"/>
      <c r="O204" s="138">
        <f t="shared" si="42"/>
        <v>0</v>
      </c>
    </row>
    <row r="205" hidden="1">
      <c r="B205" s="144" t="s">
        <v>205</v>
      </c>
      <c r="C205" s="167" t="s">
        <v>224</v>
      </c>
      <c r="D205" s="108"/>
      <c r="E205" s="108"/>
      <c r="F205" s="145" t="s">
        <v>151</v>
      </c>
      <c r="G205" s="71"/>
      <c r="H205" s="71"/>
      <c r="I205" s="71"/>
      <c r="J205" s="71"/>
      <c r="K205" s="71"/>
      <c r="L205" s="71"/>
      <c r="M205" s="134" t="str">
        <f t="shared" si="43"/>
        <v/>
      </c>
      <c r="N205" s="141"/>
      <c r="O205" s="138" t="str">
        <f t="shared" ref="O205:O206" si="44">M205</f>
        <v/>
      </c>
    </row>
    <row r="206" hidden="1">
      <c r="B206" s="144" t="s">
        <v>205</v>
      </c>
      <c r="C206" s="167" t="s">
        <v>225</v>
      </c>
      <c r="D206" s="108"/>
      <c r="E206" s="108"/>
      <c r="F206" s="145" t="s">
        <v>151</v>
      </c>
      <c r="G206" s="71"/>
      <c r="H206" s="71"/>
      <c r="I206" s="71"/>
      <c r="J206" s="71"/>
      <c r="K206" s="71"/>
      <c r="L206" s="71"/>
      <c r="M206" s="134" t="str">
        <f t="shared" si="43"/>
        <v/>
      </c>
      <c r="N206" s="141"/>
      <c r="O206" s="138" t="str">
        <f t="shared" si="44"/>
        <v/>
      </c>
    </row>
    <row r="207" hidden="1">
      <c r="B207" s="40"/>
      <c r="C207" s="146"/>
      <c r="D207" s="41"/>
      <c r="E207" s="41"/>
      <c r="F207" s="147"/>
      <c r="G207" s="43"/>
      <c r="H207" s="43"/>
      <c r="I207" s="43"/>
      <c r="J207" s="43"/>
      <c r="K207" s="43"/>
      <c r="L207" s="43"/>
      <c r="M207" s="85" t="str">
        <f t="shared" si="43"/>
        <v/>
      </c>
      <c r="N207" s="48" t="str">
        <f t="shared" ref="N207:N222" si="45">if(ISNUMBER(M207)=false,"",if($J$8&lt;&gt;0,if(M207&lt;&gt;"",M207*$J$8,""),""))</f>
        <v/>
      </c>
      <c r="O207" s="148"/>
    </row>
    <row r="208" hidden="1">
      <c r="B208" s="40"/>
      <c r="C208" s="146"/>
      <c r="D208" s="41"/>
      <c r="E208" s="41"/>
      <c r="F208" s="147"/>
      <c r="G208" s="43"/>
      <c r="H208" s="43"/>
      <c r="I208" s="43"/>
      <c r="J208" s="43"/>
      <c r="K208" s="43"/>
      <c r="L208" s="43"/>
      <c r="M208" s="85" t="str">
        <f t="shared" si="43"/>
        <v/>
      </c>
      <c r="N208" s="48" t="str">
        <f t="shared" si="45"/>
        <v/>
      </c>
      <c r="O208" s="148"/>
    </row>
    <row r="209" hidden="1">
      <c r="B209" s="40"/>
      <c r="C209" s="146"/>
      <c r="D209" s="41"/>
      <c r="E209" s="41"/>
      <c r="F209" s="147"/>
      <c r="G209" s="43"/>
      <c r="H209" s="43"/>
      <c r="I209" s="43"/>
      <c r="J209" s="43"/>
      <c r="K209" s="43"/>
      <c r="L209" s="43"/>
      <c r="M209" s="85" t="str">
        <f t="shared" si="43"/>
        <v/>
      </c>
      <c r="N209" s="48" t="str">
        <f t="shared" si="45"/>
        <v/>
      </c>
      <c r="O209" s="148"/>
    </row>
    <row r="210" hidden="1">
      <c r="B210" s="40"/>
      <c r="C210" s="146"/>
      <c r="D210" s="41"/>
      <c r="E210" s="41"/>
      <c r="F210" s="147"/>
      <c r="G210" s="43"/>
      <c r="H210" s="43"/>
      <c r="I210" s="43"/>
      <c r="J210" s="43"/>
      <c r="K210" s="43"/>
      <c r="L210" s="43"/>
      <c r="M210" s="85" t="str">
        <f t="shared" si="43"/>
        <v/>
      </c>
      <c r="N210" s="48" t="str">
        <f t="shared" si="45"/>
        <v/>
      </c>
      <c r="O210" s="148"/>
    </row>
    <row r="211" hidden="1">
      <c r="B211" s="40"/>
      <c r="C211" s="146"/>
      <c r="D211" s="41"/>
      <c r="E211" s="41"/>
      <c r="F211" s="147"/>
      <c r="G211" s="43"/>
      <c r="H211" s="43"/>
      <c r="I211" s="43"/>
      <c r="J211" s="43"/>
      <c r="K211" s="43"/>
      <c r="L211" s="43"/>
      <c r="M211" s="85" t="str">
        <f t="shared" si="43"/>
        <v/>
      </c>
      <c r="N211" s="48" t="str">
        <f t="shared" si="45"/>
        <v/>
      </c>
      <c r="O211" s="148"/>
    </row>
    <row r="212" hidden="1">
      <c r="B212" s="40"/>
      <c r="C212" s="146"/>
      <c r="D212" s="41"/>
      <c r="E212" s="41"/>
      <c r="F212" s="147"/>
      <c r="G212" s="43"/>
      <c r="H212" s="43"/>
      <c r="I212" s="43"/>
      <c r="J212" s="43"/>
      <c r="K212" s="43"/>
      <c r="L212" s="43"/>
      <c r="M212" s="85" t="str">
        <f t="shared" si="43"/>
        <v/>
      </c>
      <c r="N212" s="48" t="str">
        <f t="shared" si="45"/>
        <v/>
      </c>
      <c r="O212" s="148"/>
    </row>
    <row r="213" hidden="1">
      <c r="B213" s="40"/>
      <c r="C213" s="146"/>
      <c r="D213" s="41"/>
      <c r="E213" s="41"/>
      <c r="F213" s="147"/>
      <c r="G213" s="43"/>
      <c r="H213" s="43"/>
      <c r="I213" s="43"/>
      <c r="J213" s="43"/>
      <c r="K213" s="43"/>
      <c r="L213" s="43"/>
      <c r="M213" s="85" t="str">
        <f t="shared" si="43"/>
        <v/>
      </c>
      <c r="N213" s="48" t="str">
        <f t="shared" si="45"/>
        <v/>
      </c>
      <c r="O213" s="148"/>
    </row>
    <row r="214" hidden="1">
      <c r="B214" s="40"/>
      <c r="C214" s="146"/>
      <c r="D214" s="41"/>
      <c r="E214" s="41"/>
      <c r="F214" s="147"/>
      <c r="G214" s="43"/>
      <c r="H214" s="43"/>
      <c r="I214" s="43"/>
      <c r="J214" s="43"/>
      <c r="K214" s="43"/>
      <c r="L214" s="43"/>
      <c r="M214" s="85" t="str">
        <f t="shared" si="43"/>
        <v/>
      </c>
      <c r="N214" s="48" t="str">
        <f t="shared" si="45"/>
        <v/>
      </c>
      <c r="O214" s="148"/>
    </row>
    <row r="215" hidden="1">
      <c r="B215" s="40"/>
      <c r="C215" s="146"/>
      <c r="D215" s="41"/>
      <c r="E215" s="41"/>
      <c r="F215" s="147"/>
      <c r="G215" s="43"/>
      <c r="H215" s="43"/>
      <c r="I215" s="43"/>
      <c r="J215" s="43"/>
      <c r="K215" s="43"/>
      <c r="L215" s="43"/>
      <c r="M215" s="85" t="str">
        <f t="shared" si="43"/>
        <v/>
      </c>
      <c r="N215" s="48" t="str">
        <f t="shared" si="45"/>
        <v/>
      </c>
      <c r="O215" s="149" t="str">
        <f>M216</f>
        <v/>
      </c>
      <c r="P215" s="56" t="s">
        <v>226</v>
      </c>
    </row>
    <row r="216" hidden="1">
      <c r="B216" s="40"/>
      <c r="C216" s="146"/>
      <c r="D216" s="41"/>
      <c r="E216" s="41"/>
      <c r="F216" s="147"/>
      <c r="G216" s="43"/>
      <c r="H216" s="43"/>
      <c r="I216" s="43"/>
      <c r="J216" s="43"/>
      <c r="K216" s="43"/>
      <c r="L216" s="43"/>
      <c r="M216" s="85" t="str">
        <f t="shared" si="43"/>
        <v/>
      </c>
      <c r="N216" s="48" t="str">
        <f t="shared" si="45"/>
        <v/>
      </c>
      <c r="O216" s="136"/>
      <c r="P216" s="54"/>
    </row>
    <row r="217" hidden="1">
      <c r="B217" s="40"/>
      <c r="C217" s="146"/>
      <c r="D217" s="41"/>
      <c r="E217" s="41"/>
      <c r="F217" s="147"/>
      <c r="G217" s="43"/>
      <c r="H217" s="43"/>
      <c r="I217" s="43"/>
      <c r="J217" s="43"/>
      <c r="K217" s="43"/>
      <c r="L217" s="43"/>
      <c r="M217" s="85" t="str">
        <f t="shared" si="43"/>
        <v/>
      </c>
      <c r="N217" s="48" t="str">
        <f t="shared" si="45"/>
        <v/>
      </c>
      <c r="O217" s="136"/>
      <c r="P217" s="54"/>
    </row>
    <row r="218" hidden="1">
      <c r="B218" s="40"/>
      <c r="C218" s="146"/>
      <c r="D218" s="41"/>
      <c r="E218" s="41"/>
      <c r="F218" s="147"/>
      <c r="G218" s="43"/>
      <c r="H218" s="43"/>
      <c r="I218" s="43"/>
      <c r="J218" s="43"/>
      <c r="K218" s="43"/>
      <c r="L218" s="43"/>
      <c r="M218" s="85" t="str">
        <f t="shared" si="43"/>
        <v/>
      </c>
      <c r="N218" s="48" t="str">
        <f t="shared" si="45"/>
        <v/>
      </c>
      <c r="O218" s="149" t="str">
        <f>M219</f>
        <v/>
      </c>
      <c r="P218" s="56" t="s">
        <v>226</v>
      </c>
    </row>
    <row r="219" hidden="1">
      <c r="B219" s="40"/>
      <c r="C219" s="146"/>
      <c r="D219" s="41"/>
      <c r="E219" s="41"/>
      <c r="F219" s="147"/>
      <c r="G219" s="43"/>
      <c r="H219" s="43"/>
      <c r="I219" s="43"/>
      <c r="J219" s="43"/>
      <c r="K219" s="43"/>
      <c r="L219" s="43"/>
      <c r="M219" s="85" t="str">
        <f t="shared" si="43"/>
        <v/>
      </c>
      <c r="N219" s="48" t="str">
        <f t="shared" si="45"/>
        <v/>
      </c>
      <c r="O219" s="150"/>
      <c r="P219" s="54"/>
    </row>
    <row r="220" hidden="1">
      <c r="B220" s="40"/>
      <c r="C220" s="146"/>
      <c r="D220" s="41"/>
      <c r="E220" s="41"/>
      <c r="F220" s="147"/>
      <c r="G220" s="43"/>
      <c r="H220" s="43"/>
      <c r="I220" s="43"/>
      <c r="J220" s="43"/>
      <c r="K220" s="43"/>
      <c r="L220" s="43"/>
      <c r="M220" s="85" t="str">
        <f t="shared" si="43"/>
        <v/>
      </c>
      <c r="N220" s="48" t="str">
        <f t="shared" si="45"/>
        <v/>
      </c>
      <c r="O220" s="150"/>
      <c r="P220" s="54"/>
    </row>
    <row r="221" hidden="1">
      <c r="B221" s="40"/>
      <c r="C221" s="146"/>
      <c r="D221" s="41"/>
      <c r="E221" s="41"/>
      <c r="F221" s="147"/>
      <c r="G221" s="43"/>
      <c r="H221" s="43"/>
      <c r="I221" s="43"/>
      <c r="J221" s="43"/>
      <c r="K221" s="43"/>
      <c r="L221" s="43"/>
      <c r="M221" s="85" t="str">
        <f t="shared" si="43"/>
        <v/>
      </c>
      <c r="N221" s="48" t="str">
        <f t="shared" si="45"/>
        <v/>
      </c>
      <c r="O221" s="149">
        <f>O225-O218</f>
        <v>0</v>
      </c>
      <c r="P221" s="56" t="s">
        <v>226</v>
      </c>
    </row>
    <row r="222" hidden="1">
      <c r="B222" s="40"/>
      <c r="C222" s="146"/>
      <c r="D222" s="41"/>
      <c r="E222" s="41"/>
      <c r="F222" s="147"/>
      <c r="G222" s="43"/>
      <c r="H222" s="43"/>
      <c r="I222" s="43"/>
      <c r="J222" s="43"/>
      <c r="K222" s="43"/>
      <c r="L222" s="43"/>
      <c r="M222" s="85" t="str">
        <f t="shared" si="43"/>
        <v/>
      </c>
      <c r="N222" s="48" t="str">
        <f t="shared" si="45"/>
        <v/>
      </c>
      <c r="O222" s="150"/>
      <c r="P222" s="54"/>
    </row>
    <row r="223">
      <c r="N223" s="4"/>
      <c r="O223" s="150"/>
      <c r="P223" s="54"/>
    </row>
    <row r="224">
      <c r="N224" s="4"/>
      <c r="O224" s="150"/>
      <c r="P224" s="54"/>
    </row>
    <row r="225">
      <c r="N225" s="4"/>
      <c r="O225" s="149">
        <f>M226+N227+N228+N229+N230+N231+N232-M233-N234-N235+M236-M237-M238</f>
        <v>0</v>
      </c>
      <c r="P225" s="56" t="s">
        <v>226</v>
      </c>
    </row>
    <row r="226">
      <c r="N226" s="4"/>
    </row>
    <row r="227">
      <c r="N227" s="4"/>
    </row>
    <row r="228">
      <c r="N228" s="4"/>
    </row>
    <row r="229">
      <c r="N229" s="4"/>
    </row>
    <row r="230">
      <c r="N230" s="4"/>
    </row>
    <row r="231">
      <c r="N231" s="4"/>
    </row>
    <row r="232">
      <c r="N232" s="4"/>
    </row>
    <row r="233">
      <c r="N233" s="4"/>
    </row>
    <row r="234">
      <c r="N234" s="4"/>
    </row>
    <row r="235">
      <c r="N235" s="4"/>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sheetData>
  <mergeCells count="23">
    <mergeCell ref="B8:D8"/>
    <mergeCell ref="AB8:AC8"/>
    <mergeCell ref="R36:V36"/>
    <mergeCell ref="D147:E147"/>
    <mergeCell ref="D148:E148"/>
    <mergeCell ref="D149:E149"/>
    <mergeCell ref="D150:E150"/>
    <mergeCell ref="D151:E151"/>
    <mergeCell ref="D152:E152"/>
    <mergeCell ref="D153:E153"/>
    <mergeCell ref="D154:E154"/>
    <mergeCell ref="D155:E155"/>
    <mergeCell ref="D156:E156"/>
    <mergeCell ref="D157:E157"/>
    <mergeCell ref="I201:L201"/>
    <mergeCell ref="I202:L202"/>
    <mergeCell ref="D161:E161"/>
    <mergeCell ref="D162:E162"/>
    <mergeCell ref="D163:E163"/>
    <mergeCell ref="D166:E166"/>
    <mergeCell ref="D167:E167"/>
    <mergeCell ref="D168:E168"/>
    <mergeCell ref="D169:E169"/>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min="6" max="6" width="15.63"/>
    <col customWidth="1" min="17" max="17" width="24.88"/>
    <col customWidth="1" min="18" max="18" width="24.0"/>
    <col customWidth="1" min="20" max="20" width="24.88"/>
  </cols>
  <sheetData>
    <row r="1">
      <c r="A1" s="3" t="s">
        <v>791</v>
      </c>
      <c r="N1" s="4"/>
    </row>
    <row r="2">
      <c r="A2" s="5" t="s">
        <v>792</v>
      </c>
      <c r="B2" s="6"/>
      <c r="C2" s="6"/>
      <c r="D2" s="6"/>
      <c r="E2" s="6"/>
      <c r="F2" s="6"/>
      <c r="G2" s="6"/>
      <c r="H2" s="6"/>
      <c r="I2" s="6"/>
      <c r="J2" s="6"/>
      <c r="K2" s="6"/>
      <c r="N2" s="4"/>
    </row>
    <row r="3">
      <c r="A3" s="5" t="s">
        <v>793</v>
      </c>
      <c r="B3" s="6"/>
      <c r="C3" s="6"/>
      <c r="D3" s="6"/>
      <c r="E3" s="6"/>
      <c r="F3" s="6"/>
      <c r="G3" s="6"/>
      <c r="H3" s="6"/>
      <c r="I3" s="6"/>
      <c r="J3" s="6"/>
      <c r="K3" s="6"/>
      <c r="N3" s="4"/>
    </row>
    <row r="4">
      <c r="A4" s="7" t="s">
        <v>794</v>
      </c>
      <c r="N4" s="4"/>
      <c r="Y4" s="8" t="s">
        <v>7</v>
      </c>
    </row>
    <row r="5">
      <c r="A5" s="9" t="s">
        <v>795</v>
      </c>
      <c r="N5" s="4"/>
      <c r="Y5" s="2" t="s">
        <v>9</v>
      </c>
      <c r="AA5" s="10">
        <v>2021.0</v>
      </c>
    </row>
    <row r="6">
      <c r="A6" s="9" t="s">
        <v>10</v>
      </c>
      <c r="E6" s="11"/>
      <c r="F6" s="11"/>
      <c r="N6" s="4"/>
      <c r="Y6" s="2" t="s">
        <v>11</v>
      </c>
      <c r="AA6" s="12">
        <f>DATEVALUE("12/31/" &amp; AA5)</f>
        <v>44561</v>
      </c>
    </row>
    <row r="7">
      <c r="A7" s="9"/>
      <c r="E7" s="11"/>
      <c r="F7" s="11"/>
      <c r="N7" s="4"/>
      <c r="Y7" s="2" t="s">
        <v>12</v>
      </c>
      <c r="AA7" s="13">
        <v>0.01</v>
      </c>
    </row>
    <row r="8">
      <c r="B8" s="14" t="str">
        <f>"Enter your management fees (for the entire year of " &amp; AA5 &amp; ") using one of the three methods below:"</f>
        <v>Enter your management fees (for the entire year of 2021) using one of the three methods below:</v>
      </c>
      <c r="E8" s="15">
        <v>934.0</v>
      </c>
      <c r="F8" s="8"/>
      <c r="G8" s="2" t="s">
        <v>13</v>
      </c>
      <c r="J8" s="16">
        <f>E8/AA8</f>
        <v>0.008474870014</v>
      </c>
      <c r="Y8" s="2" t="s">
        <v>14</v>
      </c>
      <c r="AA8" s="17">
        <v>110208.18</v>
      </c>
      <c r="AB8" s="7" t="s">
        <v>15</v>
      </c>
      <c r="AD8" s="7"/>
      <c r="AE8" s="7"/>
      <c r="AF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16</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t="s">
        <v>747</v>
      </c>
      <c r="G20" s="36"/>
      <c r="H20" s="36"/>
      <c r="I20" s="36"/>
      <c r="J20" s="36"/>
      <c r="K20" s="37"/>
      <c r="L20" s="37"/>
      <c r="M20" s="38"/>
      <c r="N20" s="39"/>
      <c r="O20" s="33"/>
      <c r="P20" s="33"/>
      <c r="Q20" s="33"/>
      <c r="R20" s="33"/>
      <c r="S20" s="33"/>
      <c r="T20" s="33"/>
      <c r="U20" s="33"/>
      <c r="V20" s="33"/>
      <c r="W20" s="33"/>
      <c r="X20" s="33"/>
      <c r="Y20" s="33"/>
      <c r="Z20" s="33"/>
      <c r="AA20" s="33"/>
      <c r="AB20" s="33"/>
      <c r="AC20" s="33"/>
      <c r="AD20" s="33"/>
      <c r="AE20" s="33"/>
      <c r="AF20" s="33"/>
    </row>
    <row r="21">
      <c r="B21" s="40" t="s">
        <v>37</v>
      </c>
      <c r="C21" s="41"/>
      <c r="D21" s="42"/>
      <c r="E21" s="42"/>
      <c r="F21" s="43"/>
      <c r="G21" s="43"/>
      <c r="H21" s="43"/>
      <c r="I21" s="43"/>
      <c r="J21" s="43"/>
      <c r="K21" s="44"/>
      <c r="L21" s="44"/>
      <c r="M21" s="45"/>
    </row>
    <row r="22">
      <c r="B22" s="40" t="s">
        <v>38</v>
      </c>
      <c r="C22" s="41" t="s">
        <v>39</v>
      </c>
      <c r="D22" s="42"/>
      <c r="E22" s="42"/>
      <c r="F22" s="43" t="s">
        <v>748</v>
      </c>
      <c r="G22" s="43"/>
      <c r="H22" s="43"/>
      <c r="I22" s="43"/>
      <c r="J22" s="43"/>
      <c r="K22" s="44"/>
      <c r="L22" s="44"/>
      <c r="M22" s="45"/>
      <c r="N22" s="46" t="s">
        <v>796</v>
      </c>
      <c r="O22" s="46"/>
      <c r="P22" s="46"/>
      <c r="Q22" s="46"/>
    </row>
    <row r="23">
      <c r="B23" s="40" t="s">
        <v>42</v>
      </c>
      <c r="C23" s="41" t="s">
        <v>43</v>
      </c>
      <c r="D23" s="41" t="s">
        <v>44</v>
      </c>
      <c r="E23" s="42"/>
      <c r="F23" s="47" t="s">
        <v>747</v>
      </c>
      <c r="G23" s="43"/>
      <c r="H23" s="43"/>
      <c r="I23" s="43"/>
      <c r="J23" s="43"/>
      <c r="K23" s="44"/>
      <c r="L23" s="44"/>
      <c r="M23" s="45"/>
      <c r="N23" s="46" t="s">
        <v>797</v>
      </c>
      <c r="O23" s="46"/>
      <c r="P23" s="46"/>
      <c r="Q23" s="46"/>
    </row>
    <row r="24">
      <c r="B24" s="40" t="s">
        <v>42</v>
      </c>
      <c r="C24" s="41" t="s">
        <v>47</v>
      </c>
      <c r="D24" s="41" t="s">
        <v>48</v>
      </c>
      <c r="E24" s="42"/>
      <c r="F24" s="43" t="s">
        <v>751</v>
      </c>
      <c r="G24" s="43"/>
      <c r="H24" s="43"/>
      <c r="I24" s="43"/>
      <c r="J24" s="43"/>
      <c r="K24" s="44"/>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50" si="4">if(Count(F26:L26)&gt;0,sum(F26:L26),"")</f>
        <v/>
      </c>
      <c r="N26" s="48" t="str">
        <f t="shared" ref="N26:N50" si="5">if(ISNUMBER(M26)=false,"",if($J$8&lt;&gt;0,if(M26&lt;&gt;"",M26*$J$8,""),""))</f>
        <v/>
      </c>
    </row>
    <row r="27">
      <c r="B27" s="40">
        <v>1.0</v>
      </c>
      <c r="C27" s="41" t="s">
        <v>51</v>
      </c>
      <c r="D27" s="42"/>
      <c r="E27" s="42"/>
      <c r="F27" s="49"/>
      <c r="G27" s="49"/>
      <c r="H27" s="49"/>
      <c r="I27" s="49"/>
      <c r="J27" s="49"/>
      <c r="K27" s="50"/>
      <c r="L27" s="50"/>
      <c r="M27" s="45" t="str">
        <f t="shared" si="4"/>
        <v/>
      </c>
      <c r="N27" s="48" t="str">
        <f t="shared" si="5"/>
        <v/>
      </c>
      <c r="O27" s="153"/>
    </row>
    <row r="28">
      <c r="B28" s="40">
        <v>2.0</v>
      </c>
      <c r="C28" s="41" t="s">
        <v>52</v>
      </c>
      <c r="D28" s="42"/>
      <c r="E28" s="42"/>
      <c r="F28" s="49"/>
      <c r="G28" s="49"/>
      <c r="H28" s="49"/>
      <c r="I28" s="49"/>
      <c r="J28" s="49"/>
      <c r="K28" s="50"/>
      <c r="L28" s="50"/>
      <c r="M28" s="45" t="str">
        <f t="shared" si="4"/>
        <v/>
      </c>
      <c r="N28" s="48" t="str">
        <f t="shared" si="5"/>
        <v/>
      </c>
      <c r="O28" s="153"/>
    </row>
    <row r="29">
      <c r="B29" s="40">
        <v>3.0</v>
      </c>
      <c r="C29" s="41" t="s">
        <v>53</v>
      </c>
      <c r="D29" s="42"/>
      <c r="E29" s="42"/>
      <c r="F29" s="50"/>
      <c r="G29" s="50"/>
      <c r="H29" s="50"/>
      <c r="I29" s="50"/>
      <c r="J29" s="50"/>
      <c r="K29" s="50"/>
      <c r="L29" s="50"/>
      <c r="M29" s="45" t="str">
        <f t="shared" si="4"/>
        <v/>
      </c>
      <c r="N29" s="48" t="str">
        <f t="shared" si="5"/>
        <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row>
    <row r="33">
      <c r="B33" s="40">
        <v>5.0</v>
      </c>
      <c r="C33" s="41" t="s">
        <v>60</v>
      </c>
      <c r="D33" s="42"/>
      <c r="E33" s="357"/>
      <c r="F33" s="49"/>
      <c r="G33" s="50"/>
      <c r="H33" s="49"/>
      <c r="I33" s="50"/>
      <c r="J33" s="50"/>
      <c r="K33" s="50"/>
      <c r="L33" s="50"/>
      <c r="M33" s="45" t="str">
        <f t="shared" si="4"/>
        <v/>
      </c>
      <c r="N33" s="48" t="str">
        <f t="shared" si="5"/>
        <v/>
      </c>
      <c r="O33" s="154"/>
      <c r="P33" s="358" t="s">
        <v>798</v>
      </c>
      <c r="Q33" s="33"/>
      <c r="R33" s="33"/>
      <c r="S33" s="33"/>
      <c r="T33" s="33"/>
      <c r="U33" s="33"/>
      <c r="V33" s="33"/>
    </row>
    <row r="34">
      <c r="B34" s="40" t="s">
        <v>62</v>
      </c>
      <c r="C34" s="41" t="s">
        <v>63</v>
      </c>
      <c r="D34" s="42"/>
      <c r="E34" s="41" t="s">
        <v>64</v>
      </c>
      <c r="F34" s="49">
        <v>49325.06</v>
      </c>
      <c r="G34" s="50"/>
      <c r="H34" s="50"/>
      <c r="I34" s="50"/>
      <c r="J34" s="50"/>
      <c r="K34" s="50"/>
      <c r="L34" s="50"/>
      <c r="M34" s="51">
        <f t="shared" si="4"/>
        <v>49325.06</v>
      </c>
      <c r="N34" s="48">
        <f t="shared" si="5"/>
        <v>418.0234719</v>
      </c>
      <c r="O34" s="154">
        <v>418.0</v>
      </c>
      <c r="P34" s="359"/>
      <c r="Q34" s="33"/>
      <c r="R34" s="33"/>
      <c r="S34" s="33"/>
      <c r="T34" s="33"/>
      <c r="U34" s="33"/>
      <c r="V34" s="33"/>
    </row>
    <row r="35">
      <c r="B35" s="40" t="s">
        <v>65</v>
      </c>
      <c r="C35" s="41" t="s">
        <v>66</v>
      </c>
      <c r="D35" s="42"/>
      <c r="E35" s="41" t="s">
        <v>64</v>
      </c>
      <c r="F35" s="49">
        <v>49325.06</v>
      </c>
      <c r="G35" s="50"/>
      <c r="H35" s="50"/>
      <c r="I35" s="50"/>
      <c r="J35" s="50"/>
      <c r="K35" s="50"/>
      <c r="L35" s="50"/>
      <c r="M35" s="51">
        <f t="shared" si="4"/>
        <v>49325.06</v>
      </c>
      <c r="N35" s="48">
        <f t="shared" si="5"/>
        <v>418.0234719</v>
      </c>
      <c r="O35" s="154">
        <v>418.0</v>
      </c>
    </row>
    <row r="36">
      <c r="B36" s="40" t="s">
        <v>67</v>
      </c>
      <c r="C36" s="41" t="s">
        <v>68</v>
      </c>
      <c r="D36" s="42"/>
      <c r="E36" s="42"/>
      <c r="F36" s="50"/>
      <c r="G36" s="50"/>
      <c r="H36" s="50"/>
      <c r="I36" s="50"/>
      <c r="J36" s="50"/>
      <c r="K36" s="50"/>
      <c r="L36" s="50"/>
      <c r="M36" s="45" t="str">
        <f t="shared" si="4"/>
        <v/>
      </c>
      <c r="N36" s="48" t="str">
        <f t="shared" si="5"/>
        <v/>
      </c>
      <c r="O36" s="153"/>
      <c r="Q36" s="52" t="s">
        <v>69</v>
      </c>
      <c r="R36" s="53" t="s">
        <v>70</v>
      </c>
    </row>
    <row r="37">
      <c r="B37" s="40">
        <v>7.0</v>
      </c>
      <c r="C37" s="41" t="s">
        <v>71</v>
      </c>
      <c r="D37" s="42"/>
      <c r="E37" s="42"/>
      <c r="F37" s="50"/>
      <c r="G37" s="50"/>
      <c r="H37" s="50"/>
      <c r="I37" s="50"/>
      <c r="J37" s="50"/>
      <c r="K37" s="50"/>
      <c r="L37" s="50"/>
      <c r="M37" s="45" t="str">
        <f t="shared" si="4"/>
        <v/>
      </c>
      <c r="N37" s="48" t="str">
        <f t="shared" si="5"/>
        <v/>
      </c>
      <c r="O37" s="153"/>
      <c r="Q37" s="54"/>
      <c r="R37" s="55" t="s">
        <v>72</v>
      </c>
      <c r="S37" s="56" t="s">
        <v>73</v>
      </c>
      <c r="T37" s="52" t="s">
        <v>74</v>
      </c>
      <c r="U37" s="56" t="s">
        <v>75</v>
      </c>
      <c r="V37" s="56" t="s">
        <v>76</v>
      </c>
    </row>
    <row r="38">
      <c r="B38" s="40">
        <v>8.0</v>
      </c>
      <c r="C38" s="41" t="s">
        <v>77</v>
      </c>
      <c r="D38" s="42"/>
      <c r="E38" s="42"/>
      <c r="F38" s="50"/>
      <c r="G38" s="50"/>
      <c r="H38" s="50"/>
      <c r="I38" s="50"/>
      <c r="J38" s="50"/>
      <c r="K38" s="50"/>
      <c r="L38" s="50"/>
      <c r="M38" s="45" t="str">
        <f t="shared" si="4"/>
        <v/>
      </c>
      <c r="N38" s="48" t="str">
        <f t="shared" si="5"/>
        <v/>
      </c>
      <c r="O38" s="153"/>
      <c r="Q38" s="56" t="s">
        <v>78</v>
      </c>
      <c r="R38" s="57"/>
      <c r="S38" s="58" t="str">
        <f t="shared" ref="S38:S41" si="6">R38/$Q$38</f>
        <v>#VALUE!</v>
      </c>
      <c r="T38" s="57"/>
      <c r="U38" s="59" t="str">
        <f t="shared" ref="U38:U40" si="7">$S$35*S38</f>
        <v>#VALUE!</v>
      </c>
      <c r="V38" s="56" t="s">
        <v>79</v>
      </c>
    </row>
    <row r="39">
      <c r="B39" s="40" t="s">
        <v>80</v>
      </c>
      <c r="C39" s="41" t="s">
        <v>81</v>
      </c>
      <c r="D39" s="42"/>
      <c r="E39" s="42"/>
      <c r="F39" s="50"/>
      <c r="G39" s="50"/>
      <c r="H39" s="50"/>
      <c r="I39" s="50"/>
      <c r="J39" s="50"/>
      <c r="K39" s="50"/>
      <c r="L39" s="50"/>
      <c r="M39" s="45" t="str">
        <f t="shared" si="4"/>
        <v/>
      </c>
      <c r="N39" s="48" t="str">
        <f t="shared" si="5"/>
        <v/>
      </c>
      <c r="O39" s="153"/>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O40" s="153"/>
      <c r="Q40" s="56" t="s">
        <v>85</v>
      </c>
      <c r="R40" s="57"/>
      <c r="S40" s="58" t="str">
        <f t="shared" si="6"/>
        <v>#VALUE!</v>
      </c>
      <c r="T40" s="54"/>
      <c r="U40" s="59" t="str">
        <f t="shared" si="7"/>
        <v>#VALUE!</v>
      </c>
      <c r="V40" s="8" t="s">
        <v>86</v>
      </c>
    </row>
    <row r="41">
      <c r="B41" s="40" t="s">
        <v>87</v>
      </c>
      <c r="C41" s="41" t="s">
        <v>88</v>
      </c>
      <c r="D41" s="42"/>
      <c r="E41" s="42"/>
      <c r="F41" s="50"/>
      <c r="G41" s="50"/>
      <c r="H41" s="50"/>
      <c r="I41" s="50"/>
      <c r="J41" s="50"/>
      <c r="K41" s="50"/>
      <c r="L41" s="50"/>
      <c r="M41" s="45" t="str">
        <f t="shared" si="4"/>
        <v/>
      </c>
      <c r="N41" s="48" t="str">
        <f t="shared" si="5"/>
        <v/>
      </c>
      <c r="O41" s="153"/>
      <c r="Q41" s="60" t="s">
        <v>89</v>
      </c>
      <c r="R41" s="57"/>
      <c r="S41" s="58" t="str">
        <f t="shared" si="6"/>
        <v>#VALUE!</v>
      </c>
      <c r="T41" s="54"/>
      <c r="U41" s="54"/>
      <c r="V41" s="54"/>
    </row>
    <row r="42">
      <c r="B42" s="40">
        <v>10.0</v>
      </c>
      <c r="C42" s="41" t="s">
        <v>90</v>
      </c>
      <c r="D42" s="42"/>
      <c r="E42" s="42"/>
      <c r="F42" s="50"/>
      <c r="G42" s="50"/>
      <c r="H42" s="50"/>
      <c r="I42" s="50"/>
      <c r="J42" s="50"/>
      <c r="K42" s="50"/>
      <c r="L42" s="50"/>
      <c r="M42" s="45" t="str">
        <f t="shared" si="4"/>
        <v/>
      </c>
      <c r="N42" s="48" t="str">
        <f t="shared" si="5"/>
        <v/>
      </c>
      <c r="O42" s="153"/>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50"/>
      <c r="G44" s="50"/>
      <c r="H44" s="50"/>
      <c r="I44" s="50"/>
      <c r="J44" s="50"/>
      <c r="K44" s="50"/>
      <c r="L44" s="50"/>
      <c r="M44" s="45" t="str">
        <f t="shared" si="4"/>
        <v/>
      </c>
      <c r="N44" s="48" t="str">
        <f t="shared" si="5"/>
        <v/>
      </c>
      <c r="O44" s="153"/>
    </row>
    <row r="45">
      <c r="B45" s="40"/>
      <c r="C45" s="41" t="s">
        <v>96</v>
      </c>
      <c r="D45" s="41" t="s">
        <v>97</v>
      </c>
      <c r="E45" s="42"/>
      <c r="F45" s="50"/>
      <c r="G45" s="50"/>
      <c r="H45" s="50"/>
      <c r="I45" s="50"/>
      <c r="J45" s="50"/>
      <c r="K45" s="50"/>
      <c r="L45" s="50"/>
      <c r="M45" s="45" t="str">
        <f t="shared" si="4"/>
        <v/>
      </c>
      <c r="N45" s="48" t="str">
        <f t="shared" si="5"/>
        <v/>
      </c>
      <c r="O45" s="153"/>
    </row>
    <row r="46">
      <c r="B46" s="40"/>
      <c r="C46" s="41" t="s">
        <v>98</v>
      </c>
      <c r="D46" s="42"/>
      <c r="E46" s="42"/>
      <c r="F46" s="50"/>
      <c r="G46" s="50"/>
      <c r="H46" s="50"/>
      <c r="I46" s="50"/>
      <c r="J46" s="50"/>
      <c r="K46" s="50"/>
      <c r="L46" s="50"/>
      <c r="M46" s="45" t="str">
        <f t="shared" si="4"/>
        <v/>
      </c>
      <c r="N46" s="48" t="str">
        <f t="shared" si="5"/>
        <v/>
      </c>
      <c r="O46" s="153"/>
    </row>
    <row r="47">
      <c r="B47" s="40">
        <v>12.0</v>
      </c>
      <c r="C47" s="41" t="s">
        <v>99</v>
      </c>
      <c r="D47" s="42"/>
      <c r="E47" s="42"/>
      <c r="F47" s="49"/>
      <c r="G47" s="50"/>
      <c r="H47" s="50"/>
      <c r="I47" s="50"/>
      <c r="J47" s="50"/>
      <c r="K47" s="50"/>
      <c r="L47" s="50"/>
      <c r="M47" s="45" t="str">
        <f t="shared" si="4"/>
        <v/>
      </c>
      <c r="N47" s="48" t="str">
        <f t="shared" si="5"/>
        <v/>
      </c>
      <c r="O47" s="153"/>
    </row>
    <row r="48">
      <c r="B48" s="63" t="s">
        <v>100</v>
      </c>
      <c r="C48" s="64" t="s">
        <v>101</v>
      </c>
      <c r="D48" s="64"/>
      <c r="E48" s="65"/>
      <c r="F48" s="66"/>
      <c r="G48" s="66"/>
      <c r="H48" s="66"/>
      <c r="I48" s="66"/>
      <c r="J48" s="66"/>
      <c r="K48" s="66"/>
      <c r="L48" s="66"/>
      <c r="M48" s="67" t="str">
        <f t="shared" si="4"/>
        <v/>
      </c>
      <c r="N48" s="68" t="str">
        <f t="shared" si="5"/>
        <v/>
      </c>
      <c r="O48" s="155"/>
      <c r="P48" s="2"/>
    </row>
    <row r="49">
      <c r="B49" s="63"/>
      <c r="C49" s="64" t="s">
        <v>102</v>
      </c>
      <c r="D49" s="64" t="s">
        <v>97</v>
      </c>
      <c r="E49" s="65"/>
      <c r="F49" s="66"/>
      <c r="G49" s="66"/>
      <c r="H49" s="66"/>
      <c r="I49" s="66"/>
      <c r="J49" s="66"/>
      <c r="K49" s="66"/>
      <c r="L49" s="66"/>
      <c r="M49" s="67" t="str">
        <f t="shared" si="4"/>
        <v/>
      </c>
      <c r="N49" s="68" t="str">
        <f t="shared" si="5"/>
        <v/>
      </c>
      <c r="O49" s="155"/>
      <c r="P49" s="2" t="s">
        <v>104</v>
      </c>
    </row>
    <row r="50">
      <c r="B50" s="40"/>
      <c r="C50" s="64" t="s">
        <v>105</v>
      </c>
      <c r="D50" s="64" t="s">
        <v>106</v>
      </c>
      <c r="E50" s="65"/>
      <c r="F50" s="66"/>
      <c r="G50" s="66"/>
      <c r="H50" s="66"/>
      <c r="I50" s="66"/>
      <c r="J50" s="66"/>
      <c r="K50" s="66"/>
      <c r="L50" s="66"/>
      <c r="M50" s="67" t="str">
        <f t="shared" si="4"/>
        <v/>
      </c>
      <c r="N50" s="68" t="str">
        <f t="shared" si="5"/>
        <v/>
      </c>
      <c r="O50" s="156">
        <v>934.0</v>
      </c>
      <c r="P50" s="73" t="s">
        <v>107</v>
      </c>
    </row>
    <row r="51">
      <c r="B51" s="40"/>
      <c r="C51" s="64" t="s">
        <v>108</v>
      </c>
      <c r="D51" s="42"/>
      <c r="E51" s="42"/>
      <c r="F51" s="50"/>
      <c r="G51" s="50"/>
      <c r="H51" s="50"/>
      <c r="I51" s="50"/>
      <c r="J51" s="50"/>
      <c r="K51" s="50"/>
      <c r="L51" s="50"/>
      <c r="M51" s="45"/>
      <c r="N51" s="48"/>
      <c r="O51" s="156"/>
    </row>
    <row r="52">
      <c r="B52" s="40" t="s">
        <v>109</v>
      </c>
      <c r="C52" s="41" t="s">
        <v>110</v>
      </c>
      <c r="D52" s="42"/>
      <c r="E52" s="42"/>
      <c r="F52" s="50"/>
      <c r="G52" s="50"/>
      <c r="H52" s="50"/>
      <c r="I52" s="50"/>
      <c r="J52" s="50"/>
      <c r="K52" s="50"/>
      <c r="L52" s="50"/>
      <c r="M52" s="45" t="str">
        <f t="shared" ref="M52:M67" si="8">if(Count(F52:L52)&gt;0,sum(F52:L52),"")</f>
        <v/>
      </c>
      <c r="N52" s="48" t="str">
        <f t="shared" ref="N52:N67" si="9">if(ISNUMBER(M52)=false,"",if($J$8&lt;&gt;0,if(M52&lt;&gt;"",M52*$J$8,""),""))</f>
        <v/>
      </c>
      <c r="O52" s="153"/>
    </row>
    <row r="53">
      <c r="B53" s="40"/>
      <c r="C53" s="41" t="s">
        <v>111</v>
      </c>
      <c r="D53" s="41"/>
      <c r="E53" s="42"/>
      <c r="F53" s="50"/>
      <c r="G53" s="50"/>
      <c r="H53" s="50"/>
      <c r="I53" s="50"/>
      <c r="J53" s="50"/>
      <c r="K53" s="50"/>
      <c r="L53" s="50"/>
      <c r="M53" s="45" t="str">
        <f t="shared" si="8"/>
        <v/>
      </c>
      <c r="N53" s="48" t="str">
        <f t="shared" si="9"/>
        <v/>
      </c>
      <c r="O53" s="153"/>
    </row>
    <row r="54">
      <c r="B54" s="40" t="s">
        <v>112</v>
      </c>
      <c r="C54" s="41" t="s">
        <v>113</v>
      </c>
      <c r="D54" s="42"/>
      <c r="E54" s="42"/>
      <c r="F54" s="50"/>
      <c r="G54" s="50"/>
      <c r="H54" s="50"/>
      <c r="I54" s="50"/>
      <c r="J54" s="50"/>
      <c r="K54" s="50"/>
      <c r="L54" s="50"/>
      <c r="M54" s="45" t="str">
        <f t="shared" si="8"/>
        <v/>
      </c>
      <c r="N54" s="48" t="str">
        <f t="shared" si="9"/>
        <v/>
      </c>
      <c r="O54" s="153"/>
    </row>
    <row r="55">
      <c r="B55" s="40"/>
      <c r="C55" s="41" t="s">
        <v>114</v>
      </c>
      <c r="D55" s="42"/>
      <c r="E55" s="42"/>
      <c r="F55" s="50"/>
      <c r="G55" s="50"/>
      <c r="H55" s="50"/>
      <c r="I55" s="50"/>
      <c r="J55" s="50"/>
      <c r="K55" s="50"/>
      <c r="L55" s="50"/>
      <c r="M55" s="45" t="str">
        <f t="shared" si="8"/>
        <v/>
      </c>
      <c r="N55" s="48" t="str">
        <f t="shared" si="9"/>
        <v/>
      </c>
      <c r="O55" s="153"/>
    </row>
    <row r="56">
      <c r="B56" s="40" t="s">
        <v>115</v>
      </c>
      <c r="C56" s="41" t="s">
        <v>116</v>
      </c>
      <c r="D56" s="42"/>
      <c r="E56" s="42"/>
      <c r="F56" s="50"/>
      <c r="G56" s="50"/>
      <c r="H56" s="50"/>
      <c r="I56" s="50"/>
      <c r="J56" s="50"/>
      <c r="K56" s="50"/>
      <c r="L56" s="50"/>
      <c r="M56" s="45" t="str">
        <f t="shared" si="8"/>
        <v/>
      </c>
      <c r="N56" s="48" t="str">
        <f t="shared" si="9"/>
        <v/>
      </c>
      <c r="O56" s="153"/>
    </row>
    <row r="57">
      <c r="B57" s="40"/>
      <c r="C57" s="41" t="s">
        <v>117</v>
      </c>
      <c r="D57" s="42"/>
      <c r="E57" s="42"/>
      <c r="F57" s="50"/>
      <c r="G57" s="50"/>
      <c r="H57" s="50"/>
      <c r="I57" s="50"/>
      <c r="J57" s="50"/>
      <c r="K57" s="50"/>
      <c r="L57" s="50"/>
      <c r="M57" s="45" t="str">
        <f t="shared" si="8"/>
        <v/>
      </c>
      <c r="N57" s="48" t="str">
        <f t="shared" si="9"/>
        <v/>
      </c>
      <c r="O57" s="153"/>
    </row>
    <row r="58">
      <c r="B58" s="40"/>
      <c r="C58" s="41" t="s">
        <v>117</v>
      </c>
      <c r="D58" s="42"/>
      <c r="E58" s="42"/>
      <c r="F58" s="50"/>
      <c r="G58" s="50"/>
      <c r="H58" s="50"/>
      <c r="I58" s="50"/>
      <c r="J58" s="50"/>
      <c r="K58" s="50"/>
      <c r="L58" s="50"/>
      <c r="M58" s="45" t="str">
        <f t="shared" si="8"/>
        <v/>
      </c>
      <c r="N58" s="48" t="str">
        <f t="shared" si="9"/>
        <v/>
      </c>
      <c r="O58" s="153"/>
    </row>
    <row r="59">
      <c r="B59" s="40"/>
      <c r="C59" s="41" t="s">
        <v>117</v>
      </c>
      <c r="D59" s="42"/>
      <c r="E59" s="42"/>
      <c r="F59" s="50"/>
      <c r="G59" s="50"/>
      <c r="H59" s="50"/>
      <c r="I59" s="50"/>
      <c r="J59" s="50"/>
      <c r="K59" s="50"/>
      <c r="L59" s="50"/>
      <c r="M59" s="45" t="str">
        <f t="shared" si="8"/>
        <v/>
      </c>
      <c r="N59" s="48" t="str">
        <f t="shared" si="9"/>
        <v/>
      </c>
      <c r="O59" s="153"/>
    </row>
    <row r="60">
      <c r="B60" s="40"/>
      <c r="C60" s="41" t="s">
        <v>117</v>
      </c>
      <c r="D60" s="42"/>
      <c r="E60" s="42"/>
      <c r="F60" s="50"/>
      <c r="G60" s="50"/>
      <c r="H60" s="50"/>
      <c r="I60" s="50"/>
      <c r="J60" s="50"/>
      <c r="K60" s="50"/>
      <c r="L60" s="50"/>
      <c r="M60" s="45" t="str">
        <f t="shared" si="8"/>
        <v/>
      </c>
      <c r="N60" s="48" t="str">
        <f t="shared" si="9"/>
        <v/>
      </c>
      <c r="O60" s="153"/>
    </row>
    <row r="61">
      <c r="B61" s="40"/>
      <c r="C61" s="41" t="s">
        <v>117</v>
      </c>
      <c r="D61" s="42"/>
      <c r="E61" s="42"/>
      <c r="F61" s="50"/>
      <c r="G61" s="50"/>
      <c r="H61" s="50"/>
      <c r="I61" s="50"/>
      <c r="J61" s="50"/>
      <c r="K61" s="50"/>
      <c r="L61" s="50"/>
      <c r="M61" s="45" t="str">
        <f t="shared" si="8"/>
        <v/>
      </c>
      <c r="N61" s="48" t="str">
        <f t="shared" si="9"/>
        <v/>
      </c>
      <c r="O61" s="153"/>
    </row>
    <row r="62">
      <c r="B62" s="40"/>
      <c r="C62" s="41" t="s">
        <v>117</v>
      </c>
      <c r="D62" s="42"/>
      <c r="E62" s="42"/>
      <c r="F62" s="50"/>
      <c r="G62" s="50"/>
      <c r="H62" s="50"/>
      <c r="I62" s="50"/>
      <c r="J62" s="50"/>
      <c r="K62" s="50"/>
      <c r="L62" s="50"/>
      <c r="M62" s="45" t="str">
        <f t="shared" si="8"/>
        <v/>
      </c>
      <c r="N62" s="48" t="str">
        <f t="shared" si="9"/>
        <v/>
      </c>
      <c r="O62" s="153"/>
    </row>
    <row r="63">
      <c r="B63" s="40" t="s">
        <v>118</v>
      </c>
      <c r="C63" s="41" t="s">
        <v>119</v>
      </c>
      <c r="D63" s="41"/>
      <c r="E63" s="42"/>
      <c r="F63" s="50"/>
      <c r="G63" s="50"/>
      <c r="H63" s="49"/>
      <c r="I63" s="50"/>
      <c r="J63" s="50"/>
      <c r="K63" s="50"/>
      <c r="L63" s="50"/>
      <c r="M63" s="45" t="str">
        <f t="shared" si="8"/>
        <v/>
      </c>
      <c r="N63" s="48" t="str">
        <f t="shared" si="9"/>
        <v/>
      </c>
      <c r="O63" s="153"/>
    </row>
    <row r="64">
      <c r="B64" s="40"/>
      <c r="C64" s="41" t="s">
        <v>120</v>
      </c>
      <c r="D64" s="42"/>
      <c r="E64" s="42"/>
      <c r="F64" s="50"/>
      <c r="G64" s="50"/>
      <c r="H64" s="50"/>
      <c r="I64" s="50"/>
      <c r="J64" s="50"/>
      <c r="K64" s="50"/>
      <c r="L64" s="50"/>
      <c r="M64" s="45" t="str">
        <f t="shared" si="8"/>
        <v/>
      </c>
      <c r="N64" s="48" t="str">
        <f t="shared" si="9"/>
        <v/>
      </c>
      <c r="O64" s="153"/>
    </row>
    <row r="65">
      <c r="B65" s="40" t="s">
        <v>121</v>
      </c>
      <c r="C65" s="41" t="s">
        <v>122</v>
      </c>
      <c r="D65" s="41"/>
      <c r="E65" s="42"/>
      <c r="F65" s="50"/>
      <c r="G65" s="49"/>
      <c r="H65" s="50"/>
      <c r="I65" s="50"/>
      <c r="J65" s="50"/>
      <c r="K65" s="50"/>
      <c r="L65" s="50"/>
      <c r="M65" s="45" t="str">
        <f t="shared" si="8"/>
        <v/>
      </c>
      <c r="N65" s="48" t="str">
        <f t="shared" si="9"/>
        <v/>
      </c>
      <c r="O65" s="153"/>
    </row>
    <row r="66">
      <c r="B66" s="40"/>
      <c r="C66" s="41" t="s">
        <v>123</v>
      </c>
      <c r="D66" s="41" t="s">
        <v>124</v>
      </c>
      <c r="E66" s="42"/>
      <c r="F66" s="50"/>
      <c r="G66" s="49"/>
      <c r="H66" s="50"/>
      <c r="I66" s="50"/>
      <c r="J66" s="50"/>
      <c r="K66" s="50"/>
      <c r="L66" s="50"/>
      <c r="M66" s="45" t="str">
        <f t="shared" si="8"/>
        <v/>
      </c>
      <c r="N66" s="48" t="str">
        <f t="shared" si="9"/>
        <v/>
      </c>
      <c r="O66" s="153"/>
    </row>
    <row r="67">
      <c r="B67" s="40"/>
      <c r="C67" s="64" t="s">
        <v>125</v>
      </c>
      <c r="D67" s="41"/>
      <c r="E67" s="41"/>
      <c r="F67" s="50"/>
      <c r="G67" s="50"/>
      <c r="H67" s="49"/>
      <c r="I67" s="50"/>
      <c r="J67" s="50"/>
      <c r="K67" s="50"/>
      <c r="L67" s="50"/>
      <c r="M67" s="45" t="str">
        <f t="shared" si="8"/>
        <v/>
      </c>
      <c r="N67" s="48" t="str">
        <f t="shared" si="9"/>
        <v/>
      </c>
      <c r="O67" s="153"/>
    </row>
    <row r="68">
      <c r="B68" s="40" t="s">
        <v>126</v>
      </c>
      <c r="C68" s="41" t="s">
        <v>127</v>
      </c>
      <c r="D68" s="41"/>
      <c r="E68" s="42"/>
      <c r="F68" s="74" t="s">
        <v>128</v>
      </c>
      <c r="G68" s="74" t="s">
        <v>128</v>
      </c>
      <c r="H68" s="74" t="s">
        <v>128</v>
      </c>
      <c r="I68" s="74" t="s">
        <v>128</v>
      </c>
      <c r="J68" s="74" t="s">
        <v>128</v>
      </c>
      <c r="K68" s="74" t="s">
        <v>128</v>
      </c>
      <c r="L68" s="74" t="s">
        <v>128</v>
      </c>
      <c r="M68" s="74" t="s">
        <v>128</v>
      </c>
      <c r="N68" s="75"/>
      <c r="O68" s="153"/>
      <c r="P68" s="2" t="s">
        <v>129</v>
      </c>
    </row>
    <row r="69">
      <c r="B69" s="40"/>
      <c r="C69" s="41" t="s">
        <v>130</v>
      </c>
      <c r="D69" s="41" t="s">
        <v>95</v>
      </c>
      <c r="E69" s="42"/>
      <c r="F69" s="74" t="s">
        <v>128</v>
      </c>
      <c r="G69" s="74" t="s">
        <v>128</v>
      </c>
      <c r="H69" s="74" t="s">
        <v>128</v>
      </c>
      <c r="I69" s="74" t="s">
        <v>128</v>
      </c>
      <c r="J69" s="74" t="s">
        <v>128</v>
      </c>
      <c r="K69" s="74" t="s">
        <v>128</v>
      </c>
      <c r="L69" s="74" t="s">
        <v>128</v>
      </c>
      <c r="M69" s="74" t="s">
        <v>128</v>
      </c>
      <c r="N69" s="75" t="s">
        <v>128</v>
      </c>
      <c r="O69" s="153"/>
      <c r="P69" s="2" t="s">
        <v>129</v>
      </c>
    </row>
    <row r="70">
      <c r="B70" s="40"/>
      <c r="C70" s="76" t="s">
        <v>131</v>
      </c>
      <c r="D70" s="40"/>
      <c r="E70" s="40"/>
      <c r="F70" s="50"/>
      <c r="G70" s="50"/>
      <c r="H70" s="50"/>
      <c r="I70" s="50"/>
      <c r="J70" s="50"/>
      <c r="K70" s="50"/>
      <c r="L70" s="50"/>
      <c r="M70" s="45" t="str">
        <f>if(Count(F70:L70)&gt;0,sum(F70:L70),"")</f>
        <v/>
      </c>
      <c r="N70" s="48" t="str">
        <f>if(ISNUMBER(M70)=false,"",if($J$8&lt;&gt;0,if(M70&lt;&gt;"",M70*$J$8,""),""))</f>
        <v/>
      </c>
      <c r="O70" s="153"/>
    </row>
    <row r="71">
      <c r="B71" s="40" t="s">
        <v>132</v>
      </c>
      <c r="C71" s="41" t="s">
        <v>133</v>
      </c>
      <c r="D71" s="41"/>
      <c r="E71" s="42"/>
      <c r="F71" s="74"/>
      <c r="G71" s="74"/>
      <c r="H71" s="74"/>
      <c r="I71" s="74"/>
      <c r="J71" s="74"/>
      <c r="K71" s="74"/>
      <c r="L71" s="74"/>
      <c r="M71" s="74"/>
      <c r="N71" s="75"/>
      <c r="O71" s="153"/>
      <c r="P71" s="77"/>
    </row>
    <row r="72">
      <c r="B72" s="40"/>
      <c r="C72" s="41" t="s">
        <v>134</v>
      </c>
      <c r="D72" s="41" t="s">
        <v>95</v>
      </c>
      <c r="E72" s="42"/>
      <c r="F72" s="74" t="s">
        <v>128</v>
      </c>
      <c r="G72" s="74" t="s">
        <v>128</v>
      </c>
      <c r="H72" s="74" t="s">
        <v>128</v>
      </c>
      <c r="I72" s="74" t="s">
        <v>128</v>
      </c>
      <c r="J72" s="74" t="s">
        <v>128</v>
      </c>
      <c r="K72" s="74" t="s">
        <v>128</v>
      </c>
      <c r="L72" s="74" t="s">
        <v>128</v>
      </c>
      <c r="M72" s="74" t="s">
        <v>128</v>
      </c>
      <c r="N72" s="75" t="s">
        <v>128</v>
      </c>
      <c r="O72" s="153"/>
      <c r="P72" s="77" t="s">
        <v>136</v>
      </c>
    </row>
    <row r="73">
      <c r="B73" s="40"/>
      <c r="C73" s="76" t="s">
        <v>137</v>
      </c>
      <c r="D73" s="41"/>
      <c r="E73" s="41"/>
      <c r="F73" s="49"/>
      <c r="G73" s="49"/>
      <c r="H73" s="49"/>
      <c r="I73" s="50"/>
      <c r="J73" s="50"/>
      <c r="K73" s="50"/>
      <c r="L73" s="50"/>
      <c r="M73" s="45" t="str">
        <f t="shared" ref="M73:M81" si="10">if(Count(F73:L73)&gt;0,sum(F73:L73),"")</f>
        <v/>
      </c>
      <c r="N73" s="48" t="str">
        <f t="shared" ref="N73:N81" si="11">if(ISNUMBER(M73)=false,"",if($J$8&lt;&gt;0,if(M73&lt;&gt;"",M73*$J$8,""),""))</f>
        <v/>
      </c>
      <c r="O73" s="157" t="s">
        <v>268</v>
      </c>
    </row>
    <row r="74">
      <c r="B74" s="40" t="s">
        <v>138</v>
      </c>
      <c r="C74" s="42"/>
      <c r="D74" s="41"/>
      <c r="E74" s="41"/>
      <c r="F74" s="78"/>
      <c r="G74" s="78"/>
      <c r="H74" s="79"/>
      <c r="I74" s="80"/>
      <c r="J74" s="80"/>
      <c r="K74" s="80"/>
      <c r="L74" s="80"/>
      <c r="M74" s="45" t="str">
        <f t="shared" si="10"/>
        <v/>
      </c>
      <c r="N74" s="48" t="str">
        <f t="shared" si="11"/>
        <v/>
      </c>
      <c r="O74" s="157" t="s">
        <v>282</v>
      </c>
    </row>
    <row r="75">
      <c r="B75" s="40" t="s">
        <v>139</v>
      </c>
      <c r="C75" s="42"/>
      <c r="D75" s="41"/>
      <c r="E75" s="41"/>
      <c r="F75" s="49"/>
      <c r="G75" s="50"/>
      <c r="H75" s="50"/>
      <c r="I75" s="50"/>
      <c r="J75" s="50"/>
      <c r="K75" s="50"/>
      <c r="L75" s="50"/>
      <c r="M75" s="45" t="str">
        <f t="shared" si="10"/>
        <v/>
      </c>
      <c r="N75" s="48" t="str">
        <f t="shared" si="11"/>
        <v/>
      </c>
      <c r="O75" s="153"/>
    </row>
    <row r="76">
      <c r="B76" s="40" t="s">
        <v>140</v>
      </c>
      <c r="C76" s="42"/>
      <c r="D76" s="41"/>
      <c r="E76" s="41"/>
      <c r="F76" s="80"/>
      <c r="G76" s="80"/>
      <c r="H76" s="79"/>
      <c r="I76" s="80"/>
      <c r="J76" s="80"/>
      <c r="K76" s="80"/>
      <c r="L76" s="80"/>
      <c r="M76" s="45" t="str">
        <f t="shared" si="10"/>
        <v/>
      </c>
      <c r="N76" s="48" t="str">
        <f t="shared" si="11"/>
        <v/>
      </c>
      <c r="O76" s="153"/>
    </row>
    <row r="77">
      <c r="B77" s="40" t="s">
        <v>141</v>
      </c>
      <c r="C77" s="42"/>
      <c r="D77" s="41"/>
      <c r="E77" s="41"/>
      <c r="F77" s="80"/>
      <c r="G77" s="80"/>
      <c r="H77" s="79"/>
      <c r="I77" s="80"/>
      <c r="J77" s="80"/>
      <c r="K77" s="80"/>
      <c r="L77" s="80"/>
      <c r="M77" s="45" t="str">
        <f t="shared" si="10"/>
        <v/>
      </c>
      <c r="N77" s="48" t="str">
        <f t="shared" si="11"/>
        <v/>
      </c>
      <c r="O77" s="153"/>
    </row>
    <row r="78">
      <c r="B78" s="40" t="s">
        <v>142</v>
      </c>
      <c r="C78" s="42"/>
      <c r="D78" s="42"/>
      <c r="E78" s="42"/>
      <c r="F78" s="50"/>
      <c r="G78" s="50"/>
      <c r="H78" s="50"/>
      <c r="I78" s="50"/>
      <c r="J78" s="50"/>
      <c r="K78" s="50"/>
      <c r="L78" s="50"/>
      <c r="M78" s="45" t="str">
        <f t="shared" si="10"/>
        <v/>
      </c>
      <c r="N78" s="48" t="str">
        <f t="shared" si="11"/>
        <v/>
      </c>
      <c r="O78" s="153"/>
    </row>
    <row r="79">
      <c r="B79" s="40" t="s">
        <v>143</v>
      </c>
      <c r="C79" s="42"/>
      <c r="D79" s="42"/>
      <c r="E79" s="42"/>
      <c r="F79" s="50"/>
      <c r="G79" s="50"/>
      <c r="H79" s="50"/>
      <c r="I79" s="50"/>
      <c r="J79" s="50"/>
      <c r="K79" s="50"/>
      <c r="L79" s="50"/>
      <c r="M79" s="45" t="str">
        <f t="shared" si="10"/>
        <v/>
      </c>
      <c r="N79" s="48" t="str">
        <f t="shared" si="11"/>
        <v/>
      </c>
      <c r="O79" s="153"/>
    </row>
    <row r="80">
      <c r="B80" s="40" t="s">
        <v>144</v>
      </c>
      <c r="C80" s="42"/>
      <c r="D80" s="42"/>
      <c r="E80" s="42"/>
      <c r="F80" s="50"/>
      <c r="G80" s="50"/>
      <c r="H80" s="50"/>
      <c r="I80" s="50"/>
      <c r="J80" s="50"/>
      <c r="K80" s="50"/>
      <c r="L80" s="50"/>
      <c r="M80" s="45" t="str">
        <f t="shared" si="10"/>
        <v/>
      </c>
      <c r="N80" s="48" t="str">
        <f t="shared" si="11"/>
        <v/>
      </c>
      <c r="O80" s="153"/>
    </row>
    <row r="81">
      <c r="B81" s="40" t="s">
        <v>145</v>
      </c>
      <c r="C81" s="42"/>
      <c r="D81" s="42"/>
      <c r="E81" s="42"/>
      <c r="F81" s="50"/>
      <c r="G81" s="50"/>
      <c r="H81" s="50"/>
      <c r="I81" s="50"/>
      <c r="J81" s="50"/>
      <c r="K81" s="50"/>
      <c r="L81" s="50"/>
      <c r="M81" s="45" t="str">
        <f t="shared" si="10"/>
        <v/>
      </c>
      <c r="N81" s="48" t="str">
        <f t="shared" si="11"/>
        <v/>
      </c>
      <c r="O81" s="154"/>
    </row>
    <row r="82">
      <c r="B82" s="33"/>
      <c r="C82" s="33"/>
      <c r="D82" s="33"/>
      <c r="E82" s="33"/>
      <c r="N82" s="4"/>
      <c r="O82" s="45"/>
    </row>
    <row r="83">
      <c r="A83" s="8" t="s">
        <v>146</v>
      </c>
      <c r="B83" s="33"/>
      <c r="C83" s="33"/>
      <c r="D83" s="33"/>
      <c r="E83" s="33"/>
      <c r="N83" s="4"/>
      <c r="O83" s="45"/>
    </row>
    <row r="84">
      <c r="B84" s="81" t="s">
        <v>799</v>
      </c>
      <c r="C84" s="82"/>
      <c r="D84" s="82"/>
      <c r="E84" s="82"/>
      <c r="N84" s="4"/>
      <c r="O84" s="45"/>
    </row>
    <row r="85">
      <c r="B85" s="33"/>
      <c r="C85" s="33"/>
      <c r="D85" s="33"/>
      <c r="E85" s="33"/>
      <c r="N85" s="4"/>
      <c r="O85" s="158"/>
      <c r="R85" s="83"/>
    </row>
    <row r="86">
      <c r="B86" s="40"/>
      <c r="C86" s="84"/>
      <c r="D86" s="42"/>
      <c r="E86" s="42"/>
      <c r="F86" s="50"/>
      <c r="G86" s="50"/>
      <c r="H86" s="50"/>
      <c r="I86" s="50"/>
      <c r="J86" s="50"/>
      <c r="K86" s="50"/>
      <c r="L86" s="50"/>
      <c r="M86" s="85" t="str">
        <f t="shared" ref="M86:M137" si="12">if(Count(F86:L86)&gt;0,sum(F86:L86),"")</f>
        <v/>
      </c>
      <c r="N86" s="48" t="str">
        <f t="shared" ref="N86:N137" si="13">if(ISNUMBER(M86)=false,"",if($J$8&lt;&gt;0,if(M86&lt;&gt;"",M86*$J$8,""),""))</f>
        <v/>
      </c>
      <c r="O86" s="154"/>
    </row>
    <row r="87">
      <c r="B87" s="40"/>
      <c r="C87" s="84"/>
      <c r="D87" s="42"/>
      <c r="E87" s="42"/>
      <c r="F87" s="50"/>
      <c r="G87" s="50"/>
      <c r="H87" s="50"/>
      <c r="I87" s="50"/>
      <c r="J87" s="50"/>
      <c r="K87" s="50"/>
      <c r="L87" s="50"/>
      <c r="M87" s="85" t="str">
        <f t="shared" si="12"/>
        <v/>
      </c>
      <c r="N87" s="48" t="str">
        <f t="shared" si="13"/>
        <v/>
      </c>
      <c r="O87" s="154"/>
    </row>
    <row r="88">
      <c r="B88" s="40"/>
      <c r="C88" s="84"/>
      <c r="D88" s="42"/>
      <c r="E88" s="42"/>
      <c r="F88" s="50"/>
      <c r="G88" s="50"/>
      <c r="H88" s="50"/>
      <c r="I88" s="50"/>
      <c r="J88" s="50"/>
      <c r="K88" s="50"/>
      <c r="L88" s="50"/>
      <c r="M88" s="85" t="str">
        <f t="shared" si="12"/>
        <v/>
      </c>
      <c r="N88" s="48" t="str">
        <f t="shared" si="13"/>
        <v/>
      </c>
      <c r="O88" s="154"/>
    </row>
    <row r="89">
      <c r="B89" s="40"/>
      <c r="C89" s="84"/>
      <c r="D89" s="42"/>
      <c r="E89" s="42"/>
      <c r="F89" s="50"/>
      <c r="G89" s="50"/>
      <c r="H89" s="50"/>
      <c r="I89" s="50"/>
      <c r="J89" s="50"/>
      <c r="K89" s="50"/>
      <c r="L89" s="50"/>
      <c r="M89" s="85" t="str">
        <f t="shared" si="12"/>
        <v/>
      </c>
      <c r="N89" s="48" t="str">
        <f t="shared" si="13"/>
        <v/>
      </c>
      <c r="O89" s="154"/>
    </row>
    <row r="90">
      <c r="B90" s="40"/>
      <c r="C90" s="84"/>
      <c r="D90" s="42"/>
      <c r="E90" s="42"/>
      <c r="F90" s="50"/>
      <c r="G90" s="50"/>
      <c r="H90" s="50"/>
      <c r="I90" s="50"/>
      <c r="J90" s="50"/>
      <c r="K90" s="50"/>
      <c r="L90" s="50"/>
      <c r="M90" s="85" t="str">
        <f t="shared" si="12"/>
        <v/>
      </c>
      <c r="N90" s="48" t="str">
        <f t="shared" si="13"/>
        <v/>
      </c>
      <c r="O90" s="154"/>
    </row>
    <row r="91">
      <c r="B91" s="40"/>
      <c r="C91" s="84"/>
      <c r="D91" s="42"/>
      <c r="E91" s="42"/>
      <c r="F91" s="50"/>
      <c r="G91" s="50"/>
      <c r="H91" s="50"/>
      <c r="I91" s="50"/>
      <c r="J91" s="50"/>
      <c r="K91" s="50"/>
      <c r="L91" s="50"/>
      <c r="M91" s="85" t="str">
        <f t="shared" si="12"/>
        <v/>
      </c>
      <c r="N91" s="48" t="str">
        <f t="shared" si="13"/>
        <v/>
      </c>
      <c r="O91" s="154"/>
    </row>
    <row r="92">
      <c r="B92" s="40"/>
      <c r="C92" s="84"/>
      <c r="D92" s="42"/>
      <c r="E92" s="42"/>
      <c r="F92" s="50"/>
      <c r="G92" s="50"/>
      <c r="H92" s="50"/>
      <c r="I92" s="50"/>
      <c r="J92" s="50"/>
      <c r="K92" s="50"/>
      <c r="L92" s="50"/>
      <c r="M92" s="85" t="str">
        <f t="shared" si="12"/>
        <v/>
      </c>
      <c r="N92" s="48" t="str">
        <f t="shared" si="13"/>
        <v/>
      </c>
      <c r="O92" s="154"/>
    </row>
    <row r="93">
      <c r="B93" s="40"/>
      <c r="C93" s="84"/>
      <c r="D93" s="42"/>
      <c r="E93" s="42"/>
      <c r="F93" s="50"/>
      <c r="G93" s="50"/>
      <c r="H93" s="50"/>
      <c r="I93" s="50"/>
      <c r="J93" s="50"/>
      <c r="K93" s="50"/>
      <c r="L93" s="50"/>
      <c r="M93" s="85" t="str">
        <f t="shared" si="12"/>
        <v/>
      </c>
      <c r="N93" s="48" t="str">
        <f t="shared" si="13"/>
        <v/>
      </c>
      <c r="O93" s="154"/>
    </row>
    <row r="94">
      <c r="B94" s="40"/>
      <c r="C94" s="84"/>
      <c r="D94" s="42"/>
      <c r="E94" s="42"/>
      <c r="F94" s="50"/>
      <c r="G94" s="50"/>
      <c r="H94" s="50"/>
      <c r="I94" s="50"/>
      <c r="J94" s="50"/>
      <c r="K94" s="50"/>
      <c r="L94" s="50"/>
      <c r="M94" s="85" t="str">
        <f t="shared" si="12"/>
        <v/>
      </c>
      <c r="N94" s="48" t="str">
        <f t="shared" si="13"/>
        <v/>
      </c>
      <c r="O94" s="154"/>
    </row>
    <row r="95">
      <c r="B95" s="40"/>
      <c r="C95" s="84"/>
      <c r="D95" s="42"/>
      <c r="E95" s="42"/>
      <c r="F95" s="50"/>
      <c r="G95" s="50"/>
      <c r="H95" s="50"/>
      <c r="I95" s="50"/>
      <c r="J95" s="50"/>
      <c r="K95" s="50"/>
      <c r="L95" s="50"/>
      <c r="M95" s="85" t="str">
        <f t="shared" si="12"/>
        <v/>
      </c>
      <c r="N95" s="48" t="str">
        <f t="shared" si="13"/>
        <v/>
      </c>
      <c r="O95" s="154"/>
    </row>
    <row r="96">
      <c r="B96" s="40"/>
      <c r="C96" s="84"/>
      <c r="D96" s="42"/>
      <c r="E96" s="42"/>
      <c r="F96" s="50"/>
      <c r="G96" s="50"/>
      <c r="H96" s="50"/>
      <c r="I96" s="50"/>
      <c r="J96" s="50"/>
      <c r="K96" s="50"/>
      <c r="L96" s="50"/>
      <c r="M96" s="85" t="str">
        <f t="shared" si="12"/>
        <v/>
      </c>
      <c r="N96" s="48" t="str">
        <f t="shared" si="13"/>
        <v/>
      </c>
      <c r="O96" s="154"/>
    </row>
    <row r="97">
      <c r="B97" s="40"/>
      <c r="C97" s="84"/>
      <c r="D97" s="42"/>
      <c r="E97" s="42"/>
      <c r="F97" s="50"/>
      <c r="G97" s="50"/>
      <c r="H97" s="50"/>
      <c r="I97" s="50"/>
      <c r="J97" s="50"/>
      <c r="K97" s="50"/>
      <c r="L97" s="50"/>
      <c r="M97" s="85" t="str">
        <f t="shared" si="12"/>
        <v/>
      </c>
      <c r="N97" s="48" t="str">
        <f t="shared" si="13"/>
        <v/>
      </c>
      <c r="O97" s="154"/>
    </row>
    <row r="98">
      <c r="B98" s="40"/>
      <c r="C98" s="84"/>
      <c r="D98" s="42"/>
      <c r="E98" s="42"/>
      <c r="F98" s="50"/>
      <c r="G98" s="50"/>
      <c r="H98" s="50"/>
      <c r="I98" s="50"/>
      <c r="J98" s="50"/>
      <c r="K98" s="50"/>
      <c r="L98" s="50"/>
      <c r="M98" s="85" t="str">
        <f t="shared" si="12"/>
        <v/>
      </c>
      <c r="N98" s="48" t="str">
        <f t="shared" si="13"/>
        <v/>
      </c>
      <c r="O98" s="154"/>
    </row>
    <row r="99">
      <c r="B99" s="40"/>
      <c r="C99" s="84"/>
      <c r="D99" s="42"/>
      <c r="E99" s="42"/>
      <c r="F99" s="50"/>
      <c r="G99" s="50"/>
      <c r="H99" s="50"/>
      <c r="I99" s="50"/>
      <c r="J99" s="50"/>
      <c r="K99" s="50"/>
      <c r="L99" s="50"/>
      <c r="M99" s="85" t="str">
        <f t="shared" si="12"/>
        <v/>
      </c>
      <c r="N99" s="48" t="str">
        <f t="shared" si="13"/>
        <v/>
      </c>
      <c r="O99" s="154"/>
    </row>
    <row r="100">
      <c r="B100" s="40"/>
      <c r="C100" s="84"/>
      <c r="D100" s="42"/>
      <c r="E100" s="42"/>
      <c r="F100" s="50"/>
      <c r="G100" s="50"/>
      <c r="H100" s="50"/>
      <c r="I100" s="50"/>
      <c r="J100" s="50"/>
      <c r="K100" s="50"/>
      <c r="L100" s="50"/>
      <c r="M100" s="85" t="str">
        <f t="shared" si="12"/>
        <v/>
      </c>
      <c r="N100" s="48" t="str">
        <f t="shared" si="13"/>
        <v/>
      </c>
      <c r="O100" s="154"/>
    </row>
    <row r="101">
      <c r="B101" s="40"/>
      <c r="C101" s="84"/>
      <c r="D101" s="42"/>
      <c r="E101" s="42"/>
      <c r="F101" s="50"/>
      <c r="G101" s="50"/>
      <c r="H101" s="50"/>
      <c r="I101" s="50"/>
      <c r="J101" s="50"/>
      <c r="K101" s="50"/>
      <c r="L101" s="50"/>
      <c r="M101" s="85" t="str">
        <f t="shared" si="12"/>
        <v/>
      </c>
      <c r="N101" s="48" t="str">
        <f t="shared" si="13"/>
        <v/>
      </c>
      <c r="O101" s="154"/>
    </row>
    <row r="102">
      <c r="B102" s="40"/>
      <c r="C102" s="84"/>
      <c r="D102" s="42"/>
      <c r="E102" s="42"/>
      <c r="F102" s="50"/>
      <c r="G102" s="50"/>
      <c r="H102" s="50"/>
      <c r="I102" s="50"/>
      <c r="J102" s="50"/>
      <c r="K102" s="50"/>
      <c r="L102" s="50"/>
      <c r="M102" s="85" t="str">
        <f t="shared" si="12"/>
        <v/>
      </c>
      <c r="N102" s="48" t="str">
        <f t="shared" si="13"/>
        <v/>
      </c>
      <c r="O102" s="154"/>
    </row>
    <row r="103">
      <c r="B103" s="40"/>
      <c r="C103" s="84"/>
      <c r="D103" s="42"/>
      <c r="E103" s="42"/>
      <c r="F103" s="50"/>
      <c r="G103" s="50"/>
      <c r="H103" s="50"/>
      <c r="I103" s="50"/>
      <c r="J103" s="50"/>
      <c r="K103" s="50"/>
      <c r="L103" s="50"/>
      <c r="M103" s="85" t="str">
        <f t="shared" si="12"/>
        <v/>
      </c>
      <c r="N103" s="48" t="str">
        <f t="shared" si="13"/>
        <v/>
      </c>
      <c r="O103" s="154"/>
    </row>
    <row r="104">
      <c r="B104" s="40"/>
      <c r="C104" s="84"/>
      <c r="D104" s="42"/>
      <c r="E104" s="42"/>
      <c r="F104" s="50"/>
      <c r="G104" s="50"/>
      <c r="H104" s="50"/>
      <c r="I104" s="50"/>
      <c r="J104" s="50"/>
      <c r="K104" s="50"/>
      <c r="L104" s="50"/>
      <c r="M104" s="85" t="str">
        <f t="shared" si="12"/>
        <v/>
      </c>
      <c r="N104" s="48" t="str">
        <f t="shared" si="13"/>
        <v/>
      </c>
      <c r="O104" s="154"/>
    </row>
    <row r="105">
      <c r="B105" s="40"/>
      <c r="C105" s="84"/>
      <c r="D105" s="42"/>
      <c r="E105" s="42"/>
      <c r="F105" s="50"/>
      <c r="G105" s="50"/>
      <c r="H105" s="50"/>
      <c r="I105" s="50"/>
      <c r="J105" s="50"/>
      <c r="K105" s="50"/>
      <c r="L105" s="50"/>
      <c r="M105" s="85" t="str">
        <f t="shared" si="12"/>
        <v/>
      </c>
      <c r="N105" s="48" t="str">
        <f t="shared" si="13"/>
        <v/>
      </c>
      <c r="O105" s="154"/>
    </row>
    <row r="106">
      <c r="B106" s="40"/>
      <c r="C106" s="84"/>
      <c r="D106" s="42"/>
      <c r="E106" s="42"/>
      <c r="F106" s="50"/>
      <c r="G106" s="50"/>
      <c r="H106" s="50"/>
      <c r="I106" s="50"/>
      <c r="J106" s="50"/>
      <c r="K106" s="50"/>
      <c r="L106" s="50"/>
      <c r="M106" s="85" t="str">
        <f t="shared" si="12"/>
        <v/>
      </c>
      <c r="N106" s="48" t="str">
        <f t="shared" si="13"/>
        <v/>
      </c>
      <c r="O106" s="154"/>
    </row>
    <row r="107">
      <c r="B107" s="40"/>
      <c r="C107" s="84"/>
      <c r="D107" s="42"/>
      <c r="E107" s="42"/>
      <c r="F107" s="50"/>
      <c r="G107" s="50"/>
      <c r="H107" s="50"/>
      <c r="I107" s="50"/>
      <c r="J107" s="50"/>
      <c r="K107" s="50"/>
      <c r="L107" s="50"/>
      <c r="M107" s="85" t="str">
        <f t="shared" si="12"/>
        <v/>
      </c>
      <c r="N107" s="48" t="str">
        <f t="shared" si="13"/>
        <v/>
      </c>
      <c r="O107" s="154"/>
    </row>
    <row r="108">
      <c r="B108" s="40"/>
      <c r="C108" s="84"/>
      <c r="D108" s="42"/>
      <c r="E108" s="42"/>
      <c r="F108" s="50"/>
      <c r="G108" s="50"/>
      <c r="H108" s="50"/>
      <c r="I108" s="50"/>
      <c r="J108" s="50"/>
      <c r="K108" s="50"/>
      <c r="L108" s="50"/>
      <c r="M108" s="85" t="str">
        <f t="shared" si="12"/>
        <v/>
      </c>
      <c r="N108" s="48" t="str">
        <f t="shared" si="13"/>
        <v/>
      </c>
      <c r="O108" s="154"/>
    </row>
    <row r="109">
      <c r="B109" s="40"/>
      <c r="C109" s="84"/>
      <c r="D109" s="42"/>
      <c r="E109" s="42"/>
      <c r="F109" s="50"/>
      <c r="G109" s="50"/>
      <c r="H109" s="50"/>
      <c r="I109" s="50"/>
      <c r="J109" s="50"/>
      <c r="K109" s="50"/>
      <c r="L109" s="50"/>
      <c r="M109" s="85" t="str">
        <f t="shared" si="12"/>
        <v/>
      </c>
      <c r="N109" s="48" t="str">
        <f t="shared" si="13"/>
        <v/>
      </c>
      <c r="O109" s="154"/>
    </row>
    <row r="110">
      <c r="B110" s="40"/>
      <c r="C110" s="84"/>
      <c r="D110" s="42"/>
      <c r="E110" s="42"/>
      <c r="F110" s="50"/>
      <c r="G110" s="50"/>
      <c r="H110" s="50"/>
      <c r="I110" s="50"/>
      <c r="J110" s="50"/>
      <c r="K110" s="50"/>
      <c r="L110" s="50"/>
      <c r="M110" s="85" t="str">
        <f t="shared" si="12"/>
        <v/>
      </c>
      <c r="N110" s="48" t="str">
        <f t="shared" si="13"/>
        <v/>
      </c>
      <c r="O110" s="154"/>
    </row>
    <row r="111">
      <c r="B111" s="40"/>
      <c r="C111" s="84"/>
      <c r="D111" s="42"/>
      <c r="E111" s="42"/>
      <c r="F111" s="50"/>
      <c r="G111" s="50"/>
      <c r="H111" s="50"/>
      <c r="I111" s="50"/>
      <c r="J111" s="50"/>
      <c r="K111" s="50"/>
      <c r="L111" s="50"/>
      <c r="M111" s="85" t="str">
        <f t="shared" si="12"/>
        <v/>
      </c>
      <c r="N111" s="48" t="str">
        <f t="shared" si="13"/>
        <v/>
      </c>
      <c r="O111" s="154"/>
    </row>
    <row r="112">
      <c r="B112" s="40"/>
      <c r="C112" s="84"/>
      <c r="D112" s="42"/>
      <c r="E112" s="42"/>
      <c r="F112" s="50"/>
      <c r="G112" s="50"/>
      <c r="H112" s="50"/>
      <c r="I112" s="50"/>
      <c r="J112" s="50"/>
      <c r="K112" s="50"/>
      <c r="L112" s="50"/>
      <c r="M112" s="85" t="str">
        <f t="shared" si="12"/>
        <v/>
      </c>
      <c r="N112" s="48" t="str">
        <f t="shared" si="13"/>
        <v/>
      </c>
      <c r="O112" s="154"/>
    </row>
    <row r="113">
      <c r="B113" s="40"/>
      <c r="C113" s="84"/>
      <c r="D113" s="42"/>
      <c r="E113" s="42"/>
      <c r="F113" s="50"/>
      <c r="G113" s="50"/>
      <c r="H113" s="50"/>
      <c r="I113" s="50"/>
      <c r="J113" s="50"/>
      <c r="K113" s="50"/>
      <c r="L113" s="50"/>
      <c r="M113" s="85" t="str">
        <f t="shared" si="12"/>
        <v/>
      </c>
      <c r="N113" s="48" t="str">
        <f t="shared" si="13"/>
        <v/>
      </c>
      <c r="O113" s="154"/>
    </row>
    <row r="114">
      <c r="B114" s="40"/>
      <c r="C114" s="84"/>
      <c r="D114" s="42"/>
      <c r="E114" s="42"/>
      <c r="F114" s="50"/>
      <c r="G114" s="50"/>
      <c r="H114" s="50"/>
      <c r="I114" s="50"/>
      <c r="J114" s="50"/>
      <c r="K114" s="50"/>
      <c r="L114" s="50"/>
      <c r="M114" s="85" t="str">
        <f t="shared" si="12"/>
        <v/>
      </c>
      <c r="N114" s="48" t="str">
        <f t="shared" si="13"/>
        <v/>
      </c>
      <c r="O114" s="154"/>
    </row>
    <row r="115">
      <c r="B115" s="40"/>
      <c r="C115" s="84"/>
      <c r="D115" s="42"/>
      <c r="E115" s="42"/>
      <c r="F115" s="50"/>
      <c r="G115" s="50"/>
      <c r="H115" s="50"/>
      <c r="I115" s="50"/>
      <c r="J115" s="50"/>
      <c r="K115" s="50"/>
      <c r="L115" s="50"/>
      <c r="M115" s="85" t="str">
        <f t="shared" si="12"/>
        <v/>
      </c>
      <c r="N115" s="48" t="str">
        <f t="shared" si="13"/>
        <v/>
      </c>
      <c r="O115" s="154"/>
    </row>
    <row r="116">
      <c r="B116" s="40"/>
      <c r="C116" s="84"/>
      <c r="D116" s="42"/>
      <c r="E116" s="42"/>
      <c r="F116" s="50"/>
      <c r="G116" s="50"/>
      <c r="H116" s="50"/>
      <c r="I116" s="50"/>
      <c r="J116" s="50"/>
      <c r="K116" s="50"/>
      <c r="L116" s="50"/>
      <c r="M116" s="85" t="str">
        <f t="shared" si="12"/>
        <v/>
      </c>
      <c r="N116" s="48" t="str">
        <f t="shared" si="13"/>
        <v/>
      </c>
      <c r="O116" s="154"/>
    </row>
    <row r="117">
      <c r="B117" s="40"/>
      <c r="C117" s="84"/>
      <c r="D117" s="42"/>
      <c r="E117" s="42"/>
      <c r="F117" s="50"/>
      <c r="G117" s="50"/>
      <c r="H117" s="50"/>
      <c r="I117" s="50"/>
      <c r="J117" s="50"/>
      <c r="K117" s="50"/>
      <c r="L117" s="50"/>
      <c r="M117" s="85" t="str">
        <f t="shared" si="12"/>
        <v/>
      </c>
      <c r="N117" s="48" t="str">
        <f t="shared" si="13"/>
        <v/>
      </c>
      <c r="O117" s="154"/>
    </row>
    <row r="118">
      <c r="B118" s="40"/>
      <c r="C118" s="84"/>
      <c r="D118" s="42"/>
      <c r="E118" s="42"/>
      <c r="F118" s="50"/>
      <c r="G118" s="50"/>
      <c r="H118" s="50"/>
      <c r="I118" s="50"/>
      <c r="J118" s="50"/>
      <c r="K118" s="50"/>
      <c r="L118" s="50"/>
      <c r="M118" s="85" t="str">
        <f t="shared" si="12"/>
        <v/>
      </c>
      <c r="N118" s="48" t="str">
        <f t="shared" si="13"/>
        <v/>
      </c>
      <c r="O118" s="154"/>
    </row>
    <row r="119">
      <c r="B119" s="40"/>
      <c r="C119" s="84"/>
      <c r="D119" s="42"/>
      <c r="E119" s="42"/>
      <c r="F119" s="50"/>
      <c r="G119" s="50"/>
      <c r="H119" s="50"/>
      <c r="I119" s="50"/>
      <c r="J119" s="50"/>
      <c r="K119" s="50"/>
      <c r="L119" s="50"/>
      <c r="M119" s="85" t="str">
        <f t="shared" si="12"/>
        <v/>
      </c>
      <c r="N119" s="48" t="str">
        <f t="shared" si="13"/>
        <v/>
      </c>
      <c r="O119" s="154"/>
    </row>
    <row r="120">
      <c r="B120" s="40"/>
      <c r="C120" s="84"/>
      <c r="D120" s="42"/>
      <c r="E120" s="42"/>
      <c r="F120" s="50"/>
      <c r="G120" s="50"/>
      <c r="H120" s="50"/>
      <c r="I120" s="50"/>
      <c r="J120" s="50"/>
      <c r="K120" s="50"/>
      <c r="L120" s="50"/>
      <c r="M120" s="85" t="str">
        <f t="shared" si="12"/>
        <v/>
      </c>
      <c r="N120" s="48" t="str">
        <f t="shared" si="13"/>
        <v/>
      </c>
      <c r="O120" s="154"/>
    </row>
    <row r="121">
      <c r="B121" s="40"/>
      <c r="C121" s="84"/>
      <c r="D121" s="42"/>
      <c r="E121" s="42"/>
      <c r="F121" s="50"/>
      <c r="G121" s="50"/>
      <c r="H121" s="50"/>
      <c r="I121" s="50"/>
      <c r="J121" s="50"/>
      <c r="K121" s="50"/>
      <c r="L121" s="50"/>
      <c r="M121" s="85" t="str">
        <f t="shared" si="12"/>
        <v/>
      </c>
      <c r="N121" s="48" t="str">
        <f t="shared" si="13"/>
        <v/>
      </c>
      <c r="O121" s="154"/>
    </row>
    <row r="122">
      <c r="B122" s="40"/>
      <c r="C122" s="84"/>
      <c r="D122" s="42"/>
      <c r="E122" s="42"/>
      <c r="F122" s="50"/>
      <c r="G122" s="50"/>
      <c r="H122" s="50"/>
      <c r="I122" s="50"/>
      <c r="J122" s="50"/>
      <c r="K122" s="50"/>
      <c r="L122" s="50"/>
      <c r="M122" s="85" t="str">
        <f t="shared" si="12"/>
        <v/>
      </c>
      <c r="N122" s="48" t="str">
        <f t="shared" si="13"/>
        <v/>
      </c>
      <c r="O122" s="154"/>
    </row>
    <row r="123">
      <c r="B123" s="40"/>
      <c r="C123" s="84"/>
      <c r="D123" s="42"/>
      <c r="E123" s="42"/>
      <c r="F123" s="50"/>
      <c r="G123" s="50"/>
      <c r="H123" s="50"/>
      <c r="I123" s="50"/>
      <c r="J123" s="50"/>
      <c r="K123" s="50"/>
      <c r="L123" s="50"/>
      <c r="M123" s="85" t="str">
        <f t="shared" si="12"/>
        <v/>
      </c>
      <c r="N123" s="48" t="str">
        <f t="shared" si="13"/>
        <v/>
      </c>
      <c r="O123" s="154"/>
    </row>
    <row r="124">
      <c r="B124" s="40"/>
      <c r="C124" s="84"/>
      <c r="D124" s="42"/>
      <c r="E124" s="42"/>
      <c r="F124" s="50"/>
      <c r="G124" s="50"/>
      <c r="H124" s="50"/>
      <c r="I124" s="50"/>
      <c r="J124" s="50"/>
      <c r="K124" s="50"/>
      <c r="L124" s="50"/>
      <c r="M124" s="85" t="str">
        <f t="shared" si="12"/>
        <v/>
      </c>
      <c r="N124" s="48" t="str">
        <f t="shared" si="13"/>
        <v/>
      </c>
      <c r="O124" s="154"/>
    </row>
    <row r="125">
      <c r="B125" s="40"/>
      <c r="C125" s="84"/>
      <c r="D125" s="42"/>
      <c r="E125" s="42"/>
      <c r="F125" s="50"/>
      <c r="G125" s="50"/>
      <c r="H125" s="50"/>
      <c r="I125" s="50"/>
      <c r="J125" s="50"/>
      <c r="K125" s="50"/>
      <c r="L125" s="50"/>
      <c r="M125" s="85" t="str">
        <f t="shared" si="12"/>
        <v/>
      </c>
      <c r="N125" s="48" t="str">
        <f t="shared" si="13"/>
        <v/>
      </c>
      <c r="O125" s="154"/>
    </row>
    <row r="126">
      <c r="B126" s="40"/>
      <c r="C126" s="84"/>
      <c r="D126" s="42"/>
      <c r="E126" s="42"/>
      <c r="F126" s="50"/>
      <c r="G126" s="50"/>
      <c r="H126" s="50"/>
      <c r="I126" s="50"/>
      <c r="J126" s="50"/>
      <c r="K126" s="50"/>
      <c r="L126" s="50"/>
      <c r="M126" s="85" t="str">
        <f t="shared" si="12"/>
        <v/>
      </c>
      <c r="N126" s="48" t="str">
        <f t="shared" si="13"/>
        <v/>
      </c>
      <c r="O126" s="154"/>
    </row>
    <row r="127">
      <c r="B127" s="40"/>
      <c r="C127" s="84"/>
      <c r="D127" s="42"/>
      <c r="E127" s="42"/>
      <c r="F127" s="50"/>
      <c r="G127" s="50"/>
      <c r="H127" s="50"/>
      <c r="I127" s="50"/>
      <c r="J127" s="50"/>
      <c r="K127" s="50"/>
      <c r="L127" s="50"/>
      <c r="M127" s="85" t="str">
        <f t="shared" si="12"/>
        <v/>
      </c>
      <c r="N127" s="48" t="str">
        <f t="shared" si="13"/>
        <v/>
      </c>
      <c r="O127" s="154"/>
    </row>
    <row r="128">
      <c r="B128" s="40"/>
      <c r="C128" s="84"/>
      <c r="D128" s="42"/>
      <c r="E128" s="42"/>
      <c r="F128" s="50"/>
      <c r="G128" s="50"/>
      <c r="H128" s="50"/>
      <c r="I128" s="50"/>
      <c r="J128" s="50"/>
      <c r="K128" s="50"/>
      <c r="L128" s="50"/>
      <c r="M128" s="85" t="str">
        <f t="shared" si="12"/>
        <v/>
      </c>
      <c r="N128" s="48" t="str">
        <f t="shared" si="13"/>
        <v/>
      </c>
      <c r="O128" s="154"/>
    </row>
    <row r="129">
      <c r="B129" s="40"/>
      <c r="C129" s="84"/>
      <c r="D129" s="42"/>
      <c r="E129" s="42"/>
      <c r="F129" s="50"/>
      <c r="G129" s="50"/>
      <c r="H129" s="50"/>
      <c r="I129" s="50"/>
      <c r="J129" s="50"/>
      <c r="K129" s="50"/>
      <c r="L129" s="50"/>
      <c r="M129" s="85" t="str">
        <f t="shared" si="12"/>
        <v/>
      </c>
      <c r="N129" s="48" t="str">
        <f t="shared" si="13"/>
        <v/>
      </c>
      <c r="O129" s="154"/>
    </row>
    <row r="130">
      <c r="B130" s="40"/>
      <c r="C130" s="84"/>
      <c r="D130" s="42"/>
      <c r="E130" s="42"/>
      <c r="F130" s="50"/>
      <c r="G130" s="50"/>
      <c r="H130" s="50"/>
      <c r="I130" s="50"/>
      <c r="J130" s="50"/>
      <c r="K130" s="50"/>
      <c r="L130" s="50"/>
      <c r="M130" s="85" t="str">
        <f t="shared" si="12"/>
        <v/>
      </c>
      <c r="N130" s="48" t="str">
        <f t="shared" si="13"/>
        <v/>
      </c>
      <c r="O130" s="154"/>
    </row>
    <row r="131">
      <c r="B131" s="40"/>
      <c r="C131" s="84"/>
      <c r="D131" s="42"/>
      <c r="E131" s="42"/>
      <c r="F131" s="50"/>
      <c r="G131" s="50"/>
      <c r="H131" s="50"/>
      <c r="I131" s="50"/>
      <c r="J131" s="50"/>
      <c r="K131" s="50"/>
      <c r="L131" s="50"/>
      <c r="M131" s="85" t="str">
        <f t="shared" si="12"/>
        <v/>
      </c>
      <c r="N131" s="48" t="str">
        <f t="shared" si="13"/>
        <v/>
      </c>
      <c r="O131" s="154"/>
    </row>
    <row r="132">
      <c r="B132" s="40"/>
      <c r="C132" s="84"/>
      <c r="D132" s="42"/>
      <c r="E132" s="42"/>
      <c r="F132" s="50"/>
      <c r="G132" s="50"/>
      <c r="H132" s="50"/>
      <c r="I132" s="50"/>
      <c r="J132" s="50"/>
      <c r="K132" s="50"/>
      <c r="L132" s="50"/>
      <c r="M132" s="85" t="str">
        <f t="shared" si="12"/>
        <v/>
      </c>
      <c r="N132" s="48" t="str">
        <f t="shared" si="13"/>
        <v/>
      </c>
      <c r="O132" s="154"/>
    </row>
    <row r="133">
      <c r="B133" s="40"/>
      <c r="C133" s="84"/>
      <c r="D133" s="42"/>
      <c r="E133" s="42"/>
      <c r="F133" s="50"/>
      <c r="G133" s="50"/>
      <c r="H133" s="50"/>
      <c r="I133" s="50"/>
      <c r="J133" s="50"/>
      <c r="K133" s="50"/>
      <c r="L133" s="50"/>
      <c r="M133" s="85" t="str">
        <f t="shared" si="12"/>
        <v/>
      </c>
      <c r="N133" s="48" t="str">
        <f t="shared" si="13"/>
        <v/>
      </c>
      <c r="O133" s="154"/>
    </row>
    <row r="134">
      <c r="B134" s="40"/>
      <c r="C134" s="84"/>
      <c r="D134" s="42"/>
      <c r="E134" s="42"/>
      <c r="F134" s="50"/>
      <c r="G134" s="50"/>
      <c r="H134" s="50"/>
      <c r="I134" s="50"/>
      <c r="J134" s="50"/>
      <c r="K134" s="50"/>
      <c r="L134" s="50"/>
      <c r="M134" s="85" t="str">
        <f t="shared" si="12"/>
        <v/>
      </c>
      <c r="N134" s="48" t="str">
        <f t="shared" si="13"/>
        <v/>
      </c>
      <c r="O134" s="154"/>
    </row>
    <row r="135">
      <c r="B135" s="40"/>
      <c r="C135" s="84"/>
      <c r="D135" s="42"/>
      <c r="E135" s="42"/>
      <c r="F135" s="50"/>
      <c r="G135" s="50"/>
      <c r="H135" s="50"/>
      <c r="I135" s="50"/>
      <c r="J135" s="50"/>
      <c r="K135" s="50"/>
      <c r="L135" s="50"/>
      <c r="M135" s="85" t="str">
        <f t="shared" si="12"/>
        <v/>
      </c>
      <c r="N135" s="48" t="str">
        <f t="shared" si="13"/>
        <v/>
      </c>
      <c r="O135" s="154"/>
    </row>
    <row r="136">
      <c r="B136" s="40"/>
      <c r="C136" s="84"/>
      <c r="D136" s="42"/>
      <c r="E136" s="42"/>
      <c r="F136" s="50"/>
      <c r="G136" s="50"/>
      <c r="H136" s="50"/>
      <c r="I136" s="50"/>
      <c r="J136" s="50"/>
      <c r="K136" s="50"/>
      <c r="L136" s="50"/>
      <c r="M136" s="85" t="str">
        <f t="shared" si="12"/>
        <v/>
      </c>
      <c r="N136" s="48" t="str">
        <f t="shared" si="13"/>
        <v/>
      </c>
      <c r="O136" s="154"/>
    </row>
    <row r="137">
      <c r="A137" s="7"/>
      <c r="B137" s="86"/>
      <c r="C137" s="87"/>
      <c r="D137" s="88"/>
      <c r="E137" s="88"/>
      <c r="F137" s="44"/>
      <c r="G137" s="44"/>
      <c r="H137" s="43"/>
      <c r="I137" s="44"/>
      <c r="J137" s="44"/>
      <c r="K137" s="44"/>
      <c r="L137" s="44"/>
      <c r="M137" s="85" t="str">
        <f t="shared" si="12"/>
        <v/>
      </c>
      <c r="N137" s="48" t="str">
        <f t="shared" si="13"/>
        <v/>
      </c>
    </row>
    <row r="138">
      <c r="A138" s="89" t="s">
        <v>148</v>
      </c>
      <c r="B138" s="86"/>
      <c r="C138" s="87"/>
      <c r="D138" s="88"/>
      <c r="E138" s="88"/>
      <c r="F138" s="44"/>
      <c r="G138" s="44"/>
      <c r="H138" s="43"/>
      <c r="I138" s="44"/>
      <c r="J138" s="44"/>
      <c r="K138" s="44"/>
      <c r="L138" s="44"/>
      <c r="M138" s="44"/>
      <c r="N138" s="44"/>
    </row>
    <row r="139">
      <c r="A139" s="7"/>
      <c r="B139" s="86"/>
      <c r="C139" s="87"/>
      <c r="D139" s="88"/>
      <c r="E139" s="88"/>
      <c r="F139" s="44"/>
      <c r="G139" s="44"/>
      <c r="H139" s="43"/>
      <c r="I139" s="44"/>
      <c r="J139" s="44"/>
      <c r="K139" s="44"/>
      <c r="L139" s="44"/>
      <c r="M139" s="44"/>
      <c r="N139" s="44"/>
    </row>
    <row r="140">
      <c r="A140" s="7"/>
      <c r="B140" s="90" t="s">
        <v>149</v>
      </c>
      <c r="C140" s="91"/>
      <c r="D140" s="92"/>
      <c r="E140" s="88"/>
      <c r="F140" s="44"/>
      <c r="G140" s="44"/>
      <c r="H140" s="43"/>
      <c r="I140" s="44"/>
      <c r="J140" s="44"/>
      <c r="K140" s="44"/>
      <c r="L140" s="44"/>
      <c r="M140" s="44"/>
      <c r="N140" s="44"/>
    </row>
    <row r="141">
      <c r="A141" s="7"/>
      <c r="B141" s="93"/>
      <c r="C141" s="94" t="s">
        <v>150</v>
      </c>
      <c r="D141" s="92"/>
      <c r="E141" s="88"/>
      <c r="F141" s="44"/>
      <c r="G141" s="44"/>
      <c r="H141" s="43"/>
      <c r="I141" s="44"/>
      <c r="J141" s="44"/>
      <c r="K141" s="44"/>
      <c r="L141" s="44"/>
      <c r="M141" s="44"/>
      <c r="N141" s="44"/>
    </row>
    <row r="142">
      <c r="A142" s="7"/>
      <c r="B142" s="95" t="s">
        <v>151</v>
      </c>
      <c r="C142" s="96" t="s">
        <v>152</v>
      </c>
      <c r="D142" s="92"/>
      <c r="E142" s="88"/>
      <c r="F142" s="44"/>
      <c r="G142" s="44"/>
      <c r="H142" s="43"/>
      <c r="I142" s="44"/>
      <c r="J142" s="44"/>
      <c r="K142" s="44"/>
      <c r="L142" s="44"/>
      <c r="M142" s="44"/>
      <c r="N142" s="44"/>
    </row>
    <row r="143">
      <c r="A143" s="7"/>
      <c r="B143" s="97"/>
      <c r="C143" s="98" t="s">
        <v>153</v>
      </c>
      <c r="D143" s="92"/>
      <c r="E143" s="88"/>
      <c r="F143" s="44"/>
      <c r="G143" s="44"/>
      <c r="H143" s="43"/>
      <c r="I143" s="44"/>
      <c r="J143" s="44"/>
      <c r="K143" s="44"/>
      <c r="L143" s="44"/>
      <c r="M143" s="44"/>
      <c r="N143" s="44"/>
    </row>
    <row r="144">
      <c r="A144" s="7"/>
      <c r="B144" s="99"/>
      <c r="C144" s="100" t="s">
        <v>154</v>
      </c>
      <c r="D144" s="92"/>
      <c r="E144" s="88"/>
      <c r="F144" s="44"/>
      <c r="G144" s="44"/>
      <c r="H144" s="43"/>
      <c r="I144" s="44"/>
      <c r="J144" s="44"/>
      <c r="K144" s="44"/>
      <c r="L144" s="44"/>
      <c r="M144" s="44"/>
      <c r="N144" s="44"/>
    </row>
    <row r="145">
      <c r="A145" s="7"/>
      <c r="B145" s="160"/>
      <c r="C145" s="43"/>
      <c r="D145" s="161"/>
      <c r="E145" s="88"/>
      <c r="F145" s="101"/>
      <c r="H145" s="43"/>
      <c r="I145" s="44"/>
      <c r="J145" s="44"/>
      <c r="K145" s="44"/>
      <c r="L145" s="44"/>
      <c r="M145" s="44"/>
      <c r="N145" s="44"/>
    </row>
    <row r="146">
      <c r="A146" s="7"/>
      <c r="B146" s="43"/>
      <c r="C146" s="101" t="s">
        <v>156</v>
      </c>
      <c r="D146" s="162" t="s">
        <v>178</v>
      </c>
      <c r="F146" s="101"/>
      <c r="H146" s="43"/>
      <c r="I146" s="44"/>
      <c r="J146" s="44"/>
      <c r="K146" s="44"/>
      <c r="L146" s="44"/>
      <c r="M146" s="44"/>
      <c r="N146" s="44"/>
    </row>
    <row r="147">
      <c r="B147" s="163" t="s">
        <v>301</v>
      </c>
      <c r="C147" s="104"/>
      <c r="D147" s="105"/>
      <c r="F147" s="107"/>
      <c r="G147" s="107"/>
      <c r="H147" s="43"/>
      <c r="I147" s="44"/>
      <c r="J147" s="44"/>
      <c r="K147" s="44"/>
      <c r="L147" s="44"/>
      <c r="M147" s="44"/>
      <c r="N147" s="44"/>
      <c r="W147" s="54"/>
      <c r="X147" s="54"/>
      <c r="Y147" s="54"/>
      <c r="Z147" s="54"/>
      <c r="AA147" s="54"/>
      <c r="AB147" s="54"/>
    </row>
    <row r="148">
      <c r="B148" s="108"/>
      <c r="C148" s="108"/>
      <c r="D148" s="164" t="s">
        <v>159</v>
      </c>
      <c r="F148" s="165" t="s">
        <v>800</v>
      </c>
      <c r="H148" s="109"/>
      <c r="I148" s="109"/>
      <c r="J148" s="71"/>
      <c r="K148" s="71"/>
      <c r="L148" s="71"/>
      <c r="M148" s="71"/>
      <c r="N148" s="71"/>
      <c r="P148" s="110"/>
      <c r="R148" s="111"/>
      <c r="S148" s="54"/>
      <c r="T148" s="54"/>
      <c r="U148" s="54"/>
      <c r="V148" s="54"/>
      <c r="W148" s="124"/>
      <c r="X148" s="124"/>
      <c r="Y148" s="124"/>
      <c r="Z148" s="124"/>
      <c r="AA148" s="124"/>
      <c r="AB148" s="124"/>
      <c r="AC148" s="124"/>
      <c r="AD148" s="124"/>
      <c r="AE148" s="124"/>
    </row>
    <row r="149">
      <c r="B149" s="108"/>
      <c r="C149" s="164"/>
      <c r="D149" s="164" t="s">
        <v>303</v>
      </c>
      <c r="F149" s="166" t="s">
        <v>430</v>
      </c>
      <c r="H149" s="109"/>
      <c r="I149" s="109"/>
      <c r="J149" s="71"/>
      <c r="K149" s="71"/>
      <c r="L149" s="71"/>
      <c r="M149" s="71"/>
      <c r="N149" s="71"/>
      <c r="P149" s="110"/>
      <c r="R149" s="111"/>
      <c r="S149" s="54"/>
      <c r="T149" s="54"/>
      <c r="U149" s="54"/>
      <c r="V149" s="54"/>
      <c r="W149" s="124"/>
      <c r="X149" s="124"/>
      <c r="Y149" s="124"/>
      <c r="Z149" s="124"/>
      <c r="AA149" s="124"/>
      <c r="AB149" s="124"/>
      <c r="AC149" s="124"/>
      <c r="AD149" s="124"/>
      <c r="AE149" s="124"/>
    </row>
    <row r="150">
      <c r="B150" s="108"/>
      <c r="C150" s="164" t="s">
        <v>801</v>
      </c>
      <c r="D150" s="167" t="s">
        <v>161</v>
      </c>
      <c r="F150" s="166">
        <v>100000.0</v>
      </c>
      <c r="H150" s="109"/>
      <c r="I150" s="109"/>
      <c r="J150" s="71"/>
      <c r="K150" s="71"/>
      <c r="L150" s="71"/>
      <c r="M150" s="71"/>
      <c r="N150" s="71"/>
      <c r="P150" s="110"/>
      <c r="R150" s="111"/>
      <c r="S150" s="54"/>
      <c r="T150" s="54"/>
      <c r="U150" s="54"/>
      <c r="V150" s="54"/>
      <c r="W150" s="54"/>
      <c r="X150" s="54"/>
      <c r="Y150" s="54"/>
      <c r="Z150" s="54"/>
      <c r="AA150" s="54"/>
      <c r="AB150" s="54"/>
      <c r="AC150" s="54"/>
      <c r="AD150" s="54"/>
      <c r="AE150" s="54"/>
    </row>
    <row r="151">
      <c r="B151" s="108"/>
      <c r="C151" s="129" t="s">
        <v>384</v>
      </c>
      <c r="D151" s="167" t="s">
        <v>163</v>
      </c>
      <c r="F151" s="166">
        <v>934.48</v>
      </c>
      <c r="G151" s="168">
        <f>O50</f>
        <v>934</v>
      </c>
      <c r="H151" s="169" t="s">
        <v>307</v>
      </c>
      <c r="I151" s="109"/>
      <c r="J151" s="71"/>
      <c r="K151" s="71"/>
      <c r="L151" s="71"/>
      <c r="M151" s="71"/>
      <c r="N151" s="71"/>
      <c r="P151" s="110"/>
      <c r="R151" s="111"/>
      <c r="S151" s="54"/>
      <c r="T151" s="54"/>
      <c r="U151" s="54"/>
      <c r="V151" s="54"/>
      <c r="W151" s="126"/>
      <c r="X151" s="127"/>
      <c r="Y151" s="127"/>
      <c r="Z151" s="126"/>
      <c r="AA151" s="126"/>
      <c r="AB151" s="126"/>
      <c r="AC151" s="126"/>
      <c r="AD151" s="126"/>
      <c r="AE151" s="126"/>
    </row>
    <row r="152">
      <c r="B152" s="108"/>
      <c r="C152" s="129" t="s">
        <v>308</v>
      </c>
      <c r="D152" s="167" t="s">
        <v>164</v>
      </c>
      <c r="F152" s="166">
        <v>0.0</v>
      </c>
      <c r="G152" s="168" t="str">
        <f>O33</f>
        <v/>
      </c>
      <c r="H152" s="169" t="s">
        <v>309</v>
      </c>
      <c r="I152" s="109"/>
      <c r="J152" s="71"/>
      <c r="K152" s="71"/>
      <c r="L152" s="71"/>
      <c r="M152" s="71"/>
      <c r="N152" s="71"/>
      <c r="P152" s="110"/>
      <c r="R152" s="111"/>
      <c r="S152" s="54"/>
      <c r="T152" s="54"/>
      <c r="U152" s="54"/>
      <c r="V152" s="54"/>
      <c r="W152" s="69">
        <f t="shared" ref="W152:AE152" si="14">W151*$J$8</f>
        <v>0</v>
      </c>
      <c r="X152" s="128">
        <f t="shared" si="14"/>
        <v>0</v>
      </c>
      <c r="Y152" s="128">
        <f t="shared" si="14"/>
        <v>0</v>
      </c>
      <c r="Z152" s="69">
        <f t="shared" si="14"/>
        <v>0</v>
      </c>
      <c r="AA152" s="69">
        <f t="shared" si="14"/>
        <v>0</v>
      </c>
      <c r="AB152" s="69">
        <f t="shared" si="14"/>
        <v>0</v>
      </c>
      <c r="AC152" s="69">
        <f t="shared" si="14"/>
        <v>0</v>
      </c>
      <c r="AD152" s="69">
        <f t="shared" si="14"/>
        <v>0</v>
      </c>
      <c r="AE152" s="69">
        <f t="shared" si="14"/>
        <v>0</v>
      </c>
    </row>
    <row r="153">
      <c r="B153" s="108"/>
      <c r="C153" s="170" t="s">
        <v>310</v>
      </c>
      <c r="D153" s="171" t="s">
        <v>165</v>
      </c>
      <c r="F153" s="172">
        <v>0.0</v>
      </c>
      <c r="H153" s="173" t="s">
        <v>311</v>
      </c>
      <c r="I153" s="109"/>
      <c r="J153" s="71"/>
      <c r="K153" s="71"/>
      <c r="L153" s="71"/>
      <c r="M153" s="71"/>
      <c r="N153" s="71"/>
      <c r="P153" s="110"/>
      <c r="R153" s="111"/>
      <c r="S153" s="54"/>
      <c r="T153" s="54"/>
      <c r="U153" s="54"/>
      <c r="V153" s="54"/>
      <c r="W153" s="54"/>
      <c r="X153" s="54"/>
      <c r="Y153" s="54"/>
      <c r="Z153" s="54"/>
      <c r="AA153" s="54"/>
      <c r="AB153" s="54"/>
      <c r="AC153" s="54"/>
      <c r="AD153" s="54"/>
      <c r="AE153" s="54"/>
    </row>
    <row r="154">
      <c r="B154" s="114"/>
      <c r="C154" s="164" t="s">
        <v>167</v>
      </c>
      <c r="D154" s="164" t="s">
        <v>312</v>
      </c>
      <c r="F154" s="174">
        <v>0.00847923</v>
      </c>
      <c r="G154" s="175">
        <f>J8</f>
        <v>0.008474870014</v>
      </c>
      <c r="H154" s="169" t="s">
        <v>313</v>
      </c>
      <c r="I154" s="71"/>
      <c r="J154" s="71"/>
      <c r="K154" s="71"/>
      <c r="L154" s="71"/>
      <c r="M154" s="71"/>
      <c r="N154" s="71"/>
      <c r="P154" s="110"/>
      <c r="R154" s="111"/>
      <c r="S154" s="54"/>
      <c r="T154" s="54"/>
      <c r="U154" s="54"/>
      <c r="V154" s="54"/>
      <c r="W154" s="127"/>
      <c r="X154" s="126"/>
      <c r="Y154" s="126"/>
      <c r="Z154" s="127"/>
      <c r="AA154" s="127"/>
      <c r="AB154" s="127"/>
      <c r="AC154" s="127"/>
      <c r="AD154" s="127"/>
      <c r="AE154" s="127"/>
    </row>
    <row r="155">
      <c r="B155" s="114"/>
      <c r="C155" s="164" t="s">
        <v>802</v>
      </c>
      <c r="D155" s="164" t="s">
        <v>168</v>
      </c>
      <c r="F155" s="166"/>
      <c r="H155" s="109"/>
      <c r="I155" s="71"/>
      <c r="J155" s="71"/>
      <c r="K155" s="71"/>
      <c r="L155" s="71"/>
      <c r="M155" s="71"/>
      <c r="N155" s="71"/>
      <c r="P155" s="110"/>
      <c r="R155" s="111"/>
      <c r="S155" s="54"/>
      <c r="T155" s="54"/>
      <c r="U155" s="54"/>
      <c r="V155" s="54"/>
      <c r="W155" s="69">
        <f t="shared" ref="W155:AE155" si="15">W154*$J$8</f>
        <v>0</v>
      </c>
      <c r="X155" s="128">
        <f t="shared" si="15"/>
        <v>0</v>
      </c>
      <c r="Y155" s="128">
        <f t="shared" si="15"/>
        <v>0</v>
      </c>
      <c r="Z155" s="69">
        <f t="shared" si="15"/>
        <v>0</v>
      </c>
      <c r="AA155" s="69">
        <f t="shared" si="15"/>
        <v>0</v>
      </c>
      <c r="AB155" s="69">
        <f t="shared" si="15"/>
        <v>0</v>
      </c>
      <c r="AC155" s="69">
        <f t="shared" si="15"/>
        <v>0</v>
      </c>
      <c r="AD155" s="69">
        <f t="shared" si="15"/>
        <v>0</v>
      </c>
      <c r="AE155" s="69">
        <f t="shared" si="15"/>
        <v>0</v>
      </c>
    </row>
    <row r="156">
      <c r="B156" s="114"/>
      <c r="C156" s="176" t="s">
        <v>171</v>
      </c>
      <c r="D156" s="176" t="s">
        <v>170</v>
      </c>
      <c r="F156" s="172"/>
      <c r="H156" s="173" t="s">
        <v>311</v>
      </c>
      <c r="J156" s="71"/>
      <c r="K156" s="71"/>
      <c r="L156" s="71"/>
      <c r="M156" s="67"/>
      <c r="P156" s="110"/>
      <c r="R156" s="111"/>
      <c r="S156" s="54"/>
      <c r="T156" s="54"/>
      <c r="U156" s="54"/>
      <c r="V156" s="54"/>
      <c r="W156" s="54"/>
      <c r="X156" s="54"/>
      <c r="Y156" s="54"/>
      <c r="Z156" s="54"/>
      <c r="AA156" s="54"/>
      <c r="AB156" s="54"/>
      <c r="AC156" s="54"/>
      <c r="AD156" s="54"/>
      <c r="AE156" s="54"/>
    </row>
    <row r="157">
      <c r="B157" s="114"/>
      <c r="C157" s="108"/>
      <c r="D157" s="108"/>
      <c r="E157" s="108"/>
      <c r="H157" s="109"/>
      <c r="I157" s="109"/>
      <c r="J157" s="71"/>
      <c r="K157" s="71"/>
      <c r="L157" s="71"/>
      <c r="M157" s="71"/>
      <c r="N157" s="71"/>
      <c r="P157" s="110"/>
      <c r="R157" s="111"/>
      <c r="S157" s="54"/>
      <c r="T157" s="54"/>
      <c r="U157" s="54"/>
      <c r="V157" s="54"/>
      <c r="W157" s="127"/>
      <c r="X157" s="126"/>
      <c r="Y157" s="126"/>
      <c r="Z157" s="127"/>
      <c r="AA157" s="127"/>
      <c r="AB157" s="127"/>
      <c r="AC157" s="127"/>
      <c r="AD157" s="127"/>
      <c r="AE157" s="127"/>
    </row>
    <row r="158">
      <c r="B158" s="163" t="s">
        <v>172</v>
      </c>
      <c r="C158" s="108"/>
      <c r="D158" s="108"/>
      <c r="E158" s="108"/>
      <c r="H158" s="109"/>
      <c r="I158" s="109"/>
      <c r="J158" s="71"/>
      <c r="K158" s="71"/>
      <c r="L158" s="71"/>
      <c r="M158" s="71"/>
      <c r="N158" s="71"/>
      <c r="P158" s="110"/>
      <c r="R158" s="111"/>
      <c r="S158" s="54"/>
      <c r="T158" s="54"/>
      <c r="U158" s="54"/>
      <c r="V158" s="54"/>
      <c r="W158" s="69">
        <f t="shared" ref="W158:AE158" si="16">W157*$J$8</f>
        <v>0</v>
      </c>
      <c r="X158" s="128">
        <f t="shared" si="16"/>
        <v>0</v>
      </c>
      <c r="Y158" s="128">
        <f t="shared" si="16"/>
        <v>0</v>
      </c>
      <c r="Z158" s="69">
        <f t="shared" si="16"/>
        <v>0</v>
      </c>
      <c r="AA158" s="69">
        <f t="shared" si="16"/>
        <v>0</v>
      </c>
      <c r="AB158" s="69">
        <f t="shared" si="16"/>
        <v>0</v>
      </c>
      <c r="AC158" s="69">
        <f t="shared" si="16"/>
        <v>0</v>
      </c>
      <c r="AD158" s="69">
        <f t="shared" si="16"/>
        <v>0</v>
      </c>
      <c r="AE158" s="69">
        <f t="shared" si="16"/>
        <v>0</v>
      </c>
      <c r="AF158" s="54"/>
    </row>
    <row r="159">
      <c r="B159" s="114"/>
      <c r="C159" s="164" t="s">
        <v>315</v>
      </c>
      <c r="D159" s="108"/>
      <c r="E159" s="108"/>
      <c r="F159" s="8" t="s">
        <v>316</v>
      </c>
      <c r="G159" s="8" t="s">
        <v>317</v>
      </c>
      <c r="H159" s="2" t="s">
        <v>318</v>
      </c>
      <c r="I159" s="109"/>
      <c r="J159" s="71"/>
      <c r="K159" s="71"/>
      <c r="L159" s="71"/>
      <c r="M159" s="71"/>
      <c r="N159" s="71"/>
      <c r="P159" s="110"/>
      <c r="Q159" s="116" t="s">
        <v>174</v>
      </c>
      <c r="R159" s="117"/>
      <c r="S159" s="117"/>
      <c r="T159" s="54"/>
      <c r="U159" s="54"/>
      <c r="V159" s="54"/>
      <c r="W159" s="54"/>
      <c r="X159" s="54"/>
      <c r="Y159" s="54"/>
      <c r="Z159" s="54"/>
      <c r="AA159" s="54"/>
      <c r="AB159" s="54"/>
      <c r="AC159" s="54"/>
      <c r="AD159" s="54"/>
      <c r="AE159" s="54"/>
      <c r="AF159" s="54"/>
    </row>
    <row r="160">
      <c r="B160" s="114"/>
      <c r="C160" s="129" t="s">
        <v>320</v>
      </c>
      <c r="D160" s="167" t="s">
        <v>321</v>
      </c>
      <c r="F160" s="166">
        <v>0.0</v>
      </c>
      <c r="G160" s="166">
        <v>250.0</v>
      </c>
      <c r="H160" s="115">
        <f t="shared" ref="H160:H162" si="17">F160+G160</f>
        <v>250</v>
      </c>
      <c r="I160" s="109"/>
      <c r="J160" s="71"/>
      <c r="K160" s="71"/>
      <c r="L160" s="71"/>
      <c r="M160" s="71"/>
      <c r="N160" s="71"/>
      <c r="P160" s="110"/>
      <c r="Q160" s="52"/>
      <c r="R160" s="123"/>
      <c r="S160" s="123"/>
      <c r="T160" s="124"/>
      <c r="U160" s="124"/>
      <c r="V160" s="124"/>
      <c r="W160" s="126"/>
      <c r="X160" s="126"/>
      <c r="Y160" s="126"/>
      <c r="Z160" s="126"/>
      <c r="AA160" s="126"/>
      <c r="AB160" s="126"/>
      <c r="AC160" s="126"/>
      <c r="AD160" s="126"/>
      <c r="AE160" s="126"/>
      <c r="AF160" s="54"/>
    </row>
    <row r="161">
      <c r="B161" s="114"/>
      <c r="C161" s="129" t="s">
        <v>320</v>
      </c>
      <c r="D161" s="167" t="s">
        <v>322</v>
      </c>
      <c r="F161" s="166">
        <v>0.0</v>
      </c>
      <c r="G161" s="166">
        <v>0.0</v>
      </c>
      <c r="H161" s="115">
        <f t="shared" si="17"/>
        <v>0</v>
      </c>
      <c r="I161" s="109"/>
      <c r="J161" s="71"/>
      <c r="K161" s="71"/>
      <c r="L161" s="71"/>
      <c r="M161" s="71"/>
      <c r="N161" s="71"/>
      <c r="P161" s="110"/>
      <c r="Q161" s="52" t="s">
        <v>178</v>
      </c>
      <c r="R161" s="123"/>
      <c r="S161" s="123"/>
      <c r="T161" s="124"/>
      <c r="U161" s="124"/>
      <c r="V161" s="124"/>
      <c r="W161" s="69">
        <f t="shared" ref="W161:AE161" si="18">W160*$J$8</f>
        <v>0</v>
      </c>
      <c r="X161" s="128">
        <f t="shared" si="18"/>
        <v>0</v>
      </c>
      <c r="Y161" s="128">
        <f t="shared" si="18"/>
        <v>0</v>
      </c>
      <c r="Z161" s="69">
        <f t="shared" si="18"/>
        <v>0</v>
      </c>
      <c r="AA161" s="69">
        <f t="shared" si="18"/>
        <v>0</v>
      </c>
      <c r="AB161" s="69">
        <f t="shared" si="18"/>
        <v>0</v>
      </c>
      <c r="AC161" s="69">
        <f t="shared" si="18"/>
        <v>0</v>
      </c>
      <c r="AD161" s="69">
        <f t="shared" si="18"/>
        <v>0</v>
      </c>
      <c r="AE161" s="69">
        <f t="shared" si="18"/>
        <v>0</v>
      </c>
    </row>
    <row r="162">
      <c r="B162" s="114"/>
      <c r="C162" s="129" t="s">
        <v>320</v>
      </c>
      <c r="D162" s="167" t="s">
        <v>323</v>
      </c>
      <c r="F162" s="166">
        <v>0.0</v>
      </c>
      <c r="G162" s="166">
        <v>0.0</v>
      </c>
      <c r="H162" s="115">
        <f t="shared" si="17"/>
        <v>0</v>
      </c>
      <c r="I162" s="109"/>
      <c r="J162" s="71"/>
      <c r="K162" s="71"/>
      <c r="L162" s="71"/>
      <c r="M162" s="71"/>
      <c r="N162" s="71"/>
      <c r="P162" s="110"/>
      <c r="Q162" s="60"/>
      <c r="R162" s="54"/>
      <c r="S162" s="54"/>
      <c r="T162" s="54"/>
      <c r="U162" s="54"/>
      <c r="V162" s="54"/>
    </row>
    <row r="163">
      <c r="B163" s="108"/>
      <c r="C163" s="108"/>
      <c r="D163" s="108"/>
      <c r="E163" s="108"/>
      <c r="H163" s="109" t="s">
        <v>173</v>
      </c>
      <c r="I163" s="115">
        <f>sum(N164:N167)</f>
        <v>249.7883188</v>
      </c>
      <c r="J163" s="71"/>
      <c r="K163" s="71"/>
      <c r="L163" s="71"/>
      <c r="M163" s="71">
        <f>if(Count(F163:L163)&gt;0,sum(F163:L163),"")</f>
        <v>249.7883188</v>
      </c>
      <c r="N163" s="68">
        <f>if(ISNUMBER(M163)=false,"",if($J$8&lt;&gt;0,if(M163&lt;&gt;"",M163*$J$8,""),""))</f>
        <v>2.116923533</v>
      </c>
      <c r="P163" s="110"/>
      <c r="Q163" s="52" t="s">
        <v>183</v>
      </c>
      <c r="R163" s="126"/>
      <c r="S163" s="126"/>
      <c r="T163" s="126"/>
      <c r="U163" s="126"/>
      <c r="V163" s="126"/>
    </row>
    <row r="164">
      <c r="B164" s="108"/>
      <c r="C164" s="105"/>
      <c r="D164" s="112"/>
      <c r="E164" s="112"/>
      <c r="G164" s="107" t="s">
        <v>175</v>
      </c>
      <c r="H164" s="43"/>
      <c r="I164" s="118">
        <f>N165+N166</f>
        <v>249.7883188</v>
      </c>
      <c r="J164" s="71"/>
      <c r="K164" s="71"/>
      <c r="L164" s="119"/>
      <c r="M164" s="120"/>
      <c r="N164" s="115"/>
      <c r="O164" s="121"/>
      <c r="P164" s="122"/>
      <c r="Q164" s="60" t="s">
        <v>185</v>
      </c>
      <c r="R164" s="69">
        <f t="shared" ref="R164:V164" si="19">R163*$J$8</f>
        <v>0</v>
      </c>
      <c r="S164" s="69">
        <f t="shared" si="19"/>
        <v>0</v>
      </c>
      <c r="T164" s="69">
        <f t="shared" si="19"/>
        <v>0</v>
      </c>
      <c r="U164" s="69">
        <f t="shared" si="19"/>
        <v>0</v>
      </c>
      <c r="V164" s="69">
        <f t="shared" si="19"/>
        <v>0</v>
      </c>
    </row>
    <row r="165">
      <c r="B165" s="108"/>
      <c r="C165" s="164" t="s">
        <v>803</v>
      </c>
      <c r="D165" s="167" t="s">
        <v>177</v>
      </c>
      <c r="F165" s="125">
        <v>29474.0</v>
      </c>
      <c r="G165" s="119"/>
      <c r="H165" s="71"/>
      <c r="I165" s="71"/>
      <c r="J165" s="71"/>
      <c r="K165" s="71"/>
      <c r="L165" s="119"/>
      <c r="M165" s="120">
        <f>if(Count(F165:K165)&gt;0,sum(F165:K165),"")</f>
        <v>29474</v>
      </c>
      <c r="N165" s="115">
        <f t="shared" ref="N165:N169" si="20">if(ISNUMBER(M165)=false,"",if($J$8&lt;&gt;0,if(M165&lt;&gt;"",M165*$J$8,""),""))</f>
        <v>249.7883188</v>
      </c>
      <c r="Q165" s="60"/>
      <c r="R165" s="54"/>
      <c r="S165" s="54"/>
      <c r="T165" s="54"/>
      <c r="U165" s="54"/>
      <c r="V165" s="54"/>
    </row>
    <row r="166">
      <c r="B166" s="108"/>
      <c r="C166" s="167" t="s">
        <v>179</v>
      </c>
      <c r="D166" s="167" t="s">
        <v>180</v>
      </c>
      <c r="F166" s="125">
        <v>0.0</v>
      </c>
      <c r="G166" s="70"/>
      <c r="H166" s="66"/>
      <c r="I166" s="66"/>
      <c r="J166" s="66"/>
      <c r="K166" s="66"/>
      <c r="L166" s="66"/>
      <c r="M166" s="120">
        <f t="shared" ref="M166:M169" si="21">if(Count(F166:L166)&gt;0,sum(F166:L166),"")</f>
        <v>0</v>
      </c>
      <c r="N166" s="115">
        <f t="shared" si="20"/>
        <v>0</v>
      </c>
      <c r="P166" s="54"/>
      <c r="Q166" s="52" t="s">
        <v>188</v>
      </c>
      <c r="R166" s="127"/>
      <c r="S166" s="127"/>
      <c r="T166" s="127"/>
      <c r="U166" s="127"/>
      <c r="V166" s="127"/>
    </row>
    <row r="167">
      <c r="B167" s="108"/>
      <c r="C167" s="167" t="s">
        <v>181</v>
      </c>
      <c r="D167" s="167" t="s">
        <v>182</v>
      </c>
      <c r="F167" s="70">
        <v>0.0</v>
      </c>
      <c r="G167" s="70"/>
      <c r="H167" s="66"/>
      <c r="I167" s="66"/>
      <c r="J167" s="66"/>
      <c r="K167" s="66"/>
      <c r="L167" s="66"/>
      <c r="M167" s="120">
        <f t="shared" si="21"/>
        <v>0</v>
      </c>
      <c r="N167" s="115">
        <f t="shared" si="20"/>
        <v>0</v>
      </c>
      <c r="P167" s="54"/>
      <c r="Q167" s="60" t="s">
        <v>185</v>
      </c>
      <c r="R167" s="69">
        <f t="shared" ref="R167:V167" si="22">R166*$J$8</f>
        <v>0</v>
      </c>
      <c r="S167" s="69">
        <f t="shared" si="22"/>
        <v>0</v>
      </c>
      <c r="T167" s="69">
        <f t="shared" si="22"/>
        <v>0</v>
      </c>
      <c r="U167" s="69">
        <f t="shared" si="22"/>
        <v>0</v>
      </c>
      <c r="V167" s="69">
        <f t="shared" si="22"/>
        <v>0</v>
      </c>
    </row>
    <row r="168">
      <c r="B168" s="108"/>
      <c r="C168" s="167" t="s">
        <v>184</v>
      </c>
      <c r="D168" s="167" t="s">
        <v>180</v>
      </c>
      <c r="F168" s="70">
        <v>0.0</v>
      </c>
      <c r="G168" s="66"/>
      <c r="H168" s="66"/>
      <c r="I168" s="66"/>
      <c r="J168" s="66"/>
      <c r="K168" s="66"/>
      <c r="L168" s="66"/>
      <c r="M168" s="120">
        <f t="shared" si="21"/>
        <v>0</v>
      </c>
      <c r="N168" s="115">
        <f t="shared" si="20"/>
        <v>0</v>
      </c>
      <c r="P168" s="54"/>
      <c r="Q168" s="60"/>
      <c r="R168" s="54"/>
      <c r="S168" s="54"/>
      <c r="T168" s="54"/>
      <c r="U168" s="54"/>
      <c r="V168" s="54"/>
    </row>
    <row r="169">
      <c r="B169" s="163" t="s">
        <v>186</v>
      </c>
      <c r="C169" s="65"/>
      <c r="D169" s="108"/>
      <c r="E169" s="108"/>
      <c r="F169" s="71"/>
      <c r="G169" s="71"/>
      <c r="H169" s="71"/>
      <c r="I169" s="71"/>
      <c r="J169" s="71"/>
      <c r="K169" s="71"/>
      <c r="L169" s="71"/>
      <c r="M169" s="71" t="str">
        <f t="shared" si="21"/>
        <v/>
      </c>
      <c r="N169" s="68" t="str">
        <f t="shared" si="20"/>
        <v/>
      </c>
      <c r="P169" s="110"/>
      <c r="Q169" s="55" t="s">
        <v>192</v>
      </c>
      <c r="R169" s="127"/>
      <c r="S169" s="127"/>
      <c r="T169" s="127"/>
      <c r="U169" s="127"/>
      <c r="V169" s="127"/>
    </row>
    <row r="170">
      <c r="B170" s="108"/>
      <c r="C170" s="192" t="s">
        <v>187</v>
      </c>
      <c r="D170" s="108"/>
      <c r="E170" s="108"/>
      <c r="F170" s="113">
        <v>250.0</v>
      </c>
      <c r="G170" s="71"/>
      <c r="H170" s="130" t="s">
        <v>173</v>
      </c>
      <c r="I170" s="131">
        <f>sum(N171:N172)</f>
        <v>249.7883188</v>
      </c>
      <c r="J170" s="71"/>
      <c r="K170" s="71"/>
      <c r="L170" s="71"/>
      <c r="M170" s="71"/>
      <c r="N170" s="68"/>
      <c r="P170" s="54"/>
      <c r="Q170" s="60" t="s">
        <v>185</v>
      </c>
      <c r="R170" s="69">
        <f t="shared" ref="R170:V170" si="23">R169*$J$8</f>
        <v>0</v>
      </c>
      <c r="S170" s="69">
        <f t="shared" si="23"/>
        <v>0</v>
      </c>
      <c r="T170" s="69">
        <f t="shared" si="23"/>
        <v>0</v>
      </c>
      <c r="U170" s="69">
        <f t="shared" si="23"/>
        <v>0</v>
      </c>
      <c r="V170" s="69">
        <f t="shared" si="23"/>
        <v>0</v>
      </c>
    </row>
    <row r="171">
      <c r="B171" s="108"/>
      <c r="C171" s="164" t="s">
        <v>332</v>
      </c>
      <c r="D171" s="108"/>
      <c r="E171" s="108"/>
      <c r="F171" s="118">
        <f>F165</f>
        <v>29474</v>
      </c>
      <c r="G171" s="119"/>
      <c r="H171" s="71"/>
      <c r="I171" s="71"/>
      <c r="J171" s="71"/>
      <c r="K171" s="71"/>
      <c r="L171" s="71"/>
      <c r="M171" s="120">
        <f t="shared" ref="M171:M172" si="24">if(Count(F171:L171)&gt;0,sum(F171:L171),"")</f>
        <v>29474</v>
      </c>
      <c r="N171" s="115">
        <f t="shared" ref="N171:N174" si="25">if(ISNUMBER(M171)=false,"",if($J$8&lt;&gt;0,if(M171&lt;&gt;"",M171*$J$8,""),""))</f>
        <v>249.7883188</v>
      </c>
      <c r="O171" s="54"/>
      <c r="P171" s="54"/>
      <c r="Q171" s="54"/>
      <c r="R171" s="54"/>
      <c r="S171" s="54"/>
      <c r="T171" s="54"/>
      <c r="U171" s="54"/>
      <c r="V171" s="54"/>
    </row>
    <row r="172">
      <c r="B172" s="108"/>
      <c r="C172" s="167" t="s">
        <v>190</v>
      </c>
      <c r="D172" s="108"/>
      <c r="E172" s="108"/>
      <c r="F172" s="132">
        <f>M166</f>
        <v>0</v>
      </c>
      <c r="G172" s="71"/>
      <c r="H172" s="71"/>
      <c r="I172" s="71"/>
      <c r="J172" s="71"/>
      <c r="K172" s="71"/>
      <c r="L172" s="71"/>
      <c r="M172" s="120">
        <f t="shared" si="24"/>
        <v>0</v>
      </c>
      <c r="N172" s="115">
        <f t="shared" si="25"/>
        <v>0</v>
      </c>
      <c r="O172" s="54"/>
      <c r="P172" s="54"/>
      <c r="Q172" s="52" t="s">
        <v>195</v>
      </c>
      <c r="R172" s="126"/>
      <c r="S172" s="126"/>
      <c r="T172" s="126"/>
      <c r="U172" s="127"/>
      <c r="V172" s="126"/>
    </row>
    <row r="173">
      <c r="B173" s="163" t="s">
        <v>191</v>
      </c>
      <c r="C173" s="65"/>
      <c r="D173" s="108"/>
      <c r="E173" s="108"/>
      <c r="F173" s="71"/>
      <c r="G173" s="71"/>
      <c r="H173" s="71"/>
      <c r="I173" s="71"/>
      <c r="J173" s="71"/>
      <c r="K173" s="71"/>
      <c r="L173" s="71"/>
      <c r="M173" s="71"/>
      <c r="N173" s="68" t="str">
        <f t="shared" si="25"/>
        <v/>
      </c>
      <c r="O173" s="54"/>
      <c r="P173" s="54"/>
      <c r="Q173" s="54" t="s">
        <v>185</v>
      </c>
      <c r="R173" s="69">
        <f t="shared" ref="R173:V173" si="26">R172*$J$8</f>
        <v>0</v>
      </c>
      <c r="S173" s="69">
        <f t="shared" si="26"/>
        <v>0</v>
      </c>
      <c r="T173" s="69">
        <f t="shared" si="26"/>
        <v>0</v>
      </c>
      <c r="U173" s="69">
        <f t="shared" si="26"/>
        <v>0</v>
      </c>
      <c r="V173" s="69">
        <f t="shared" si="26"/>
        <v>0</v>
      </c>
    </row>
    <row r="174">
      <c r="A174" s="54"/>
      <c r="B174" s="108"/>
      <c r="C174" s="194" t="s">
        <v>193</v>
      </c>
      <c r="D174" s="194"/>
      <c r="E174" s="108"/>
      <c r="F174" s="113">
        <v>0.0</v>
      </c>
      <c r="G174" s="71"/>
      <c r="H174" s="130" t="s">
        <v>173</v>
      </c>
      <c r="I174" s="131">
        <f>M175</f>
        <v>0</v>
      </c>
      <c r="J174" s="71"/>
      <c r="K174" s="71"/>
      <c r="L174" s="71"/>
      <c r="M174" s="71">
        <f t="shared" ref="M174:M175" si="27">if(Count(F174:L174)&gt;0,sum(F174:L174),"")</f>
        <v>0</v>
      </c>
      <c r="N174" s="68">
        <f t="shared" si="25"/>
        <v>0</v>
      </c>
      <c r="P174" s="56"/>
    </row>
    <row r="175">
      <c r="A175" s="54"/>
      <c r="B175" s="108"/>
      <c r="C175" s="164" t="s">
        <v>333</v>
      </c>
      <c r="D175" s="108"/>
      <c r="E175" s="108"/>
      <c r="F175" s="118">
        <f>if(F149="Yes",0,F155)</f>
        <v>0</v>
      </c>
      <c r="G175" s="119"/>
      <c r="H175" s="71"/>
      <c r="I175" s="71"/>
      <c r="J175" s="71"/>
      <c r="K175" s="71"/>
      <c r="L175" s="71"/>
      <c r="M175" s="120">
        <f t="shared" si="27"/>
        <v>0</v>
      </c>
      <c r="N175" s="133" t="s">
        <v>151</v>
      </c>
      <c r="O175" s="119"/>
      <c r="P175" s="54"/>
    </row>
    <row r="176">
      <c r="A176" s="54"/>
      <c r="B176" s="108"/>
      <c r="C176" s="108"/>
      <c r="D176" s="108"/>
      <c r="E176" s="108"/>
      <c r="F176" s="71"/>
      <c r="G176" s="71"/>
      <c r="H176" s="71"/>
      <c r="I176" s="71"/>
      <c r="J176" s="71"/>
      <c r="K176" s="71"/>
      <c r="L176" s="71"/>
      <c r="M176" s="71"/>
      <c r="N176" s="68"/>
      <c r="O176" s="119"/>
      <c r="P176" s="54"/>
    </row>
    <row r="177">
      <c r="B177" s="108"/>
      <c r="C177" s="194" t="s">
        <v>196</v>
      </c>
      <c r="D177" s="108"/>
      <c r="E177" s="108"/>
      <c r="F177" s="113">
        <v>100000.0</v>
      </c>
      <c r="G177" s="71"/>
      <c r="H177" s="130" t="s">
        <v>173</v>
      </c>
      <c r="I177" s="131">
        <f>M178</f>
        <v>100000</v>
      </c>
      <c r="J177" s="71"/>
      <c r="K177" s="71"/>
      <c r="L177" s="71"/>
      <c r="M177" s="71">
        <f t="shared" ref="M177:M179" si="28">if(Count(F177:L177)&gt;0,sum(F177:L177),"")</f>
        <v>200000</v>
      </c>
      <c r="N177" s="68">
        <f>if(ISNUMBER(M177)=false,"",if($J$8&lt;&gt;0,if(M177&lt;&gt;"",M177*$J$8,""),""))</f>
        <v>1694.974003</v>
      </c>
      <c r="P177" s="56"/>
    </row>
    <row r="178">
      <c r="B178" s="108"/>
      <c r="C178" s="164" t="s">
        <v>334</v>
      </c>
      <c r="D178" s="108"/>
      <c r="E178" s="108"/>
      <c r="F178" s="70">
        <v>100000.0</v>
      </c>
      <c r="G178" s="119"/>
      <c r="H178" s="71"/>
      <c r="I178" s="71"/>
      <c r="J178" s="71"/>
      <c r="K178" s="71"/>
      <c r="L178" s="71"/>
      <c r="M178" s="120">
        <f t="shared" si="28"/>
        <v>100000</v>
      </c>
      <c r="N178" s="133" t="s">
        <v>151</v>
      </c>
      <c r="O178" s="54"/>
      <c r="P178" s="54"/>
    </row>
    <row r="179">
      <c r="B179" s="108"/>
      <c r="C179" s="65"/>
      <c r="D179" s="108"/>
      <c r="E179" s="108"/>
      <c r="F179" s="119"/>
      <c r="G179" s="71"/>
      <c r="H179" s="71"/>
      <c r="I179" s="71"/>
      <c r="J179" s="71"/>
      <c r="K179" s="71"/>
      <c r="L179" s="71"/>
      <c r="M179" s="71" t="str">
        <f t="shared" si="28"/>
        <v/>
      </c>
      <c r="N179" s="68" t="str">
        <f t="shared" ref="N179:N180" si="29">M179</f>
        <v/>
      </c>
      <c r="O179" s="54"/>
      <c r="P179" s="54"/>
    </row>
    <row r="180">
      <c r="B180" s="108"/>
      <c r="C180" s="194" t="s">
        <v>198</v>
      </c>
      <c r="D180" s="108"/>
      <c r="E180" s="108"/>
      <c r="F180" s="113">
        <v>418.0</v>
      </c>
      <c r="G180" s="71"/>
      <c r="H180" s="130" t="s">
        <v>173</v>
      </c>
      <c r="I180" s="131">
        <f>Q186-I177</f>
        <v>-515.9765281</v>
      </c>
      <c r="J180" s="119"/>
      <c r="K180" s="119"/>
      <c r="L180" s="119"/>
      <c r="M180" s="54"/>
      <c r="N180" s="68" t="str">
        <f t="shared" si="29"/>
        <v/>
      </c>
      <c r="P180" s="56"/>
    </row>
    <row r="181">
      <c r="B181" s="108"/>
      <c r="C181" s="108"/>
      <c r="D181" s="108"/>
      <c r="E181" s="108"/>
      <c r="F181" s="54"/>
      <c r="G181" s="71"/>
      <c r="H181" s="71"/>
      <c r="I181" s="71"/>
      <c r="J181" s="71"/>
      <c r="K181" s="71"/>
      <c r="L181" s="71"/>
      <c r="M181" s="67"/>
      <c r="N181" s="68"/>
      <c r="O181" s="54"/>
      <c r="P181" s="54"/>
    </row>
    <row r="182">
      <c r="B182" s="108"/>
      <c r="C182" s="194" t="s">
        <v>199</v>
      </c>
      <c r="D182" s="108"/>
      <c r="E182" s="108"/>
      <c r="F182" s="113">
        <v>0.0</v>
      </c>
      <c r="G182" s="71"/>
      <c r="H182" s="130" t="s">
        <v>173</v>
      </c>
      <c r="I182" s="131">
        <f>N183-N184</f>
        <v>0</v>
      </c>
      <c r="J182" s="71"/>
      <c r="K182" s="71"/>
      <c r="L182" s="71"/>
      <c r="M182" s="71"/>
      <c r="N182" s="68"/>
      <c r="P182" s="56"/>
    </row>
    <row r="183">
      <c r="B183" s="198" t="s">
        <v>205</v>
      </c>
      <c r="C183" s="105" t="s">
        <v>336</v>
      </c>
      <c r="D183" s="108"/>
      <c r="E183" s="108"/>
      <c r="F183" s="125">
        <v>0.0</v>
      </c>
      <c r="G183" s="71"/>
      <c r="H183" s="169"/>
      <c r="I183" s="71"/>
      <c r="J183" s="71"/>
      <c r="K183" s="71"/>
      <c r="L183" s="71"/>
      <c r="M183" s="71"/>
      <c r="N183" s="134">
        <f t="shared" ref="N183:N184" si="30">F183</f>
        <v>0</v>
      </c>
      <c r="O183" s="54"/>
      <c r="P183" s="54"/>
    </row>
    <row r="184">
      <c r="B184" s="192" t="s">
        <v>128</v>
      </c>
      <c r="C184" s="164" t="s">
        <v>337</v>
      </c>
      <c r="D184" s="108"/>
      <c r="E184" s="108"/>
      <c r="F184" s="222">
        <v>0.0</v>
      </c>
      <c r="G184" s="71"/>
      <c r="H184" s="169" t="s">
        <v>338</v>
      </c>
      <c r="I184" s="71"/>
      <c r="J184" s="71"/>
      <c r="K184" s="71">
        <f>I186+F182</f>
        <v>99484.02347</v>
      </c>
      <c r="L184" s="71"/>
      <c r="M184" s="71"/>
      <c r="N184" s="134">
        <f t="shared" si="30"/>
        <v>0</v>
      </c>
      <c r="O184" s="54"/>
      <c r="P184" s="54"/>
    </row>
    <row r="185">
      <c r="B185" s="108"/>
      <c r="C185" s="108"/>
      <c r="D185" s="108"/>
      <c r="E185" s="108"/>
      <c r="F185" s="119"/>
      <c r="G185" s="71"/>
      <c r="H185" s="71"/>
      <c r="I185" s="71"/>
      <c r="J185" s="71">
        <f>I174+I177+I180-I182</f>
        <v>99484.02347</v>
      </c>
      <c r="K185" s="71"/>
      <c r="L185" s="71"/>
      <c r="M185" s="71"/>
      <c r="N185" s="71"/>
    </row>
    <row r="186">
      <c r="B186" s="108"/>
      <c r="C186" s="194" t="s">
        <v>201</v>
      </c>
      <c r="D186" s="108"/>
      <c r="E186" s="108"/>
      <c r="F186" s="113">
        <v>99484.0</v>
      </c>
      <c r="G186" s="71"/>
      <c r="H186" s="130" t="s">
        <v>173</v>
      </c>
      <c r="I186" s="131">
        <f>sum(O187:O205)</f>
        <v>99484.02347</v>
      </c>
      <c r="J186" s="135" t="s">
        <v>538</v>
      </c>
      <c r="K186" s="71"/>
      <c r="L186" s="71"/>
      <c r="M186" s="71"/>
      <c r="N186" s="71"/>
      <c r="P186" s="2" t="s">
        <v>203</v>
      </c>
      <c r="Q186" s="59">
        <f>M187+N188+N189+N190+N191+N192+N193+N194+N195-M196-N197-N198+N199+M200-M201-M202-M203+M204+M205</f>
        <v>99484.02347</v>
      </c>
    </row>
    <row r="187">
      <c r="B187" s="108"/>
      <c r="C187" s="164" t="s">
        <v>204</v>
      </c>
      <c r="D187" s="108"/>
      <c r="E187" s="108"/>
      <c r="F187" s="132">
        <f>F178+F175</f>
        <v>100000</v>
      </c>
      <c r="G187" s="119"/>
      <c r="H187" s="71"/>
      <c r="I187" s="71"/>
      <c r="J187" s="71"/>
      <c r="K187" s="71"/>
      <c r="L187" s="71"/>
      <c r="M187" s="120">
        <f t="shared" ref="M187:M199" si="32">if(Count(F187:L187)&gt;0,sum(F187:L187),"")</f>
        <v>100000</v>
      </c>
      <c r="N187" s="54"/>
      <c r="O187" s="136">
        <f>M187</f>
        <v>100000</v>
      </c>
      <c r="P187" s="54"/>
    </row>
    <row r="188">
      <c r="B188" s="137" t="s">
        <v>205</v>
      </c>
      <c r="C188" s="164" t="s">
        <v>206</v>
      </c>
      <c r="D188" s="65"/>
      <c r="E188" s="65"/>
      <c r="F188" s="132" t="str">
        <f t="shared" ref="F188:L188" si="31">F27</f>
        <v/>
      </c>
      <c r="G188" s="132" t="str">
        <f t="shared" si="31"/>
        <v/>
      </c>
      <c r="H188" s="132" t="str">
        <f t="shared" si="31"/>
        <v/>
      </c>
      <c r="I188" s="132" t="str">
        <f t="shared" si="31"/>
        <v/>
      </c>
      <c r="J188" s="132" t="str">
        <f t="shared" si="31"/>
        <v/>
      </c>
      <c r="K188" s="132" t="str">
        <f t="shared" si="31"/>
        <v/>
      </c>
      <c r="L188" s="132" t="str">
        <f t="shared" si="31"/>
        <v/>
      </c>
      <c r="M188" s="120" t="str">
        <f t="shared" si="32"/>
        <v/>
      </c>
      <c r="N188" s="134" t="str">
        <f t="shared" ref="N188:N195" si="34">if(ISNUMBER(M188)=false,"",if($J$8&lt;&gt;0,if(M188&lt;&gt;"",M188*$J$8,""),""))</f>
        <v/>
      </c>
      <c r="O188" s="138" t="str">
        <f t="shared" ref="O188:O195" si="35">N188</f>
        <v/>
      </c>
      <c r="P188" s="54"/>
    </row>
    <row r="189">
      <c r="B189" s="137" t="s">
        <v>205</v>
      </c>
      <c r="C189" s="203" t="s">
        <v>207</v>
      </c>
      <c r="D189" s="65"/>
      <c r="E189" s="65"/>
      <c r="F189" s="132" t="str">
        <f t="shared" ref="F189:L189" si="33">F28</f>
        <v/>
      </c>
      <c r="G189" s="132" t="str">
        <f t="shared" si="33"/>
        <v/>
      </c>
      <c r="H189" s="132" t="str">
        <f t="shared" si="33"/>
        <v/>
      </c>
      <c r="I189" s="132" t="str">
        <f t="shared" si="33"/>
        <v/>
      </c>
      <c r="J189" s="132" t="str">
        <f t="shared" si="33"/>
        <v/>
      </c>
      <c r="K189" s="132" t="str">
        <f t="shared" si="33"/>
        <v/>
      </c>
      <c r="L189" s="132" t="str">
        <f t="shared" si="33"/>
        <v/>
      </c>
      <c r="M189" s="120" t="str">
        <f t="shared" si="32"/>
        <v/>
      </c>
      <c r="N189" s="134" t="str">
        <f t="shared" si="34"/>
        <v/>
      </c>
      <c r="O189" s="138" t="str">
        <f t="shared" si="35"/>
        <v/>
      </c>
      <c r="P189" s="54"/>
    </row>
    <row r="190">
      <c r="B190" s="137" t="s">
        <v>205</v>
      </c>
      <c r="C190" s="164" t="s">
        <v>208</v>
      </c>
      <c r="D190" s="65"/>
      <c r="E190" s="65"/>
      <c r="F190" s="132">
        <f t="shared" ref="F190:L190" si="36">F34</f>
        <v>49325.06</v>
      </c>
      <c r="G190" s="132" t="str">
        <f t="shared" si="36"/>
        <v/>
      </c>
      <c r="H190" s="132" t="str">
        <f t="shared" si="36"/>
        <v/>
      </c>
      <c r="I190" s="132" t="str">
        <f t="shared" si="36"/>
        <v/>
      </c>
      <c r="J190" s="132" t="str">
        <f t="shared" si="36"/>
        <v/>
      </c>
      <c r="K190" s="132" t="str">
        <f t="shared" si="36"/>
        <v/>
      </c>
      <c r="L190" s="132" t="str">
        <f t="shared" si="36"/>
        <v/>
      </c>
      <c r="M190" s="120">
        <f t="shared" si="32"/>
        <v>49325.06</v>
      </c>
      <c r="N190" s="134">
        <f t="shared" si="34"/>
        <v>418.0234719</v>
      </c>
      <c r="O190" s="138">
        <f t="shared" si="35"/>
        <v>418.0234719</v>
      </c>
      <c r="P190" s="54"/>
    </row>
    <row r="191">
      <c r="B191" s="137" t="s">
        <v>205</v>
      </c>
      <c r="C191" s="203" t="s">
        <v>209</v>
      </c>
      <c r="D191" s="65"/>
      <c r="E191" s="65"/>
      <c r="F191" s="132" t="str">
        <f t="shared" ref="F191:L191" si="37">F37</f>
        <v/>
      </c>
      <c r="G191" s="132" t="str">
        <f t="shared" si="37"/>
        <v/>
      </c>
      <c r="H191" s="132" t="str">
        <f t="shared" si="37"/>
        <v/>
      </c>
      <c r="I191" s="132" t="str">
        <f t="shared" si="37"/>
        <v/>
      </c>
      <c r="J191" s="132" t="str">
        <f t="shared" si="37"/>
        <v/>
      </c>
      <c r="K191" s="132" t="str">
        <f t="shared" si="37"/>
        <v/>
      </c>
      <c r="L191" s="132" t="str">
        <f t="shared" si="37"/>
        <v/>
      </c>
      <c r="M191" s="120" t="str">
        <f t="shared" si="32"/>
        <v/>
      </c>
      <c r="N191" s="68" t="str">
        <f t="shared" si="34"/>
        <v/>
      </c>
      <c r="O191" s="138" t="str">
        <f t="shared" si="35"/>
        <v/>
      </c>
      <c r="P191" s="54"/>
    </row>
    <row r="192">
      <c r="B192" s="137" t="s">
        <v>205</v>
      </c>
      <c r="C192" s="164" t="s">
        <v>210</v>
      </c>
      <c r="D192" s="65"/>
      <c r="E192" s="65"/>
      <c r="F192" s="132" t="str">
        <f t="shared" ref="F192:L192" si="38">F38</f>
        <v/>
      </c>
      <c r="G192" s="132" t="str">
        <f t="shared" si="38"/>
        <v/>
      </c>
      <c r="H192" s="132" t="str">
        <f t="shared" si="38"/>
        <v/>
      </c>
      <c r="I192" s="132" t="str">
        <f t="shared" si="38"/>
        <v/>
      </c>
      <c r="J192" s="132" t="str">
        <f t="shared" si="38"/>
        <v/>
      </c>
      <c r="K192" s="132" t="str">
        <f t="shared" si="38"/>
        <v/>
      </c>
      <c r="L192" s="132" t="str">
        <f t="shared" si="38"/>
        <v/>
      </c>
      <c r="M192" s="120" t="str">
        <f t="shared" si="32"/>
        <v/>
      </c>
      <c r="N192" s="134" t="str">
        <f t="shared" si="34"/>
        <v/>
      </c>
      <c r="O192" s="138" t="str">
        <f t="shared" si="35"/>
        <v/>
      </c>
      <c r="P192" s="54"/>
    </row>
    <row r="193">
      <c r="B193" s="137" t="s">
        <v>205</v>
      </c>
      <c r="C193" s="164" t="s">
        <v>211</v>
      </c>
      <c r="D193" s="65"/>
      <c r="E193" s="65"/>
      <c r="F193" s="132" t="str">
        <f>F39</f>
        <v/>
      </c>
      <c r="G193" s="132"/>
      <c r="H193" s="132"/>
      <c r="I193" s="132"/>
      <c r="J193" s="132"/>
      <c r="K193" s="132"/>
      <c r="L193" s="132"/>
      <c r="M193" s="120" t="str">
        <f t="shared" si="32"/>
        <v/>
      </c>
      <c r="N193" s="134" t="str">
        <f t="shared" si="34"/>
        <v/>
      </c>
      <c r="O193" s="138" t="str">
        <f t="shared" si="35"/>
        <v/>
      </c>
      <c r="P193" s="54"/>
    </row>
    <row r="194">
      <c r="B194" s="137" t="s">
        <v>205</v>
      </c>
      <c r="C194" s="203" t="s">
        <v>212</v>
      </c>
      <c r="D194" s="65"/>
      <c r="E194" s="65"/>
      <c r="F194" s="132" t="str">
        <f t="shared" ref="F194:L194" si="39">F44</f>
        <v/>
      </c>
      <c r="G194" s="132" t="str">
        <f t="shared" si="39"/>
        <v/>
      </c>
      <c r="H194" s="132" t="str">
        <f t="shared" si="39"/>
        <v/>
      </c>
      <c r="I194" s="132" t="str">
        <f t="shared" si="39"/>
        <v/>
      </c>
      <c r="J194" s="132" t="str">
        <f t="shared" si="39"/>
        <v/>
      </c>
      <c r="K194" s="132" t="str">
        <f t="shared" si="39"/>
        <v/>
      </c>
      <c r="L194" s="132" t="str">
        <f t="shared" si="39"/>
        <v/>
      </c>
      <c r="M194" s="120" t="str">
        <f t="shared" si="32"/>
        <v/>
      </c>
      <c r="N194" s="68" t="str">
        <f t="shared" si="34"/>
        <v/>
      </c>
      <c r="O194" s="138" t="str">
        <f t="shared" si="35"/>
        <v/>
      </c>
      <c r="P194" s="54"/>
    </row>
    <row r="195">
      <c r="B195" s="137" t="s">
        <v>205</v>
      </c>
      <c r="C195" s="203" t="s">
        <v>213</v>
      </c>
      <c r="D195" s="65"/>
      <c r="E195" s="65"/>
      <c r="F195" s="132" t="str">
        <f t="shared" ref="F195:L195" si="40">F45</f>
        <v/>
      </c>
      <c r="G195" s="132" t="str">
        <f t="shared" si="40"/>
        <v/>
      </c>
      <c r="H195" s="132" t="str">
        <f t="shared" si="40"/>
        <v/>
      </c>
      <c r="I195" s="132" t="str">
        <f t="shared" si="40"/>
        <v/>
      </c>
      <c r="J195" s="132" t="str">
        <f t="shared" si="40"/>
        <v/>
      </c>
      <c r="K195" s="132" t="str">
        <f t="shared" si="40"/>
        <v/>
      </c>
      <c r="L195" s="132" t="str">
        <f t="shared" si="40"/>
        <v/>
      </c>
      <c r="M195" s="120" t="str">
        <f t="shared" si="32"/>
        <v/>
      </c>
      <c r="N195" s="68" t="str">
        <f t="shared" si="34"/>
        <v/>
      </c>
      <c r="O195" s="138" t="str">
        <f t="shared" si="35"/>
        <v/>
      </c>
      <c r="P195" s="54"/>
    </row>
    <row r="196">
      <c r="B196" s="65" t="s">
        <v>128</v>
      </c>
      <c r="C196" s="203" t="s">
        <v>214</v>
      </c>
      <c r="D196" s="65"/>
      <c r="E196" s="65"/>
      <c r="F196" s="140"/>
      <c r="G196" s="71"/>
      <c r="H196" s="71"/>
      <c r="I196" s="71"/>
      <c r="J196" s="71"/>
      <c r="K196" s="71"/>
      <c r="L196" s="71"/>
      <c r="M196" s="68" t="str">
        <f t="shared" si="32"/>
        <v/>
      </c>
      <c r="N196" s="141"/>
      <c r="O196" s="138">
        <f>-M196</f>
        <v>0</v>
      </c>
      <c r="P196" s="54"/>
    </row>
    <row r="197">
      <c r="B197" s="65" t="s">
        <v>128</v>
      </c>
      <c r="C197" s="203" t="s">
        <v>215</v>
      </c>
      <c r="D197" s="65"/>
      <c r="E197" s="65"/>
      <c r="F197" s="132" t="str">
        <f t="shared" ref="F197:L197" si="41">F49</f>
        <v/>
      </c>
      <c r="G197" s="132" t="str">
        <f t="shared" si="41"/>
        <v/>
      </c>
      <c r="H197" s="132" t="str">
        <f t="shared" si="41"/>
        <v/>
      </c>
      <c r="I197" s="132" t="str">
        <f t="shared" si="41"/>
        <v/>
      </c>
      <c r="J197" s="132" t="str">
        <f t="shared" si="41"/>
        <v/>
      </c>
      <c r="K197" s="132" t="str">
        <f t="shared" si="41"/>
        <v/>
      </c>
      <c r="L197" s="132" t="str">
        <f t="shared" si="41"/>
        <v/>
      </c>
      <c r="M197" s="120" t="str">
        <f t="shared" si="32"/>
        <v/>
      </c>
      <c r="N197" s="68" t="str">
        <f t="shared" ref="N197:N199" si="43">if(ISNUMBER(M197)=false,"",if($J$8&lt;&gt;0,if(M197&lt;&gt;"",M197*$J$8,""),""))</f>
        <v/>
      </c>
      <c r="O197" s="138">
        <f t="shared" ref="O197:O198" si="44">-N197</f>
        <v>0</v>
      </c>
    </row>
    <row r="198">
      <c r="B198" s="65" t="s">
        <v>128</v>
      </c>
      <c r="C198" s="164" t="s">
        <v>216</v>
      </c>
      <c r="D198" s="65"/>
      <c r="E198" s="65"/>
      <c r="F198" s="132" t="str">
        <f t="shared" ref="F198:L198" si="42">F49</f>
        <v/>
      </c>
      <c r="G198" s="132" t="str">
        <f t="shared" si="42"/>
        <v/>
      </c>
      <c r="H198" s="132" t="str">
        <f t="shared" si="42"/>
        <v/>
      </c>
      <c r="I198" s="132" t="str">
        <f t="shared" si="42"/>
        <v/>
      </c>
      <c r="J198" s="132" t="str">
        <f t="shared" si="42"/>
        <v/>
      </c>
      <c r="K198" s="132" t="str">
        <f t="shared" si="42"/>
        <v/>
      </c>
      <c r="L198" s="132" t="str">
        <f t="shared" si="42"/>
        <v/>
      </c>
      <c r="M198" s="120" t="str">
        <f t="shared" si="32"/>
        <v/>
      </c>
      <c r="N198" s="68" t="str">
        <f t="shared" si="43"/>
        <v/>
      </c>
      <c r="O198" s="138">
        <f t="shared" si="44"/>
        <v>0</v>
      </c>
    </row>
    <row r="199">
      <c r="B199" s="137" t="s">
        <v>205</v>
      </c>
      <c r="C199" s="164" t="s">
        <v>217</v>
      </c>
      <c r="D199" s="65"/>
      <c r="E199" s="65"/>
      <c r="F199" s="140"/>
      <c r="G199" s="142"/>
      <c r="H199" s="66"/>
      <c r="I199" s="66"/>
      <c r="J199" s="66"/>
      <c r="K199" s="66"/>
      <c r="L199" s="66"/>
      <c r="M199" s="120" t="str">
        <f t="shared" si="32"/>
        <v/>
      </c>
      <c r="N199" s="134" t="str">
        <f t="shared" si="43"/>
        <v/>
      </c>
      <c r="O199" s="138" t="str">
        <f>N199</f>
        <v/>
      </c>
      <c r="P199" s="143" t="s">
        <v>218</v>
      </c>
    </row>
    <row r="200">
      <c r="B200" s="144" t="s">
        <v>205</v>
      </c>
      <c r="C200" s="164" t="s">
        <v>341</v>
      </c>
      <c r="D200" s="108"/>
      <c r="E200" s="108"/>
      <c r="F200" s="145"/>
      <c r="G200" s="2" t="s">
        <v>342</v>
      </c>
      <c r="H200" s="168" t="str">
        <f>O33</f>
        <v/>
      </c>
      <c r="I200" s="196" t="s">
        <v>309</v>
      </c>
      <c r="M200" s="134" t="str">
        <f t="shared" ref="M200:M201" si="45">F200</f>
        <v/>
      </c>
      <c r="N200" s="141"/>
      <c r="O200" s="138" t="str">
        <f>M200</f>
        <v/>
      </c>
    </row>
    <row r="201">
      <c r="B201" s="108" t="s">
        <v>128</v>
      </c>
      <c r="C201" s="164" t="s">
        <v>343</v>
      </c>
      <c r="D201" s="108"/>
      <c r="E201" s="108"/>
      <c r="F201" s="145">
        <v>934.0</v>
      </c>
      <c r="G201" s="2" t="s">
        <v>342</v>
      </c>
      <c r="H201" s="168">
        <f>O50</f>
        <v>934</v>
      </c>
      <c r="I201" s="196" t="s">
        <v>307</v>
      </c>
      <c r="M201" s="134">
        <f t="shared" si="45"/>
        <v>934</v>
      </c>
      <c r="N201" s="141"/>
      <c r="O201" s="138">
        <f t="shared" ref="O201:O203" si="46">-M201</f>
        <v>-934</v>
      </c>
    </row>
    <row r="202">
      <c r="B202" s="108" t="s">
        <v>128</v>
      </c>
      <c r="C202" s="164" t="s">
        <v>221</v>
      </c>
      <c r="D202" s="108"/>
      <c r="E202" s="108"/>
      <c r="F202" s="145"/>
      <c r="G202" s="71"/>
      <c r="H202" s="71"/>
      <c r="I202" s="71"/>
      <c r="J202" s="71"/>
      <c r="K202" s="71"/>
      <c r="L202" s="71"/>
      <c r="M202" s="134" t="str">
        <f t="shared" ref="M202:M221" si="47">if(Count(F202:L202)&gt;0,sum(F202:L202),"")</f>
        <v/>
      </c>
      <c r="N202" s="141"/>
      <c r="O202" s="138">
        <f t="shared" si="46"/>
        <v>0</v>
      </c>
      <c r="Q202" s="2" t="s">
        <v>222</v>
      </c>
    </row>
    <row r="203">
      <c r="B203" s="108" t="s">
        <v>128</v>
      </c>
      <c r="C203" s="164" t="s">
        <v>344</v>
      </c>
      <c r="D203" s="108"/>
      <c r="E203" s="108"/>
      <c r="F203" s="132">
        <f>F184</f>
        <v>0</v>
      </c>
      <c r="G203" s="71"/>
      <c r="H203" s="71"/>
      <c r="I203" s="71"/>
      <c r="J203" s="71"/>
      <c r="K203" s="71"/>
      <c r="L203" s="71"/>
      <c r="M203" s="134">
        <f t="shared" si="47"/>
        <v>0</v>
      </c>
      <c r="N203" s="141"/>
      <c r="O203" s="138">
        <f t="shared" si="46"/>
        <v>0</v>
      </c>
    </row>
    <row r="204">
      <c r="B204" s="144" t="s">
        <v>205</v>
      </c>
      <c r="C204" s="167" t="s">
        <v>224</v>
      </c>
      <c r="D204" s="108"/>
      <c r="E204" s="108"/>
      <c r="F204" s="145" t="s">
        <v>151</v>
      </c>
      <c r="G204" s="71"/>
      <c r="H204" s="71"/>
      <c r="I204" s="71"/>
      <c r="J204" s="71"/>
      <c r="K204" s="71"/>
      <c r="L204" s="71"/>
      <c r="M204" s="134" t="str">
        <f t="shared" si="47"/>
        <v/>
      </c>
      <c r="N204" s="141"/>
      <c r="O204" s="138" t="str">
        <f t="shared" ref="O204:O205" si="48">M204</f>
        <v/>
      </c>
    </row>
    <row r="205">
      <c r="B205" s="144" t="s">
        <v>205</v>
      </c>
      <c r="C205" s="167" t="s">
        <v>225</v>
      </c>
      <c r="D205" s="108"/>
      <c r="E205" s="108"/>
      <c r="F205" s="145" t="s">
        <v>151</v>
      </c>
      <c r="G205" s="71"/>
      <c r="H205" s="71"/>
      <c r="I205" s="71"/>
      <c r="J205" s="71"/>
      <c r="K205" s="71"/>
      <c r="L205" s="71"/>
      <c r="M205" s="134" t="str">
        <f t="shared" si="47"/>
        <v/>
      </c>
      <c r="N205" s="141"/>
      <c r="O205" s="138" t="str">
        <f t="shared" si="48"/>
        <v/>
      </c>
    </row>
    <row r="206">
      <c r="B206" s="40"/>
      <c r="C206" s="146"/>
      <c r="D206" s="41"/>
      <c r="E206" s="41"/>
      <c r="F206" s="147"/>
      <c r="G206" s="43"/>
      <c r="H206" s="43"/>
      <c r="I206" s="43"/>
      <c r="J206" s="43"/>
      <c r="K206" s="43"/>
      <c r="L206" s="43"/>
      <c r="M206" s="85" t="str">
        <f t="shared" si="47"/>
        <v/>
      </c>
      <c r="N206" s="48" t="str">
        <f t="shared" ref="N206:N221" si="49">if(ISNUMBER(M206)=false,"",if($J$8&lt;&gt;0,if(M206&lt;&gt;"",M206*$J$8,""),""))</f>
        <v/>
      </c>
      <c r="O206" s="148"/>
    </row>
    <row r="207">
      <c r="B207" s="40"/>
      <c r="C207" s="146"/>
      <c r="D207" s="41"/>
      <c r="E207" s="41"/>
      <c r="F207" s="147"/>
      <c r="G207" s="43"/>
      <c r="H207" s="43"/>
      <c r="I207" s="43"/>
      <c r="J207" s="43"/>
      <c r="K207" s="43"/>
      <c r="L207" s="43"/>
      <c r="M207" s="85" t="str">
        <f t="shared" si="47"/>
        <v/>
      </c>
      <c r="N207" s="48" t="str">
        <f t="shared" si="49"/>
        <v/>
      </c>
      <c r="O207" s="148"/>
    </row>
    <row r="208">
      <c r="B208" s="40"/>
      <c r="C208" s="146"/>
      <c r="D208" s="41"/>
      <c r="E208" s="41"/>
      <c r="F208" s="147"/>
      <c r="G208" s="43"/>
      <c r="H208" s="43"/>
      <c r="I208" s="43"/>
      <c r="J208" s="43"/>
      <c r="K208" s="43"/>
      <c r="L208" s="43"/>
      <c r="M208" s="85" t="str">
        <f t="shared" si="47"/>
        <v/>
      </c>
      <c r="N208" s="48" t="str">
        <f t="shared" si="49"/>
        <v/>
      </c>
      <c r="O208" s="148"/>
    </row>
    <row r="209">
      <c r="B209" s="40"/>
      <c r="C209" s="146"/>
      <c r="D209" s="41"/>
      <c r="E209" s="41"/>
      <c r="F209" s="147"/>
      <c r="G209" s="43"/>
      <c r="H209" s="43"/>
      <c r="I209" s="43"/>
      <c r="J209" s="43"/>
      <c r="K209" s="43"/>
      <c r="L209" s="43"/>
      <c r="M209" s="85" t="str">
        <f t="shared" si="47"/>
        <v/>
      </c>
      <c r="N209" s="48" t="str">
        <f t="shared" si="49"/>
        <v/>
      </c>
      <c r="O209" s="148"/>
    </row>
    <row r="210">
      <c r="B210" s="40"/>
      <c r="C210" s="146"/>
      <c r="D210" s="41"/>
      <c r="E210" s="41"/>
      <c r="F210" s="147"/>
      <c r="G210" s="43"/>
      <c r="H210" s="43"/>
      <c r="I210" s="43"/>
      <c r="J210" s="43"/>
      <c r="K210" s="43"/>
      <c r="L210" s="43"/>
      <c r="M210" s="85" t="str">
        <f t="shared" si="47"/>
        <v/>
      </c>
      <c r="N210" s="48" t="str">
        <f t="shared" si="49"/>
        <v/>
      </c>
      <c r="O210" s="148"/>
    </row>
    <row r="211">
      <c r="B211" s="40"/>
      <c r="C211" s="146"/>
      <c r="D211" s="41"/>
      <c r="E211" s="41"/>
      <c r="F211" s="147"/>
      <c r="G211" s="43"/>
      <c r="H211" s="43"/>
      <c r="I211" s="43"/>
      <c r="J211" s="43"/>
      <c r="K211" s="43"/>
      <c r="L211" s="43"/>
      <c r="M211" s="85" t="str">
        <f t="shared" si="47"/>
        <v/>
      </c>
      <c r="N211" s="48" t="str">
        <f t="shared" si="49"/>
        <v/>
      </c>
      <c r="O211" s="148"/>
    </row>
    <row r="212">
      <c r="B212" s="40"/>
      <c r="C212" s="146"/>
      <c r="D212" s="41"/>
      <c r="E212" s="41"/>
      <c r="F212" s="147"/>
      <c r="G212" s="43"/>
      <c r="H212" s="43"/>
      <c r="I212" s="43"/>
      <c r="J212" s="43"/>
      <c r="K212" s="43"/>
      <c r="L212" s="43"/>
      <c r="M212" s="85" t="str">
        <f t="shared" si="47"/>
        <v/>
      </c>
      <c r="N212" s="48" t="str">
        <f t="shared" si="49"/>
        <v/>
      </c>
      <c r="O212" s="148"/>
    </row>
    <row r="213">
      <c r="B213" s="40"/>
      <c r="C213" s="146"/>
      <c r="D213" s="41"/>
      <c r="E213" s="41"/>
      <c r="F213" s="147"/>
      <c r="G213" s="43"/>
      <c r="H213" s="43"/>
      <c r="I213" s="43"/>
      <c r="J213" s="43"/>
      <c r="K213" s="43"/>
      <c r="L213" s="43"/>
      <c r="M213" s="85" t="str">
        <f t="shared" si="47"/>
        <v/>
      </c>
      <c r="N213" s="48" t="str">
        <f t="shared" si="49"/>
        <v/>
      </c>
      <c r="O213" s="148"/>
    </row>
    <row r="214">
      <c r="B214" s="40"/>
      <c r="C214" s="146"/>
      <c r="D214" s="41"/>
      <c r="E214" s="41"/>
      <c r="F214" s="147"/>
      <c r="G214" s="43"/>
      <c r="H214" s="43"/>
      <c r="I214" s="43"/>
      <c r="J214" s="43"/>
      <c r="K214" s="43"/>
      <c r="L214" s="43"/>
      <c r="M214" s="85" t="str">
        <f t="shared" si="47"/>
        <v/>
      </c>
      <c r="N214" s="48" t="str">
        <f t="shared" si="49"/>
        <v/>
      </c>
      <c r="O214" s="149" t="str">
        <f>M215</f>
        <v/>
      </c>
      <c r="P214" s="56" t="s">
        <v>226</v>
      </c>
    </row>
    <row r="215">
      <c r="B215" s="40"/>
      <c r="C215" s="146"/>
      <c r="D215" s="41"/>
      <c r="E215" s="41"/>
      <c r="F215" s="147"/>
      <c r="G215" s="43"/>
      <c r="H215" s="43"/>
      <c r="I215" s="43"/>
      <c r="J215" s="43"/>
      <c r="K215" s="43"/>
      <c r="L215" s="43"/>
      <c r="M215" s="85" t="str">
        <f t="shared" si="47"/>
        <v/>
      </c>
      <c r="N215" s="48" t="str">
        <f t="shared" si="49"/>
        <v/>
      </c>
      <c r="O215" s="136"/>
      <c r="P215" s="54"/>
    </row>
    <row r="216">
      <c r="B216" s="40"/>
      <c r="C216" s="146"/>
      <c r="D216" s="41"/>
      <c r="E216" s="41"/>
      <c r="F216" s="147"/>
      <c r="G216" s="43"/>
      <c r="H216" s="43"/>
      <c r="I216" s="43"/>
      <c r="J216" s="43"/>
      <c r="K216" s="43"/>
      <c r="L216" s="43"/>
      <c r="M216" s="85" t="str">
        <f t="shared" si="47"/>
        <v/>
      </c>
      <c r="N216" s="48" t="str">
        <f t="shared" si="49"/>
        <v/>
      </c>
      <c r="O216" s="136"/>
      <c r="P216" s="54"/>
    </row>
    <row r="217">
      <c r="B217" s="40"/>
      <c r="C217" s="146"/>
      <c r="D217" s="41"/>
      <c r="E217" s="41"/>
      <c r="F217" s="147"/>
      <c r="G217" s="43"/>
      <c r="H217" s="43"/>
      <c r="I217" s="43"/>
      <c r="J217" s="43"/>
      <c r="K217" s="43"/>
      <c r="L217" s="43"/>
      <c r="M217" s="85" t="str">
        <f t="shared" si="47"/>
        <v/>
      </c>
      <c r="N217" s="48" t="str">
        <f t="shared" si="49"/>
        <v/>
      </c>
      <c r="O217" s="149" t="str">
        <f>M218</f>
        <v/>
      </c>
      <c r="P217" s="56" t="s">
        <v>226</v>
      </c>
    </row>
    <row r="218">
      <c r="B218" s="40"/>
      <c r="C218" s="146"/>
      <c r="D218" s="41"/>
      <c r="E218" s="41"/>
      <c r="F218" s="147"/>
      <c r="G218" s="43"/>
      <c r="H218" s="43"/>
      <c r="I218" s="43"/>
      <c r="J218" s="43"/>
      <c r="K218" s="43"/>
      <c r="L218" s="43"/>
      <c r="M218" s="85" t="str">
        <f t="shared" si="47"/>
        <v/>
      </c>
      <c r="N218" s="48" t="str">
        <f t="shared" si="49"/>
        <v/>
      </c>
      <c r="O218" s="150"/>
      <c r="P218" s="54"/>
    </row>
    <row r="219">
      <c r="B219" s="40"/>
      <c r="C219" s="146"/>
      <c r="D219" s="41"/>
      <c r="E219" s="41"/>
      <c r="F219" s="147"/>
      <c r="G219" s="43"/>
      <c r="H219" s="43"/>
      <c r="I219" s="43"/>
      <c r="J219" s="43"/>
      <c r="K219" s="43"/>
      <c r="L219" s="43"/>
      <c r="M219" s="85" t="str">
        <f t="shared" si="47"/>
        <v/>
      </c>
      <c r="N219" s="48" t="str">
        <f t="shared" si="49"/>
        <v/>
      </c>
      <c r="O219" s="150"/>
      <c r="P219" s="54"/>
    </row>
    <row r="220">
      <c r="B220" s="40"/>
      <c r="C220" s="146"/>
      <c r="D220" s="41"/>
      <c r="E220" s="41"/>
      <c r="F220" s="147"/>
      <c r="G220" s="43"/>
      <c r="H220" s="43"/>
      <c r="I220" s="43"/>
      <c r="J220" s="43"/>
      <c r="K220" s="43"/>
      <c r="L220" s="43"/>
      <c r="M220" s="85" t="str">
        <f t="shared" si="47"/>
        <v/>
      </c>
      <c r="N220" s="48" t="str">
        <f t="shared" si="49"/>
        <v/>
      </c>
      <c r="O220" s="149">
        <f>O225-O217</f>
        <v>0</v>
      </c>
      <c r="P220" s="56" t="s">
        <v>226</v>
      </c>
    </row>
    <row r="221">
      <c r="B221" s="40"/>
      <c r="C221" s="146"/>
      <c r="D221" s="41"/>
      <c r="E221" s="41"/>
      <c r="F221" s="147"/>
      <c r="G221" s="43"/>
      <c r="H221" s="43"/>
      <c r="I221" s="43"/>
      <c r="J221" s="43"/>
      <c r="K221" s="43"/>
      <c r="L221" s="43"/>
      <c r="M221" s="85" t="str">
        <f t="shared" si="47"/>
        <v/>
      </c>
      <c r="N221" s="48" t="str">
        <f t="shared" si="49"/>
        <v/>
      </c>
      <c r="O221" s="150"/>
      <c r="P221" s="54"/>
    </row>
    <row r="222">
      <c r="N222" s="4"/>
      <c r="O222" s="149" t="str">
        <f>N223</f>
        <v/>
      </c>
      <c r="P222" s="56" t="s">
        <v>226</v>
      </c>
    </row>
    <row r="223">
      <c r="N223" s="4"/>
      <c r="O223" s="150"/>
      <c r="P223" s="54"/>
    </row>
    <row r="224">
      <c r="N224" s="4"/>
      <c r="O224" s="150"/>
      <c r="P224" s="54"/>
    </row>
    <row r="225">
      <c r="N225" s="4"/>
      <c r="O225" s="149">
        <f>M226+N227+N228+N229+N230+N231+N232-M233-N234-N235+M236-M237-M238</f>
        <v>0</v>
      </c>
      <c r="P225" s="56" t="s">
        <v>226</v>
      </c>
    </row>
    <row r="226">
      <c r="N226" s="4"/>
    </row>
    <row r="227">
      <c r="N227" s="4"/>
    </row>
    <row r="228">
      <c r="N228" s="4"/>
    </row>
    <row r="229">
      <c r="N229" s="4"/>
    </row>
    <row r="230">
      <c r="N230" s="4"/>
    </row>
    <row r="231">
      <c r="N231" s="4"/>
    </row>
    <row r="232">
      <c r="N232" s="4"/>
    </row>
    <row r="233">
      <c r="N233" s="4"/>
    </row>
    <row r="234">
      <c r="N234" s="4"/>
    </row>
    <row r="235">
      <c r="N235" s="4"/>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sheetData>
  <mergeCells count="23">
    <mergeCell ref="B8:D8"/>
    <mergeCell ref="AB8:AC8"/>
    <mergeCell ref="R36:V36"/>
    <mergeCell ref="D146:E146"/>
    <mergeCell ref="D147:E147"/>
    <mergeCell ref="D148:E148"/>
    <mergeCell ref="D149:E149"/>
    <mergeCell ref="D150:E150"/>
    <mergeCell ref="D151:E151"/>
    <mergeCell ref="D152:E152"/>
    <mergeCell ref="D153:E153"/>
    <mergeCell ref="D154:E154"/>
    <mergeCell ref="D155:E155"/>
    <mergeCell ref="D156:E156"/>
    <mergeCell ref="I200:L200"/>
    <mergeCell ref="I201:L201"/>
    <mergeCell ref="D160:E160"/>
    <mergeCell ref="D161:E161"/>
    <mergeCell ref="D162:E162"/>
    <mergeCell ref="D165:E165"/>
    <mergeCell ref="D166:E166"/>
    <mergeCell ref="D167:E167"/>
    <mergeCell ref="D168:E168"/>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min="6" max="6" width="15.63"/>
    <col customWidth="1" min="17" max="17" width="24.88"/>
    <col customWidth="1" min="18" max="18" width="24.0"/>
    <col customWidth="1" min="20" max="20" width="24.88"/>
  </cols>
  <sheetData>
    <row r="1">
      <c r="A1" s="3" t="s">
        <v>804</v>
      </c>
      <c r="N1" s="4"/>
    </row>
    <row r="2">
      <c r="A2" s="5" t="s">
        <v>805</v>
      </c>
      <c r="B2" s="6"/>
      <c r="C2" s="6"/>
      <c r="D2" s="6"/>
      <c r="E2" s="6"/>
      <c r="F2" s="6"/>
      <c r="G2" s="6"/>
      <c r="H2" s="6"/>
      <c r="I2" s="6"/>
      <c r="J2" s="6"/>
      <c r="K2" s="6"/>
      <c r="N2" s="4"/>
    </row>
    <row r="3">
      <c r="A3" s="5" t="s">
        <v>806</v>
      </c>
      <c r="B3" s="6"/>
      <c r="C3" s="6"/>
      <c r="D3" s="6"/>
      <c r="E3" s="6"/>
      <c r="F3" s="6"/>
      <c r="G3" s="6"/>
      <c r="H3" s="6"/>
      <c r="I3" s="6"/>
      <c r="J3" s="6"/>
      <c r="K3" s="6"/>
      <c r="N3" s="4"/>
    </row>
    <row r="4">
      <c r="A4" s="7" t="s">
        <v>807</v>
      </c>
      <c r="N4" s="4"/>
      <c r="Y4" s="8" t="s">
        <v>7</v>
      </c>
    </row>
    <row r="5">
      <c r="A5" s="9" t="s">
        <v>808</v>
      </c>
      <c r="N5" s="4"/>
      <c r="Y5" s="2" t="s">
        <v>9</v>
      </c>
      <c r="AA5" s="10">
        <v>2021.0</v>
      </c>
    </row>
    <row r="6">
      <c r="A6" s="9" t="s">
        <v>10</v>
      </c>
      <c r="E6" s="11"/>
      <c r="F6" s="11"/>
      <c r="N6" s="4"/>
      <c r="Y6" s="2" t="s">
        <v>11</v>
      </c>
      <c r="AA6" s="12">
        <f>DATEVALUE("12/31/" &amp; AA5)</f>
        <v>44561</v>
      </c>
    </row>
    <row r="7">
      <c r="A7" s="9"/>
      <c r="E7" s="11"/>
      <c r="F7" s="11"/>
      <c r="N7" s="4"/>
      <c r="Y7" s="2" t="s">
        <v>12</v>
      </c>
      <c r="AA7" s="13">
        <v>0.01</v>
      </c>
    </row>
    <row r="8">
      <c r="B8" s="14" t="str">
        <f>"Enter your management fees (for the entire year of " &amp; AA5 &amp; ") using one of the three methods below:"</f>
        <v>Enter your management fees (for the entire year of 2021) using one of the three methods below:</v>
      </c>
      <c r="E8" s="15">
        <v>571.42</v>
      </c>
      <c r="F8" s="8"/>
      <c r="G8" s="2" t="s">
        <v>13</v>
      </c>
      <c r="J8" s="151">
        <f>E8/AA8</f>
        <v>0.0164871009</v>
      </c>
      <c r="Y8" s="2" t="s">
        <v>14</v>
      </c>
      <c r="AA8" s="17">
        <v>34658.61</v>
      </c>
      <c r="AB8" s="7" t="s">
        <v>15</v>
      </c>
      <c r="AD8" s="7"/>
      <c r="AE8" s="7"/>
      <c r="AF8" s="7"/>
      <c r="AG8" s="7"/>
      <c r="AH8" s="7"/>
      <c r="AI8" s="7"/>
      <c r="AJ8" s="7"/>
      <c r="AK8" s="7"/>
      <c r="AL8" s="7"/>
      <c r="AM8" s="7"/>
      <c r="AN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408</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t="s">
        <v>809</v>
      </c>
      <c r="G20" s="36" t="s">
        <v>696</v>
      </c>
      <c r="H20" s="36"/>
      <c r="I20" s="36"/>
      <c r="J20" s="36"/>
      <c r="K20" s="37"/>
      <c r="L20" s="37"/>
      <c r="M20" s="38"/>
      <c r="N20" s="39"/>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row>
    <row r="21">
      <c r="B21" s="40" t="s">
        <v>37</v>
      </c>
      <c r="C21" s="41"/>
      <c r="D21" s="42"/>
      <c r="E21" s="42"/>
      <c r="F21" s="43"/>
      <c r="G21" s="43"/>
      <c r="H21" s="43"/>
      <c r="I21" s="43"/>
      <c r="J21" s="43"/>
      <c r="K21" s="44"/>
      <c r="L21" s="44"/>
      <c r="M21" s="45"/>
    </row>
    <row r="22">
      <c r="B22" s="40" t="s">
        <v>38</v>
      </c>
      <c r="C22" s="41" t="s">
        <v>39</v>
      </c>
      <c r="D22" s="42"/>
      <c r="E22" s="42"/>
      <c r="F22" s="43" t="s">
        <v>810</v>
      </c>
      <c r="G22" s="43" t="s">
        <v>811</v>
      </c>
      <c r="H22" s="43"/>
      <c r="I22" s="43"/>
      <c r="J22" s="43"/>
      <c r="K22" s="44"/>
      <c r="L22" s="44"/>
      <c r="M22" s="45"/>
      <c r="N22" s="46" t="s">
        <v>812</v>
      </c>
      <c r="O22" s="46"/>
      <c r="P22" s="46"/>
      <c r="Q22" s="46"/>
    </row>
    <row r="23">
      <c r="B23" s="40" t="s">
        <v>42</v>
      </c>
      <c r="C23" s="41" t="s">
        <v>43</v>
      </c>
      <c r="D23" s="41" t="s">
        <v>44</v>
      </c>
      <c r="E23" s="42"/>
      <c r="F23" s="43" t="s">
        <v>813</v>
      </c>
      <c r="G23" s="43" t="s">
        <v>699</v>
      </c>
      <c r="H23" s="43"/>
      <c r="I23" s="43"/>
      <c r="J23" s="43"/>
      <c r="K23" s="44"/>
      <c r="L23" s="44"/>
      <c r="M23" s="45"/>
      <c r="N23" s="46" t="s">
        <v>814</v>
      </c>
      <c r="O23" s="46"/>
      <c r="P23" s="46"/>
      <c r="Q23" s="46"/>
    </row>
    <row r="24">
      <c r="B24" s="40" t="s">
        <v>42</v>
      </c>
      <c r="C24" s="41" t="s">
        <v>47</v>
      </c>
      <c r="D24" s="41" t="s">
        <v>48</v>
      </c>
      <c r="E24" s="42"/>
      <c r="F24" s="43" t="s">
        <v>504</v>
      </c>
      <c r="G24" s="43" t="s">
        <v>815</v>
      </c>
      <c r="H24" s="43"/>
      <c r="I24" s="43"/>
      <c r="J24" s="43"/>
      <c r="K24" s="44"/>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65" si="4">if(Count(F26:L26)&gt;0,sum(F26:L26),"")</f>
        <v/>
      </c>
      <c r="N26" s="48" t="str">
        <f t="shared" ref="N26:N65" si="5">if(ISNUMBER(M26)=false,"",if($J$8&lt;&gt;0,if(M26&lt;&gt;"",M26*$J$8,""),""))</f>
        <v/>
      </c>
    </row>
    <row r="27">
      <c r="B27" s="40">
        <v>1.0</v>
      </c>
      <c r="C27" s="41" t="s">
        <v>51</v>
      </c>
      <c r="D27" s="42"/>
      <c r="E27" s="42"/>
      <c r="F27" s="49">
        <v>-65.0</v>
      </c>
      <c r="G27" s="49"/>
      <c r="H27" s="49"/>
      <c r="I27" s="49"/>
      <c r="J27" s="49"/>
      <c r="K27" s="50"/>
      <c r="L27" s="50"/>
      <c r="M27" s="51">
        <f t="shared" si="4"/>
        <v>-65</v>
      </c>
      <c r="N27" s="48">
        <f t="shared" si="5"/>
        <v>-1.071661558</v>
      </c>
      <c r="O27" s="154">
        <v>-1.0</v>
      </c>
    </row>
    <row r="28">
      <c r="B28" s="40">
        <v>2.0</v>
      </c>
      <c r="C28" s="41" t="s">
        <v>52</v>
      </c>
      <c r="D28" s="42"/>
      <c r="E28" s="42"/>
      <c r="F28" s="49"/>
      <c r="G28" s="49"/>
      <c r="H28" s="49"/>
      <c r="I28" s="49"/>
      <c r="J28" s="49"/>
      <c r="K28" s="50"/>
      <c r="L28" s="50"/>
      <c r="M28" s="45" t="str">
        <f t="shared" si="4"/>
        <v/>
      </c>
      <c r="N28" s="48" t="str">
        <f t="shared" si="5"/>
        <v/>
      </c>
      <c r="O28" s="153"/>
    </row>
    <row r="29">
      <c r="B29" s="40">
        <v>3.0</v>
      </c>
      <c r="C29" s="41" t="s">
        <v>53</v>
      </c>
      <c r="D29" s="42"/>
      <c r="E29" s="42"/>
      <c r="F29" s="50"/>
      <c r="G29" s="50"/>
      <c r="H29" s="50"/>
      <c r="I29" s="50"/>
      <c r="J29" s="50"/>
      <c r="K29" s="50"/>
      <c r="L29" s="50"/>
      <c r="M29" s="45" t="str">
        <f t="shared" si="4"/>
        <v/>
      </c>
      <c r="N29" s="48" t="str">
        <f t="shared" si="5"/>
        <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row>
    <row r="33">
      <c r="B33" s="40">
        <v>5.0</v>
      </c>
      <c r="C33" s="41" t="s">
        <v>60</v>
      </c>
      <c r="D33" s="42"/>
      <c r="E33" s="42"/>
      <c r="F33" s="49">
        <v>26303.0</v>
      </c>
      <c r="G33" s="49">
        <v>1267.0</v>
      </c>
      <c r="H33" s="49"/>
      <c r="I33" s="50"/>
      <c r="J33" s="50"/>
      <c r="K33" s="50"/>
      <c r="L33" s="50"/>
      <c r="M33" s="51">
        <f t="shared" si="4"/>
        <v>27570</v>
      </c>
      <c r="N33" s="48">
        <f t="shared" si="5"/>
        <v>454.5493717</v>
      </c>
      <c r="O33" s="154">
        <v>459.0</v>
      </c>
      <c r="P33" s="2" t="s">
        <v>61</v>
      </c>
    </row>
    <row r="34">
      <c r="B34" s="40" t="s">
        <v>62</v>
      </c>
      <c r="C34" s="41" t="s">
        <v>63</v>
      </c>
      <c r="D34" s="42"/>
      <c r="E34" s="42"/>
      <c r="F34" s="49">
        <v>9532.0</v>
      </c>
      <c r="G34" s="49">
        <v>0.0</v>
      </c>
      <c r="H34" s="50"/>
      <c r="I34" s="50"/>
      <c r="J34" s="50"/>
      <c r="K34" s="50"/>
      <c r="L34" s="50"/>
      <c r="M34" s="51">
        <f t="shared" si="4"/>
        <v>9532</v>
      </c>
      <c r="N34" s="48">
        <f t="shared" si="5"/>
        <v>157.1550457</v>
      </c>
      <c r="O34" s="154">
        <v>157.0</v>
      </c>
    </row>
    <row r="35">
      <c r="B35" s="40" t="s">
        <v>65</v>
      </c>
      <c r="C35" s="41" t="s">
        <v>66</v>
      </c>
      <c r="D35" s="42"/>
      <c r="E35" s="42"/>
      <c r="F35" s="49">
        <v>9532.0</v>
      </c>
      <c r="G35" s="50"/>
      <c r="H35" s="50"/>
      <c r="I35" s="50"/>
      <c r="J35" s="50"/>
      <c r="K35" s="50"/>
      <c r="L35" s="50"/>
      <c r="M35" s="51">
        <f t="shared" si="4"/>
        <v>9532</v>
      </c>
      <c r="N35" s="48">
        <f t="shared" si="5"/>
        <v>157.1550457</v>
      </c>
      <c r="O35" s="154">
        <v>157.0</v>
      </c>
    </row>
    <row r="36">
      <c r="B36" s="40" t="s">
        <v>67</v>
      </c>
      <c r="C36" s="41" t="s">
        <v>68</v>
      </c>
      <c r="D36" s="42"/>
      <c r="E36" s="42"/>
      <c r="F36" s="50"/>
      <c r="G36" s="50"/>
      <c r="H36" s="50"/>
      <c r="I36" s="50"/>
      <c r="J36" s="50"/>
      <c r="K36" s="50"/>
      <c r="L36" s="50"/>
      <c r="M36" s="45" t="str">
        <f t="shared" si="4"/>
        <v/>
      </c>
      <c r="N36" s="48" t="str">
        <f t="shared" si="5"/>
        <v/>
      </c>
      <c r="O36" s="153"/>
      <c r="Q36" s="52" t="s">
        <v>69</v>
      </c>
      <c r="R36" s="53" t="s">
        <v>70</v>
      </c>
    </row>
    <row r="37">
      <c r="B37" s="40">
        <v>7.0</v>
      </c>
      <c r="C37" s="41" t="s">
        <v>71</v>
      </c>
      <c r="D37" s="42"/>
      <c r="E37" s="42"/>
      <c r="F37" s="50"/>
      <c r="G37" s="50"/>
      <c r="H37" s="50"/>
      <c r="I37" s="50"/>
      <c r="J37" s="50"/>
      <c r="K37" s="50"/>
      <c r="L37" s="50"/>
      <c r="M37" s="45" t="str">
        <f t="shared" si="4"/>
        <v/>
      </c>
      <c r="N37" s="48" t="str">
        <f t="shared" si="5"/>
        <v/>
      </c>
      <c r="O37" s="153"/>
      <c r="Q37" s="54"/>
      <c r="R37" s="55" t="s">
        <v>72</v>
      </c>
      <c r="S37" s="56" t="s">
        <v>73</v>
      </c>
      <c r="T37" s="52" t="s">
        <v>74</v>
      </c>
      <c r="U37" s="56" t="s">
        <v>75</v>
      </c>
      <c r="V37" s="56" t="s">
        <v>76</v>
      </c>
    </row>
    <row r="38">
      <c r="B38" s="40">
        <v>8.0</v>
      </c>
      <c r="C38" s="41" t="s">
        <v>77</v>
      </c>
      <c r="D38" s="42"/>
      <c r="E38" s="42"/>
      <c r="F38" s="49">
        <v>2512.0</v>
      </c>
      <c r="G38" s="50"/>
      <c r="H38" s="50"/>
      <c r="I38" s="50"/>
      <c r="J38" s="50"/>
      <c r="K38" s="50"/>
      <c r="L38" s="50"/>
      <c r="M38" s="51">
        <f t="shared" si="4"/>
        <v>2512</v>
      </c>
      <c r="N38" s="48">
        <f t="shared" si="5"/>
        <v>41.41559745</v>
      </c>
      <c r="O38" s="154">
        <v>42.0</v>
      </c>
      <c r="Q38" s="56" t="s">
        <v>78</v>
      </c>
      <c r="R38" s="57"/>
      <c r="S38" s="58" t="str">
        <f t="shared" ref="S38:S41" si="6">R38/$Q$38</f>
        <v>#VALUE!</v>
      </c>
      <c r="T38" s="57"/>
      <c r="U38" s="59" t="str">
        <f t="shared" ref="U38:U40" si="7">$S$35*S38</f>
        <v>#VALUE!</v>
      </c>
      <c r="V38" s="56" t="s">
        <v>79</v>
      </c>
    </row>
    <row r="39">
      <c r="B39" s="40" t="s">
        <v>80</v>
      </c>
      <c r="C39" s="41" t="s">
        <v>81</v>
      </c>
      <c r="D39" s="42"/>
      <c r="E39" s="42"/>
      <c r="F39" s="49">
        <v>13700.0</v>
      </c>
      <c r="G39" s="50"/>
      <c r="H39" s="50"/>
      <c r="I39" s="50"/>
      <c r="J39" s="50"/>
      <c r="K39" s="50"/>
      <c r="L39" s="50"/>
      <c r="M39" s="51">
        <f t="shared" si="4"/>
        <v>13700</v>
      </c>
      <c r="N39" s="48">
        <f t="shared" si="5"/>
        <v>225.8732823</v>
      </c>
      <c r="O39" s="154">
        <v>226.0</v>
      </c>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O40" s="153"/>
      <c r="Q40" s="56" t="s">
        <v>85</v>
      </c>
      <c r="R40" s="57"/>
      <c r="S40" s="58" t="str">
        <f t="shared" si="6"/>
        <v>#VALUE!</v>
      </c>
      <c r="T40" s="54"/>
      <c r="U40" s="59" t="str">
        <f t="shared" si="7"/>
        <v>#VALUE!</v>
      </c>
      <c r="V40" s="8" t="s">
        <v>86</v>
      </c>
    </row>
    <row r="41">
      <c r="B41" s="40" t="s">
        <v>87</v>
      </c>
      <c r="C41" s="41" t="s">
        <v>88</v>
      </c>
      <c r="D41" s="42"/>
      <c r="E41" s="42"/>
      <c r="F41" s="50"/>
      <c r="G41" s="50"/>
      <c r="H41" s="50"/>
      <c r="I41" s="50"/>
      <c r="J41" s="50"/>
      <c r="K41" s="50"/>
      <c r="L41" s="50"/>
      <c r="M41" s="45" t="str">
        <f t="shared" si="4"/>
        <v/>
      </c>
      <c r="N41" s="48" t="str">
        <f t="shared" si="5"/>
        <v/>
      </c>
      <c r="O41" s="153"/>
      <c r="Q41" s="60" t="s">
        <v>89</v>
      </c>
      <c r="R41" s="57"/>
      <c r="S41" s="58" t="str">
        <f t="shared" si="6"/>
        <v>#VALUE!</v>
      </c>
      <c r="T41" s="54"/>
      <c r="U41" s="54"/>
      <c r="V41" s="54"/>
    </row>
    <row r="42">
      <c r="B42" s="40">
        <v>10.0</v>
      </c>
      <c r="C42" s="41" t="s">
        <v>90</v>
      </c>
      <c r="D42" s="42"/>
      <c r="E42" s="42"/>
      <c r="F42" s="50"/>
      <c r="G42" s="50"/>
      <c r="H42" s="50"/>
      <c r="I42" s="50"/>
      <c r="J42" s="50"/>
      <c r="K42" s="50"/>
      <c r="L42" s="50"/>
      <c r="M42" s="45" t="str">
        <f t="shared" si="4"/>
        <v/>
      </c>
      <c r="N42" s="48" t="str">
        <f t="shared" si="5"/>
        <v/>
      </c>
      <c r="O42" s="153"/>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49">
        <v>6090.0</v>
      </c>
      <c r="G44" s="50"/>
      <c r="H44" s="50"/>
      <c r="I44" s="50"/>
      <c r="J44" s="50"/>
      <c r="K44" s="50"/>
      <c r="L44" s="50"/>
      <c r="M44" s="51">
        <f t="shared" si="4"/>
        <v>6090</v>
      </c>
      <c r="N44" s="48">
        <f t="shared" si="5"/>
        <v>100.4064445</v>
      </c>
      <c r="O44" s="154">
        <v>101.0</v>
      </c>
    </row>
    <row r="45">
      <c r="B45" s="40"/>
      <c r="C45" s="41" t="s">
        <v>96</v>
      </c>
      <c r="D45" s="41" t="s">
        <v>97</v>
      </c>
      <c r="E45" s="42"/>
      <c r="F45" s="49">
        <v>91853.0</v>
      </c>
      <c r="G45" s="50"/>
      <c r="H45" s="50"/>
      <c r="I45" s="50"/>
      <c r="J45" s="50"/>
      <c r="K45" s="50"/>
      <c r="L45" s="50"/>
      <c r="M45" s="51">
        <f t="shared" si="4"/>
        <v>91853</v>
      </c>
      <c r="N45" s="48">
        <f t="shared" si="5"/>
        <v>1514.389679</v>
      </c>
      <c r="O45" s="154">
        <v>1514.0</v>
      </c>
    </row>
    <row r="46">
      <c r="B46" s="40"/>
      <c r="C46" s="41" t="s">
        <v>98</v>
      </c>
      <c r="D46" s="42"/>
      <c r="E46" s="42"/>
      <c r="F46" s="50"/>
      <c r="G46" s="50"/>
      <c r="H46" s="50"/>
      <c r="I46" s="50"/>
      <c r="J46" s="50"/>
      <c r="K46" s="50"/>
      <c r="L46" s="50"/>
      <c r="M46" s="45" t="str">
        <f t="shared" si="4"/>
        <v/>
      </c>
      <c r="N46" s="48" t="str">
        <f t="shared" si="5"/>
        <v/>
      </c>
      <c r="O46" s="153"/>
    </row>
    <row r="47">
      <c r="B47" s="40">
        <v>12.0</v>
      </c>
      <c r="C47" s="41" t="s">
        <v>99</v>
      </c>
      <c r="D47" s="42"/>
      <c r="E47" s="42"/>
      <c r="F47" s="49"/>
      <c r="G47" s="50"/>
      <c r="H47" s="50"/>
      <c r="I47" s="50"/>
      <c r="J47" s="50"/>
      <c r="K47" s="50"/>
      <c r="L47" s="50"/>
      <c r="M47" s="45" t="str">
        <f t="shared" si="4"/>
        <v/>
      </c>
      <c r="N47" s="48" t="str">
        <f t="shared" si="5"/>
        <v/>
      </c>
      <c r="O47" s="153"/>
    </row>
    <row r="48">
      <c r="B48" s="63" t="s">
        <v>100</v>
      </c>
      <c r="C48" s="64" t="s">
        <v>101</v>
      </c>
      <c r="D48" s="64"/>
      <c r="E48" s="65"/>
      <c r="F48" s="220"/>
      <c r="G48" s="220"/>
      <c r="H48" s="220"/>
      <c r="I48" s="220"/>
      <c r="J48" s="220"/>
      <c r="K48" s="220"/>
      <c r="L48" s="220"/>
      <c r="M48" s="67" t="str">
        <f t="shared" si="4"/>
        <v/>
      </c>
      <c r="N48" s="68" t="str">
        <f t="shared" si="5"/>
        <v/>
      </c>
      <c r="O48" s="155"/>
      <c r="P48" s="2"/>
    </row>
    <row r="49">
      <c r="B49" s="63"/>
      <c r="C49" s="64" t="s">
        <v>102</v>
      </c>
      <c r="D49" s="64" t="s">
        <v>97</v>
      </c>
      <c r="E49" s="65"/>
      <c r="F49" s="125">
        <v>18610.0</v>
      </c>
      <c r="G49" s="220"/>
      <c r="H49" s="220"/>
      <c r="I49" s="220"/>
      <c r="J49" s="220"/>
      <c r="K49" s="220"/>
      <c r="L49" s="220"/>
      <c r="M49" s="71">
        <f t="shared" si="4"/>
        <v>18610</v>
      </c>
      <c r="N49" s="68">
        <f t="shared" si="5"/>
        <v>306.8249477</v>
      </c>
      <c r="O49" s="156">
        <v>307.0</v>
      </c>
      <c r="P49" s="2" t="s">
        <v>104</v>
      </c>
    </row>
    <row r="50">
      <c r="B50" s="40"/>
      <c r="C50" s="64" t="s">
        <v>105</v>
      </c>
      <c r="D50" s="64" t="s">
        <v>106</v>
      </c>
      <c r="E50" s="65"/>
      <c r="F50" s="125">
        <v>28.0</v>
      </c>
      <c r="G50" s="220"/>
      <c r="H50" s="220"/>
      <c r="I50" s="220"/>
      <c r="J50" s="220"/>
      <c r="K50" s="220"/>
      <c r="L50" s="220"/>
      <c r="M50" s="71">
        <f t="shared" si="4"/>
        <v>28</v>
      </c>
      <c r="N50" s="68">
        <f t="shared" si="5"/>
        <v>0.4616388251</v>
      </c>
      <c r="O50" s="156">
        <v>571.0</v>
      </c>
      <c r="P50" s="73" t="s">
        <v>107</v>
      </c>
    </row>
    <row r="51">
      <c r="B51" s="40"/>
      <c r="C51" s="64" t="s">
        <v>108</v>
      </c>
      <c r="D51" s="42"/>
      <c r="E51" s="42"/>
      <c r="F51" s="50"/>
      <c r="G51" s="50"/>
      <c r="H51" s="50"/>
      <c r="I51" s="50"/>
      <c r="J51" s="50"/>
      <c r="K51" s="50"/>
      <c r="L51" s="50"/>
      <c r="M51" s="67" t="str">
        <f t="shared" si="4"/>
        <v/>
      </c>
      <c r="N51" s="68" t="str">
        <f t="shared" si="5"/>
        <v/>
      </c>
      <c r="O51" s="156"/>
    </row>
    <row r="52">
      <c r="B52" s="40" t="s">
        <v>109</v>
      </c>
      <c r="C52" s="41" t="s">
        <v>110</v>
      </c>
      <c r="D52" s="42"/>
      <c r="E52" s="42"/>
      <c r="F52" s="50"/>
      <c r="G52" s="50"/>
      <c r="H52" s="50"/>
      <c r="I52" s="50"/>
      <c r="J52" s="50"/>
      <c r="K52" s="50"/>
      <c r="L52" s="50"/>
      <c r="M52" s="45" t="str">
        <f t="shared" si="4"/>
        <v/>
      </c>
      <c r="N52" s="48" t="str">
        <f t="shared" si="5"/>
        <v/>
      </c>
      <c r="O52" s="153"/>
    </row>
    <row r="53">
      <c r="B53" s="40"/>
      <c r="C53" s="41" t="s">
        <v>111</v>
      </c>
      <c r="D53" s="41"/>
      <c r="E53" s="42"/>
      <c r="F53" s="50"/>
      <c r="G53" s="50"/>
      <c r="H53" s="50"/>
      <c r="I53" s="50"/>
      <c r="J53" s="50"/>
      <c r="K53" s="50"/>
      <c r="L53" s="50"/>
      <c r="M53" s="45" t="str">
        <f t="shared" si="4"/>
        <v/>
      </c>
      <c r="N53" s="48" t="str">
        <f t="shared" si="5"/>
        <v/>
      </c>
      <c r="O53" s="153"/>
    </row>
    <row r="54">
      <c r="B54" s="40" t="s">
        <v>112</v>
      </c>
      <c r="C54" s="41" t="s">
        <v>113</v>
      </c>
      <c r="D54" s="42"/>
      <c r="E54" s="42"/>
      <c r="F54" s="50"/>
      <c r="G54" s="50"/>
      <c r="H54" s="50"/>
      <c r="I54" s="50"/>
      <c r="J54" s="50"/>
      <c r="K54" s="50"/>
      <c r="L54" s="50"/>
      <c r="M54" s="45" t="str">
        <f t="shared" si="4"/>
        <v/>
      </c>
      <c r="N54" s="48" t="str">
        <f t="shared" si="5"/>
        <v/>
      </c>
      <c r="O54" s="153"/>
    </row>
    <row r="55">
      <c r="B55" s="40"/>
      <c r="C55" s="41" t="s">
        <v>114</v>
      </c>
      <c r="D55" s="42"/>
      <c r="E55" s="42"/>
      <c r="F55" s="50"/>
      <c r="G55" s="50"/>
      <c r="H55" s="50"/>
      <c r="I55" s="50"/>
      <c r="J55" s="50"/>
      <c r="K55" s="50"/>
      <c r="L55" s="50"/>
      <c r="M55" s="45" t="str">
        <f t="shared" si="4"/>
        <v/>
      </c>
      <c r="N55" s="48" t="str">
        <f t="shared" si="5"/>
        <v/>
      </c>
      <c r="O55" s="153"/>
    </row>
    <row r="56">
      <c r="B56" s="40" t="s">
        <v>115</v>
      </c>
      <c r="C56" s="41" t="s">
        <v>116</v>
      </c>
      <c r="D56" s="42"/>
      <c r="E56" s="42"/>
      <c r="F56" s="50"/>
      <c r="G56" s="50"/>
      <c r="H56" s="50"/>
      <c r="I56" s="50"/>
      <c r="J56" s="50"/>
      <c r="K56" s="50"/>
      <c r="L56" s="50"/>
      <c r="M56" s="45" t="str">
        <f t="shared" si="4"/>
        <v/>
      </c>
      <c r="N56" s="48" t="str">
        <f t="shared" si="5"/>
        <v/>
      </c>
      <c r="O56" s="153"/>
    </row>
    <row r="57">
      <c r="B57" s="40"/>
      <c r="C57" s="41" t="s">
        <v>117</v>
      </c>
      <c r="D57" s="42"/>
      <c r="E57" s="42"/>
      <c r="F57" s="50"/>
      <c r="G57" s="50"/>
      <c r="H57" s="50"/>
      <c r="I57" s="50"/>
      <c r="J57" s="50"/>
      <c r="K57" s="50"/>
      <c r="L57" s="50"/>
      <c r="M57" s="45" t="str">
        <f t="shared" si="4"/>
        <v/>
      </c>
      <c r="N57" s="48" t="str">
        <f t="shared" si="5"/>
        <v/>
      </c>
      <c r="O57" s="153"/>
    </row>
    <row r="58">
      <c r="B58" s="40"/>
      <c r="C58" s="41" t="s">
        <v>117</v>
      </c>
      <c r="D58" s="42"/>
      <c r="E58" s="42"/>
      <c r="F58" s="50"/>
      <c r="G58" s="50"/>
      <c r="H58" s="50"/>
      <c r="I58" s="50"/>
      <c r="J58" s="50"/>
      <c r="K58" s="50"/>
      <c r="L58" s="50"/>
      <c r="M58" s="45" t="str">
        <f t="shared" si="4"/>
        <v/>
      </c>
      <c r="N58" s="48" t="str">
        <f t="shared" si="5"/>
        <v/>
      </c>
      <c r="O58" s="153"/>
    </row>
    <row r="59">
      <c r="B59" s="40"/>
      <c r="C59" s="41" t="s">
        <v>117</v>
      </c>
      <c r="D59" s="42"/>
      <c r="E59" s="42"/>
      <c r="F59" s="50"/>
      <c r="G59" s="50"/>
      <c r="H59" s="50"/>
      <c r="I59" s="50"/>
      <c r="J59" s="50"/>
      <c r="K59" s="50"/>
      <c r="L59" s="50"/>
      <c r="M59" s="45" t="str">
        <f t="shared" si="4"/>
        <v/>
      </c>
      <c r="N59" s="48" t="str">
        <f t="shared" si="5"/>
        <v/>
      </c>
      <c r="O59" s="153"/>
    </row>
    <row r="60">
      <c r="B60" s="40"/>
      <c r="C60" s="41" t="s">
        <v>117</v>
      </c>
      <c r="D60" s="42"/>
      <c r="E60" s="42"/>
      <c r="F60" s="50"/>
      <c r="G60" s="50"/>
      <c r="H60" s="50"/>
      <c r="I60" s="50"/>
      <c r="J60" s="50"/>
      <c r="K60" s="50"/>
      <c r="L60" s="50"/>
      <c r="M60" s="45" t="str">
        <f t="shared" si="4"/>
        <v/>
      </c>
      <c r="N60" s="48" t="str">
        <f t="shared" si="5"/>
        <v/>
      </c>
      <c r="O60" s="153"/>
    </row>
    <row r="61">
      <c r="B61" s="40"/>
      <c r="C61" s="41" t="s">
        <v>117</v>
      </c>
      <c r="D61" s="42"/>
      <c r="E61" s="42"/>
      <c r="F61" s="50"/>
      <c r="G61" s="50"/>
      <c r="H61" s="50"/>
      <c r="I61" s="50"/>
      <c r="J61" s="50"/>
      <c r="K61" s="50"/>
      <c r="L61" s="50"/>
      <c r="M61" s="45" t="str">
        <f t="shared" si="4"/>
        <v/>
      </c>
      <c r="N61" s="48" t="str">
        <f t="shared" si="5"/>
        <v/>
      </c>
      <c r="O61" s="153"/>
    </row>
    <row r="62">
      <c r="B62" s="40"/>
      <c r="C62" s="41" t="s">
        <v>117</v>
      </c>
      <c r="D62" s="42"/>
      <c r="E62" s="42"/>
      <c r="F62" s="50"/>
      <c r="G62" s="50"/>
      <c r="H62" s="50"/>
      <c r="I62" s="50"/>
      <c r="J62" s="50"/>
      <c r="K62" s="50"/>
      <c r="L62" s="50"/>
      <c r="M62" s="45" t="str">
        <f t="shared" si="4"/>
        <v/>
      </c>
      <c r="N62" s="48" t="str">
        <f t="shared" si="5"/>
        <v/>
      </c>
      <c r="O62" s="153"/>
    </row>
    <row r="63">
      <c r="B63" s="40" t="s">
        <v>118</v>
      </c>
      <c r="C63" s="41" t="s">
        <v>119</v>
      </c>
      <c r="D63" s="41"/>
      <c r="E63" s="42"/>
      <c r="F63" s="50"/>
      <c r="G63" s="50"/>
      <c r="H63" s="49"/>
      <c r="I63" s="50"/>
      <c r="J63" s="50"/>
      <c r="K63" s="50"/>
      <c r="L63" s="50"/>
      <c r="M63" s="45" t="str">
        <f t="shared" si="4"/>
        <v/>
      </c>
      <c r="N63" s="48" t="str">
        <f t="shared" si="5"/>
        <v/>
      </c>
      <c r="O63" s="153"/>
    </row>
    <row r="64">
      <c r="B64" s="40"/>
      <c r="C64" s="41" t="s">
        <v>120</v>
      </c>
      <c r="D64" s="42"/>
      <c r="E64" s="42"/>
      <c r="F64" s="50"/>
      <c r="G64" s="50"/>
      <c r="H64" s="50"/>
      <c r="I64" s="50"/>
      <c r="J64" s="50"/>
      <c r="K64" s="50"/>
      <c r="L64" s="50"/>
      <c r="M64" s="45" t="str">
        <f t="shared" si="4"/>
        <v/>
      </c>
      <c r="N64" s="48" t="str">
        <f t="shared" si="5"/>
        <v/>
      </c>
      <c r="O64" s="153"/>
    </row>
    <row r="65">
      <c r="B65" s="40" t="s">
        <v>121</v>
      </c>
      <c r="C65" s="41" t="s">
        <v>122</v>
      </c>
      <c r="D65" s="41"/>
      <c r="E65" s="42"/>
      <c r="F65" s="50"/>
      <c r="G65" s="49"/>
      <c r="H65" s="50"/>
      <c r="I65" s="50"/>
      <c r="J65" s="50"/>
      <c r="K65" s="50"/>
      <c r="L65" s="50"/>
      <c r="M65" s="45" t="str">
        <f t="shared" si="4"/>
        <v/>
      </c>
      <c r="N65" s="48" t="str">
        <f t="shared" si="5"/>
        <v/>
      </c>
      <c r="O65" s="153"/>
    </row>
    <row r="66">
      <c r="A66" s="54"/>
      <c r="B66" s="108"/>
      <c r="C66" s="360" t="s">
        <v>816</v>
      </c>
      <c r="D66" s="360" t="s">
        <v>415</v>
      </c>
      <c r="E66" s="65"/>
      <c r="F66" s="66"/>
      <c r="G66" s="66"/>
      <c r="H66" s="66"/>
      <c r="I66" s="66"/>
      <c r="J66" s="66"/>
      <c r="K66" s="66"/>
      <c r="L66" s="66"/>
      <c r="M66" s="67"/>
      <c r="N66" s="68"/>
      <c r="O66" s="361"/>
      <c r="P66" s="54"/>
      <c r="Q66" s="236" t="s">
        <v>817</v>
      </c>
      <c r="R66" s="54"/>
      <c r="S66" s="54"/>
      <c r="T66" s="54"/>
      <c r="U66" s="54"/>
      <c r="V66" s="54"/>
      <c r="W66" s="54"/>
      <c r="X66" s="54"/>
      <c r="Y66" s="54"/>
      <c r="Z66" s="54"/>
      <c r="AA66" s="54"/>
      <c r="AB66" s="54"/>
      <c r="AC66" s="54"/>
      <c r="AD66" s="54"/>
      <c r="AE66" s="54"/>
      <c r="AF66" s="54"/>
      <c r="AG66" s="54"/>
      <c r="AH66" s="54"/>
      <c r="AI66" s="54"/>
      <c r="AJ66" s="54"/>
      <c r="AK66" s="54"/>
      <c r="AL66" s="54"/>
      <c r="AM66" s="54"/>
      <c r="AN66" s="54"/>
    </row>
    <row r="67">
      <c r="B67" s="40"/>
      <c r="C67" s="41" t="s">
        <v>123</v>
      </c>
      <c r="D67" s="41" t="s">
        <v>124</v>
      </c>
      <c r="E67" s="42"/>
      <c r="F67" s="50"/>
      <c r="G67" s="49"/>
      <c r="H67" s="50"/>
      <c r="I67" s="50"/>
      <c r="J67" s="50"/>
      <c r="K67" s="50"/>
      <c r="L67" s="50"/>
      <c r="M67" s="45" t="str">
        <f t="shared" ref="M67:M68" si="8">if(Count(F67:L67)&gt;0,sum(F67:L67),"")</f>
        <v/>
      </c>
      <c r="N67" s="48" t="str">
        <f t="shared" ref="N67:N68" si="9">if(ISNUMBER(M67)=false,"",if($J$8&lt;&gt;0,if(M67&lt;&gt;"",M67*$J$8,""),""))</f>
        <v/>
      </c>
      <c r="O67" s="153"/>
    </row>
    <row r="68">
      <c r="B68" s="40"/>
      <c r="C68" s="64" t="s">
        <v>125</v>
      </c>
      <c r="D68" s="41"/>
      <c r="E68" s="41"/>
      <c r="F68" s="50"/>
      <c r="G68" s="50"/>
      <c r="H68" s="49"/>
      <c r="I68" s="50"/>
      <c r="J68" s="50"/>
      <c r="K68" s="50"/>
      <c r="L68" s="50"/>
      <c r="M68" s="45" t="str">
        <f t="shared" si="8"/>
        <v/>
      </c>
      <c r="N68" s="48" t="str">
        <f t="shared" si="9"/>
        <v/>
      </c>
      <c r="O68" s="153"/>
    </row>
    <row r="69">
      <c r="B69" s="40" t="s">
        <v>126</v>
      </c>
      <c r="C69" s="41" t="s">
        <v>127</v>
      </c>
      <c r="D69" s="41"/>
      <c r="E69" s="42"/>
      <c r="F69" s="74" t="s">
        <v>128</v>
      </c>
      <c r="G69" s="74" t="s">
        <v>128</v>
      </c>
      <c r="H69" s="74" t="s">
        <v>128</v>
      </c>
      <c r="I69" s="74" t="s">
        <v>128</v>
      </c>
      <c r="J69" s="74" t="s">
        <v>128</v>
      </c>
      <c r="K69" s="74" t="s">
        <v>128</v>
      </c>
      <c r="L69" s="74" t="s">
        <v>128</v>
      </c>
      <c r="M69" s="74" t="s">
        <v>128</v>
      </c>
      <c r="N69" s="75"/>
      <c r="O69" s="153"/>
      <c r="P69" s="2" t="s">
        <v>129</v>
      </c>
    </row>
    <row r="70">
      <c r="B70" s="40"/>
      <c r="C70" s="41" t="s">
        <v>130</v>
      </c>
      <c r="D70" s="41" t="s">
        <v>95</v>
      </c>
      <c r="E70" s="42"/>
      <c r="F70" s="74">
        <v>60733.0</v>
      </c>
      <c r="G70" s="74" t="s">
        <v>128</v>
      </c>
      <c r="H70" s="74" t="s">
        <v>128</v>
      </c>
      <c r="I70" s="74" t="s">
        <v>128</v>
      </c>
      <c r="J70" s="74" t="s">
        <v>128</v>
      </c>
      <c r="K70" s="74" t="s">
        <v>128</v>
      </c>
      <c r="L70" s="74" t="s">
        <v>128</v>
      </c>
      <c r="M70" s="74" t="s">
        <v>128</v>
      </c>
      <c r="N70" s="75" t="s">
        <v>128</v>
      </c>
      <c r="O70" s="154">
        <v>423.0</v>
      </c>
      <c r="P70" s="2" t="s">
        <v>129</v>
      </c>
    </row>
    <row r="71">
      <c r="B71" s="40"/>
      <c r="C71" s="76" t="s">
        <v>131</v>
      </c>
      <c r="D71" s="40"/>
      <c r="E71" s="40"/>
      <c r="F71" s="50"/>
      <c r="G71" s="50"/>
      <c r="H71" s="50"/>
      <c r="I71" s="50"/>
      <c r="J71" s="50"/>
      <c r="K71" s="50"/>
      <c r="L71" s="50"/>
      <c r="M71" s="45" t="str">
        <f>if(Count(F71:L71)&gt;0,sum(F71:L71),"")</f>
        <v/>
      </c>
      <c r="N71" s="48" t="str">
        <f>if(ISNUMBER(M71)=false,"",if($J$8&lt;&gt;0,if(M71&lt;&gt;"",M71*$J$8,""),""))</f>
        <v/>
      </c>
      <c r="O71" s="153"/>
    </row>
    <row r="72">
      <c r="B72" s="40" t="s">
        <v>132</v>
      </c>
      <c r="C72" s="41" t="s">
        <v>133</v>
      </c>
      <c r="D72" s="41"/>
      <c r="E72" s="42"/>
      <c r="F72" s="74"/>
      <c r="G72" s="74"/>
      <c r="H72" s="74"/>
      <c r="I72" s="74"/>
      <c r="J72" s="74"/>
      <c r="K72" s="74"/>
      <c r="L72" s="74"/>
      <c r="M72" s="74"/>
      <c r="N72" s="75"/>
      <c r="O72" s="153"/>
      <c r="P72" s="77"/>
    </row>
    <row r="73">
      <c r="B73" s="40"/>
      <c r="C73" s="41" t="s">
        <v>134</v>
      </c>
      <c r="D73" s="41" t="s">
        <v>95</v>
      </c>
      <c r="E73" s="42"/>
      <c r="F73" s="74">
        <v>41925.0</v>
      </c>
      <c r="G73" s="74" t="s">
        <v>128</v>
      </c>
      <c r="H73" s="74" t="s">
        <v>128</v>
      </c>
      <c r="I73" s="74" t="s">
        <v>128</v>
      </c>
      <c r="J73" s="74" t="s">
        <v>128</v>
      </c>
      <c r="K73" s="74" t="s">
        <v>128</v>
      </c>
      <c r="L73" s="74" t="s">
        <v>128</v>
      </c>
      <c r="M73" s="74" t="s">
        <v>128</v>
      </c>
      <c r="N73" s="75" t="s">
        <v>128</v>
      </c>
      <c r="O73" s="154">
        <v>717.0</v>
      </c>
      <c r="P73" s="77" t="s">
        <v>136</v>
      </c>
    </row>
    <row r="74">
      <c r="B74" s="40"/>
      <c r="C74" s="76" t="s">
        <v>261</v>
      </c>
      <c r="D74" s="41" t="s">
        <v>262</v>
      </c>
      <c r="E74" s="41"/>
      <c r="F74" s="79" t="s">
        <v>818</v>
      </c>
      <c r="G74" s="49"/>
      <c r="H74" s="49"/>
      <c r="I74" s="50"/>
      <c r="J74" s="50"/>
      <c r="K74" s="50"/>
      <c r="L74" s="50"/>
      <c r="M74" s="45" t="str">
        <f t="shared" ref="M74:M83" si="10">if(Count(F74:L74)&gt;0,sum(F74:L74),"")</f>
        <v/>
      </c>
      <c r="N74" s="48" t="str">
        <f t="shared" ref="N74:N83" si="11">if(ISNUMBER(M74)=false,"",if($J$8&lt;&gt;0,if(M74&lt;&gt;"",M74*$J$8,""),""))</f>
        <v/>
      </c>
      <c r="O74" s="157" t="s">
        <v>268</v>
      </c>
    </row>
    <row r="75">
      <c r="B75" s="40"/>
      <c r="C75" s="76" t="s">
        <v>271</v>
      </c>
      <c r="D75" s="41" t="s">
        <v>272</v>
      </c>
      <c r="E75" s="41"/>
      <c r="F75" s="221">
        <v>46740.0</v>
      </c>
      <c r="G75" s="221"/>
      <c r="H75" s="49"/>
      <c r="I75" s="50"/>
      <c r="J75" s="50"/>
      <c r="K75" s="50"/>
      <c r="L75" s="50"/>
      <c r="M75" s="45">
        <f t="shared" si="10"/>
        <v>46740</v>
      </c>
      <c r="N75" s="48">
        <f t="shared" si="11"/>
        <v>770.6070959</v>
      </c>
      <c r="O75" s="157">
        <v>771.0</v>
      </c>
    </row>
    <row r="76">
      <c r="B76" s="40"/>
      <c r="C76" s="76" t="s">
        <v>274</v>
      </c>
      <c r="D76" s="41" t="s">
        <v>275</v>
      </c>
      <c r="E76" s="41"/>
      <c r="F76" s="221">
        <v>-59.0</v>
      </c>
      <c r="G76" s="221"/>
      <c r="H76" s="49"/>
      <c r="I76" s="50"/>
      <c r="J76" s="50"/>
      <c r="K76" s="50"/>
      <c r="L76" s="50"/>
      <c r="M76" s="45">
        <f t="shared" si="10"/>
        <v>-59</v>
      </c>
      <c r="N76" s="48">
        <f t="shared" si="11"/>
        <v>-0.9727389529</v>
      </c>
      <c r="O76" s="157" t="s">
        <v>282</v>
      </c>
    </row>
    <row r="77">
      <c r="B77" s="40" t="s">
        <v>139</v>
      </c>
      <c r="C77" s="76" t="s">
        <v>137</v>
      </c>
      <c r="D77" s="41"/>
      <c r="E77" s="41"/>
      <c r="F77" s="49"/>
      <c r="G77" s="50"/>
      <c r="H77" s="50"/>
      <c r="I77" s="50"/>
      <c r="J77" s="50"/>
      <c r="K77" s="50"/>
      <c r="L77" s="50"/>
      <c r="M77" s="45" t="str">
        <f t="shared" si="10"/>
        <v/>
      </c>
      <c r="N77" s="48" t="str">
        <f t="shared" si="11"/>
        <v/>
      </c>
      <c r="O77" s="153"/>
    </row>
    <row r="78">
      <c r="B78" s="40" t="s">
        <v>140</v>
      </c>
      <c r="C78" s="42"/>
      <c r="D78" s="41"/>
      <c r="E78" s="41"/>
      <c r="F78" s="50"/>
      <c r="G78" s="50"/>
      <c r="H78" s="49"/>
      <c r="I78" s="50"/>
      <c r="J78" s="50"/>
      <c r="K78" s="50"/>
      <c r="L78" s="50"/>
      <c r="M78" s="45" t="str">
        <f t="shared" si="10"/>
        <v/>
      </c>
      <c r="N78" s="48" t="str">
        <f t="shared" si="11"/>
        <v/>
      </c>
      <c r="O78" s="153"/>
    </row>
    <row r="79">
      <c r="B79" s="40" t="s">
        <v>141</v>
      </c>
      <c r="C79" s="42"/>
      <c r="D79" s="41"/>
      <c r="E79" s="41"/>
      <c r="F79" s="50"/>
      <c r="G79" s="50"/>
      <c r="H79" s="49"/>
      <c r="I79" s="50"/>
      <c r="J79" s="50"/>
      <c r="K79" s="50"/>
      <c r="L79" s="50"/>
      <c r="M79" s="45" t="str">
        <f t="shared" si="10"/>
        <v/>
      </c>
      <c r="N79" s="48" t="str">
        <f t="shared" si="11"/>
        <v/>
      </c>
      <c r="O79" s="153"/>
    </row>
    <row r="80">
      <c r="B80" s="40" t="s">
        <v>142</v>
      </c>
      <c r="C80" s="42"/>
      <c r="D80" s="42"/>
      <c r="E80" s="42"/>
      <c r="F80" s="50"/>
      <c r="G80" s="50"/>
      <c r="H80" s="50"/>
      <c r="I80" s="50"/>
      <c r="J80" s="50"/>
      <c r="K80" s="50"/>
      <c r="L80" s="50"/>
      <c r="M80" s="45" t="str">
        <f t="shared" si="10"/>
        <v/>
      </c>
      <c r="N80" s="48" t="str">
        <f t="shared" si="11"/>
        <v/>
      </c>
      <c r="O80" s="153"/>
    </row>
    <row r="81">
      <c r="B81" s="40" t="s">
        <v>143</v>
      </c>
      <c r="C81" s="42"/>
      <c r="D81" s="42"/>
      <c r="E81" s="42"/>
      <c r="F81" s="50"/>
      <c r="G81" s="50"/>
      <c r="H81" s="50"/>
      <c r="I81" s="50"/>
      <c r="J81" s="50"/>
      <c r="K81" s="50"/>
      <c r="L81" s="50"/>
      <c r="M81" s="45" t="str">
        <f t="shared" si="10"/>
        <v/>
      </c>
      <c r="N81" s="48" t="str">
        <f t="shared" si="11"/>
        <v/>
      </c>
      <c r="O81" s="153"/>
    </row>
    <row r="82">
      <c r="B82" s="40" t="s">
        <v>144</v>
      </c>
      <c r="C82" s="42"/>
      <c r="D82" s="42"/>
      <c r="E82" s="42"/>
      <c r="F82" s="50"/>
      <c r="G82" s="50"/>
      <c r="H82" s="50"/>
      <c r="I82" s="50"/>
      <c r="J82" s="50"/>
      <c r="K82" s="50"/>
      <c r="L82" s="50"/>
      <c r="M82" s="45" t="str">
        <f t="shared" si="10"/>
        <v/>
      </c>
      <c r="N82" s="48" t="str">
        <f t="shared" si="11"/>
        <v/>
      </c>
      <c r="O82" s="153"/>
    </row>
    <row r="83">
      <c r="B83" s="40" t="s">
        <v>145</v>
      </c>
      <c r="C83" s="42"/>
      <c r="D83" s="42"/>
      <c r="E83" s="42"/>
      <c r="F83" s="50"/>
      <c r="G83" s="50"/>
      <c r="H83" s="50"/>
      <c r="I83" s="50"/>
      <c r="J83" s="50"/>
      <c r="K83" s="50"/>
      <c r="L83" s="50"/>
      <c r="M83" s="45" t="str">
        <f t="shared" si="10"/>
        <v/>
      </c>
      <c r="N83" s="48" t="str">
        <f t="shared" si="11"/>
        <v/>
      </c>
      <c r="O83" s="154"/>
    </row>
    <row r="84">
      <c r="B84" s="33"/>
      <c r="C84" s="33"/>
      <c r="D84" s="33"/>
      <c r="E84" s="33"/>
      <c r="F84" s="147"/>
      <c r="G84" s="147"/>
      <c r="H84" s="147"/>
      <c r="I84" s="147"/>
      <c r="J84" s="147"/>
      <c r="K84" s="147"/>
      <c r="L84" s="147"/>
      <c r="N84" s="4"/>
      <c r="O84" s="45"/>
    </row>
    <row r="85">
      <c r="A85" s="8" t="s">
        <v>146</v>
      </c>
      <c r="B85" s="33"/>
      <c r="C85" s="33"/>
      <c r="D85" s="33"/>
      <c r="E85" s="33"/>
      <c r="F85" s="147"/>
      <c r="G85" s="147"/>
      <c r="H85" s="147"/>
      <c r="I85" s="147"/>
      <c r="J85" s="147"/>
      <c r="K85" s="147"/>
      <c r="L85" s="147"/>
      <c r="N85" s="4"/>
      <c r="O85" s="45"/>
    </row>
    <row r="86">
      <c r="B86" s="81" t="s">
        <v>819</v>
      </c>
      <c r="C86" s="82"/>
      <c r="D86" s="82"/>
      <c r="E86" s="82"/>
      <c r="F86" s="147"/>
      <c r="G86" s="147"/>
      <c r="H86" s="147"/>
      <c r="I86" s="147"/>
      <c r="J86" s="147"/>
      <c r="K86" s="147"/>
      <c r="L86" s="147"/>
      <c r="N86" s="4"/>
      <c r="O86" s="45"/>
    </row>
    <row r="87">
      <c r="B87" s="33"/>
      <c r="C87" s="33"/>
      <c r="D87" s="33"/>
      <c r="E87" s="33"/>
      <c r="F87" s="147"/>
      <c r="G87" s="147"/>
      <c r="H87" s="147"/>
      <c r="I87" s="147"/>
      <c r="J87" s="147"/>
      <c r="K87" s="147"/>
      <c r="L87" s="147"/>
      <c r="N87" s="4"/>
      <c r="O87" s="158"/>
      <c r="R87" s="83"/>
    </row>
    <row r="88">
      <c r="B88" s="40"/>
      <c r="C88" s="84"/>
      <c r="D88" s="42"/>
      <c r="E88" s="42"/>
      <c r="F88" s="50"/>
      <c r="G88" s="50"/>
      <c r="H88" s="50"/>
      <c r="I88" s="50"/>
      <c r="J88" s="50"/>
      <c r="K88" s="50"/>
      <c r="L88" s="50"/>
      <c r="M88" s="85" t="str">
        <f t="shared" ref="M88:M137" si="12">if(Count(F88:L88)&gt;0,sum(F88:L88),"")</f>
        <v/>
      </c>
      <c r="N88" s="48" t="str">
        <f t="shared" ref="N88:N137" si="13">if(ISNUMBER(M88)=false,"",if($J$8&lt;&gt;0,if(M88&lt;&gt;"",M88*$J$8,""),""))</f>
        <v/>
      </c>
      <c r="O88" s="154"/>
    </row>
    <row r="89">
      <c r="B89" s="40"/>
      <c r="C89" s="84"/>
      <c r="D89" s="42"/>
      <c r="E89" s="42"/>
      <c r="F89" s="50"/>
      <c r="G89" s="50"/>
      <c r="H89" s="50"/>
      <c r="I89" s="50"/>
      <c r="J89" s="50"/>
      <c r="K89" s="50"/>
      <c r="L89" s="50"/>
      <c r="M89" s="85" t="str">
        <f t="shared" si="12"/>
        <v/>
      </c>
      <c r="N89" s="48" t="str">
        <f t="shared" si="13"/>
        <v/>
      </c>
      <c r="O89" s="154"/>
    </row>
    <row r="90">
      <c r="B90" s="40"/>
      <c r="C90" s="84"/>
      <c r="D90" s="42"/>
      <c r="E90" s="42"/>
      <c r="F90" s="50"/>
      <c r="G90" s="50"/>
      <c r="H90" s="50"/>
      <c r="I90" s="50"/>
      <c r="J90" s="50"/>
      <c r="K90" s="50"/>
      <c r="L90" s="50"/>
      <c r="M90" s="85" t="str">
        <f t="shared" si="12"/>
        <v/>
      </c>
      <c r="N90" s="48" t="str">
        <f t="shared" si="13"/>
        <v/>
      </c>
      <c r="O90" s="154"/>
    </row>
    <row r="91">
      <c r="B91" s="40"/>
      <c r="C91" s="84"/>
      <c r="D91" s="42"/>
      <c r="E91" s="42"/>
      <c r="F91" s="50"/>
      <c r="G91" s="50"/>
      <c r="H91" s="50"/>
      <c r="I91" s="50"/>
      <c r="J91" s="50"/>
      <c r="K91" s="50"/>
      <c r="L91" s="50"/>
      <c r="M91" s="85" t="str">
        <f t="shared" si="12"/>
        <v/>
      </c>
      <c r="N91" s="48" t="str">
        <f t="shared" si="13"/>
        <v/>
      </c>
      <c r="O91" s="154"/>
    </row>
    <row r="92">
      <c r="B92" s="40"/>
      <c r="C92" s="84"/>
      <c r="D92" s="42"/>
      <c r="E92" s="42"/>
      <c r="F92" s="50"/>
      <c r="G92" s="50"/>
      <c r="H92" s="50"/>
      <c r="I92" s="50"/>
      <c r="J92" s="50"/>
      <c r="K92" s="50"/>
      <c r="L92" s="50"/>
      <c r="M92" s="85" t="str">
        <f t="shared" si="12"/>
        <v/>
      </c>
      <c r="N92" s="48" t="str">
        <f t="shared" si="13"/>
        <v/>
      </c>
      <c r="O92" s="154"/>
    </row>
    <row r="93">
      <c r="B93" s="40"/>
      <c r="C93" s="84"/>
      <c r="D93" s="42"/>
      <c r="E93" s="42"/>
      <c r="F93" s="50"/>
      <c r="G93" s="50"/>
      <c r="H93" s="50"/>
      <c r="I93" s="50"/>
      <c r="J93" s="50"/>
      <c r="K93" s="50"/>
      <c r="L93" s="50"/>
      <c r="M93" s="85" t="str">
        <f t="shared" si="12"/>
        <v/>
      </c>
      <c r="N93" s="48" t="str">
        <f t="shared" si="13"/>
        <v/>
      </c>
      <c r="O93" s="154"/>
    </row>
    <row r="94">
      <c r="B94" s="40"/>
      <c r="C94" s="84"/>
      <c r="D94" s="42"/>
      <c r="E94" s="42"/>
      <c r="F94" s="50"/>
      <c r="G94" s="50"/>
      <c r="H94" s="50"/>
      <c r="I94" s="50"/>
      <c r="J94" s="50"/>
      <c r="K94" s="50"/>
      <c r="L94" s="50"/>
      <c r="M94" s="85" t="str">
        <f t="shared" si="12"/>
        <v/>
      </c>
      <c r="N94" s="48" t="str">
        <f t="shared" si="13"/>
        <v/>
      </c>
      <c r="O94" s="154"/>
    </row>
    <row r="95">
      <c r="B95" s="40"/>
      <c r="C95" s="84"/>
      <c r="D95" s="42"/>
      <c r="E95" s="42"/>
      <c r="F95" s="50"/>
      <c r="G95" s="50"/>
      <c r="H95" s="50"/>
      <c r="I95" s="50"/>
      <c r="J95" s="50"/>
      <c r="K95" s="50"/>
      <c r="L95" s="50"/>
      <c r="M95" s="85" t="str">
        <f t="shared" si="12"/>
        <v/>
      </c>
      <c r="N95" s="48" t="str">
        <f t="shared" si="13"/>
        <v/>
      </c>
      <c r="O95" s="154"/>
    </row>
    <row r="96">
      <c r="B96" s="40"/>
      <c r="C96" s="84"/>
      <c r="D96" s="42"/>
      <c r="E96" s="42"/>
      <c r="F96" s="50"/>
      <c r="G96" s="50"/>
      <c r="H96" s="50"/>
      <c r="I96" s="50"/>
      <c r="J96" s="50"/>
      <c r="K96" s="50"/>
      <c r="L96" s="50"/>
      <c r="M96" s="85" t="str">
        <f t="shared" si="12"/>
        <v/>
      </c>
      <c r="N96" s="48" t="str">
        <f t="shared" si="13"/>
        <v/>
      </c>
      <c r="O96" s="154"/>
    </row>
    <row r="97">
      <c r="B97" s="40"/>
      <c r="C97" s="84"/>
      <c r="D97" s="42"/>
      <c r="E97" s="42"/>
      <c r="F97" s="50"/>
      <c r="G97" s="50"/>
      <c r="H97" s="50"/>
      <c r="I97" s="50"/>
      <c r="J97" s="50"/>
      <c r="K97" s="50"/>
      <c r="L97" s="50"/>
      <c r="M97" s="85" t="str">
        <f t="shared" si="12"/>
        <v/>
      </c>
      <c r="N97" s="48" t="str">
        <f t="shared" si="13"/>
        <v/>
      </c>
      <c r="O97" s="154"/>
    </row>
    <row r="98">
      <c r="B98" s="40"/>
      <c r="C98" s="84"/>
      <c r="D98" s="42"/>
      <c r="E98" s="42"/>
      <c r="F98" s="50"/>
      <c r="G98" s="50"/>
      <c r="H98" s="50"/>
      <c r="I98" s="50"/>
      <c r="J98" s="50"/>
      <c r="K98" s="50"/>
      <c r="L98" s="50"/>
      <c r="M98" s="85" t="str">
        <f t="shared" si="12"/>
        <v/>
      </c>
      <c r="N98" s="48" t="str">
        <f t="shared" si="13"/>
        <v/>
      </c>
      <c r="O98" s="154"/>
    </row>
    <row r="99">
      <c r="B99" s="40"/>
      <c r="C99" s="84"/>
      <c r="D99" s="42"/>
      <c r="E99" s="42"/>
      <c r="F99" s="50"/>
      <c r="G99" s="50"/>
      <c r="H99" s="50"/>
      <c r="I99" s="50"/>
      <c r="J99" s="50"/>
      <c r="K99" s="50"/>
      <c r="L99" s="50"/>
      <c r="M99" s="85" t="str">
        <f t="shared" si="12"/>
        <v/>
      </c>
      <c r="N99" s="48" t="str">
        <f t="shared" si="13"/>
        <v/>
      </c>
      <c r="O99" s="154"/>
    </row>
    <row r="100">
      <c r="B100" s="40"/>
      <c r="C100" s="84"/>
      <c r="D100" s="42"/>
      <c r="E100" s="42"/>
      <c r="F100" s="50"/>
      <c r="G100" s="50"/>
      <c r="H100" s="50"/>
      <c r="I100" s="50"/>
      <c r="J100" s="50"/>
      <c r="K100" s="50"/>
      <c r="L100" s="50"/>
      <c r="M100" s="85" t="str">
        <f t="shared" si="12"/>
        <v/>
      </c>
      <c r="N100" s="48" t="str">
        <f t="shared" si="13"/>
        <v/>
      </c>
      <c r="O100" s="154"/>
    </row>
    <row r="101">
      <c r="B101" s="40"/>
      <c r="C101" s="84"/>
      <c r="D101" s="42"/>
      <c r="E101" s="42"/>
      <c r="F101" s="50"/>
      <c r="G101" s="50"/>
      <c r="H101" s="50"/>
      <c r="I101" s="50"/>
      <c r="J101" s="50"/>
      <c r="K101" s="50"/>
      <c r="L101" s="50"/>
      <c r="M101" s="85" t="str">
        <f t="shared" si="12"/>
        <v/>
      </c>
      <c r="N101" s="48" t="str">
        <f t="shared" si="13"/>
        <v/>
      </c>
      <c r="O101" s="154"/>
    </row>
    <row r="102">
      <c r="B102" s="40"/>
      <c r="C102" s="84"/>
      <c r="D102" s="42"/>
      <c r="E102" s="42"/>
      <c r="F102" s="50"/>
      <c r="G102" s="50"/>
      <c r="H102" s="50"/>
      <c r="I102" s="50"/>
      <c r="J102" s="50"/>
      <c r="K102" s="50"/>
      <c r="L102" s="50"/>
      <c r="M102" s="85" t="str">
        <f t="shared" si="12"/>
        <v/>
      </c>
      <c r="N102" s="48" t="str">
        <f t="shared" si="13"/>
        <v/>
      </c>
      <c r="O102" s="154"/>
    </row>
    <row r="103">
      <c r="B103" s="40"/>
      <c r="C103" s="84"/>
      <c r="D103" s="42"/>
      <c r="E103" s="42"/>
      <c r="F103" s="50"/>
      <c r="G103" s="50"/>
      <c r="H103" s="50"/>
      <c r="I103" s="50"/>
      <c r="J103" s="50"/>
      <c r="K103" s="50"/>
      <c r="L103" s="50"/>
      <c r="M103" s="85" t="str">
        <f t="shared" si="12"/>
        <v/>
      </c>
      <c r="N103" s="48" t="str">
        <f t="shared" si="13"/>
        <v/>
      </c>
      <c r="O103" s="154"/>
    </row>
    <row r="104">
      <c r="B104" s="40"/>
      <c r="C104" s="84"/>
      <c r="D104" s="42"/>
      <c r="E104" s="42"/>
      <c r="F104" s="50"/>
      <c r="G104" s="50"/>
      <c r="H104" s="50"/>
      <c r="I104" s="50"/>
      <c r="J104" s="50"/>
      <c r="K104" s="50"/>
      <c r="L104" s="50"/>
      <c r="M104" s="85" t="str">
        <f t="shared" si="12"/>
        <v/>
      </c>
      <c r="N104" s="48" t="str">
        <f t="shared" si="13"/>
        <v/>
      </c>
      <c r="O104" s="154"/>
    </row>
    <row r="105">
      <c r="B105" s="40"/>
      <c r="C105" s="84"/>
      <c r="D105" s="42"/>
      <c r="E105" s="42"/>
      <c r="F105" s="50"/>
      <c r="G105" s="50"/>
      <c r="H105" s="50"/>
      <c r="I105" s="50"/>
      <c r="J105" s="50"/>
      <c r="K105" s="50"/>
      <c r="L105" s="50"/>
      <c r="M105" s="85" t="str">
        <f t="shared" si="12"/>
        <v/>
      </c>
      <c r="N105" s="48" t="str">
        <f t="shared" si="13"/>
        <v/>
      </c>
      <c r="O105" s="154"/>
    </row>
    <row r="106">
      <c r="B106" s="40"/>
      <c r="C106" s="84"/>
      <c r="D106" s="42"/>
      <c r="E106" s="42"/>
      <c r="F106" s="50"/>
      <c r="G106" s="50"/>
      <c r="H106" s="50"/>
      <c r="I106" s="50"/>
      <c r="J106" s="50"/>
      <c r="K106" s="50"/>
      <c r="L106" s="50"/>
      <c r="M106" s="85" t="str">
        <f t="shared" si="12"/>
        <v/>
      </c>
      <c r="N106" s="48" t="str">
        <f t="shared" si="13"/>
        <v/>
      </c>
      <c r="O106" s="154"/>
    </row>
    <row r="107">
      <c r="B107" s="40"/>
      <c r="C107" s="84"/>
      <c r="D107" s="42"/>
      <c r="E107" s="42"/>
      <c r="F107" s="50"/>
      <c r="G107" s="50"/>
      <c r="H107" s="50"/>
      <c r="I107" s="50"/>
      <c r="J107" s="50"/>
      <c r="K107" s="50"/>
      <c r="L107" s="50"/>
      <c r="M107" s="85" t="str">
        <f t="shared" si="12"/>
        <v/>
      </c>
      <c r="N107" s="48" t="str">
        <f t="shared" si="13"/>
        <v/>
      </c>
      <c r="O107" s="154"/>
    </row>
    <row r="108">
      <c r="B108" s="40"/>
      <c r="C108" s="84"/>
      <c r="D108" s="42"/>
      <c r="E108" s="42"/>
      <c r="F108" s="50"/>
      <c r="G108" s="50"/>
      <c r="H108" s="50"/>
      <c r="I108" s="50"/>
      <c r="J108" s="50"/>
      <c r="K108" s="50"/>
      <c r="L108" s="50"/>
      <c r="M108" s="85" t="str">
        <f t="shared" si="12"/>
        <v/>
      </c>
      <c r="N108" s="48" t="str">
        <f t="shared" si="13"/>
        <v/>
      </c>
      <c r="O108" s="154"/>
    </row>
    <row r="109">
      <c r="B109" s="40"/>
      <c r="C109" s="84"/>
      <c r="D109" s="42"/>
      <c r="E109" s="42"/>
      <c r="F109" s="50"/>
      <c r="G109" s="50"/>
      <c r="H109" s="50"/>
      <c r="I109" s="50"/>
      <c r="J109" s="50"/>
      <c r="K109" s="50"/>
      <c r="L109" s="50"/>
      <c r="M109" s="85" t="str">
        <f t="shared" si="12"/>
        <v/>
      </c>
      <c r="N109" s="48" t="str">
        <f t="shared" si="13"/>
        <v/>
      </c>
      <c r="O109" s="154"/>
    </row>
    <row r="110">
      <c r="B110" s="40"/>
      <c r="C110" s="84"/>
      <c r="D110" s="42"/>
      <c r="E110" s="42"/>
      <c r="F110" s="50"/>
      <c r="G110" s="50"/>
      <c r="H110" s="50"/>
      <c r="I110" s="50"/>
      <c r="J110" s="50"/>
      <c r="K110" s="50"/>
      <c r="L110" s="50"/>
      <c r="M110" s="85" t="str">
        <f t="shared" si="12"/>
        <v/>
      </c>
      <c r="N110" s="48" t="str">
        <f t="shared" si="13"/>
        <v/>
      </c>
      <c r="O110" s="154"/>
    </row>
    <row r="111">
      <c r="B111" s="40"/>
      <c r="C111" s="84"/>
      <c r="D111" s="42"/>
      <c r="E111" s="42"/>
      <c r="F111" s="50"/>
      <c r="G111" s="50"/>
      <c r="H111" s="50"/>
      <c r="I111" s="50"/>
      <c r="J111" s="50"/>
      <c r="K111" s="50"/>
      <c r="L111" s="50"/>
      <c r="M111" s="85" t="str">
        <f t="shared" si="12"/>
        <v/>
      </c>
      <c r="N111" s="48" t="str">
        <f t="shared" si="13"/>
        <v/>
      </c>
      <c r="O111" s="154"/>
    </row>
    <row r="112">
      <c r="B112" s="40"/>
      <c r="C112" s="84"/>
      <c r="D112" s="42"/>
      <c r="E112" s="42"/>
      <c r="F112" s="50"/>
      <c r="G112" s="50"/>
      <c r="H112" s="50"/>
      <c r="I112" s="50"/>
      <c r="J112" s="50"/>
      <c r="K112" s="50"/>
      <c r="L112" s="50"/>
      <c r="M112" s="85" t="str">
        <f t="shared" si="12"/>
        <v/>
      </c>
      <c r="N112" s="48" t="str">
        <f t="shared" si="13"/>
        <v/>
      </c>
      <c r="O112" s="154"/>
    </row>
    <row r="113">
      <c r="B113" s="40"/>
      <c r="C113" s="84"/>
      <c r="D113" s="42"/>
      <c r="E113" s="42"/>
      <c r="F113" s="50"/>
      <c r="G113" s="50"/>
      <c r="H113" s="50"/>
      <c r="I113" s="50"/>
      <c r="J113" s="50"/>
      <c r="K113" s="50"/>
      <c r="L113" s="50"/>
      <c r="M113" s="85" t="str">
        <f t="shared" si="12"/>
        <v/>
      </c>
      <c r="N113" s="48" t="str">
        <f t="shared" si="13"/>
        <v/>
      </c>
      <c r="O113" s="154"/>
    </row>
    <row r="114">
      <c r="B114" s="40"/>
      <c r="C114" s="84"/>
      <c r="D114" s="42"/>
      <c r="E114" s="42"/>
      <c r="F114" s="50"/>
      <c r="G114" s="50"/>
      <c r="H114" s="50"/>
      <c r="I114" s="50"/>
      <c r="J114" s="50"/>
      <c r="K114" s="50"/>
      <c r="L114" s="50"/>
      <c r="M114" s="85" t="str">
        <f t="shared" si="12"/>
        <v/>
      </c>
      <c r="N114" s="48" t="str">
        <f t="shared" si="13"/>
        <v/>
      </c>
      <c r="O114" s="154"/>
    </row>
    <row r="115">
      <c r="B115" s="40"/>
      <c r="C115" s="84"/>
      <c r="D115" s="42"/>
      <c r="E115" s="42"/>
      <c r="F115" s="50"/>
      <c r="G115" s="50"/>
      <c r="H115" s="50"/>
      <c r="I115" s="50"/>
      <c r="J115" s="50"/>
      <c r="K115" s="50"/>
      <c r="L115" s="50"/>
      <c r="M115" s="85" t="str">
        <f t="shared" si="12"/>
        <v/>
      </c>
      <c r="N115" s="48" t="str">
        <f t="shared" si="13"/>
        <v/>
      </c>
      <c r="O115" s="154"/>
    </row>
    <row r="116">
      <c r="B116" s="40"/>
      <c r="C116" s="84"/>
      <c r="D116" s="42"/>
      <c r="E116" s="42"/>
      <c r="F116" s="50"/>
      <c r="G116" s="50"/>
      <c r="H116" s="50"/>
      <c r="I116" s="50"/>
      <c r="J116" s="50"/>
      <c r="K116" s="50"/>
      <c r="L116" s="50"/>
      <c r="M116" s="85" t="str">
        <f t="shared" si="12"/>
        <v/>
      </c>
      <c r="N116" s="48" t="str">
        <f t="shared" si="13"/>
        <v/>
      </c>
      <c r="O116" s="154"/>
    </row>
    <row r="117">
      <c r="B117" s="40"/>
      <c r="C117" s="84"/>
      <c r="D117" s="42"/>
      <c r="E117" s="42"/>
      <c r="F117" s="50"/>
      <c r="G117" s="50"/>
      <c r="H117" s="50"/>
      <c r="I117" s="50"/>
      <c r="J117" s="50"/>
      <c r="K117" s="50"/>
      <c r="L117" s="50"/>
      <c r="M117" s="85" t="str">
        <f t="shared" si="12"/>
        <v/>
      </c>
      <c r="N117" s="48" t="str">
        <f t="shared" si="13"/>
        <v/>
      </c>
      <c r="O117" s="154"/>
    </row>
    <row r="118">
      <c r="B118" s="40"/>
      <c r="C118" s="84"/>
      <c r="D118" s="42"/>
      <c r="E118" s="42"/>
      <c r="F118" s="50"/>
      <c r="G118" s="50"/>
      <c r="H118" s="50"/>
      <c r="I118" s="50"/>
      <c r="J118" s="50"/>
      <c r="K118" s="50"/>
      <c r="L118" s="50"/>
      <c r="M118" s="85" t="str">
        <f t="shared" si="12"/>
        <v/>
      </c>
      <c r="N118" s="48" t="str">
        <f t="shared" si="13"/>
        <v/>
      </c>
      <c r="O118" s="154"/>
    </row>
    <row r="119">
      <c r="B119" s="40"/>
      <c r="C119" s="84"/>
      <c r="D119" s="42"/>
      <c r="E119" s="42"/>
      <c r="F119" s="50"/>
      <c r="G119" s="50"/>
      <c r="H119" s="50"/>
      <c r="I119" s="50"/>
      <c r="J119" s="50"/>
      <c r="K119" s="50"/>
      <c r="L119" s="50"/>
      <c r="M119" s="85" t="str">
        <f t="shared" si="12"/>
        <v/>
      </c>
      <c r="N119" s="48" t="str">
        <f t="shared" si="13"/>
        <v/>
      </c>
      <c r="O119" s="154"/>
    </row>
    <row r="120">
      <c r="B120" s="40"/>
      <c r="C120" s="84"/>
      <c r="D120" s="42"/>
      <c r="E120" s="42"/>
      <c r="F120" s="50"/>
      <c r="G120" s="50"/>
      <c r="H120" s="50"/>
      <c r="I120" s="50"/>
      <c r="J120" s="50"/>
      <c r="K120" s="50"/>
      <c r="L120" s="50"/>
      <c r="M120" s="85" t="str">
        <f t="shared" si="12"/>
        <v/>
      </c>
      <c r="N120" s="48" t="str">
        <f t="shared" si="13"/>
        <v/>
      </c>
      <c r="O120" s="154"/>
    </row>
    <row r="121">
      <c r="B121" s="40"/>
      <c r="C121" s="84"/>
      <c r="D121" s="42"/>
      <c r="E121" s="42"/>
      <c r="F121" s="50"/>
      <c r="G121" s="50"/>
      <c r="H121" s="50"/>
      <c r="I121" s="50"/>
      <c r="J121" s="50"/>
      <c r="K121" s="50"/>
      <c r="L121" s="50"/>
      <c r="M121" s="85" t="str">
        <f t="shared" si="12"/>
        <v/>
      </c>
      <c r="N121" s="48" t="str">
        <f t="shared" si="13"/>
        <v/>
      </c>
      <c r="O121" s="154"/>
    </row>
    <row r="122">
      <c r="B122" s="40"/>
      <c r="C122" s="84"/>
      <c r="D122" s="42"/>
      <c r="E122" s="42"/>
      <c r="F122" s="50"/>
      <c r="G122" s="50"/>
      <c r="H122" s="50"/>
      <c r="I122" s="50"/>
      <c r="J122" s="50"/>
      <c r="K122" s="50"/>
      <c r="L122" s="50"/>
      <c r="M122" s="85" t="str">
        <f t="shared" si="12"/>
        <v/>
      </c>
      <c r="N122" s="48" t="str">
        <f t="shared" si="13"/>
        <v/>
      </c>
      <c r="O122" s="154"/>
    </row>
    <row r="123">
      <c r="B123" s="40"/>
      <c r="C123" s="84"/>
      <c r="D123" s="42"/>
      <c r="E123" s="42"/>
      <c r="F123" s="50"/>
      <c r="G123" s="50"/>
      <c r="H123" s="50"/>
      <c r="I123" s="50"/>
      <c r="J123" s="50"/>
      <c r="K123" s="50"/>
      <c r="L123" s="50"/>
      <c r="M123" s="85" t="str">
        <f t="shared" si="12"/>
        <v/>
      </c>
      <c r="N123" s="48" t="str">
        <f t="shared" si="13"/>
        <v/>
      </c>
      <c r="O123" s="154"/>
    </row>
    <row r="124">
      <c r="B124" s="40"/>
      <c r="C124" s="84"/>
      <c r="D124" s="42"/>
      <c r="E124" s="42"/>
      <c r="F124" s="50"/>
      <c r="G124" s="50"/>
      <c r="H124" s="50"/>
      <c r="I124" s="50"/>
      <c r="J124" s="50"/>
      <c r="K124" s="50"/>
      <c r="L124" s="50"/>
      <c r="M124" s="85" t="str">
        <f t="shared" si="12"/>
        <v/>
      </c>
      <c r="N124" s="48" t="str">
        <f t="shared" si="13"/>
        <v/>
      </c>
      <c r="O124" s="154"/>
    </row>
    <row r="125">
      <c r="B125" s="40"/>
      <c r="C125" s="84"/>
      <c r="D125" s="42"/>
      <c r="E125" s="42"/>
      <c r="F125" s="50"/>
      <c r="G125" s="50"/>
      <c r="H125" s="50"/>
      <c r="I125" s="50"/>
      <c r="J125" s="50"/>
      <c r="K125" s="50"/>
      <c r="L125" s="50"/>
      <c r="M125" s="85" t="str">
        <f t="shared" si="12"/>
        <v/>
      </c>
      <c r="N125" s="48" t="str">
        <f t="shared" si="13"/>
        <v/>
      </c>
      <c r="O125" s="154"/>
    </row>
    <row r="126">
      <c r="B126" s="40"/>
      <c r="C126" s="84"/>
      <c r="D126" s="42"/>
      <c r="E126" s="42"/>
      <c r="F126" s="50"/>
      <c r="G126" s="50"/>
      <c r="H126" s="50"/>
      <c r="I126" s="50"/>
      <c r="J126" s="50"/>
      <c r="K126" s="50"/>
      <c r="L126" s="50"/>
      <c r="M126" s="85" t="str">
        <f t="shared" si="12"/>
        <v/>
      </c>
      <c r="N126" s="48" t="str">
        <f t="shared" si="13"/>
        <v/>
      </c>
      <c r="O126" s="154"/>
    </row>
    <row r="127">
      <c r="B127" s="40"/>
      <c r="C127" s="84"/>
      <c r="D127" s="42"/>
      <c r="E127" s="42"/>
      <c r="F127" s="50"/>
      <c r="G127" s="50"/>
      <c r="H127" s="50"/>
      <c r="I127" s="50"/>
      <c r="J127" s="50"/>
      <c r="K127" s="50"/>
      <c r="L127" s="50"/>
      <c r="M127" s="85" t="str">
        <f t="shared" si="12"/>
        <v/>
      </c>
      <c r="N127" s="48" t="str">
        <f t="shared" si="13"/>
        <v/>
      </c>
      <c r="O127" s="154"/>
    </row>
    <row r="128">
      <c r="B128" s="40"/>
      <c r="C128" s="84"/>
      <c r="D128" s="42"/>
      <c r="E128" s="42"/>
      <c r="F128" s="50"/>
      <c r="G128" s="50"/>
      <c r="H128" s="50"/>
      <c r="I128" s="50"/>
      <c r="J128" s="50"/>
      <c r="K128" s="50"/>
      <c r="L128" s="50"/>
      <c r="M128" s="85" t="str">
        <f t="shared" si="12"/>
        <v/>
      </c>
      <c r="N128" s="48" t="str">
        <f t="shared" si="13"/>
        <v/>
      </c>
      <c r="O128" s="154"/>
    </row>
    <row r="129">
      <c r="B129" s="40"/>
      <c r="C129" s="84"/>
      <c r="D129" s="42"/>
      <c r="E129" s="42"/>
      <c r="F129" s="50"/>
      <c r="G129" s="50"/>
      <c r="H129" s="50"/>
      <c r="I129" s="50"/>
      <c r="J129" s="50"/>
      <c r="K129" s="50"/>
      <c r="L129" s="50"/>
      <c r="M129" s="85" t="str">
        <f t="shared" si="12"/>
        <v/>
      </c>
      <c r="N129" s="48" t="str">
        <f t="shared" si="13"/>
        <v/>
      </c>
      <c r="O129" s="154"/>
    </row>
    <row r="130">
      <c r="B130" s="40"/>
      <c r="C130" s="84"/>
      <c r="D130" s="42"/>
      <c r="E130" s="42"/>
      <c r="F130" s="50"/>
      <c r="G130" s="50"/>
      <c r="H130" s="50"/>
      <c r="I130" s="50"/>
      <c r="J130" s="50"/>
      <c r="K130" s="50"/>
      <c r="L130" s="50"/>
      <c r="M130" s="85" t="str">
        <f t="shared" si="12"/>
        <v/>
      </c>
      <c r="N130" s="48" t="str">
        <f t="shared" si="13"/>
        <v/>
      </c>
      <c r="O130" s="154"/>
    </row>
    <row r="131">
      <c r="B131" s="40"/>
      <c r="C131" s="84"/>
      <c r="D131" s="42"/>
      <c r="E131" s="42"/>
      <c r="F131" s="50"/>
      <c r="G131" s="50"/>
      <c r="H131" s="50"/>
      <c r="I131" s="50"/>
      <c r="J131" s="50"/>
      <c r="K131" s="50"/>
      <c r="L131" s="50"/>
      <c r="M131" s="85" t="str">
        <f t="shared" si="12"/>
        <v/>
      </c>
      <c r="N131" s="48" t="str">
        <f t="shared" si="13"/>
        <v/>
      </c>
      <c r="O131" s="154"/>
    </row>
    <row r="132">
      <c r="B132" s="40"/>
      <c r="C132" s="84"/>
      <c r="D132" s="42"/>
      <c r="E132" s="42"/>
      <c r="F132" s="50"/>
      <c r="G132" s="50"/>
      <c r="H132" s="50"/>
      <c r="I132" s="50"/>
      <c r="J132" s="50"/>
      <c r="K132" s="50"/>
      <c r="L132" s="50"/>
      <c r="M132" s="85" t="str">
        <f t="shared" si="12"/>
        <v/>
      </c>
      <c r="N132" s="48" t="str">
        <f t="shared" si="13"/>
        <v/>
      </c>
      <c r="O132" s="154"/>
    </row>
    <row r="133">
      <c r="B133" s="40"/>
      <c r="C133" s="84"/>
      <c r="D133" s="42"/>
      <c r="E133" s="42"/>
      <c r="F133" s="50"/>
      <c r="G133" s="50"/>
      <c r="H133" s="50"/>
      <c r="I133" s="50"/>
      <c r="J133" s="50"/>
      <c r="K133" s="50"/>
      <c r="L133" s="50"/>
      <c r="M133" s="85" t="str">
        <f t="shared" si="12"/>
        <v/>
      </c>
      <c r="N133" s="48" t="str">
        <f t="shared" si="13"/>
        <v/>
      </c>
      <c r="O133" s="154"/>
    </row>
    <row r="134">
      <c r="B134" s="40"/>
      <c r="C134" s="84"/>
      <c r="D134" s="42"/>
      <c r="E134" s="42"/>
      <c r="F134" s="50"/>
      <c r="G134" s="50"/>
      <c r="H134" s="50"/>
      <c r="I134" s="50"/>
      <c r="J134" s="50"/>
      <c r="K134" s="50"/>
      <c r="L134" s="50"/>
      <c r="M134" s="85" t="str">
        <f t="shared" si="12"/>
        <v/>
      </c>
      <c r="N134" s="48" t="str">
        <f t="shared" si="13"/>
        <v/>
      </c>
      <c r="O134" s="154"/>
    </row>
    <row r="135">
      <c r="B135" s="40"/>
      <c r="C135" s="84"/>
      <c r="D135" s="42"/>
      <c r="E135" s="42"/>
      <c r="F135" s="50"/>
      <c r="G135" s="50"/>
      <c r="H135" s="50"/>
      <c r="I135" s="50"/>
      <c r="J135" s="50"/>
      <c r="K135" s="50"/>
      <c r="L135" s="50"/>
      <c r="M135" s="85" t="str">
        <f t="shared" si="12"/>
        <v/>
      </c>
      <c r="N135" s="48" t="str">
        <f t="shared" si="13"/>
        <v/>
      </c>
      <c r="O135" s="154"/>
    </row>
    <row r="136">
      <c r="B136" s="40"/>
      <c r="C136" s="84"/>
      <c r="D136" s="42"/>
      <c r="E136" s="42"/>
      <c r="F136" s="50"/>
      <c r="G136" s="50"/>
      <c r="H136" s="50"/>
      <c r="I136" s="50"/>
      <c r="J136" s="50"/>
      <c r="K136" s="50"/>
      <c r="L136" s="50"/>
      <c r="M136" s="85" t="str">
        <f t="shared" si="12"/>
        <v/>
      </c>
      <c r="N136" s="48" t="str">
        <f t="shared" si="13"/>
        <v/>
      </c>
      <c r="O136" s="154"/>
    </row>
    <row r="137">
      <c r="B137" s="40"/>
      <c r="C137" s="84"/>
      <c r="D137" s="42"/>
      <c r="E137" s="42"/>
      <c r="F137" s="50"/>
      <c r="G137" s="50"/>
      <c r="H137" s="50"/>
      <c r="I137" s="50"/>
      <c r="J137" s="50"/>
      <c r="K137" s="50"/>
      <c r="L137" s="50"/>
      <c r="M137" s="85" t="str">
        <f t="shared" si="12"/>
        <v/>
      </c>
      <c r="N137" s="48" t="str">
        <f t="shared" si="13"/>
        <v/>
      </c>
      <c r="O137" s="154"/>
    </row>
    <row r="138">
      <c r="A138" s="7"/>
      <c r="B138" s="86"/>
      <c r="C138" s="87"/>
      <c r="D138" s="88"/>
      <c r="E138" s="88"/>
      <c r="F138" s="44"/>
      <c r="G138" s="44"/>
      <c r="H138" s="43"/>
      <c r="I138" s="44"/>
      <c r="J138" s="44"/>
      <c r="K138" s="44"/>
      <c r="L138" s="44"/>
      <c r="M138" s="44"/>
      <c r="N138" s="44"/>
    </row>
    <row r="139">
      <c r="A139" s="89" t="s">
        <v>148</v>
      </c>
      <c r="B139" s="86"/>
      <c r="C139" s="87"/>
      <c r="D139" s="88"/>
      <c r="E139" s="88"/>
      <c r="F139" s="44"/>
      <c r="G139" s="44"/>
      <c r="H139" s="43"/>
      <c r="I139" s="44"/>
      <c r="J139" s="44"/>
      <c r="K139" s="44"/>
      <c r="L139" s="44"/>
      <c r="M139" s="44"/>
      <c r="N139" s="44"/>
    </row>
    <row r="140">
      <c r="A140" s="7"/>
      <c r="B140" s="86"/>
      <c r="C140" s="87"/>
      <c r="D140" s="88"/>
      <c r="E140" s="88"/>
      <c r="F140" s="44"/>
      <c r="G140" s="44"/>
      <c r="H140" s="43"/>
      <c r="I140" s="44"/>
      <c r="J140" s="44"/>
      <c r="K140" s="44"/>
      <c r="L140" s="44"/>
      <c r="M140" s="44"/>
      <c r="N140" s="44"/>
    </row>
    <row r="141">
      <c r="A141" s="7"/>
      <c r="B141" s="90" t="s">
        <v>149</v>
      </c>
      <c r="C141" s="91"/>
      <c r="D141" s="92"/>
      <c r="E141" s="88"/>
      <c r="F141" s="44"/>
      <c r="G141" s="44"/>
      <c r="H141" s="43"/>
      <c r="I141" s="44"/>
      <c r="J141" s="44"/>
      <c r="K141" s="44"/>
      <c r="L141" s="44"/>
      <c r="M141" s="44"/>
      <c r="N141" s="44"/>
    </row>
    <row r="142">
      <c r="A142" s="7"/>
      <c r="B142" s="93"/>
      <c r="C142" s="94" t="s">
        <v>150</v>
      </c>
      <c r="D142" s="92"/>
      <c r="E142" s="88"/>
      <c r="F142" s="44"/>
      <c r="G142" s="44"/>
      <c r="H142" s="43"/>
      <c r="I142" s="44"/>
      <c r="J142" s="44"/>
      <c r="K142" s="44"/>
      <c r="L142" s="44"/>
      <c r="M142" s="44"/>
      <c r="N142" s="44"/>
    </row>
    <row r="143">
      <c r="A143" s="7"/>
      <c r="B143" s="95" t="s">
        <v>151</v>
      </c>
      <c r="C143" s="96" t="s">
        <v>152</v>
      </c>
      <c r="D143" s="92"/>
      <c r="E143" s="88"/>
      <c r="F143" s="44"/>
      <c r="G143" s="44"/>
      <c r="H143" s="43"/>
      <c r="I143" s="44"/>
      <c r="J143" s="44"/>
      <c r="K143" s="44"/>
      <c r="L143" s="44"/>
      <c r="M143" s="44"/>
      <c r="N143" s="44"/>
    </row>
    <row r="144">
      <c r="A144" s="7"/>
      <c r="B144" s="97"/>
      <c r="C144" s="98" t="s">
        <v>153</v>
      </c>
      <c r="D144" s="92"/>
      <c r="E144" s="88"/>
      <c r="F144" s="44"/>
      <c r="G144" s="44"/>
      <c r="H144" s="43"/>
      <c r="I144" s="44"/>
      <c r="J144" s="44"/>
      <c r="K144" s="44"/>
      <c r="L144" s="44"/>
      <c r="M144" s="44"/>
      <c r="N144" s="44"/>
    </row>
    <row r="145">
      <c r="A145" s="7"/>
      <c r="B145" s="99"/>
      <c r="C145" s="100" t="s">
        <v>154</v>
      </c>
      <c r="D145" s="92"/>
      <c r="E145" s="88"/>
      <c r="F145" s="44"/>
      <c r="G145" s="44"/>
      <c r="H145" s="43"/>
      <c r="I145" s="44"/>
      <c r="J145" s="44"/>
      <c r="K145" s="44"/>
      <c r="L145" s="44"/>
      <c r="M145" s="44"/>
      <c r="N145" s="44"/>
    </row>
    <row r="146">
      <c r="A146" s="7"/>
      <c r="B146" s="160"/>
      <c r="C146" s="43"/>
      <c r="D146" s="161"/>
      <c r="E146" s="88"/>
      <c r="F146" s="101"/>
      <c r="H146" s="43"/>
      <c r="I146" s="44"/>
      <c r="J146" s="44"/>
      <c r="K146" s="44"/>
      <c r="L146" s="44"/>
      <c r="M146" s="44"/>
      <c r="N146" s="44"/>
    </row>
    <row r="147">
      <c r="A147" s="7"/>
      <c r="B147" s="43"/>
      <c r="C147" s="101" t="s">
        <v>156</v>
      </c>
      <c r="D147" s="162" t="s">
        <v>178</v>
      </c>
      <c r="F147" s="101"/>
      <c r="H147" s="43"/>
      <c r="I147" s="44"/>
      <c r="J147" s="44"/>
      <c r="K147" s="44"/>
      <c r="L147" s="44"/>
      <c r="M147" s="44"/>
      <c r="N147" s="44"/>
    </row>
    <row r="148">
      <c r="B148" s="163" t="s">
        <v>301</v>
      </c>
      <c r="C148" s="104"/>
      <c r="D148" s="105"/>
      <c r="F148" s="107"/>
      <c r="G148" s="107"/>
      <c r="H148" s="43"/>
      <c r="I148" s="44"/>
      <c r="J148" s="44"/>
      <c r="K148" s="44"/>
      <c r="L148" s="44"/>
      <c r="M148" s="44"/>
      <c r="N148" s="44"/>
    </row>
    <row r="149">
      <c r="B149" s="108"/>
      <c r="C149" s="108"/>
      <c r="D149" s="164" t="s">
        <v>159</v>
      </c>
      <c r="F149" s="165" t="s">
        <v>820</v>
      </c>
      <c r="H149" s="109"/>
      <c r="I149" s="109"/>
      <c r="J149" s="71"/>
      <c r="K149" s="71"/>
      <c r="L149" s="71"/>
      <c r="M149" s="71"/>
      <c r="N149" s="71"/>
      <c r="P149" s="110"/>
      <c r="R149" s="111"/>
      <c r="S149" s="54"/>
      <c r="T149" s="54"/>
      <c r="U149" s="54"/>
      <c r="V149" s="54"/>
      <c r="W149" s="54"/>
      <c r="X149" s="54"/>
      <c r="Y149" s="54"/>
      <c r="Z149" s="54"/>
      <c r="AA149" s="54"/>
      <c r="AB149" s="54"/>
    </row>
    <row r="150">
      <c r="B150" s="108"/>
      <c r="C150" s="164"/>
      <c r="D150" s="164" t="s">
        <v>303</v>
      </c>
      <c r="F150" s="166" t="s">
        <v>430</v>
      </c>
      <c r="H150" s="109"/>
      <c r="I150" s="109"/>
      <c r="J150" s="71"/>
      <c r="K150" s="71"/>
      <c r="L150" s="71"/>
      <c r="M150" s="71"/>
      <c r="N150" s="71"/>
      <c r="P150" s="110"/>
      <c r="R150" s="111"/>
      <c r="S150" s="54"/>
      <c r="T150" s="54"/>
      <c r="U150" s="54"/>
      <c r="V150" s="54"/>
      <c r="W150" s="54"/>
      <c r="X150" s="54"/>
      <c r="Y150" s="54"/>
      <c r="Z150" s="54"/>
      <c r="AA150" s="54"/>
      <c r="AB150" s="54"/>
    </row>
    <row r="151">
      <c r="B151" s="108"/>
      <c r="C151" s="164" t="s">
        <v>821</v>
      </c>
      <c r="D151" s="167" t="s">
        <v>161</v>
      </c>
      <c r="F151" s="166">
        <v>100000.0</v>
      </c>
      <c r="G151" s="52" t="s">
        <v>470</v>
      </c>
      <c r="H151" s="119"/>
      <c r="I151" s="186" t="s">
        <v>471</v>
      </c>
      <c r="J151" s="119"/>
      <c r="K151" s="186" t="s">
        <v>472</v>
      </c>
      <c r="L151" s="71"/>
      <c r="M151" s="119"/>
      <c r="N151" s="119"/>
      <c r="O151" s="71"/>
      <c r="P151" s="71"/>
      <c r="Q151" s="54"/>
      <c r="R151" s="54"/>
      <c r="S151" s="54"/>
      <c r="T151" s="54"/>
      <c r="U151" s="54"/>
      <c r="V151" s="54"/>
      <c r="W151" s="54"/>
      <c r="X151" s="54"/>
      <c r="Y151" s="54"/>
      <c r="Z151" s="54"/>
      <c r="AA151" s="54"/>
      <c r="AB151" s="54"/>
    </row>
    <row r="152">
      <c r="B152" s="108"/>
      <c r="C152" s="164" t="s">
        <v>822</v>
      </c>
      <c r="D152" s="167" t="s">
        <v>163</v>
      </c>
      <c r="F152" s="166">
        <v>571.42</v>
      </c>
      <c r="G152" s="231" t="s">
        <v>383</v>
      </c>
      <c r="H152" s="118">
        <f>N50</f>
        <v>0.4616388251</v>
      </c>
      <c r="I152" s="232">
        <f t="shared" ref="I152:I153" si="14">F152+H152</f>
        <v>571.8816388</v>
      </c>
      <c r="J152" s="119"/>
      <c r="K152" s="132">
        <f>O50</f>
        <v>571</v>
      </c>
      <c r="L152" s="211" t="s">
        <v>823</v>
      </c>
      <c r="M152" s="119"/>
      <c r="N152" s="119"/>
      <c r="O152" s="71"/>
      <c r="P152" s="71"/>
      <c r="Q152" s="71"/>
      <c r="R152" s="71"/>
      <c r="S152" s="233" t="s">
        <v>475</v>
      </c>
      <c r="T152" s="54"/>
      <c r="U152" s="54"/>
      <c r="V152" s="54"/>
      <c r="W152" s="54"/>
      <c r="X152" s="54"/>
      <c r="Y152" s="54"/>
      <c r="Z152" s="54"/>
      <c r="AA152" s="54"/>
      <c r="AB152" s="54"/>
    </row>
    <row r="153">
      <c r="B153" s="108"/>
      <c r="C153" s="129" t="s">
        <v>308</v>
      </c>
      <c r="D153" s="167" t="s">
        <v>164</v>
      </c>
      <c r="F153" s="166">
        <v>5.64</v>
      </c>
      <c r="G153" s="231" t="s">
        <v>476</v>
      </c>
      <c r="H153" s="132">
        <f>N33</f>
        <v>454.5493717</v>
      </c>
      <c r="I153" s="232">
        <f t="shared" si="14"/>
        <v>460.1893717</v>
      </c>
      <c r="J153" s="119"/>
      <c r="K153" s="132">
        <f>O33</f>
        <v>459</v>
      </c>
      <c r="L153" s="211" t="s">
        <v>824</v>
      </c>
      <c r="M153" s="119"/>
      <c r="N153" s="119"/>
      <c r="O153" s="71"/>
      <c r="P153" s="71"/>
      <c r="Q153" s="71"/>
      <c r="R153" s="71"/>
      <c r="S153" s="233" t="s">
        <v>475</v>
      </c>
      <c r="T153" s="54"/>
      <c r="U153" s="54"/>
      <c r="V153" s="54"/>
      <c r="W153" s="54"/>
      <c r="X153" s="54"/>
      <c r="Y153" s="54"/>
      <c r="Z153" s="54"/>
      <c r="AA153" s="54"/>
      <c r="AB153" s="54"/>
    </row>
    <row r="154">
      <c r="B154" s="108"/>
      <c r="C154" s="170" t="s">
        <v>310</v>
      </c>
      <c r="D154" s="171" t="s">
        <v>165</v>
      </c>
      <c r="F154" s="172">
        <v>422.51</v>
      </c>
      <c r="H154" s="173" t="s">
        <v>311</v>
      </c>
      <c r="I154" s="109"/>
      <c r="J154" s="71"/>
      <c r="K154" s="71"/>
      <c r="L154" s="71"/>
      <c r="M154" s="71"/>
      <c r="N154" s="71"/>
      <c r="P154" s="110"/>
      <c r="R154" s="111"/>
      <c r="S154" s="54"/>
      <c r="T154" s="54"/>
      <c r="U154" s="54"/>
      <c r="V154" s="54"/>
      <c r="W154" s="54"/>
      <c r="X154" s="54"/>
      <c r="Y154" s="54"/>
      <c r="Z154" s="54"/>
      <c r="AA154" s="54"/>
      <c r="AB154" s="54"/>
    </row>
    <row r="155">
      <c r="B155" s="114"/>
      <c r="C155" s="164" t="s">
        <v>167</v>
      </c>
      <c r="D155" s="164" t="s">
        <v>312</v>
      </c>
      <c r="F155" s="174">
        <v>0.0164871</v>
      </c>
      <c r="K155" s="175">
        <f>J8</f>
        <v>0.0164871009</v>
      </c>
      <c r="L155" s="169" t="s">
        <v>313</v>
      </c>
      <c r="M155" s="71"/>
      <c r="N155" s="71"/>
      <c r="O155" s="71"/>
      <c r="P155" s="110"/>
      <c r="R155" s="111"/>
      <c r="S155" s="233" t="s">
        <v>475</v>
      </c>
      <c r="T155" s="54"/>
      <c r="U155" s="54"/>
      <c r="V155" s="54"/>
      <c r="W155" s="54"/>
      <c r="X155" s="54"/>
      <c r="Y155" s="54"/>
      <c r="Z155" s="54"/>
      <c r="AA155" s="54"/>
      <c r="AB155" s="54"/>
    </row>
    <row r="156">
      <c r="B156" s="114"/>
      <c r="C156" s="164" t="s">
        <v>825</v>
      </c>
      <c r="D156" s="164" t="s">
        <v>168</v>
      </c>
      <c r="F156" s="166">
        <v>0.0</v>
      </c>
      <c r="H156" s="109"/>
      <c r="I156" s="71"/>
      <c r="J156" s="71"/>
      <c r="K156" s="71"/>
      <c r="L156" s="71"/>
      <c r="M156" s="71"/>
      <c r="N156" s="71"/>
      <c r="P156" s="110"/>
      <c r="R156" s="111"/>
      <c r="S156" s="54"/>
      <c r="T156" s="54"/>
      <c r="U156" s="54"/>
      <c r="V156" s="54"/>
      <c r="W156" s="54"/>
      <c r="X156" s="54"/>
      <c r="Y156" s="54"/>
      <c r="Z156" s="54"/>
      <c r="AA156" s="54"/>
      <c r="AB156" s="54"/>
    </row>
    <row r="157">
      <c r="B157" s="114"/>
      <c r="C157" s="176" t="s">
        <v>171</v>
      </c>
      <c r="D157" s="176" t="s">
        <v>170</v>
      </c>
      <c r="F157" s="172">
        <v>0.0</v>
      </c>
      <c r="H157" s="173" t="s">
        <v>311</v>
      </c>
      <c r="J157" s="71"/>
      <c r="K157" s="71"/>
      <c r="L157" s="71"/>
      <c r="M157" s="67"/>
      <c r="P157" s="110"/>
      <c r="R157" s="111"/>
      <c r="S157" s="54"/>
      <c r="T157" s="54"/>
      <c r="U157" s="54"/>
      <c r="V157" s="54"/>
      <c r="W157" s="54"/>
      <c r="X157" s="54"/>
      <c r="Y157" s="54"/>
      <c r="Z157" s="54"/>
      <c r="AA157" s="54"/>
      <c r="AB157" s="54"/>
    </row>
    <row r="158">
      <c r="B158" s="114"/>
      <c r="C158" s="108"/>
      <c r="D158" s="108"/>
      <c r="E158" s="108"/>
      <c r="H158" s="109"/>
      <c r="I158" s="109"/>
      <c r="J158" s="71"/>
      <c r="K158" s="71"/>
      <c r="L158" s="71"/>
      <c r="M158" s="71"/>
      <c r="N158" s="71"/>
      <c r="P158" s="110"/>
      <c r="R158" s="111"/>
      <c r="S158" s="54"/>
      <c r="T158" s="54"/>
      <c r="U158" s="54"/>
      <c r="V158" s="54"/>
      <c r="W158" s="54"/>
      <c r="X158" s="54"/>
      <c r="Y158" s="54"/>
      <c r="Z158" s="54"/>
      <c r="AA158" s="54"/>
      <c r="AB158" s="54"/>
    </row>
    <row r="159">
      <c r="B159" s="163" t="s">
        <v>172</v>
      </c>
      <c r="C159" s="108"/>
      <c r="D159" s="108"/>
      <c r="E159" s="108"/>
      <c r="H159" s="109"/>
      <c r="I159" s="109"/>
      <c r="J159" s="71"/>
      <c r="K159" s="71"/>
      <c r="L159" s="71"/>
      <c r="M159" s="71"/>
      <c r="N159" s="71"/>
      <c r="P159" s="110"/>
      <c r="R159" s="111"/>
      <c r="S159" s="54"/>
      <c r="T159" s="54"/>
      <c r="U159" s="54"/>
      <c r="V159" s="54"/>
      <c r="W159" s="54"/>
      <c r="X159" s="54"/>
      <c r="Y159" s="54"/>
      <c r="Z159" s="54"/>
      <c r="AA159" s="54"/>
      <c r="AB159" s="54"/>
    </row>
    <row r="160">
      <c r="B160" s="114"/>
      <c r="C160" s="164" t="s">
        <v>315</v>
      </c>
      <c r="D160" s="108"/>
      <c r="E160" s="108"/>
      <c r="F160" s="8" t="s">
        <v>316</v>
      </c>
      <c r="G160" s="8" t="s">
        <v>317</v>
      </c>
      <c r="H160" s="2" t="s">
        <v>318</v>
      </c>
      <c r="I160" s="109"/>
      <c r="J160" s="71"/>
      <c r="K160" s="71"/>
      <c r="L160" s="71"/>
      <c r="M160" s="71"/>
      <c r="N160" s="71"/>
      <c r="P160" s="110"/>
      <c r="Q160" s="116" t="s">
        <v>319</v>
      </c>
      <c r="R160" s="117"/>
      <c r="S160" s="177"/>
      <c r="T160" s="235" t="s">
        <v>519</v>
      </c>
      <c r="U160" s="236"/>
      <c r="V160" s="236"/>
      <c r="W160" s="236"/>
      <c r="X160" s="54"/>
      <c r="Y160" s="54"/>
      <c r="Z160" s="54"/>
      <c r="AA160" s="54"/>
      <c r="AB160" s="54"/>
      <c r="AC160" s="54"/>
      <c r="AD160" s="54"/>
      <c r="AE160" s="54"/>
    </row>
    <row r="161">
      <c r="B161" s="114"/>
      <c r="C161" s="129" t="s">
        <v>320</v>
      </c>
      <c r="D161" s="167" t="s">
        <v>321</v>
      </c>
      <c r="F161" s="166">
        <v>0.0</v>
      </c>
      <c r="G161" s="166">
        <v>12046.0</v>
      </c>
      <c r="H161" s="115">
        <f t="shared" ref="H161:H163" si="15">F161+G161</f>
        <v>12046</v>
      </c>
      <c r="I161" s="109"/>
      <c r="J161" s="71"/>
      <c r="K161" s="71"/>
      <c r="L161" s="71"/>
      <c r="M161" s="71"/>
      <c r="N161" s="71"/>
      <c r="P161" s="110"/>
      <c r="Q161" s="178"/>
      <c r="R161" s="179"/>
      <c r="S161" s="179"/>
      <c r="T161" s="179"/>
      <c r="U161" s="179"/>
      <c r="V161" s="179"/>
      <c r="W161" s="179"/>
      <c r="X161" s="179"/>
      <c r="Y161" s="179"/>
      <c r="Z161" s="179"/>
      <c r="AA161" s="179"/>
      <c r="AB161" s="179"/>
      <c r="AC161" s="179"/>
      <c r="AD161" s="179"/>
      <c r="AE161" s="179"/>
      <c r="AF161" s="180"/>
    </row>
    <row r="162">
      <c r="B162" s="114"/>
      <c r="C162" s="129" t="s">
        <v>320</v>
      </c>
      <c r="D162" s="167" t="s">
        <v>322</v>
      </c>
      <c r="F162" s="166">
        <v>0.0</v>
      </c>
      <c r="G162" s="166">
        <v>0.0</v>
      </c>
      <c r="H162" s="115">
        <f t="shared" si="15"/>
        <v>0</v>
      </c>
      <c r="I162" s="109"/>
      <c r="J162" s="71"/>
      <c r="K162" s="71"/>
      <c r="L162" s="71"/>
      <c r="M162" s="71"/>
      <c r="N162" s="71"/>
      <c r="P162" s="110"/>
      <c r="Q162" s="181" t="s">
        <v>178</v>
      </c>
      <c r="R162" s="54"/>
      <c r="S162" s="182" t="str">
        <f t="shared" ref="S162:Y162" si="16">F21</f>
        <v/>
      </c>
      <c r="T162" s="182" t="str">
        <f t="shared" si="16"/>
        <v/>
      </c>
      <c r="U162" s="182" t="str">
        <f t="shared" si="16"/>
        <v/>
      </c>
      <c r="V162" s="182" t="str">
        <f t="shared" si="16"/>
        <v/>
      </c>
      <c r="W162" s="182" t="str">
        <f t="shared" si="16"/>
        <v/>
      </c>
      <c r="X162" s="182" t="str">
        <f t="shared" si="16"/>
        <v/>
      </c>
      <c r="Y162" s="182" t="str">
        <f t="shared" si="16"/>
        <v/>
      </c>
      <c r="Z162" s="183"/>
      <c r="AA162" s="183"/>
      <c r="AB162" s="183"/>
      <c r="AC162" s="183"/>
      <c r="AD162" s="183"/>
      <c r="AE162" s="183"/>
      <c r="AF162" s="184"/>
    </row>
    <row r="163">
      <c r="B163" s="114"/>
      <c r="C163" s="129" t="s">
        <v>320</v>
      </c>
      <c r="D163" s="167" t="s">
        <v>323</v>
      </c>
      <c r="F163" s="166">
        <v>0.0</v>
      </c>
      <c r="G163" s="166">
        <v>0.0</v>
      </c>
      <c r="H163" s="115">
        <f t="shared" si="15"/>
        <v>0</v>
      </c>
      <c r="I163" s="109"/>
      <c r="J163" s="71"/>
      <c r="K163" s="71"/>
      <c r="L163" s="71"/>
      <c r="M163" s="71"/>
      <c r="N163" s="71"/>
      <c r="P163" s="110"/>
      <c r="Q163" s="185" t="s">
        <v>324</v>
      </c>
      <c r="R163" s="54"/>
      <c r="S163" s="150">
        <f t="shared" ref="S163:Y163" si="17">F76</f>
        <v>-59</v>
      </c>
      <c r="T163" s="150" t="str">
        <f t="shared" si="17"/>
        <v/>
      </c>
      <c r="U163" s="136" t="str">
        <f t="shared" si="17"/>
        <v/>
      </c>
      <c r="V163" s="136" t="str">
        <f t="shared" si="17"/>
        <v/>
      </c>
      <c r="W163" s="136" t="str">
        <f t="shared" si="17"/>
        <v/>
      </c>
      <c r="X163" s="136" t="str">
        <f t="shared" si="17"/>
        <v/>
      </c>
      <c r="Y163" s="136" t="str">
        <f t="shared" si="17"/>
        <v/>
      </c>
      <c r="Z163" s="54"/>
      <c r="AA163" s="54"/>
      <c r="AB163" s="54"/>
      <c r="AC163" s="54"/>
      <c r="AD163" s="54"/>
      <c r="AE163" s="54"/>
      <c r="AF163" s="184"/>
    </row>
    <row r="164">
      <c r="B164" s="108"/>
      <c r="C164" s="108"/>
      <c r="D164" s="108"/>
      <c r="E164" s="108"/>
      <c r="G164" s="238" t="s">
        <v>446</v>
      </c>
      <c r="H164" s="115">
        <f>sum(H161:H163)</f>
        <v>12046</v>
      </c>
      <c r="I164" s="109" t="s">
        <v>173</v>
      </c>
      <c r="J164" s="115">
        <f>sum(N166:N169)</f>
        <v>12046.30027</v>
      </c>
      <c r="K164" s="71"/>
      <c r="L164" s="71"/>
      <c r="M164" s="71"/>
      <c r="N164" s="71"/>
      <c r="O164" s="239" t="s">
        <v>481</v>
      </c>
      <c r="P164" s="240"/>
      <c r="Q164" s="241" t="s">
        <v>151</v>
      </c>
      <c r="R164" s="119"/>
      <c r="S164" s="119"/>
      <c r="T164" s="119"/>
      <c r="U164" s="119"/>
      <c r="V164" s="119"/>
      <c r="W164" s="119"/>
      <c r="X164" s="119"/>
      <c r="Y164" s="119"/>
      <c r="Z164" s="119"/>
      <c r="AA164" s="119"/>
      <c r="AB164" s="119"/>
      <c r="AC164" s="119"/>
      <c r="AD164" s="119"/>
      <c r="AE164" s="54"/>
      <c r="AF164" s="184"/>
    </row>
    <row r="165">
      <c r="B165" s="108"/>
      <c r="C165" s="105"/>
      <c r="D165" s="112"/>
      <c r="E165" s="112"/>
      <c r="F165" s="107" t="s">
        <v>447</v>
      </c>
      <c r="G165" s="107"/>
      <c r="H165" s="43"/>
      <c r="I165" s="118">
        <f>N166+N167</f>
        <v>12046.30027</v>
      </c>
      <c r="J165" s="71"/>
      <c r="K165" s="71"/>
      <c r="L165" s="119"/>
      <c r="M165" s="120"/>
      <c r="N165" s="115"/>
      <c r="O165" s="121"/>
      <c r="P165" s="122"/>
      <c r="Q165" s="185" t="s">
        <v>325</v>
      </c>
      <c r="R165" s="141"/>
      <c r="S165" s="141"/>
      <c r="T165" s="141"/>
      <c r="U165" s="141"/>
      <c r="V165" s="141"/>
      <c r="W165" s="141"/>
      <c r="X165" s="141"/>
      <c r="Y165" s="141"/>
      <c r="Z165" s="141"/>
      <c r="AA165" s="141"/>
      <c r="AB165" s="141"/>
      <c r="AC165" s="141"/>
      <c r="AD165" s="141"/>
      <c r="AE165" s="54"/>
      <c r="AF165" s="184"/>
    </row>
    <row r="166">
      <c r="B166" s="108"/>
      <c r="C166" s="164" t="s">
        <v>826</v>
      </c>
      <c r="D166" s="167" t="s">
        <v>177</v>
      </c>
      <c r="F166" s="125">
        <v>726448.0</v>
      </c>
      <c r="G166" s="119"/>
      <c r="H166" s="71"/>
      <c r="I166" s="71"/>
      <c r="J166" s="71"/>
      <c r="K166" s="71"/>
      <c r="L166" s="119"/>
      <c r="M166" s="120">
        <f>if(Count(F166:K166)&gt;0,sum(F166:K166),"")</f>
        <v>726448</v>
      </c>
      <c r="N166" s="115">
        <f t="shared" ref="N166:N170" si="18">if(ISNUMBER(M166)=false,"",if($J$8&lt;&gt;0,if(M166&lt;&gt;"",M166*$J$8,""),""))</f>
        <v>11977.02147</v>
      </c>
      <c r="Q166" s="181"/>
      <c r="R166" s="52" t="s">
        <v>327</v>
      </c>
      <c r="S166" s="142"/>
      <c r="T166" s="142"/>
      <c r="U166" s="142"/>
      <c r="V166" s="142"/>
      <c r="W166" s="142"/>
      <c r="X166" s="142"/>
      <c r="Y166" s="142"/>
      <c r="Z166" s="142"/>
      <c r="AA166" s="142"/>
      <c r="AB166" s="142"/>
      <c r="AC166" s="142"/>
      <c r="AD166" s="142"/>
      <c r="AE166" s="142"/>
      <c r="AF166" s="184"/>
    </row>
    <row r="167">
      <c r="B167" s="108"/>
      <c r="C167" s="167" t="s">
        <v>179</v>
      </c>
      <c r="D167" s="167" t="s">
        <v>180</v>
      </c>
      <c r="F167" s="125">
        <v>4202.0</v>
      </c>
      <c r="G167" s="70"/>
      <c r="H167" s="66"/>
      <c r="I167" s="66"/>
      <c r="J167" s="66"/>
      <c r="K167" s="66"/>
      <c r="L167" s="66"/>
      <c r="M167" s="120">
        <f t="shared" ref="M167:M170" si="19">if(Count(F167:L167)&gt;0,sum(F167:L167),"")</f>
        <v>4202</v>
      </c>
      <c r="N167" s="115">
        <f t="shared" si="18"/>
        <v>69.27879797</v>
      </c>
      <c r="P167" s="54"/>
      <c r="Q167" s="181"/>
      <c r="R167" s="186" t="s">
        <v>328</v>
      </c>
      <c r="S167" s="187"/>
      <c r="T167" s="187"/>
      <c r="U167" s="187"/>
      <c r="V167" s="187"/>
      <c r="W167" s="187"/>
      <c r="X167" s="187"/>
      <c r="Y167" s="187"/>
      <c r="Z167" s="187"/>
      <c r="AA167" s="187"/>
      <c r="AB167" s="187"/>
      <c r="AC167" s="187"/>
      <c r="AD167" s="187"/>
      <c r="AE167" s="187"/>
      <c r="AF167" s="184"/>
    </row>
    <row r="168">
      <c r="B168" s="108"/>
      <c r="C168" s="167" t="s">
        <v>181</v>
      </c>
      <c r="D168" s="164" t="s">
        <v>449</v>
      </c>
      <c r="F168" s="70">
        <v>0.0</v>
      </c>
      <c r="G168" s="70"/>
      <c r="H168" s="66"/>
      <c r="I168" s="66"/>
      <c r="J168" s="66"/>
      <c r="K168" s="66"/>
      <c r="L168" s="66"/>
      <c r="M168" s="120">
        <f t="shared" si="19"/>
        <v>0</v>
      </c>
      <c r="N168" s="115">
        <f t="shared" si="18"/>
        <v>0</v>
      </c>
      <c r="O168" s="239" t="s">
        <v>483</v>
      </c>
      <c r="P168" s="236"/>
      <c r="Q168" s="241" t="s">
        <v>151</v>
      </c>
      <c r="R168" s="188" t="s">
        <v>329</v>
      </c>
      <c r="S168" s="189">
        <f t="shared" ref="S168:AE168" si="20">S166*$J$8</f>
        <v>0</v>
      </c>
      <c r="T168" s="189">
        <f t="shared" si="20"/>
        <v>0</v>
      </c>
      <c r="U168" s="189">
        <f t="shared" si="20"/>
        <v>0</v>
      </c>
      <c r="V168" s="189">
        <f t="shared" si="20"/>
        <v>0</v>
      </c>
      <c r="W168" s="189">
        <f t="shared" si="20"/>
        <v>0</v>
      </c>
      <c r="X168" s="190">
        <f t="shared" si="20"/>
        <v>0</v>
      </c>
      <c r="Y168" s="190">
        <f t="shared" si="20"/>
        <v>0</v>
      </c>
      <c r="Z168" s="189">
        <f t="shared" si="20"/>
        <v>0</v>
      </c>
      <c r="AA168" s="189">
        <f t="shared" si="20"/>
        <v>0</v>
      </c>
      <c r="AB168" s="189">
        <f t="shared" si="20"/>
        <v>0</v>
      </c>
      <c r="AC168" s="189">
        <f t="shared" si="20"/>
        <v>0</v>
      </c>
      <c r="AD168" s="189">
        <f t="shared" si="20"/>
        <v>0</v>
      </c>
      <c r="AE168" s="189">
        <f t="shared" si="20"/>
        <v>0</v>
      </c>
      <c r="AF168" s="184"/>
    </row>
    <row r="169">
      <c r="B169" s="108"/>
      <c r="C169" s="167" t="s">
        <v>184</v>
      </c>
      <c r="D169" s="167" t="s">
        <v>180</v>
      </c>
      <c r="F169" s="70">
        <v>0.0</v>
      </c>
      <c r="G169" s="66"/>
      <c r="H169" s="66"/>
      <c r="I169" s="66"/>
      <c r="J169" s="66"/>
      <c r="K169" s="66"/>
      <c r="L169" s="66"/>
      <c r="M169" s="120">
        <f t="shared" si="19"/>
        <v>0</v>
      </c>
      <c r="N169" s="115">
        <f t="shared" si="18"/>
        <v>0</v>
      </c>
      <c r="P169" s="54"/>
      <c r="Q169" s="181"/>
      <c r="R169" s="54"/>
      <c r="S169" s="54"/>
      <c r="T169" s="54"/>
      <c r="U169" s="54"/>
      <c r="V169" s="54"/>
      <c r="W169" s="54"/>
      <c r="X169" s="54"/>
      <c r="Y169" s="54"/>
      <c r="Z169" s="54"/>
      <c r="AA169" s="54"/>
      <c r="AB169" s="54"/>
      <c r="AC169" s="54"/>
      <c r="AD169" s="54"/>
      <c r="AE169" s="54"/>
      <c r="AF169" s="184"/>
    </row>
    <row r="170">
      <c r="B170" s="163" t="s">
        <v>186</v>
      </c>
      <c r="C170" s="65"/>
      <c r="D170" s="108"/>
      <c r="E170" s="108"/>
      <c r="F170" s="71"/>
      <c r="G170" s="71"/>
      <c r="H170" s="71"/>
      <c r="I170" s="71"/>
      <c r="J170" s="71"/>
      <c r="K170" s="71"/>
      <c r="L170" s="71"/>
      <c r="M170" s="71" t="str">
        <f t="shared" si="19"/>
        <v/>
      </c>
      <c r="N170" s="68" t="str">
        <f t="shared" si="18"/>
        <v/>
      </c>
      <c r="P170" s="110"/>
      <c r="Q170" s="191" t="s">
        <v>330</v>
      </c>
      <c r="R170" s="119"/>
      <c r="S170" s="119"/>
      <c r="T170" s="119"/>
      <c r="U170" s="119"/>
      <c r="V170" s="119"/>
      <c r="W170" s="119"/>
      <c r="X170" s="119"/>
      <c r="Y170" s="119"/>
      <c r="Z170" s="119"/>
      <c r="AA170" s="119"/>
      <c r="AB170" s="119"/>
      <c r="AC170" s="119"/>
      <c r="AD170" s="119"/>
      <c r="AE170" s="54"/>
      <c r="AF170" s="184"/>
    </row>
    <row r="171">
      <c r="B171" s="108"/>
      <c r="C171" s="192" t="s">
        <v>187</v>
      </c>
      <c r="D171" s="108"/>
      <c r="E171" s="108"/>
      <c r="F171" s="113">
        <v>12046.0</v>
      </c>
      <c r="G171" s="131">
        <f>sum(N172:N173)</f>
        <v>12046.30027</v>
      </c>
      <c r="H171" s="130" t="s">
        <v>331</v>
      </c>
      <c r="J171" s="71"/>
      <c r="K171" s="71"/>
      <c r="L171" s="71"/>
      <c r="M171" s="71"/>
      <c r="N171" s="68"/>
      <c r="P171" s="54"/>
      <c r="Q171" s="181"/>
      <c r="R171" s="188" t="s">
        <v>327</v>
      </c>
      <c r="S171" s="142"/>
      <c r="T171" s="142"/>
      <c r="U171" s="142"/>
      <c r="V171" s="142"/>
      <c r="W171" s="142"/>
      <c r="X171" s="142"/>
      <c r="Y171" s="142"/>
      <c r="Z171" s="142"/>
      <c r="AA171" s="142"/>
      <c r="AB171" s="142"/>
      <c r="AC171" s="142"/>
      <c r="AD171" s="142"/>
      <c r="AE171" s="142"/>
      <c r="AF171" s="184"/>
    </row>
    <row r="172">
      <c r="B172" s="108"/>
      <c r="C172" s="164" t="s">
        <v>332</v>
      </c>
      <c r="D172" s="108"/>
      <c r="E172" s="108"/>
      <c r="F172" s="118">
        <f>F166</f>
        <v>726448</v>
      </c>
      <c r="G172" s="71"/>
      <c r="H172" s="71"/>
      <c r="J172" s="71"/>
      <c r="K172" s="71"/>
      <c r="L172" s="71"/>
      <c r="M172" s="120">
        <f t="shared" ref="M172:M173" si="21">if(Count(F172:L172)&gt;0,sum(F172:L172),"")</f>
        <v>726448</v>
      </c>
      <c r="N172" s="115">
        <f t="shared" ref="N172:N175" si="22">if(ISNUMBER(M172)=false,"",if($J$8&lt;&gt;0,if(M172&lt;&gt;"",M172*$J$8,""),""))</f>
        <v>11977.02147</v>
      </c>
      <c r="O172" s="54"/>
      <c r="P172" s="54"/>
      <c r="Q172" s="181"/>
      <c r="R172" s="52" t="s">
        <v>328</v>
      </c>
      <c r="S172" s="187"/>
      <c r="T172" s="187"/>
      <c r="U172" s="187"/>
      <c r="V172" s="187"/>
      <c r="W172" s="187"/>
      <c r="X172" s="187"/>
      <c r="Y172" s="187"/>
      <c r="Z172" s="187"/>
      <c r="AA172" s="187"/>
      <c r="AB172" s="187"/>
      <c r="AC172" s="187"/>
      <c r="AD172" s="187"/>
      <c r="AE172" s="187"/>
      <c r="AF172" s="184"/>
    </row>
    <row r="173">
      <c r="B173" s="108"/>
      <c r="C173" s="167" t="s">
        <v>190</v>
      </c>
      <c r="D173" s="108"/>
      <c r="E173" s="108"/>
      <c r="F173" s="132">
        <f>M167</f>
        <v>4202</v>
      </c>
      <c r="G173" s="71"/>
      <c r="H173" s="71"/>
      <c r="J173" s="71"/>
      <c r="K173" s="71"/>
      <c r="L173" s="71"/>
      <c r="M173" s="120">
        <f t="shared" si="21"/>
        <v>4202</v>
      </c>
      <c r="N173" s="115">
        <f t="shared" si="22"/>
        <v>69.27879797</v>
      </c>
      <c r="O173" s="54"/>
      <c r="P173" s="54"/>
      <c r="Q173" s="181"/>
      <c r="R173" s="186" t="s">
        <v>329</v>
      </c>
      <c r="S173" s="189">
        <f t="shared" ref="S173:AE173" si="23">S171*$J$8</f>
        <v>0</v>
      </c>
      <c r="T173" s="189">
        <f t="shared" si="23"/>
        <v>0</v>
      </c>
      <c r="U173" s="189">
        <f t="shared" si="23"/>
        <v>0</v>
      </c>
      <c r="V173" s="189">
        <f t="shared" si="23"/>
        <v>0</v>
      </c>
      <c r="W173" s="189">
        <f t="shared" si="23"/>
        <v>0</v>
      </c>
      <c r="X173" s="190">
        <f t="shared" si="23"/>
        <v>0</v>
      </c>
      <c r="Y173" s="190">
        <f t="shared" si="23"/>
        <v>0</v>
      </c>
      <c r="Z173" s="189">
        <f t="shared" si="23"/>
        <v>0</v>
      </c>
      <c r="AA173" s="189">
        <f t="shared" si="23"/>
        <v>0</v>
      </c>
      <c r="AB173" s="189">
        <f t="shared" si="23"/>
        <v>0</v>
      </c>
      <c r="AC173" s="189">
        <f t="shared" si="23"/>
        <v>0</v>
      </c>
      <c r="AD173" s="189">
        <f t="shared" si="23"/>
        <v>0</v>
      </c>
      <c r="AE173" s="189">
        <f t="shared" si="23"/>
        <v>0</v>
      </c>
      <c r="AF173" s="184"/>
    </row>
    <row r="174">
      <c r="B174" s="163" t="s">
        <v>191</v>
      </c>
      <c r="C174" s="65"/>
      <c r="D174" s="108"/>
      <c r="E174" s="108"/>
      <c r="F174" s="71"/>
      <c r="G174" s="71"/>
      <c r="H174" s="71"/>
      <c r="J174" s="71"/>
      <c r="K174" s="71"/>
      <c r="L174" s="71"/>
      <c r="M174" s="71"/>
      <c r="N174" s="68" t="str">
        <f t="shared" si="22"/>
        <v/>
      </c>
      <c r="O174" s="54"/>
      <c r="P174" s="54"/>
      <c r="Q174" s="181"/>
      <c r="R174" s="141"/>
      <c r="S174" s="141"/>
      <c r="T174" s="141"/>
      <c r="U174" s="141"/>
      <c r="V174" s="141"/>
      <c r="W174" s="141"/>
      <c r="X174" s="141"/>
      <c r="Y174" s="141"/>
      <c r="Z174" s="141"/>
      <c r="AA174" s="141"/>
      <c r="AB174" s="141"/>
      <c r="AC174" s="141"/>
      <c r="AD174" s="141"/>
      <c r="AE174" s="54"/>
      <c r="AF174" s="184"/>
    </row>
    <row r="175">
      <c r="A175" s="54"/>
      <c r="B175" s="108"/>
      <c r="C175" s="194" t="s">
        <v>193</v>
      </c>
      <c r="D175" s="194"/>
      <c r="E175" s="108"/>
      <c r="F175" s="113">
        <v>0.0</v>
      </c>
      <c r="G175" s="131">
        <f>M176</f>
        <v>0</v>
      </c>
      <c r="H175" s="130" t="s">
        <v>331</v>
      </c>
      <c r="J175" s="71"/>
      <c r="K175" s="71"/>
      <c r="L175" s="71"/>
      <c r="M175" s="71"/>
      <c r="N175" s="68" t="str">
        <f t="shared" si="22"/>
        <v/>
      </c>
      <c r="P175" s="56"/>
      <c r="Q175" s="185" t="s">
        <v>192</v>
      </c>
      <c r="R175" s="54"/>
      <c r="S175" s="54"/>
      <c r="T175" s="54"/>
      <c r="U175" s="54"/>
      <c r="V175" s="54"/>
      <c r="W175" s="54"/>
      <c r="X175" s="54"/>
      <c r="Y175" s="54"/>
      <c r="Z175" s="54"/>
      <c r="AA175" s="54"/>
      <c r="AB175" s="54"/>
      <c r="AC175" s="54"/>
      <c r="AD175" s="54"/>
      <c r="AE175" s="54"/>
      <c r="AF175" s="184"/>
      <c r="AI175" s="54"/>
      <c r="AJ175" s="54"/>
      <c r="AK175" s="54"/>
      <c r="AL175" s="54"/>
      <c r="AM175" s="54"/>
      <c r="AN175" s="54"/>
    </row>
    <row r="176">
      <c r="A176" s="54"/>
      <c r="B176" s="108"/>
      <c r="C176" s="164" t="s">
        <v>333</v>
      </c>
      <c r="D176" s="108"/>
      <c r="E176" s="108"/>
      <c r="F176" s="70">
        <f>if(F150="Yes",0,F156)</f>
        <v>0</v>
      </c>
      <c r="G176" s="71"/>
      <c r="H176" s="71"/>
      <c r="J176" s="71"/>
      <c r="K176" s="71"/>
      <c r="L176" s="71"/>
      <c r="M176" s="120">
        <f>if(Count(F176:L176)&gt;0,sum(F176:L176),"")</f>
        <v>0</v>
      </c>
      <c r="N176" s="133" t="s">
        <v>151</v>
      </c>
      <c r="O176" s="119"/>
      <c r="P176" s="54"/>
      <c r="Q176" s="181"/>
      <c r="R176" s="52" t="s">
        <v>327</v>
      </c>
      <c r="S176" s="142"/>
      <c r="T176" s="142"/>
      <c r="U176" s="142"/>
      <c r="V176" s="142"/>
      <c r="W176" s="142"/>
      <c r="X176" s="142"/>
      <c r="Y176" s="142"/>
      <c r="Z176" s="142"/>
      <c r="AA176" s="142"/>
      <c r="AB176" s="142"/>
      <c r="AC176" s="142"/>
      <c r="AD176" s="142"/>
      <c r="AE176" s="142"/>
      <c r="AF176" s="184"/>
      <c r="AI176" s="54"/>
      <c r="AJ176" s="54"/>
      <c r="AK176" s="54"/>
      <c r="AL176" s="54"/>
      <c r="AM176" s="54"/>
      <c r="AN176" s="54"/>
    </row>
    <row r="177">
      <c r="A177" s="54"/>
      <c r="B177" s="108"/>
      <c r="C177" s="108"/>
      <c r="D177" s="108"/>
      <c r="E177" s="108"/>
      <c r="F177" s="71"/>
      <c r="G177" s="71"/>
      <c r="H177" s="71"/>
      <c r="J177" s="71"/>
      <c r="K177" s="71"/>
      <c r="L177" s="71"/>
      <c r="M177" s="71"/>
      <c r="N177" s="68"/>
      <c r="O177" s="119"/>
      <c r="P177" s="54"/>
      <c r="Q177" s="181"/>
      <c r="R177" s="52" t="s">
        <v>328</v>
      </c>
      <c r="S177" s="187"/>
      <c r="T177" s="187"/>
      <c r="U177" s="187"/>
      <c r="V177" s="187"/>
      <c r="W177" s="187"/>
      <c r="X177" s="187"/>
      <c r="Y177" s="187"/>
      <c r="Z177" s="187"/>
      <c r="AA177" s="187"/>
      <c r="AB177" s="187"/>
      <c r="AC177" s="187"/>
      <c r="AD177" s="187"/>
      <c r="AE177" s="187"/>
      <c r="AF177" s="184"/>
      <c r="AI177" s="54"/>
      <c r="AJ177" s="54"/>
      <c r="AK177" s="54"/>
      <c r="AL177" s="54"/>
      <c r="AM177" s="54"/>
      <c r="AN177" s="54"/>
    </row>
    <row r="178">
      <c r="B178" s="108"/>
      <c r="C178" s="194" t="s">
        <v>196</v>
      </c>
      <c r="D178" s="108"/>
      <c r="E178" s="108"/>
      <c r="F178" s="113">
        <v>85000.0</v>
      </c>
      <c r="G178" s="131">
        <f>M179</f>
        <v>85000</v>
      </c>
      <c r="H178" s="130" t="s">
        <v>331</v>
      </c>
      <c r="J178" s="71"/>
      <c r="K178" s="71"/>
      <c r="L178" s="71"/>
      <c r="M178" s="71"/>
      <c r="N178" s="68" t="str">
        <f t="shared" ref="N178:N179" si="25">if(ISNUMBER(M178)=false,"",if($J$8&lt;&gt;0,if(M178&lt;&gt;"",M178*$J$8,""),""))</f>
        <v/>
      </c>
      <c r="P178" s="56"/>
      <c r="Q178" s="181"/>
      <c r="R178" s="52" t="s">
        <v>329</v>
      </c>
      <c r="S178" s="189">
        <f t="shared" ref="S178:AE178" si="24">S176*$J$8</f>
        <v>0</v>
      </c>
      <c r="T178" s="189">
        <f t="shared" si="24"/>
        <v>0</v>
      </c>
      <c r="U178" s="189">
        <f t="shared" si="24"/>
        <v>0</v>
      </c>
      <c r="V178" s="189">
        <f t="shared" si="24"/>
        <v>0</v>
      </c>
      <c r="W178" s="189">
        <f t="shared" si="24"/>
        <v>0</v>
      </c>
      <c r="X178" s="190">
        <f t="shared" si="24"/>
        <v>0</v>
      </c>
      <c r="Y178" s="190">
        <f t="shared" si="24"/>
        <v>0</v>
      </c>
      <c r="Z178" s="189">
        <f t="shared" si="24"/>
        <v>0</v>
      </c>
      <c r="AA178" s="189">
        <f t="shared" si="24"/>
        <v>0</v>
      </c>
      <c r="AB178" s="189">
        <f t="shared" si="24"/>
        <v>0</v>
      </c>
      <c r="AC178" s="189">
        <f t="shared" si="24"/>
        <v>0</v>
      </c>
      <c r="AD178" s="189">
        <f t="shared" si="24"/>
        <v>0</v>
      </c>
      <c r="AE178" s="189">
        <f t="shared" si="24"/>
        <v>0</v>
      </c>
      <c r="AF178" s="184"/>
    </row>
    <row r="179">
      <c r="B179" s="108"/>
      <c r="C179" s="164" t="s">
        <v>334</v>
      </c>
      <c r="D179" s="108"/>
      <c r="E179" s="108"/>
      <c r="F179" s="70">
        <v>85000.0</v>
      </c>
      <c r="G179" s="71"/>
      <c r="H179" s="71"/>
      <c r="J179" s="71"/>
      <c r="K179" s="71"/>
      <c r="L179" s="71"/>
      <c r="M179" s="120">
        <f t="shared" ref="M179:M180" si="26">if(Count(F179:L179)&gt;0,sum(F179:L179),"")</f>
        <v>85000</v>
      </c>
      <c r="N179" s="68">
        <f t="shared" si="25"/>
        <v>1401.403576</v>
      </c>
      <c r="O179" s="54"/>
      <c r="P179" s="54"/>
      <c r="Q179" s="181"/>
      <c r="R179" s="54"/>
      <c r="S179" s="54"/>
      <c r="T179" s="54"/>
      <c r="U179" s="54"/>
      <c r="V179" s="54"/>
      <c r="W179" s="54"/>
      <c r="X179" s="54"/>
      <c r="Y179" s="54"/>
      <c r="Z179" s="54"/>
      <c r="AA179" s="54"/>
      <c r="AB179" s="54"/>
      <c r="AC179" s="54"/>
      <c r="AD179" s="54"/>
      <c r="AE179" s="54"/>
      <c r="AF179" s="184"/>
    </row>
    <row r="180">
      <c r="B180" s="108"/>
      <c r="C180" s="65"/>
      <c r="D180" s="108"/>
      <c r="E180" s="108"/>
      <c r="F180" s="119"/>
      <c r="G180" s="71"/>
      <c r="H180" s="71"/>
      <c r="J180" s="71"/>
      <c r="K180" s="71"/>
      <c r="L180" s="71"/>
      <c r="M180" s="71" t="str">
        <f t="shared" si="26"/>
        <v/>
      </c>
      <c r="N180" s="68" t="str">
        <f t="shared" ref="N180:N181" si="27">M180</f>
        <v/>
      </c>
      <c r="O180" s="54"/>
      <c r="P180" s="54"/>
      <c r="Q180" s="181" t="s">
        <v>195</v>
      </c>
      <c r="R180" s="54"/>
      <c r="S180" s="54"/>
      <c r="T180" s="54"/>
      <c r="U180" s="54"/>
      <c r="V180" s="54"/>
      <c r="W180" s="54"/>
      <c r="X180" s="54"/>
      <c r="Y180" s="54"/>
      <c r="Z180" s="54"/>
      <c r="AA180" s="54"/>
      <c r="AB180" s="54"/>
      <c r="AC180" s="54"/>
      <c r="AD180" s="54"/>
      <c r="AE180" s="54"/>
      <c r="AF180" s="184"/>
    </row>
    <row r="181">
      <c r="B181" s="108"/>
      <c r="C181" s="194" t="s">
        <v>198</v>
      </c>
      <c r="D181" s="108"/>
      <c r="E181" s="108"/>
      <c r="F181" s="113">
        <v>1618.0</v>
      </c>
      <c r="G181" s="195">
        <f>G187-G175-G178+G183</f>
        <v>1718.881801</v>
      </c>
      <c r="H181" s="130" t="s">
        <v>331</v>
      </c>
      <c r="I181" s="196" t="s">
        <v>335</v>
      </c>
      <c r="N181" s="68" t="str">
        <f t="shared" si="27"/>
        <v/>
      </c>
      <c r="O181" s="235" t="s">
        <v>484</v>
      </c>
      <c r="P181" s="242"/>
      <c r="Q181" s="241" t="s">
        <v>151</v>
      </c>
      <c r="R181" s="52" t="s">
        <v>327</v>
      </c>
      <c r="S181" s="142"/>
      <c r="T181" s="142"/>
      <c r="U181" s="142"/>
      <c r="V181" s="142"/>
      <c r="W181" s="142"/>
      <c r="X181" s="142"/>
      <c r="Y181" s="142"/>
      <c r="Z181" s="142"/>
      <c r="AA181" s="142"/>
      <c r="AB181" s="142"/>
      <c r="AC181" s="142"/>
      <c r="AD181" s="142"/>
      <c r="AE181" s="142"/>
      <c r="AF181" s="184"/>
    </row>
    <row r="182">
      <c r="B182" s="108"/>
      <c r="C182" s="108"/>
      <c r="D182" s="108"/>
      <c r="E182" s="108"/>
      <c r="F182" s="54"/>
      <c r="G182" s="71"/>
      <c r="H182" s="71"/>
      <c r="J182" s="71"/>
      <c r="K182" s="71"/>
      <c r="L182" s="71"/>
      <c r="M182" s="67"/>
      <c r="N182" s="68"/>
      <c r="O182" s="235" t="s">
        <v>484</v>
      </c>
      <c r="P182" s="236"/>
      <c r="Q182" s="241" t="s">
        <v>151</v>
      </c>
      <c r="R182" s="52" t="s">
        <v>328</v>
      </c>
      <c r="S182" s="187"/>
      <c r="T182" s="187"/>
      <c r="U182" s="187"/>
      <c r="V182" s="187"/>
      <c r="W182" s="187"/>
      <c r="X182" s="187"/>
      <c r="Y182" s="187"/>
      <c r="Z182" s="187"/>
      <c r="AA182" s="187"/>
      <c r="AB182" s="187"/>
      <c r="AC182" s="187"/>
      <c r="AD182" s="187"/>
      <c r="AE182" s="187"/>
      <c r="AF182" s="184"/>
    </row>
    <row r="183">
      <c r="B183" s="108"/>
      <c r="C183" s="194" t="s">
        <v>199</v>
      </c>
      <c r="D183" s="108"/>
      <c r="E183" s="108"/>
      <c r="F183" s="197">
        <v>423.0</v>
      </c>
      <c r="G183" s="195">
        <f>N185</f>
        <v>423</v>
      </c>
      <c r="H183" s="130" t="s">
        <v>331</v>
      </c>
      <c r="J183" s="71"/>
      <c r="K183" s="71"/>
      <c r="L183" s="71"/>
      <c r="M183" s="71"/>
      <c r="N183" s="68"/>
      <c r="P183" s="56"/>
      <c r="Q183" s="181"/>
      <c r="R183" s="52" t="s">
        <v>329</v>
      </c>
      <c r="S183" s="189">
        <f t="shared" ref="S183:AE183" si="28">S181*$J$8</f>
        <v>0</v>
      </c>
      <c r="T183" s="189">
        <f t="shared" si="28"/>
        <v>0</v>
      </c>
      <c r="U183" s="189">
        <f t="shared" si="28"/>
        <v>0</v>
      </c>
      <c r="V183" s="189">
        <f t="shared" si="28"/>
        <v>0</v>
      </c>
      <c r="W183" s="189">
        <f t="shared" si="28"/>
        <v>0</v>
      </c>
      <c r="X183" s="190">
        <f t="shared" si="28"/>
        <v>0</v>
      </c>
      <c r="Y183" s="190">
        <f t="shared" si="28"/>
        <v>0</v>
      </c>
      <c r="Z183" s="189">
        <f t="shared" si="28"/>
        <v>0</v>
      </c>
      <c r="AA183" s="189">
        <f t="shared" si="28"/>
        <v>0</v>
      </c>
      <c r="AB183" s="189">
        <f t="shared" si="28"/>
        <v>0</v>
      </c>
      <c r="AC183" s="189">
        <f t="shared" si="28"/>
        <v>0</v>
      </c>
      <c r="AD183" s="189">
        <f t="shared" si="28"/>
        <v>0</v>
      </c>
      <c r="AE183" s="189">
        <f t="shared" si="28"/>
        <v>0</v>
      </c>
      <c r="AF183" s="184"/>
    </row>
    <row r="184">
      <c r="B184" s="198" t="s">
        <v>205</v>
      </c>
      <c r="C184" s="112" t="s">
        <v>336</v>
      </c>
      <c r="D184" s="108"/>
      <c r="E184" s="108"/>
      <c r="F184" s="71"/>
      <c r="G184" s="71"/>
      <c r="H184" s="71"/>
      <c r="I184" s="71"/>
      <c r="J184" s="71"/>
      <c r="K184" s="71"/>
      <c r="L184" s="71"/>
      <c r="M184" s="71"/>
      <c r="N184" s="68" t="str">
        <f t="shared" ref="N184:N185" si="29">F184</f>
        <v/>
      </c>
      <c r="O184" s="54"/>
      <c r="P184" s="54"/>
      <c r="Q184" s="199"/>
      <c r="R184" s="200"/>
      <c r="S184" s="200"/>
      <c r="T184" s="200"/>
      <c r="U184" s="200"/>
      <c r="V184" s="200"/>
      <c r="W184" s="200"/>
      <c r="X184" s="200"/>
      <c r="Y184" s="200"/>
      <c r="Z184" s="200"/>
      <c r="AA184" s="200"/>
      <c r="AB184" s="200"/>
      <c r="AC184" s="200"/>
      <c r="AD184" s="200"/>
      <c r="AE184" s="200"/>
      <c r="AF184" s="201"/>
    </row>
    <row r="185">
      <c r="B185" s="194" t="s">
        <v>128</v>
      </c>
      <c r="C185" s="167" t="s">
        <v>337</v>
      </c>
      <c r="D185" s="108"/>
      <c r="E185" s="108"/>
      <c r="F185" s="132">
        <f>O70</f>
        <v>423</v>
      </c>
      <c r="G185" s="71"/>
      <c r="H185" s="202" t="s">
        <v>338</v>
      </c>
      <c r="I185" s="71"/>
      <c r="J185" s="71"/>
      <c r="K185" s="120">
        <f>G187+F183</f>
        <v>86718.8818</v>
      </c>
      <c r="L185" s="71"/>
      <c r="M185" s="71"/>
      <c r="N185" s="68">
        <f t="shared" si="29"/>
        <v>423</v>
      </c>
      <c r="O185" s="54"/>
      <c r="P185" s="54"/>
    </row>
    <row r="186">
      <c r="B186" s="108"/>
      <c r="C186" s="108"/>
      <c r="D186" s="108"/>
      <c r="E186" s="108"/>
      <c r="F186" s="119"/>
      <c r="G186" s="71"/>
      <c r="H186" s="243" t="s">
        <v>399</v>
      </c>
      <c r="I186" s="244">
        <f>D186-G186</f>
        <v>0</v>
      </c>
      <c r="J186" s="71" t="str">
        <f>G175+G178+#REF!-G183</f>
        <v>#REF!</v>
      </c>
      <c r="K186" s="71"/>
      <c r="L186" s="71"/>
      <c r="M186" s="71"/>
      <c r="N186" s="71"/>
    </row>
    <row r="187">
      <c r="B187" s="108"/>
      <c r="C187" s="194" t="s">
        <v>201</v>
      </c>
      <c r="D187" s="108"/>
      <c r="E187" s="108"/>
      <c r="F187" s="166">
        <v>86195.0</v>
      </c>
      <c r="G187" s="195">
        <f>sum(O188:O208)</f>
        <v>86295.8818</v>
      </c>
      <c r="H187" s="224" t="s">
        <v>331</v>
      </c>
      <c r="I187" s="362"/>
      <c r="J187" s="117"/>
      <c r="K187" s="212"/>
      <c r="L187" s="212"/>
      <c r="M187" s="212"/>
      <c r="N187" s="71"/>
      <c r="O187" s="54"/>
      <c r="P187" s="234" t="s">
        <v>203</v>
      </c>
      <c r="Q187" s="59">
        <f>M188+N189+N190+N191+N192+N193+N194+N195+N196-M197-N198-N199+N200+M201-M202-M203-M204+M205+M206</f>
        <v>-7344.5846</v>
      </c>
    </row>
    <row r="188">
      <c r="B188" s="108"/>
      <c r="C188" s="167" t="s">
        <v>204</v>
      </c>
      <c r="D188" s="108"/>
      <c r="E188" s="108"/>
      <c r="F188" s="132">
        <f>F179+F176</f>
        <v>85000</v>
      </c>
      <c r="G188" s="119"/>
      <c r="H188" s="71"/>
      <c r="I188" s="71"/>
      <c r="J188" s="71"/>
      <c r="K188" s="71"/>
      <c r="L188" s="71"/>
      <c r="M188" s="120">
        <f t="shared" ref="M188:M202" si="31">if(Count(F188:L188)&gt;0,sum(F188:L188),"")</f>
        <v>85000</v>
      </c>
      <c r="N188" s="54"/>
      <c r="O188" s="149">
        <f>M188</f>
        <v>85000</v>
      </c>
      <c r="P188" s="54"/>
    </row>
    <row r="189">
      <c r="B189" s="137" t="s">
        <v>205</v>
      </c>
      <c r="C189" s="167" t="s">
        <v>206</v>
      </c>
      <c r="D189" s="65"/>
      <c r="E189" s="65"/>
      <c r="F189" s="132">
        <f t="shared" ref="F189:L189" si="30">F27</f>
        <v>-65</v>
      </c>
      <c r="G189" s="132" t="str">
        <f t="shared" si="30"/>
        <v/>
      </c>
      <c r="H189" s="132" t="str">
        <f t="shared" si="30"/>
        <v/>
      </c>
      <c r="I189" s="132" t="str">
        <f t="shared" si="30"/>
        <v/>
      </c>
      <c r="J189" s="132" t="str">
        <f t="shared" si="30"/>
        <v/>
      </c>
      <c r="K189" s="132" t="str">
        <f t="shared" si="30"/>
        <v/>
      </c>
      <c r="L189" s="132" t="str">
        <f t="shared" si="30"/>
        <v/>
      </c>
      <c r="M189" s="120">
        <f t="shared" si="31"/>
        <v>-65</v>
      </c>
      <c r="N189" s="68">
        <f t="shared" ref="N189:N197" si="33">if(ISNUMBER(M189)=false,"",if($J$8&lt;&gt;0,if(M189&lt;&gt;"",M189*$J$8,""),""))</f>
        <v>-1.071661558</v>
      </c>
      <c r="O189" s="138">
        <f t="shared" ref="O189:O197" si="34">N189</f>
        <v>-1.071661558</v>
      </c>
      <c r="P189" s="54"/>
    </row>
    <row r="190">
      <c r="B190" s="137" t="s">
        <v>205</v>
      </c>
      <c r="C190" s="203" t="s">
        <v>207</v>
      </c>
      <c r="D190" s="65"/>
      <c r="E190" s="65"/>
      <c r="F190" s="132" t="str">
        <f t="shared" ref="F190:L190" si="32">F28</f>
        <v/>
      </c>
      <c r="G190" s="132" t="str">
        <f t="shared" si="32"/>
        <v/>
      </c>
      <c r="H190" s="132" t="str">
        <f t="shared" si="32"/>
        <v/>
      </c>
      <c r="I190" s="132" t="str">
        <f t="shared" si="32"/>
        <v/>
      </c>
      <c r="J190" s="132" t="str">
        <f t="shared" si="32"/>
        <v/>
      </c>
      <c r="K190" s="132" t="str">
        <f t="shared" si="32"/>
        <v/>
      </c>
      <c r="L190" s="132" t="str">
        <f t="shared" si="32"/>
        <v/>
      </c>
      <c r="M190" s="120" t="str">
        <f t="shared" si="31"/>
        <v/>
      </c>
      <c r="N190" s="68" t="str">
        <f t="shared" si="33"/>
        <v/>
      </c>
      <c r="O190" s="138" t="str">
        <f t="shared" si="34"/>
        <v/>
      </c>
      <c r="P190" s="54"/>
    </row>
    <row r="191">
      <c r="B191" s="137" t="s">
        <v>205</v>
      </c>
      <c r="C191" s="167" t="s">
        <v>208</v>
      </c>
      <c r="D191" s="65"/>
      <c r="E191" s="65"/>
      <c r="F191" s="132">
        <f t="shared" ref="F191:L191" si="35">F34</f>
        <v>9532</v>
      </c>
      <c r="G191" s="132">
        <f t="shared" si="35"/>
        <v>0</v>
      </c>
      <c r="H191" s="132" t="str">
        <f t="shared" si="35"/>
        <v/>
      </c>
      <c r="I191" s="132" t="str">
        <f t="shared" si="35"/>
        <v/>
      </c>
      <c r="J191" s="132" t="str">
        <f t="shared" si="35"/>
        <v/>
      </c>
      <c r="K191" s="132" t="str">
        <f t="shared" si="35"/>
        <v/>
      </c>
      <c r="L191" s="132" t="str">
        <f t="shared" si="35"/>
        <v/>
      </c>
      <c r="M191" s="120">
        <f t="shared" si="31"/>
        <v>9532</v>
      </c>
      <c r="N191" s="68">
        <f t="shared" si="33"/>
        <v>157.1550457</v>
      </c>
      <c r="O191" s="138">
        <f t="shared" si="34"/>
        <v>157.1550457</v>
      </c>
      <c r="P191" s="54"/>
    </row>
    <row r="192">
      <c r="B192" s="137" t="s">
        <v>205</v>
      </c>
      <c r="C192" s="203" t="s">
        <v>209</v>
      </c>
      <c r="D192" s="65"/>
      <c r="E192" s="65"/>
      <c r="F192" s="132" t="str">
        <f t="shared" ref="F192:L192" si="36">F37</f>
        <v/>
      </c>
      <c r="G192" s="132" t="str">
        <f t="shared" si="36"/>
        <v/>
      </c>
      <c r="H192" s="132" t="str">
        <f t="shared" si="36"/>
        <v/>
      </c>
      <c r="I192" s="132" t="str">
        <f t="shared" si="36"/>
        <v/>
      </c>
      <c r="J192" s="132" t="str">
        <f t="shared" si="36"/>
        <v/>
      </c>
      <c r="K192" s="132" t="str">
        <f t="shared" si="36"/>
        <v/>
      </c>
      <c r="L192" s="132" t="str">
        <f t="shared" si="36"/>
        <v/>
      </c>
      <c r="M192" s="120" t="str">
        <f t="shared" si="31"/>
        <v/>
      </c>
      <c r="N192" s="68" t="str">
        <f t="shared" si="33"/>
        <v/>
      </c>
      <c r="O192" s="138" t="str">
        <f t="shared" si="34"/>
        <v/>
      </c>
      <c r="P192" s="54"/>
    </row>
    <row r="193">
      <c r="B193" s="137" t="s">
        <v>205</v>
      </c>
      <c r="C193" s="167" t="s">
        <v>210</v>
      </c>
      <c r="D193" s="65"/>
      <c r="E193" s="65"/>
      <c r="F193" s="132">
        <f t="shared" ref="F193:L193" si="37">F38</f>
        <v>2512</v>
      </c>
      <c r="G193" s="132" t="str">
        <f t="shared" si="37"/>
        <v/>
      </c>
      <c r="H193" s="132" t="str">
        <f t="shared" si="37"/>
        <v/>
      </c>
      <c r="I193" s="132" t="str">
        <f t="shared" si="37"/>
        <v/>
      </c>
      <c r="J193" s="132" t="str">
        <f t="shared" si="37"/>
        <v/>
      </c>
      <c r="K193" s="132" t="str">
        <f t="shared" si="37"/>
        <v/>
      </c>
      <c r="L193" s="132" t="str">
        <f t="shared" si="37"/>
        <v/>
      </c>
      <c r="M193" s="120">
        <f t="shared" si="31"/>
        <v>2512</v>
      </c>
      <c r="N193" s="68">
        <f t="shared" si="33"/>
        <v>41.41559745</v>
      </c>
      <c r="O193" s="138">
        <f t="shared" si="34"/>
        <v>41.41559745</v>
      </c>
      <c r="P193" s="54"/>
    </row>
    <row r="194">
      <c r="B194" s="137" t="s">
        <v>205</v>
      </c>
      <c r="C194" s="167" t="s">
        <v>211</v>
      </c>
      <c r="D194" s="65"/>
      <c r="E194" s="65"/>
      <c r="F194" s="132">
        <f>F39</f>
        <v>13700</v>
      </c>
      <c r="G194" s="132"/>
      <c r="H194" s="132"/>
      <c r="I194" s="132"/>
      <c r="J194" s="132"/>
      <c r="K194" s="132"/>
      <c r="L194" s="132"/>
      <c r="M194" s="120">
        <f t="shared" si="31"/>
        <v>13700</v>
      </c>
      <c r="N194" s="68">
        <f t="shared" si="33"/>
        <v>225.8732823</v>
      </c>
      <c r="O194" s="138">
        <f t="shared" si="34"/>
        <v>225.8732823</v>
      </c>
      <c r="P194" s="54"/>
    </row>
    <row r="195">
      <c r="B195" s="137" t="s">
        <v>205</v>
      </c>
      <c r="C195" s="203" t="s">
        <v>485</v>
      </c>
      <c r="D195" s="65"/>
      <c r="E195" s="65"/>
      <c r="F195" s="132" t="str">
        <f t="shared" ref="F195:L195" si="38">F42</f>
        <v/>
      </c>
      <c r="G195" s="132" t="str">
        <f t="shared" si="38"/>
        <v/>
      </c>
      <c r="H195" s="132" t="str">
        <f t="shared" si="38"/>
        <v/>
      </c>
      <c r="I195" s="132" t="str">
        <f t="shared" si="38"/>
        <v/>
      </c>
      <c r="J195" s="132" t="str">
        <f t="shared" si="38"/>
        <v/>
      </c>
      <c r="K195" s="132" t="str">
        <f t="shared" si="38"/>
        <v/>
      </c>
      <c r="L195" s="132" t="str">
        <f t="shared" si="38"/>
        <v/>
      </c>
      <c r="M195" s="120" t="str">
        <f t="shared" si="31"/>
        <v/>
      </c>
      <c r="N195" s="68" t="str">
        <f t="shared" si="33"/>
        <v/>
      </c>
      <c r="O195" s="138" t="str">
        <f t="shared" si="34"/>
        <v/>
      </c>
      <c r="P195" s="363" t="s">
        <v>486</v>
      </c>
      <c r="Q195" s="245"/>
    </row>
    <row r="196">
      <c r="B196" s="137" t="s">
        <v>205</v>
      </c>
      <c r="C196" s="203" t="s">
        <v>212</v>
      </c>
      <c r="D196" s="65"/>
      <c r="E196" s="65"/>
      <c r="F196" s="132">
        <f t="shared" ref="F196:L196" si="39">F44</f>
        <v>6090</v>
      </c>
      <c r="G196" s="132" t="str">
        <f t="shared" si="39"/>
        <v/>
      </c>
      <c r="H196" s="132" t="str">
        <f t="shared" si="39"/>
        <v/>
      </c>
      <c r="I196" s="132" t="str">
        <f t="shared" si="39"/>
        <v/>
      </c>
      <c r="J196" s="132" t="str">
        <f t="shared" si="39"/>
        <v/>
      </c>
      <c r="K196" s="132" t="str">
        <f t="shared" si="39"/>
        <v/>
      </c>
      <c r="L196" s="132" t="str">
        <f t="shared" si="39"/>
        <v/>
      </c>
      <c r="M196" s="120">
        <f t="shared" si="31"/>
        <v>6090</v>
      </c>
      <c r="N196" s="68">
        <f t="shared" si="33"/>
        <v>100.4064445</v>
      </c>
      <c r="O196" s="138">
        <f t="shared" si="34"/>
        <v>100.4064445</v>
      </c>
      <c r="P196" s="54"/>
    </row>
    <row r="197">
      <c r="B197" s="137" t="s">
        <v>205</v>
      </c>
      <c r="C197" s="203" t="s">
        <v>213</v>
      </c>
      <c r="D197" s="65"/>
      <c r="E197" s="65"/>
      <c r="F197" s="132">
        <f t="shared" ref="F197:L197" si="40">F45</f>
        <v>91853</v>
      </c>
      <c r="G197" s="132" t="str">
        <f t="shared" si="40"/>
        <v/>
      </c>
      <c r="H197" s="132" t="str">
        <f t="shared" si="40"/>
        <v/>
      </c>
      <c r="I197" s="132" t="str">
        <f t="shared" si="40"/>
        <v/>
      </c>
      <c r="J197" s="132" t="str">
        <f t="shared" si="40"/>
        <v/>
      </c>
      <c r="K197" s="132" t="str">
        <f t="shared" si="40"/>
        <v/>
      </c>
      <c r="L197" s="132" t="str">
        <f t="shared" si="40"/>
        <v/>
      </c>
      <c r="M197" s="120">
        <f t="shared" si="31"/>
        <v>91853</v>
      </c>
      <c r="N197" s="68">
        <f t="shared" si="33"/>
        <v>1514.389679</v>
      </c>
      <c r="O197" s="138">
        <f t="shared" si="34"/>
        <v>1514.389679</v>
      </c>
      <c r="P197" s="54"/>
    </row>
    <row r="198">
      <c r="B198" s="65" t="s">
        <v>128</v>
      </c>
      <c r="C198" s="203" t="s">
        <v>214</v>
      </c>
      <c r="D198" s="65"/>
      <c r="E198" s="65"/>
      <c r="F198" s="142"/>
      <c r="G198" s="71"/>
      <c r="H198" s="71"/>
      <c r="I198" s="71"/>
      <c r="J198" s="71"/>
      <c r="K198" s="71"/>
      <c r="L198" s="71"/>
      <c r="M198" s="68" t="str">
        <f t="shared" si="31"/>
        <v/>
      </c>
      <c r="N198" s="141"/>
      <c r="O198" s="189">
        <f>-M198</f>
        <v>0</v>
      </c>
      <c r="P198" s="54"/>
    </row>
    <row r="199">
      <c r="B199" s="65" t="s">
        <v>128</v>
      </c>
      <c r="C199" s="167" t="s">
        <v>215</v>
      </c>
      <c r="D199" s="65"/>
      <c r="E199" s="65"/>
      <c r="F199" s="132">
        <f t="shared" ref="F199:L199" si="41">F49</f>
        <v>18610</v>
      </c>
      <c r="G199" s="132" t="str">
        <f t="shared" si="41"/>
        <v/>
      </c>
      <c r="H199" s="132" t="str">
        <f t="shared" si="41"/>
        <v/>
      </c>
      <c r="I199" s="132" t="str">
        <f t="shared" si="41"/>
        <v/>
      </c>
      <c r="J199" s="132" t="str">
        <f t="shared" si="41"/>
        <v/>
      </c>
      <c r="K199" s="132" t="str">
        <f t="shared" si="41"/>
        <v/>
      </c>
      <c r="L199" s="132" t="str">
        <f t="shared" si="41"/>
        <v/>
      </c>
      <c r="M199" s="120">
        <f t="shared" si="31"/>
        <v>18610</v>
      </c>
      <c r="N199" s="68">
        <f t="shared" ref="N199:N202" si="43">if(ISNUMBER(M199)=false,"",if($J$8&lt;&gt;0,if(M199&lt;&gt;"",M199*$J$8,""),""))</f>
        <v>306.8249477</v>
      </c>
      <c r="O199" s="189">
        <f t="shared" ref="O199:O200" si="44">-N199</f>
        <v>-306.8249477</v>
      </c>
      <c r="P199" s="234"/>
    </row>
    <row r="200">
      <c r="B200" s="108" t="s">
        <v>128</v>
      </c>
      <c r="C200" s="167" t="s">
        <v>216</v>
      </c>
      <c r="D200" s="65"/>
      <c r="E200" s="65"/>
      <c r="F200" s="132">
        <f t="shared" ref="F200:L200" si="42">F50</f>
        <v>28</v>
      </c>
      <c r="G200" s="132" t="str">
        <f t="shared" si="42"/>
        <v/>
      </c>
      <c r="H200" s="132" t="str">
        <f t="shared" si="42"/>
        <v/>
      </c>
      <c r="I200" s="132" t="str">
        <f t="shared" si="42"/>
        <v/>
      </c>
      <c r="J200" s="132" t="str">
        <f t="shared" si="42"/>
        <v/>
      </c>
      <c r="K200" s="132" t="str">
        <f t="shared" si="42"/>
        <v/>
      </c>
      <c r="L200" s="132" t="str">
        <f t="shared" si="42"/>
        <v/>
      </c>
      <c r="M200" s="120">
        <f t="shared" si="31"/>
        <v>28</v>
      </c>
      <c r="N200" s="68">
        <f t="shared" si="43"/>
        <v>0.4616388251</v>
      </c>
      <c r="O200" s="189">
        <f t="shared" si="44"/>
        <v>-0.4616388251</v>
      </c>
      <c r="P200" s="364" t="s">
        <v>487</v>
      </c>
      <c r="Q200" s="245"/>
    </row>
    <row r="201">
      <c r="B201" s="144" t="s">
        <v>205</v>
      </c>
      <c r="C201" s="167" t="s">
        <v>488</v>
      </c>
      <c r="D201" s="108"/>
      <c r="E201" s="108"/>
      <c r="F201" s="132" t="str">
        <f t="shared" ref="F201:L201" si="45">F66</f>
        <v/>
      </c>
      <c r="G201" s="132" t="str">
        <f t="shared" si="45"/>
        <v/>
      </c>
      <c r="H201" s="132" t="str">
        <f t="shared" si="45"/>
        <v/>
      </c>
      <c r="I201" s="132" t="str">
        <f t="shared" si="45"/>
        <v/>
      </c>
      <c r="J201" s="132" t="str">
        <f t="shared" si="45"/>
        <v/>
      </c>
      <c r="K201" s="132" t="str">
        <f t="shared" si="45"/>
        <v/>
      </c>
      <c r="L201" s="132" t="str">
        <f t="shared" si="45"/>
        <v/>
      </c>
      <c r="M201" s="120" t="str">
        <f t="shared" si="31"/>
        <v/>
      </c>
      <c r="N201" s="68" t="str">
        <f t="shared" si="43"/>
        <v/>
      </c>
      <c r="O201" s="138" t="str">
        <f>+N201</f>
        <v/>
      </c>
      <c r="P201" s="363" t="s">
        <v>486</v>
      </c>
    </row>
    <row r="202">
      <c r="B202" s="144" t="s">
        <v>128</v>
      </c>
      <c r="C202" s="167" t="s">
        <v>217</v>
      </c>
      <c r="D202" s="108"/>
      <c r="E202" s="108"/>
      <c r="F202" s="132" t="str">
        <f t="shared" ref="F202:L202" si="46">F67</f>
        <v/>
      </c>
      <c r="G202" s="132" t="str">
        <f t="shared" si="46"/>
        <v/>
      </c>
      <c r="H202" s="132" t="str">
        <f t="shared" si="46"/>
        <v/>
      </c>
      <c r="I202" s="132" t="str">
        <f t="shared" si="46"/>
        <v/>
      </c>
      <c r="J202" s="132" t="str">
        <f t="shared" si="46"/>
        <v/>
      </c>
      <c r="K202" s="132" t="str">
        <f t="shared" si="46"/>
        <v/>
      </c>
      <c r="L202" s="132" t="str">
        <f t="shared" si="46"/>
        <v/>
      </c>
      <c r="M202" s="120" t="str">
        <f t="shared" si="31"/>
        <v/>
      </c>
      <c r="N202" s="68" t="str">
        <f t="shared" si="43"/>
        <v/>
      </c>
      <c r="O202" s="189">
        <f>-N202</f>
        <v>0</v>
      </c>
      <c r="P202" s="363" t="s">
        <v>489</v>
      </c>
    </row>
    <row r="203">
      <c r="B203" s="144" t="s">
        <v>205</v>
      </c>
      <c r="C203" s="167" t="s">
        <v>341</v>
      </c>
      <c r="D203" s="108"/>
      <c r="E203" s="108"/>
      <c r="F203" s="142">
        <f>459+101</f>
        <v>560</v>
      </c>
      <c r="G203" s="119" t="s">
        <v>342</v>
      </c>
      <c r="H203" s="118">
        <f>O33</f>
        <v>459</v>
      </c>
      <c r="I203" s="225" t="s">
        <v>309</v>
      </c>
      <c r="M203" s="68">
        <f t="shared" ref="M203:M204" si="47">F203</f>
        <v>560</v>
      </c>
      <c r="N203" s="141"/>
      <c r="O203" s="138">
        <f>M203</f>
        <v>560</v>
      </c>
      <c r="P203" s="54"/>
      <c r="Q203" s="2" t="s">
        <v>222</v>
      </c>
    </row>
    <row r="204">
      <c r="B204" s="108" t="s">
        <v>128</v>
      </c>
      <c r="C204" s="167" t="s">
        <v>343</v>
      </c>
      <c r="D204" s="108"/>
      <c r="E204" s="108"/>
      <c r="F204" s="142">
        <f>571+1</f>
        <v>572</v>
      </c>
      <c r="G204" s="119" t="s">
        <v>342</v>
      </c>
      <c r="H204" s="118">
        <f>O50</f>
        <v>571</v>
      </c>
      <c r="I204" s="196" t="s">
        <v>827</v>
      </c>
      <c r="M204" s="68">
        <f t="shared" si="47"/>
        <v>572</v>
      </c>
      <c r="N204" s="141"/>
      <c r="O204" s="189">
        <f t="shared" ref="O204:O206" si="48">-M204</f>
        <v>-572</v>
      </c>
      <c r="P204" s="54"/>
    </row>
    <row r="205">
      <c r="B205" s="108" t="s">
        <v>128</v>
      </c>
      <c r="C205" s="167" t="s">
        <v>221</v>
      </c>
      <c r="D205" s="108"/>
      <c r="E205" s="108"/>
      <c r="F205" s="142"/>
      <c r="G205" s="71"/>
      <c r="H205" s="71"/>
      <c r="I205" s="71"/>
      <c r="J205" s="71"/>
      <c r="K205" s="71"/>
      <c r="L205" s="71"/>
      <c r="M205" s="68" t="str">
        <f t="shared" ref="M205:M222" si="49">if(Count(F205:L205)&gt;0,sum(F205:L205),"")</f>
        <v/>
      </c>
      <c r="N205" s="141"/>
      <c r="O205" s="189">
        <f t="shared" si="48"/>
        <v>0</v>
      </c>
      <c r="P205" s="234"/>
      <c r="Q205" s="245"/>
      <c r="R205" s="245"/>
      <c r="S205" s="245"/>
    </row>
    <row r="206">
      <c r="B206" s="108" t="s">
        <v>128</v>
      </c>
      <c r="C206" s="167" t="s">
        <v>344</v>
      </c>
      <c r="D206" s="108"/>
      <c r="E206" s="108"/>
      <c r="F206" s="132">
        <f>F185</f>
        <v>423</v>
      </c>
      <c r="G206" s="71"/>
      <c r="H206" s="71"/>
      <c r="I206" s="71"/>
      <c r="J206" s="71"/>
      <c r="K206" s="71"/>
      <c r="L206" s="71"/>
      <c r="M206" s="68">
        <f t="shared" si="49"/>
        <v>423</v>
      </c>
      <c r="N206" s="141"/>
      <c r="O206" s="189">
        <f t="shared" si="48"/>
        <v>-423</v>
      </c>
      <c r="P206" s="234"/>
      <c r="Q206" s="245"/>
      <c r="R206" s="245"/>
      <c r="S206" s="245"/>
    </row>
    <row r="207">
      <c r="B207" s="144" t="s">
        <v>205</v>
      </c>
      <c r="C207" s="167" t="s">
        <v>224</v>
      </c>
      <c r="D207" s="108"/>
      <c r="E207" s="108"/>
      <c r="F207" s="142" t="s">
        <v>151</v>
      </c>
      <c r="G207" s="71"/>
      <c r="H207" s="71"/>
      <c r="I207" s="71"/>
      <c r="J207" s="71"/>
      <c r="K207" s="71"/>
      <c r="L207" s="71"/>
      <c r="M207" s="68" t="str">
        <f t="shared" si="49"/>
        <v/>
      </c>
      <c r="N207" s="141"/>
      <c r="O207" s="138" t="str">
        <f t="shared" ref="O207:O208" si="50">M207</f>
        <v/>
      </c>
      <c r="P207" s="365" t="s">
        <v>492</v>
      </c>
    </row>
    <row r="208">
      <c r="B208" s="144" t="s">
        <v>205</v>
      </c>
      <c r="C208" s="167" t="s">
        <v>225</v>
      </c>
      <c r="D208" s="108"/>
      <c r="E208" s="108"/>
      <c r="F208" s="142" t="s">
        <v>151</v>
      </c>
      <c r="G208" s="71"/>
      <c r="H208" s="71"/>
      <c r="I208" s="71"/>
      <c r="J208" s="71"/>
      <c r="K208" s="71"/>
      <c r="L208" s="71"/>
      <c r="M208" s="68" t="str">
        <f t="shared" si="49"/>
        <v/>
      </c>
      <c r="N208" s="141"/>
      <c r="O208" s="138" t="str">
        <f t="shared" si="50"/>
        <v/>
      </c>
      <c r="P208" s="326" t="s">
        <v>493</v>
      </c>
    </row>
    <row r="209">
      <c r="B209" s="40"/>
      <c r="C209" s="146"/>
      <c r="D209" s="41"/>
      <c r="E209" s="41"/>
      <c r="F209" s="147"/>
      <c r="G209" s="43"/>
      <c r="H209" s="43"/>
      <c r="I209" s="43"/>
      <c r="J209" s="43"/>
      <c r="K209" s="43"/>
      <c r="L209" s="43"/>
      <c r="M209" s="85" t="str">
        <f t="shared" si="49"/>
        <v/>
      </c>
      <c r="N209" s="48" t="str">
        <f t="shared" ref="N209:N222" si="51">if(ISNUMBER(M209)=false,"",if($J$8&lt;&gt;0,if(M209&lt;&gt;"",M209*$J$8,""),""))</f>
        <v/>
      </c>
      <c r="O209" s="148"/>
    </row>
    <row r="210">
      <c r="B210" s="40"/>
      <c r="C210" s="146"/>
      <c r="D210" s="41"/>
      <c r="E210" s="41"/>
      <c r="F210" s="147"/>
      <c r="G210" s="43"/>
      <c r="H210" s="43"/>
      <c r="I210" s="43"/>
      <c r="J210" s="43"/>
      <c r="K210" s="43"/>
      <c r="L210" s="43"/>
      <c r="M210" s="85" t="str">
        <f t="shared" si="49"/>
        <v/>
      </c>
      <c r="N210" s="48" t="str">
        <f t="shared" si="51"/>
        <v/>
      </c>
      <c r="O210" s="148"/>
    </row>
    <row r="211">
      <c r="B211" s="40"/>
      <c r="C211" s="146"/>
      <c r="D211" s="41"/>
      <c r="E211" s="41"/>
      <c r="F211" s="147"/>
      <c r="G211" s="43"/>
      <c r="H211" s="43"/>
      <c r="I211" s="43"/>
      <c r="J211" s="43"/>
      <c r="K211" s="43"/>
      <c r="L211" s="43"/>
      <c r="M211" s="85" t="str">
        <f t="shared" si="49"/>
        <v/>
      </c>
      <c r="N211" s="48" t="str">
        <f t="shared" si="51"/>
        <v/>
      </c>
      <c r="O211" s="148"/>
    </row>
    <row r="212">
      <c r="B212" s="40"/>
      <c r="C212" s="146"/>
      <c r="D212" s="41"/>
      <c r="E212" s="41"/>
      <c r="F212" s="147"/>
      <c r="G212" s="43"/>
      <c r="H212" s="43"/>
      <c r="I212" s="43"/>
      <c r="J212" s="43"/>
      <c r="K212" s="43"/>
      <c r="L212" s="43"/>
      <c r="M212" s="85" t="str">
        <f t="shared" si="49"/>
        <v/>
      </c>
      <c r="N212" s="48" t="str">
        <f t="shared" si="51"/>
        <v/>
      </c>
      <c r="O212" s="148"/>
    </row>
    <row r="213">
      <c r="B213" s="40"/>
      <c r="C213" s="146"/>
      <c r="D213" s="41"/>
      <c r="E213" s="41"/>
      <c r="F213" s="147"/>
      <c r="G213" s="43"/>
      <c r="H213" s="43"/>
      <c r="I213" s="43"/>
      <c r="J213" s="43"/>
      <c r="K213" s="43"/>
      <c r="L213" s="43"/>
      <c r="M213" s="85" t="str">
        <f t="shared" si="49"/>
        <v/>
      </c>
      <c r="N213" s="48" t="str">
        <f t="shared" si="51"/>
        <v/>
      </c>
      <c r="O213" s="148"/>
    </row>
    <row r="214">
      <c r="B214" s="40"/>
      <c r="C214" s="146"/>
      <c r="D214" s="41"/>
      <c r="E214" s="41"/>
      <c r="F214" s="147"/>
      <c r="G214" s="43"/>
      <c r="H214" s="43"/>
      <c r="I214" s="43"/>
      <c r="J214" s="43"/>
      <c r="K214" s="43"/>
      <c r="L214" s="43"/>
      <c r="M214" s="85" t="str">
        <f t="shared" si="49"/>
        <v/>
      </c>
      <c r="N214" s="48" t="str">
        <f t="shared" si="51"/>
        <v/>
      </c>
      <c r="O214" s="148"/>
    </row>
    <row r="215">
      <c r="B215" s="40"/>
      <c r="C215" s="146"/>
      <c r="D215" s="41"/>
      <c r="E215" s="41"/>
      <c r="F215" s="147"/>
      <c r="G215" s="43"/>
      <c r="H215" s="43"/>
      <c r="I215" s="43"/>
      <c r="J215" s="43"/>
      <c r="K215" s="43"/>
      <c r="L215" s="43"/>
      <c r="M215" s="85" t="str">
        <f t="shared" si="49"/>
        <v/>
      </c>
      <c r="N215" s="48" t="str">
        <f t="shared" si="51"/>
        <v/>
      </c>
      <c r="O215" s="149" t="str">
        <f>M216</f>
        <v/>
      </c>
      <c r="P215" s="56" t="s">
        <v>226</v>
      </c>
    </row>
    <row r="216">
      <c r="B216" s="40"/>
      <c r="C216" s="146"/>
      <c r="D216" s="41"/>
      <c r="E216" s="41"/>
      <c r="F216" s="147"/>
      <c r="G216" s="43"/>
      <c r="H216" s="43"/>
      <c r="I216" s="43"/>
      <c r="J216" s="43"/>
      <c r="K216" s="43"/>
      <c r="L216" s="43"/>
      <c r="M216" s="85" t="str">
        <f t="shared" si="49"/>
        <v/>
      </c>
      <c r="N216" s="48" t="str">
        <f t="shared" si="51"/>
        <v/>
      </c>
      <c r="O216" s="136"/>
      <c r="P216" s="54"/>
    </row>
    <row r="217">
      <c r="B217" s="40"/>
      <c r="C217" s="146"/>
      <c r="D217" s="41"/>
      <c r="E217" s="41"/>
      <c r="F217" s="147"/>
      <c r="G217" s="43"/>
      <c r="H217" s="43"/>
      <c r="I217" s="43"/>
      <c r="J217" s="43"/>
      <c r="K217" s="43"/>
      <c r="L217" s="43"/>
      <c r="M217" s="85" t="str">
        <f t="shared" si="49"/>
        <v/>
      </c>
      <c r="N217" s="48" t="str">
        <f t="shared" si="51"/>
        <v/>
      </c>
      <c r="O217" s="136"/>
      <c r="P217" s="54"/>
    </row>
    <row r="218">
      <c r="B218" s="40"/>
      <c r="C218" s="146"/>
      <c r="D218" s="41"/>
      <c r="E218" s="41"/>
      <c r="F218" s="147"/>
      <c r="G218" s="43"/>
      <c r="H218" s="43"/>
      <c r="I218" s="43"/>
      <c r="J218" s="43"/>
      <c r="K218" s="43"/>
      <c r="L218" s="43"/>
      <c r="M218" s="85" t="str">
        <f t="shared" si="49"/>
        <v/>
      </c>
      <c r="N218" s="48" t="str">
        <f t="shared" si="51"/>
        <v/>
      </c>
      <c r="O218" s="149" t="str">
        <f>M219</f>
        <v/>
      </c>
      <c r="P218" s="56" t="s">
        <v>226</v>
      </c>
    </row>
    <row r="219">
      <c r="B219" s="40"/>
      <c r="C219" s="146"/>
      <c r="D219" s="41"/>
      <c r="E219" s="41"/>
      <c r="F219" s="147"/>
      <c r="G219" s="43"/>
      <c r="H219" s="43"/>
      <c r="I219" s="43"/>
      <c r="J219" s="43"/>
      <c r="K219" s="43"/>
      <c r="L219" s="43"/>
      <c r="M219" s="85" t="str">
        <f t="shared" si="49"/>
        <v/>
      </c>
      <c r="N219" s="48" t="str">
        <f t="shared" si="51"/>
        <v/>
      </c>
      <c r="O219" s="150"/>
      <c r="P219" s="54"/>
    </row>
    <row r="220">
      <c r="B220" s="40"/>
      <c r="C220" s="146"/>
      <c r="D220" s="41"/>
      <c r="E220" s="41"/>
      <c r="F220" s="147"/>
      <c r="G220" s="43"/>
      <c r="H220" s="43"/>
      <c r="I220" s="43"/>
      <c r="J220" s="43"/>
      <c r="K220" s="43"/>
      <c r="L220" s="43"/>
      <c r="M220" s="85" t="str">
        <f t="shared" si="49"/>
        <v/>
      </c>
      <c r="N220" s="48" t="str">
        <f t="shared" si="51"/>
        <v/>
      </c>
      <c r="O220" s="150"/>
      <c r="P220" s="54"/>
    </row>
    <row r="221">
      <c r="B221" s="40"/>
      <c r="C221" s="146"/>
      <c r="D221" s="41"/>
      <c r="E221" s="41"/>
      <c r="F221" s="147"/>
      <c r="G221" s="43"/>
      <c r="H221" s="43"/>
      <c r="I221" s="43"/>
      <c r="J221" s="43"/>
      <c r="K221" s="43"/>
      <c r="L221" s="43"/>
      <c r="M221" s="85" t="str">
        <f t="shared" si="49"/>
        <v/>
      </c>
      <c r="N221" s="48" t="str">
        <f t="shared" si="51"/>
        <v/>
      </c>
      <c r="O221" s="149">
        <f>O226-O218</f>
        <v>0</v>
      </c>
      <c r="P221" s="56" t="s">
        <v>226</v>
      </c>
    </row>
    <row r="222">
      <c r="B222" s="40"/>
      <c r="C222" s="146"/>
      <c r="D222" s="41"/>
      <c r="E222" s="41"/>
      <c r="F222" s="147"/>
      <c r="G222" s="43"/>
      <c r="H222" s="43"/>
      <c r="I222" s="43"/>
      <c r="J222" s="43"/>
      <c r="K222" s="43"/>
      <c r="L222" s="43"/>
      <c r="M222" s="85" t="str">
        <f t="shared" si="49"/>
        <v/>
      </c>
      <c r="N222" s="48" t="str">
        <f t="shared" si="51"/>
        <v/>
      </c>
      <c r="O222" s="150"/>
      <c r="P222" s="54"/>
    </row>
    <row r="223">
      <c r="N223" s="4"/>
      <c r="O223" s="149" t="str">
        <f>N224</f>
        <v/>
      </c>
      <c r="P223" s="56" t="s">
        <v>226</v>
      </c>
    </row>
    <row r="224">
      <c r="N224" s="4"/>
      <c r="O224" s="150"/>
      <c r="P224" s="54"/>
    </row>
    <row r="225">
      <c r="N225" s="4"/>
      <c r="O225" s="150"/>
      <c r="P225" s="54"/>
    </row>
    <row r="226">
      <c r="N226" s="4"/>
      <c r="O226" s="149">
        <f>M227+N228+N229+N230+N231+N232+N233-M234-N235-N236+M237-M238-M239</f>
        <v>0</v>
      </c>
      <c r="P226" s="56" t="s">
        <v>226</v>
      </c>
    </row>
    <row r="228">
      <c r="B228" s="2" t="s">
        <v>828</v>
      </c>
    </row>
    <row r="229">
      <c r="B229" s="2">
        <v>1.14</v>
      </c>
      <c r="C229" s="143" t="s">
        <v>829</v>
      </c>
    </row>
    <row r="230">
      <c r="B230" s="2">
        <v>1.15</v>
      </c>
      <c r="C230" s="2" t="s">
        <v>521</v>
      </c>
      <c r="N230" s="4"/>
    </row>
    <row r="231">
      <c r="C231" s="2" t="s">
        <v>522</v>
      </c>
      <c r="N231" s="4"/>
    </row>
    <row r="232">
      <c r="C232" s="2" t="s">
        <v>493</v>
      </c>
      <c r="N232" s="4"/>
    </row>
    <row r="233">
      <c r="N233" s="4"/>
    </row>
    <row r="234">
      <c r="N234" s="4"/>
    </row>
    <row r="235">
      <c r="N235" s="4"/>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row r="1081">
      <c r="N1081" s="4"/>
    </row>
  </sheetData>
  <mergeCells count="24">
    <mergeCell ref="B8:D8"/>
    <mergeCell ref="AB8:AC8"/>
    <mergeCell ref="R36:V36"/>
    <mergeCell ref="D147:E147"/>
    <mergeCell ref="D148:E148"/>
    <mergeCell ref="D149:E149"/>
    <mergeCell ref="D150:E150"/>
    <mergeCell ref="D151:E151"/>
    <mergeCell ref="D152:E152"/>
    <mergeCell ref="D153:E153"/>
    <mergeCell ref="D154:E154"/>
    <mergeCell ref="D155:E155"/>
    <mergeCell ref="D156:E156"/>
    <mergeCell ref="D157:E157"/>
    <mergeCell ref="I181:M181"/>
    <mergeCell ref="I203:L203"/>
    <mergeCell ref="I204:L204"/>
    <mergeCell ref="D161:E161"/>
    <mergeCell ref="D162:E162"/>
    <mergeCell ref="D163:E163"/>
    <mergeCell ref="D166:E166"/>
    <mergeCell ref="D167:E167"/>
    <mergeCell ref="D168:E168"/>
    <mergeCell ref="D169:E169"/>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min="6" max="6" width="15.63"/>
    <col customWidth="1" min="17" max="17" width="24.88"/>
    <col customWidth="1" min="18" max="18" width="24.0"/>
    <col customWidth="1" min="20" max="20" width="24.88"/>
  </cols>
  <sheetData>
    <row r="1">
      <c r="A1" s="3" t="s">
        <v>830</v>
      </c>
      <c r="N1" s="4"/>
    </row>
    <row r="2">
      <c r="A2" s="5" t="s">
        <v>831</v>
      </c>
      <c r="B2" s="6"/>
      <c r="C2" s="6"/>
      <c r="D2" s="6"/>
      <c r="E2" s="6"/>
      <c r="F2" s="6"/>
      <c r="G2" s="6"/>
      <c r="H2" s="6"/>
      <c r="I2" s="6"/>
      <c r="J2" s="6"/>
      <c r="K2" s="6"/>
      <c r="N2" s="4"/>
    </row>
    <row r="3">
      <c r="A3" s="5" t="s">
        <v>832</v>
      </c>
      <c r="B3" s="6"/>
      <c r="C3" s="6"/>
      <c r="D3" s="6"/>
      <c r="E3" s="6"/>
      <c r="F3" s="6"/>
      <c r="G3" s="6"/>
      <c r="H3" s="6"/>
      <c r="I3" s="6"/>
      <c r="J3" s="6"/>
      <c r="K3" s="6"/>
      <c r="N3" s="4"/>
    </row>
    <row r="4">
      <c r="A4" s="7" t="s">
        <v>833</v>
      </c>
      <c r="N4" s="4"/>
      <c r="Y4" s="8" t="s">
        <v>7</v>
      </c>
    </row>
    <row r="5">
      <c r="A5" s="9" t="s">
        <v>834</v>
      </c>
      <c r="N5" s="4"/>
      <c r="Y5" s="2" t="s">
        <v>9</v>
      </c>
      <c r="AA5" s="10">
        <v>2021.0</v>
      </c>
    </row>
    <row r="6">
      <c r="A6" s="9" t="s">
        <v>10</v>
      </c>
      <c r="E6" s="11"/>
      <c r="F6" s="11"/>
      <c r="N6" s="4"/>
      <c r="Y6" s="2" t="s">
        <v>11</v>
      </c>
      <c r="AA6" s="12">
        <f>DATEVALUE("12/31/" &amp; AA5)</f>
        <v>44561</v>
      </c>
    </row>
    <row r="7">
      <c r="A7" s="9"/>
      <c r="E7" s="11"/>
      <c r="F7" s="11"/>
      <c r="N7" s="4"/>
      <c r="Y7" s="2" t="s">
        <v>12</v>
      </c>
      <c r="AA7" s="13">
        <v>0.01</v>
      </c>
    </row>
    <row r="8">
      <c r="B8" s="14" t="str">
        <f>"Enter your management fees (for the entire year of " &amp; AA5 &amp; ") using one of the three methods below:"</f>
        <v>Enter your management fees (for the entire year of 2021) using one of the three methods below:</v>
      </c>
      <c r="E8" s="15">
        <v>743.97</v>
      </c>
      <c r="F8" s="8"/>
      <c r="G8" s="2" t="s">
        <v>13</v>
      </c>
      <c r="J8" s="343">
        <v>0.01347531</v>
      </c>
      <c r="K8" s="2" t="s">
        <v>835</v>
      </c>
      <c r="Y8" s="2" t="s">
        <v>14</v>
      </c>
      <c r="AA8" s="17">
        <v>55209.83</v>
      </c>
      <c r="AB8" s="7" t="s">
        <v>15</v>
      </c>
      <c r="AD8" s="7"/>
      <c r="AE8" s="7"/>
      <c r="AF8" s="7"/>
      <c r="AG8" s="7"/>
      <c r="AH8" s="7"/>
      <c r="AI8" s="7"/>
      <c r="AJ8" s="7"/>
      <c r="AK8" s="7"/>
      <c r="AL8" s="7"/>
      <c r="AM8" s="7"/>
      <c r="AN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16</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t="s">
        <v>836</v>
      </c>
      <c r="G20" s="36"/>
      <c r="H20" s="36"/>
      <c r="I20" s="36"/>
      <c r="J20" s="36"/>
      <c r="K20" s="37"/>
      <c r="L20" s="37"/>
      <c r="M20" s="38"/>
      <c r="N20" s="39"/>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row>
    <row r="21">
      <c r="B21" s="40" t="s">
        <v>37</v>
      </c>
      <c r="C21" s="41"/>
      <c r="D21" s="42"/>
      <c r="E21" s="42"/>
      <c r="F21" s="43"/>
      <c r="G21" s="43"/>
      <c r="H21" s="43"/>
      <c r="I21" s="43"/>
      <c r="J21" s="43"/>
      <c r="K21" s="44"/>
      <c r="L21" s="44"/>
      <c r="M21" s="45"/>
    </row>
    <row r="22">
      <c r="B22" s="40" t="s">
        <v>38</v>
      </c>
      <c r="C22" s="41" t="s">
        <v>39</v>
      </c>
      <c r="D22" s="42"/>
      <c r="E22" s="42"/>
      <c r="F22" s="43" t="s">
        <v>837</v>
      </c>
      <c r="G22" s="43"/>
      <c r="H22" s="43"/>
      <c r="I22" s="43"/>
      <c r="J22" s="43"/>
      <c r="K22" s="44"/>
      <c r="L22" s="44"/>
      <c r="M22" s="45"/>
      <c r="N22" s="46" t="s">
        <v>838</v>
      </c>
      <c r="O22" s="46"/>
      <c r="P22" s="46"/>
      <c r="Q22" s="46"/>
    </row>
    <row r="23">
      <c r="B23" s="40" t="s">
        <v>42</v>
      </c>
      <c r="C23" s="41" t="s">
        <v>43</v>
      </c>
      <c r="D23" s="41" t="s">
        <v>44</v>
      </c>
      <c r="E23" s="42"/>
      <c r="F23" s="219" t="s">
        <v>839</v>
      </c>
      <c r="G23" s="43"/>
      <c r="H23" s="43"/>
      <c r="I23" s="43"/>
      <c r="J23" s="43"/>
      <c r="K23" s="44"/>
      <c r="L23" s="44"/>
      <c r="M23" s="45"/>
      <c r="N23" s="46" t="s">
        <v>840</v>
      </c>
      <c r="O23" s="46"/>
      <c r="P23" s="46"/>
      <c r="Q23" s="46"/>
    </row>
    <row r="24">
      <c r="B24" s="40" t="s">
        <v>42</v>
      </c>
      <c r="C24" s="41" t="s">
        <v>47</v>
      </c>
      <c r="D24" s="41" t="s">
        <v>48</v>
      </c>
      <c r="E24" s="42"/>
      <c r="F24" s="219" t="s">
        <v>841</v>
      </c>
      <c r="G24" s="43"/>
      <c r="H24" s="43"/>
      <c r="I24" s="43"/>
      <c r="J24" s="43"/>
      <c r="K24" s="44"/>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50" si="4">if(Count(F26:L26)&gt;0,sum(F26:L26),"")</f>
        <v/>
      </c>
      <c r="N26" s="48" t="str">
        <f t="shared" ref="N26:N50" si="5">if(ISNUMBER(M26)=false,"",if($J$8&lt;&gt;0,if(M26&lt;&gt;"",M26*$J$8,""),""))</f>
        <v/>
      </c>
    </row>
    <row r="27">
      <c r="B27" s="40">
        <v>1.0</v>
      </c>
      <c r="C27" s="41" t="s">
        <v>51</v>
      </c>
      <c r="D27" s="42"/>
      <c r="E27" s="42"/>
      <c r="F27" s="49"/>
      <c r="G27" s="49"/>
      <c r="H27" s="49"/>
      <c r="I27" s="49"/>
      <c r="J27" s="49"/>
      <c r="K27" s="50"/>
      <c r="L27" s="50"/>
      <c r="M27" s="45" t="str">
        <f t="shared" si="4"/>
        <v/>
      </c>
      <c r="N27" s="48" t="str">
        <f t="shared" si="5"/>
        <v/>
      </c>
      <c r="O27" s="153"/>
    </row>
    <row r="28">
      <c r="B28" s="40">
        <v>2.0</v>
      </c>
      <c r="C28" s="41" t="s">
        <v>52</v>
      </c>
      <c r="D28" s="42"/>
      <c r="E28" s="42"/>
      <c r="F28" s="49">
        <v>-1659227.0</v>
      </c>
      <c r="G28" s="49"/>
      <c r="H28" s="49"/>
      <c r="I28" s="49"/>
      <c r="J28" s="49"/>
      <c r="K28" s="50"/>
      <c r="L28" s="50"/>
      <c r="M28" s="51">
        <f t="shared" si="4"/>
        <v>-1659227</v>
      </c>
      <c r="N28" s="48">
        <f t="shared" si="5"/>
        <v>-22358.59819</v>
      </c>
      <c r="O28" s="154">
        <v>-22359.0</v>
      </c>
    </row>
    <row r="29">
      <c r="B29" s="40">
        <v>3.0</v>
      </c>
      <c r="C29" s="41" t="s">
        <v>53</v>
      </c>
      <c r="D29" s="42"/>
      <c r="E29" s="42"/>
      <c r="F29" s="50"/>
      <c r="G29" s="50"/>
      <c r="H29" s="50"/>
      <c r="I29" s="50"/>
      <c r="J29" s="50"/>
      <c r="K29" s="50"/>
      <c r="L29" s="50"/>
      <c r="M29" s="45" t="str">
        <f t="shared" si="4"/>
        <v/>
      </c>
      <c r="N29" s="48" t="str">
        <f t="shared" si="5"/>
        <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row>
    <row r="33">
      <c r="B33" s="40">
        <v>5.0</v>
      </c>
      <c r="C33" s="41" t="s">
        <v>60</v>
      </c>
      <c r="D33" s="42"/>
      <c r="E33" s="42"/>
      <c r="F33" s="49"/>
      <c r="G33" s="50"/>
      <c r="H33" s="49"/>
      <c r="I33" s="50"/>
      <c r="J33" s="50"/>
      <c r="K33" s="50"/>
      <c r="L33" s="50"/>
      <c r="M33" s="45" t="str">
        <f t="shared" si="4"/>
        <v/>
      </c>
      <c r="N33" s="48" t="str">
        <f t="shared" si="5"/>
        <v/>
      </c>
      <c r="O33" s="154">
        <v>4.0</v>
      </c>
      <c r="P33" s="2" t="s">
        <v>61</v>
      </c>
    </row>
    <row r="34">
      <c r="B34" s="40" t="s">
        <v>62</v>
      </c>
      <c r="C34" s="41" t="s">
        <v>63</v>
      </c>
      <c r="D34" s="42"/>
      <c r="E34" s="42"/>
      <c r="F34" s="50"/>
      <c r="G34" s="50"/>
      <c r="H34" s="50"/>
      <c r="I34" s="50"/>
      <c r="J34" s="50"/>
      <c r="K34" s="50"/>
      <c r="L34" s="50"/>
      <c r="M34" s="45" t="str">
        <f t="shared" si="4"/>
        <v/>
      </c>
      <c r="N34" s="48" t="str">
        <f t="shared" si="5"/>
        <v/>
      </c>
      <c r="O34" s="154"/>
    </row>
    <row r="35">
      <c r="B35" s="40" t="s">
        <v>65</v>
      </c>
      <c r="C35" s="41" t="s">
        <v>66</v>
      </c>
      <c r="D35" s="42"/>
      <c r="E35" s="42"/>
      <c r="F35" s="50"/>
      <c r="G35" s="50"/>
      <c r="H35" s="50"/>
      <c r="I35" s="50"/>
      <c r="J35" s="50"/>
      <c r="K35" s="50"/>
      <c r="L35" s="50"/>
      <c r="M35" s="45" t="str">
        <f t="shared" si="4"/>
        <v/>
      </c>
      <c r="N35" s="48" t="str">
        <f t="shared" si="5"/>
        <v/>
      </c>
      <c r="O35" s="154"/>
    </row>
    <row r="36">
      <c r="B36" s="40" t="s">
        <v>67</v>
      </c>
      <c r="C36" s="41" t="s">
        <v>68</v>
      </c>
      <c r="D36" s="42"/>
      <c r="E36" s="42"/>
      <c r="F36" s="50"/>
      <c r="G36" s="50"/>
      <c r="H36" s="50"/>
      <c r="I36" s="50"/>
      <c r="J36" s="50"/>
      <c r="K36" s="50"/>
      <c r="L36" s="50"/>
      <c r="M36" s="45" t="str">
        <f t="shared" si="4"/>
        <v/>
      </c>
      <c r="N36" s="48" t="str">
        <f t="shared" si="5"/>
        <v/>
      </c>
      <c r="O36" s="153"/>
      <c r="Q36" s="52" t="s">
        <v>69</v>
      </c>
      <c r="R36" s="53" t="s">
        <v>70</v>
      </c>
    </row>
    <row r="37">
      <c r="B37" s="40">
        <v>7.0</v>
      </c>
      <c r="C37" s="41" t="s">
        <v>71</v>
      </c>
      <c r="D37" s="42"/>
      <c r="E37" s="42"/>
      <c r="F37" s="50"/>
      <c r="G37" s="50"/>
      <c r="H37" s="50"/>
      <c r="I37" s="50"/>
      <c r="J37" s="50"/>
      <c r="K37" s="50"/>
      <c r="L37" s="50"/>
      <c r="M37" s="45" t="str">
        <f t="shared" si="4"/>
        <v/>
      </c>
      <c r="N37" s="48" t="str">
        <f t="shared" si="5"/>
        <v/>
      </c>
      <c r="O37" s="153"/>
      <c r="Q37" s="54"/>
      <c r="R37" s="55" t="s">
        <v>72</v>
      </c>
      <c r="S37" s="56" t="s">
        <v>73</v>
      </c>
      <c r="T37" s="52" t="s">
        <v>74</v>
      </c>
      <c r="U37" s="56" t="s">
        <v>75</v>
      </c>
      <c r="V37" s="56" t="s">
        <v>76</v>
      </c>
    </row>
    <row r="38">
      <c r="B38" s="40">
        <v>8.0</v>
      </c>
      <c r="C38" s="41" t="s">
        <v>77</v>
      </c>
      <c r="D38" s="42"/>
      <c r="E38" s="42"/>
      <c r="F38" s="50"/>
      <c r="G38" s="50"/>
      <c r="H38" s="50"/>
      <c r="I38" s="50"/>
      <c r="J38" s="50"/>
      <c r="K38" s="50"/>
      <c r="L38" s="50"/>
      <c r="M38" s="45" t="str">
        <f t="shared" si="4"/>
        <v/>
      </c>
      <c r="N38" s="48" t="str">
        <f t="shared" si="5"/>
        <v/>
      </c>
      <c r="O38" s="153"/>
      <c r="Q38" s="56" t="s">
        <v>78</v>
      </c>
      <c r="R38" s="57"/>
      <c r="S38" s="58" t="str">
        <f t="shared" ref="S38:S41" si="6">R38/$Q$38</f>
        <v>#VALUE!</v>
      </c>
      <c r="T38" s="57"/>
      <c r="U38" s="59" t="str">
        <f t="shared" ref="U38:U40" si="7">$S$35*S38</f>
        <v>#VALUE!</v>
      </c>
      <c r="V38" s="56" t="s">
        <v>79</v>
      </c>
    </row>
    <row r="39">
      <c r="B39" s="40" t="s">
        <v>80</v>
      </c>
      <c r="C39" s="41" t="s">
        <v>81</v>
      </c>
      <c r="D39" s="42"/>
      <c r="E39" s="42"/>
      <c r="F39" s="50"/>
      <c r="G39" s="50"/>
      <c r="H39" s="50"/>
      <c r="I39" s="50"/>
      <c r="J39" s="50"/>
      <c r="K39" s="50"/>
      <c r="L39" s="50"/>
      <c r="M39" s="45" t="str">
        <f t="shared" si="4"/>
        <v/>
      </c>
      <c r="N39" s="48" t="str">
        <f t="shared" si="5"/>
        <v/>
      </c>
      <c r="O39" s="153"/>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O40" s="153"/>
      <c r="Q40" s="56" t="s">
        <v>85</v>
      </c>
      <c r="R40" s="57"/>
      <c r="S40" s="58" t="str">
        <f t="shared" si="6"/>
        <v>#VALUE!</v>
      </c>
      <c r="T40" s="54"/>
      <c r="U40" s="59" t="str">
        <f t="shared" si="7"/>
        <v>#VALUE!</v>
      </c>
      <c r="V40" s="8" t="s">
        <v>86</v>
      </c>
    </row>
    <row r="41">
      <c r="B41" s="40" t="s">
        <v>87</v>
      </c>
      <c r="C41" s="41" t="s">
        <v>88</v>
      </c>
      <c r="D41" s="42"/>
      <c r="E41" s="42"/>
      <c r="F41" s="50"/>
      <c r="G41" s="50"/>
      <c r="H41" s="50"/>
      <c r="I41" s="50"/>
      <c r="J41" s="50"/>
      <c r="K41" s="50"/>
      <c r="L41" s="50"/>
      <c r="M41" s="45" t="str">
        <f t="shared" si="4"/>
        <v/>
      </c>
      <c r="N41" s="48" t="str">
        <f t="shared" si="5"/>
        <v/>
      </c>
      <c r="O41" s="153"/>
      <c r="Q41" s="60" t="s">
        <v>89</v>
      </c>
      <c r="R41" s="57"/>
      <c r="S41" s="58" t="str">
        <f t="shared" si="6"/>
        <v>#VALUE!</v>
      </c>
      <c r="T41" s="54"/>
      <c r="U41" s="54"/>
      <c r="V41" s="54"/>
    </row>
    <row r="42">
      <c r="B42" s="40">
        <v>10.0</v>
      </c>
      <c r="C42" s="41" t="s">
        <v>90</v>
      </c>
      <c r="D42" s="42"/>
      <c r="E42" s="42"/>
      <c r="F42" s="50"/>
      <c r="G42" s="50"/>
      <c r="H42" s="50"/>
      <c r="I42" s="50"/>
      <c r="J42" s="50"/>
      <c r="K42" s="50"/>
      <c r="L42" s="50"/>
      <c r="M42" s="45" t="str">
        <f t="shared" si="4"/>
        <v/>
      </c>
      <c r="N42" s="48" t="str">
        <f t="shared" si="5"/>
        <v/>
      </c>
      <c r="O42" s="153"/>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50"/>
      <c r="G44" s="50"/>
      <c r="H44" s="50"/>
      <c r="I44" s="50"/>
      <c r="J44" s="50"/>
      <c r="K44" s="50"/>
      <c r="L44" s="50"/>
      <c r="M44" s="45" t="str">
        <f t="shared" si="4"/>
        <v/>
      </c>
      <c r="N44" s="48" t="str">
        <f t="shared" si="5"/>
        <v/>
      </c>
      <c r="O44" s="153"/>
    </row>
    <row r="45">
      <c r="B45" s="40"/>
      <c r="C45" s="41" t="s">
        <v>96</v>
      </c>
      <c r="D45" s="41" t="s">
        <v>97</v>
      </c>
      <c r="E45" s="42"/>
      <c r="F45" s="50"/>
      <c r="G45" s="50"/>
      <c r="H45" s="50"/>
      <c r="I45" s="50"/>
      <c r="J45" s="50"/>
      <c r="K45" s="50"/>
      <c r="L45" s="50"/>
      <c r="M45" s="45" t="str">
        <f t="shared" si="4"/>
        <v/>
      </c>
      <c r="N45" s="48" t="str">
        <f t="shared" si="5"/>
        <v/>
      </c>
      <c r="O45" s="153"/>
    </row>
    <row r="46">
      <c r="B46" s="40"/>
      <c r="C46" s="41" t="s">
        <v>98</v>
      </c>
      <c r="D46" s="42"/>
      <c r="E46" s="42"/>
      <c r="F46" s="50"/>
      <c r="G46" s="50"/>
      <c r="H46" s="50"/>
      <c r="I46" s="50"/>
      <c r="J46" s="50"/>
      <c r="K46" s="50"/>
      <c r="L46" s="50"/>
      <c r="M46" s="45" t="str">
        <f t="shared" si="4"/>
        <v/>
      </c>
      <c r="N46" s="48" t="str">
        <f t="shared" si="5"/>
        <v/>
      </c>
      <c r="O46" s="153"/>
    </row>
    <row r="47">
      <c r="B47" s="40">
        <v>12.0</v>
      </c>
      <c r="C47" s="41" t="s">
        <v>99</v>
      </c>
      <c r="D47" s="42"/>
      <c r="E47" s="42"/>
      <c r="F47" s="49"/>
      <c r="G47" s="50"/>
      <c r="H47" s="50"/>
      <c r="I47" s="50"/>
      <c r="J47" s="50"/>
      <c r="K47" s="50"/>
      <c r="L47" s="50"/>
      <c r="M47" s="45" t="str">
        <f t="shared" si="4"/>
        <v/>
      </c>
      <c r="N47" s="48" t="str">
        <f t="shared" si="5"/>
        <v/>
      </c>
      <c r="O47" s="153"/>
    </row>
    <row r="48">
      <c r="B48" s="63" t="s">
        <v>100</v>
      </c>
      <c r="C48" s="64" t="s">
        <v>101</v>
      </c>
      <c r="D48" s="64"/>
      <c r="E48" s="65"/>
      <c r="F48" s="220"/>
      <c r="G48" s="220"/>
      <c r="H48" s="220"/>
      <c r="I48" s="220"/>
      <c r="J48" s="220"/>
      <c r="K48" s="220"/>
      <c r="L48" s="220"/>
      <c r="M48" s="67" t="str">
        <f t="shared" si="4"/>
        <v/>
      </c>
      <c r="N48" s="68" t="str">
        <f t="shared" si="5"/>
        <v/>
      </c>
      <c r="O48" s="155"/>
      <c r="P48" s="2"/>
    </row>
    <row r="49">
      <c r="B49" s="63"/>
      <c r="C49" s="64" t="s">
        <v>102</v>
      </c>
      <c r="D49" s="64" t="s">
        <v>97</v>
      </c>
      <c r="E49" s="65"/>
      <c r="F49" s="220"/>
      <c r="G49" s="220"/>
      <c r="H49" s="220"/>
      <c r="I49" s="220"/>
      <c r="J49" s="220"/>
      <c r="K49" s="220"/>
      <c r="L49" s="220"/>
      <c r="M49" s="67" t="str">
        <f t="shared" si="4"/>
        <v/>
      </c>
      <c r="N49" s="68" t="str">
        <f t="shared" si="5"/>
        <v/>
      </c>
      <c r="O49" s="155"/>
      <c r="P49" s="2" t="s">
        <v>104</v>
      </c>
    </row>
    <row r="50">
      <c r="B50" s="40"/>
      <c r="C50" s="64" t="s">
        <v>105</v>
      </c>
      <c r="D50" s="64" t="s">
        <v>106</v>
      </c>
      <c r="E50" s="65"/>
      <c r="F50" s="220"/>
      <c r="G50" s="220"/>
      <c r="H50" s="220"/>
      <c r="I50" s="220"/>
      <c r="J50" s="220"/>
      <c r="K50" s="220"/>
      <c r="L50" s="220"/>
      <c r="M50" s="67" t="str">
        <f t="shared" si="4"/>
        <v/>
      </c>
      <c r="N50" s="68" t="str">
        <f t="shared" si="5"/>
        <v/>
      </c>
      <c r="O50" s="156">
        <v>744.0</v>
      </c>
      <c r="P50" s="73" t="s">
        <v>107</v>
      </c>
    </row>
    <row r="51">
      <c r="B51" s="40"/>
      <c r="C51" s="64" t="s">
        <v>108</v>
      </c>
      <c r="D51" s="42"/>
      <c r="E51" s="42"/>
      <c r="F51" s="50"/>
      <c r="G51" s="50"/>
      <c r="H51" s="50"/>
      <c r="I51" s="50"/>
      <c r="J51" s="50"/>
      <c r="K51" s="50"/>
      <c r="L51" s="50"/>
      <c r="M51" s="45"/>
      <c r="N51" s="48"/>
      <c r="O51" s="153"/>
    </row>
    <row r="52">
      <c r="B52" s="40" t="s">
        <v>109</v>
      </c>
      <c r="C52" s="41" t="s">
        <v>110</v>
      </c>
      <c r="D52" s="42"/>
      <c r="E52" s="42"/>
      <c r="F52" s="50"/>
      <c r="G52" s="50"/>
      <c r="H52" s="50"/>
      <c r="I52" s="50"/>
      <c r="J52" s="50"/>
      <c r="K52" s="50"/>
      <c r="L52" s="50"/>
      <c r="M52" s="45" t="str">
        <f t="shared" ref="M52:M67" si="8">if(Count(F52:L52)&gt;0,sum(F52:L52),"")</f>
        <v/>
      </c>
      <c r="N52" s="48" t="str">
        <f t="shared" ref="N52:N67" si="9">if(ISNUMBER(M52)=false,"",if($J$8&lt;&gt;0,if(M52&lt;&gt;"",M52*$J$8,""),""))</f>
        <v/>
      </c>
      <c r="O52" s="153"/>
    </row>
    <row r="53">
      <c r="B53" s="40"/>
      <c r="C53" s="41" t="s">
        <v>111</v>
      </c>
      <c r="D53" s="41"/>
      <c r="E53" s="42"/>
      <c r="F53" s="50"/>
      <c r="G53" s="50"/>
      <c r="H53" s="50"/>
      <c r="I53" s="50"/>
      <c r="J53" s="50"/>
      <c r="K53" s="50"/>
      <c r="L53" s="50"/>
      <c r="M53" s="45" t="str">
        <f t="shared" si="8"/>
        <v/>
      </c>
      <c r="N53" s="48" t="str">
        <f t="shared" si="9"/>
        <v/>
      </c>
      <c r="O53" s="153"/>
    </row>
    <row r="54">
      <c r="B54" s="40" t="s">
        <v>112</v>
      </c>
      <c r="C54" s="41" t="s">
        <v>113</v>
      </c>
      <c r="D54" s="42"/>
      <c r="E54" s="42"/>
      <c r="F54" s="50"/>
      <c r="G54" s="50"/>
      <c r="H54" s="50"/>
      <c r="I54" s="50"/>
      <c r="J54" s="50"/>
      <c r="K54" s="50"/>
      <c r="L54" s="50"/>
      <c r="M54" s="45" t="str">
        <f t="shared" si="8"/>
        <v/>
      </c>
      <c r="N54" s="48" t="str">
        <f t="shared" si="9"/>
        <v/>
      </c>
      <c r="O54" s="153"/>
    </row>
    <row r="55">
      <c r="B55" s="40"/>
      <c r="C55" s="41" t="s">
        <v>114</v>
      </c>
      <c r="D55" s="42"/>
      <c r="E55" s="42"/>
      <c r="F55" s="50"/>
      <c r="G55" s="50"/>
      <c r="H55" s="50"/>
      <c r="I55" s="50"/>
      <c r="J55" s="50"/>
      <c r="K55" s="50"/>
      <c r="L55" s="50"/>
      <c r="M55" s="45" t="str">
        <f t="shared" si="8"/>
        <v/>
      </c>
      <c r="N55" s="48" t="str">
        <f t="shared" si="9"/>
        <v/>
      </c>
      <c r="O55" s="153"/>
    </row>
    <row r="56">
      <c r="B56" s="40" t="s">
        <v>115</v>
      </c>
      <c r="C56" s="41" t="s">
        <v>116</v>
      </c>
      <c r="D56" s="42"/>
      <c r="E56" s="42"/>
      <c r="F56" s="50"/>
      <c r="G56" s="50"/>
      <c r="H56" s="50"/>
      <c r="I56" s="50"/>
      <c r="J56" s="50"/>
      <c r="K56" s="50"/>
      <c r="L56" s="50"/>
      <c r="M56" s="45" t="str">
        <f t="shared" si="8"/>
        <v/>
      </c>
      <c r="N56" s="48" t="str">
        <f t="shared" si="9"/>
        <v/>
      </c>
      <c r="O56" s="153"/>
    </row>
    <row r="57">
      <c r="B57" s="40"/>
      <c r="C57" s="41" t="s">
        <v>117</v>
      </c>
      <c r="D57" s="42"/>
      <c r="E57" s="42"/>
      <c r="F57" s="50"/>
      <c r="G57" s="50"/>
      <c r="H57" s="50"/>
      <c r="I57" s="50"/>
      <c r="J57" s="50"/>
      <c r="K57" s="50"/>
      <c r="L57" s="50"/>
      <c r="M57" s="45" t="str">
        <f t="shared" si="8"/>
        <v/>
      </c>
      <c r="N57" s="48" t="str">
        <f t="shared" si="9"/>
        <v/>
      </c>
      <c r="O57" s="153"/>
    </row>
    <row r="58">
      <c r="B58" s="40"/>
      <c r="C58" s="41" t="s">
        <v>117</v>
      </c>
      <c r="D58" s="42"/>
      <c r="E58" s="42"/>
      <c r="F58" s="50"/>
      <c r="G58" s="50"/>
      <c r="H58" s="50"/>
      <c r="I58" s="50"/>
      <c r="J58" s="50"/>
      <c r="K58" s="50"/>
      <c r="L58" s="50"/>
      <c r="M58" s="45" t="str">
        <f t="shared" si="8"/>
        <v/>
      </c>
      <c r="N58" s="48" t="str">
        <f t="shared" si="9"/>
        <v/>
      </c>
      <c r="O58" s="153"/>
    </row>
    <row r="59">
      <c r="B59" s="40"/>
      <c r="C59" s="41" t="s">
        <v>117</v>
      </c>
      <c r="D59" s="42"/>
      <c r="E59" s="42"/>
      <c r="F59" s="50"/>
      <c r="G59" s="50"/>
      <c r="H59" s="50"/>
      <c r="I59" s="50"/>
      <c r="J59" s="50"/>
      <c r="K59" s="50"/>
      <c r="L59" s="50"/>
      <c r="M59" s="45" t="str">
        <f t="shared" si="8"/>
        <v/>
      </c>
      <c r="N59" s="48" t="str">
        <f t="shared" si="9"/>
        <v/>
      </c>
      <c r="O59" s="153"/>
    </row>
    <row r="60">
      <c r="B60" s="40"/>
      <c r="C60" s="41" t="s">
        <v>117</v>
      </c>
      <c r="D60" s="42"/>
      <c r="E60" s="42"/>
      <c r="F60" s="50"/>
      <c r="G60" s="50"/>
      <c r="H60" s="50"/>
      <c r="I60" s="50"/>
      <c r="J60" s="50"/>
      <c r="K60" s="50"/>
      <c r="L60" s="50"/>
      <c r="M60" s="45" t="str">
        <f t="shared" si="8"/>
        <v/>
      </c>
      <c r="N60" s="48" t="str">
        <f t="shared" si="9"/>
        <v/>
      </c>
      <c r="O60" s="153"/>
    </row>
    <row r="61">
      <c r="B61" s="40"/>
      <c r="C61" s="41" t="s">
        <v>117</v>
      </c>
      <c r="D61" s="42"/>
      <c r="E61" s="42"/>
      <c r="F61" s="50"/>
      <c r="G61" s="50"/>
      <c r="H61" s="50"/>
      <c r="I61" s="50"/>
      <c r="J61" s="50"/>
      <c r="K61" s="50"/>
      <c r="L61" s="50"/>
      <c r="M61" s="45" t="str">
        <f t="shared" si="8"/>
        <v/>
      </c>
      <c r="N61" s="48" t="str">
        <f t="shared" si="9"/>
        <v/>
      </c>
      <c r="O61" s="153"/>
    </row>
    <row r="62">
      <c r="B62" s="40"/>
      <c r="C62" s="41" t="s">
        <v>117</v>
      </c>
      <c r="D62" s="42"/>
      <c r="E62" s="42"/>
      <c r="F62" s="50"/>
      <c r="G62" s="50"/>
      <c r="H62" s="50"/>
      <c r="I62" s="50"/>
      <c r="J62" s="50"/>
      <c r="K62" s="50"/>
      <c r="L62" s="50"/>
      <c r="M62" s="45" t="str">
        <f t="shared" si="8"/>
        <v/>
      </c>
      <c r="N62" s="48" t="str">
        <f t="shared" si="9"/>
        <v/>
      </c>
      <c r="O62" s="153"/>
    </row>
    <row r="63">
      <c r="B63" s="40" t="s">
        <v>118</v>
      </c>
      <c r="C63" s="41" t="s">
        <v>119</v>
      </c>
      <c r="D63" s="41"/>
      <c r="E63" s="42"/>
      <c r="F63" s="50"/>
      <c r="G63" s="50"/>
      <c r="H63" s="49"/>
      <c r="I63" s="50"/>
      <c r="J63" s="50"/>
      <c r="K63" s="50"/>
      <c r="L63" s="50"/>
      <c r="M63" s="45" t="str">
        <f t="shared" si="8"/>
        <v/>
      </c>
      <c r="N63" s="48" t="str">
        <f t="shared" si="9"/>
        <v/>
      </c>
      <c r="O63" s="153"/>
    </row>
    <row r="64">
      <c r="B64" s="40"/>
      <c r="C64" s="41" t="s">
        <v>120</v>
      </c>
      <c r="D64" s="42"/>
      <c r="E64" s="42"/>
      <c r="F64" s="50"/>
      <c r="G64" s="50"/>
      <c r="H64" s="50"/>
      <c r="I64" s="50"/>
      <c r="J64" s="50"/>
      <c r="K64" s="50"/>
      <c r="L64" s="50"/>
      <c r="M64" s="45" t="str">
        <f t="shared" si="8"/>
        <v/>
      </c>
      <c r="N64" s="48" t="str">
        <f t="shared" si="9"/>
        <v/>
      </c>
      <c r="O64" s="153"/>
    </row>
    <row r="65">
      <c r="B65" s="40" t="s">
        <v>121</v>
      </c>
      <c r="C65" s="41" t="s">
        <v>122</v>
      </c>
      <c r="D65" s="41"/>
      <c r="E65" s="42"/>
      <c r="F65" s="50"/>
      <c r="G65" s="49"/>
      <c r="H65" s="50"/>
      <c r="I65" s="50"/>
      <c r="J65" s="50"/>
      <c r="K65" s="50"/>
      <c r="L65" s="50"/>
      <c r="M65" s="45" t="str">
        <f t="shared" si="8"/>
        <v/>
      </c>
      <c r="N65" s="48" t="str">
        <f t="shared" si="9"/>
        <v/>
      </c>
      <c r="O65" s="153"/>
    </row>
    <row r="66">
      <c r="B66" s="40"/>
      <c r="C66" s="41" t="s">
        <v>123</v>
      </c>
      <c r="D66" s="41" t="s">
        <v>124</v>
      </c>
      <c r="E66" s="42"/>
      <c r="F66" s="49">
        <v>70.0</v>
      </c>
      <c r="G66" s="49"/>
      <c r="H66" s="50"/>
      <c r="I66" s="50"/>
      <c r="J66" s="50"/>
      <c r="K66" s="50"/>
      <c r="L66" s="50"/>
      <c r="M66" s="51">
        <f t="shared" si="8"/>
        <v>70</v>
      </c>
      <c r="N66" s="48">
        <f t="shared" si="9"/>
        <v>0.9432717</v>
      </c>
      <c r="O66" s="154">
        <v>1.0</v>
      </c>
    </row>
    <row r="67">
      <c r="B67" s="40"/>
      <c r="C67" s="64" t="s">
        <v>125</v>
      </c>
      <c r="D67" s="41"/>
      <c r="E67" s="41"/>
      <c r="F67" s="50"/>
      <c r="G67" s="50"/>
      <c r="H67" s="49"/>
      <c r="I67" s="50"/>
      <c r="J67" s="50"/>
      <c r="K67" s="50"/>
      <c r="L67" s="50"/>
      <c r="M67" s="45" t="str">
        <f t="shared" si="8"/>
        <v/>
      </c>
      <c r="N67" s="48" t="str">
        <f t="shared" si="9"/>
        <v/>
      </c>
      <c r="O67" s="153"/>
    </row>
    <row r="68">
      <c r="B68" s="40" t="s">
        <v>126</v>
      </c>
      <c r="C68" s="41" t="s">
        <v>127</v>
      </c>
      <c r="D68" s="41"/>
      <c r="E68" s="42"/>
      <c r="F68" s="74" t="s">
        <v>128</v>
      </c>
      <c r="G68" s="74" t="s">
        <v>128</v>
      </c>
      <c r="H68" s="74" t="s">
        <v>128</v>
      </c>
      <c r="I68" s="74" t="s">
        <v>128</v>
      </c>
      <c r="J68" s="74" t="s">
        <v>128</v>
      </c>
      <c r="K68" s="74" t="s">
        <v>128</v>
      </c>
      <c r="L68" s="74" t="s">
        <v>128</v>
      </c>
      <c r="M68" s="74" t="s">
        <v>128</v>
      </c>
      <c r="N68" s="75"/>
      <c r="O68" s="153"/>
      <c r="P68" s="2" t="s">
        <v>129</v>
      </c>
    </row>
    <row r="69">
      <c r="B69" s="40"/>
      <c r="C69" s="41" t="s">
        <v>130</v>
      </c>
      <c r="D69" s="41" t="s">
        <v>95</v>
      </c>
      <c r="E69" s="42"/>
      <c r="F69" s="74">
        <v>76282.0</v>
      </c>
      <c r="G69" s="74" t="s">
        <v>128</v>
      </c>
      <c r="H69" s="74" t="s">
        <v>128</v>
      </c>
      <c r="I69" s="74" t="s">
        <v>128</v>
      </c>
      <c r="J69" s="74" t="s">
        <v>128</v>
      </c>
      <c r="K69" s="74" t="s">
        <v>128</v>
      </c>
      <c r="L69" s="74" t="s">
        <v>128</v>
      </c>
      <c r="M69" s="74" t="s">
        <v>128</v>
      </c>
      <c r="N69" s="75" t="s">
        <v>128</v>
      </c>
      <c r="O69" s="154">
        <v>763.0</v>
      </c>
      <c r="P69" s="2" t="s">
        <v>129</v>
      </c>
    </row>
    <row r="70">
      <c r="B70" s="40"/>
      <c r="C70" s="76" t="s">
        <v>131</v>
      </c>
      <c r="D70" s="40"/>
      <c r="E70" s="40"/>
      <c r="F70" s="50"/>
      <c r="G70" s="50"/>
      <c r="H70" s="50"/>
      <c r="I70" s="50"/>
      <c r="J70" s="50"/>
      <c r="K70" s="50"/>
      <c r="L70" s="50"/>
      <c r="M70" s="45" t="str">
        <f>if(Count(F70:L70)&gt;0,sum(F70:L70),"")</f>
        <v/>
      </c>
      <c r="N70" s="48" t="str">
        <f>if(ISNUMBER(M70)=false,"",if($J$8&lt;&gt;0,if(M70&lt;&gt;"",M70*$J$8,""),""))</f>
        <v/>
      </c>
      <c r="O70" s="153"/>
    </row>
    <row r="71">
      <c r="B71" s="40" t="s">
        <v>132</v>
      </c>
      <c r="C71" s="41" t="s">
        <v>133</v>
      </c>
      <c r="D71" s="41"/>
      <c r="E71" s="42"/>
      <c r="F71" s="74"/>
      <c r="G71" s="74"/>
      <c r="H71" s="74"/>
      <c r="I71" s="74"/>
      <c r="J71" s="74"/>
      <c r="K71" s="74"/>
      <c r="L71" s="74"/>
      <c r="M71" s="74"/>
      <c r="N71" s="75"/>
      <c r="O71" s="153"/>
      <c r="P71" s="77"/>
    </row>
    <row r="72">
      <c r="B72" s="40"/>
      <c r="C72" s="41" t="s">
        <v>134</v>
      </c>
      <c r="D72" s="41" t="s">
        <v>95</v>
      </c>
      <c r="E72" s="42"/>
      <c r="F72" s="74">
        <v>280.0</v>
      </c>
      <c r="G72" s="74" t="s">
        <v>128</v>
      </c>
      <c r="H72" s="74" t="s">
        <v>128</v>
      </c>
      <c r="I72" s="74" t="s">
        <v>128</v>
      </c>
      <c r="J72" s="74" t="s">
        <v>128</v>
      </c>
      <c r="K72" s="74" t="s">
        <v>128</v>
      </c>
      <c r="L72" s="74" t="s">
        <v>128</v>
      </c>
      <c r="M72" s="74" t="s">
        <v>128</v>
      </c>
      <c r="N72" s="75" t="s">
        <v>128</v>
      </c>
      <c r="O72" s="154">
        <v>4.0</v>
      </c>
      <c r="P72" s="77" t="s">
        <v>136</v>
      </c>
    </row>
    <row r="73">
      <c r="B73" s="40"/>
      <c r="C73" s="76" t="s">
        <v>506</v>
      </c>
      <c r="D73" s="41" t="s">
        <v>507</v>
      </c>
      <c r="E73" s="41"/>
      <c r="F73" s="49">
        <v>1386.0</v>
      </c>
      <c r="G73" s="49"/>
      <c r="H73" s="49"/>
      <c r="I73" s="50"/>
      <c r="J73" s="50"/>
      <c r="K73" s="50"/>
      <c r="L73" s="50"/>
      <c r="M73" s="45"/>
      <c r="N73" s="48"/>
      <c r="O73" s="157"/>
    </row>
    <row r="74">
      <c r="B74" s="40"/>
      <c r="C74" s="76" t="s">
        <v>259</v>
      </c>
      <c r="D74" s="41" t="s">
        <v>260</v>
      </c>
      <c r="E74" s="41"/>
      <c r="F74" s="49">
        <v>217284.0</v>
      </c>
      <c r="G74" s="49"/>
      <c r="H74" s="49"/>
      <c r="I74" s="50"/>
      <c r="J74" s="50"/>
      <c r="K74" s="50"/>
      <c r="L74" s="50"/>
      <c r="M74" s="45"/>
      <c r="N74" s="48"/>
      <c r="O74" s="157"/>
    </row>
    <row r="75">
      <c r="B75" s="40"/>
      <c r="C75" s="76" t="s">
        <v>261</v>
      </c>
      <c r="D75" s="41" t="s">
        <v>262</v>
      </c>
      <c r="E75" s="41"/>
      <c r="F75" s="79" t="s">
        <v>842</v>
      </c>
      <c r="G75" s="49"/>
      <c r="H75" s="49"/>
      <c r="I75" s="50"/>
      <c r="J75" s="50"/>
      <c r="K75" s="50"/>
      <c r="L75" s="50"/>
      <c r="M75" s="45" t="str">
        <f>if(Count(F75:L75)&gt;0,sum(F75:L75),"")</f>
        <v/>
      </c>
      <c r="N75" s="48" t="str">
        <f>if(ISNUMBER(M75)=false,"",if($J$8&lt;&gt;0,if(M75&lt;&gt;"",M75*$J$8,""),""))</f>
        <v/>
      </c>
      <c r="O75" s="157" t="s">
        <v>268</v>
      </c>
    </row>
    <row r="76">
      <c r="B76" s="40"/>
      <c r="C76" s="76" t="s">
        <v>269</v>
      </c>
      <c r="D76" s="41" t="s">
        <v>270</v>
      </c>
      <c r="E76" s="41"/>
      <c r="F76" s="221">
        <v>16883.0</v>
      </c>
      <c r="G76" s="221"/>
      <c r="H76" s="49"/>
      <c r="I76" s="50"/>
      <c r="J76" s="50"/>
      <c r="K76" s="50"/>
      <c r="L76" s="50"/>
      <c r="M76" s="45"/>
      <c r="N76" s="48"/>
      <c r="O76" s="157"/>
    </row>
    <row r="77">
      <c r="B77" s="40"/>
      <c r="C77" s="76" t="s">
        <v>271</v>
      </c>
      <c r="D77" s="41" t="s">
        <v>272</v>
      </c>
      <c r="E77" s="41"/>
      <c r="F77" s="221">
        <v>-274592.0</v>
      </c>
      <c r="G77" s="221"/>
      <c r="H77" s="49"/>
      <c r="I77" s="50"/>
      <c r="J77" s="50"/>
      <c r="K77" s="50"/>
      <c r="L77" s="50"/>
      <c r="M77" s="45">
        <f t="shared" ref="M77:M85" si="10">if(Count(F77:L77)&gt;0,sum(F77:L77),"")</f>
        <v>-274592</v>
      </c>
      <c r="N77" s="48">
        <f t="shared" ref="N77:N85" si="11">if(ISNUMBER(M77)=false,"",if($J$8&lt;&gt;0,if(M77&lt;&gt;"",M77*$J$8,""),""))</f>
        <v>-3700.212324</v>
      </c>
      <c r="O77" s="157">
        <v>3700.0</v>
      </c>
    </row>
    <row r="78">
      <c r="B78" s="40"/>
      <c r="C78" s="76" t="s">
        <v>274</v>
      </c>
      <c r="D78" s="41" t="s">
        <v>275</v>
      </c>
      <c r="E78" s="41"/>
      <c r="F78" s="221"/>
      <c r="G78" s="221"/>
      <c r="H78" s="49"/>
      <c r="I78" s="50"/>
      <c r="J78" s="50"/>
      <c r="K78" s="50"/>
      <c r="L78" s="50"/>
      <c r="M78" s="45" t="str">
        <f t="shared" si="10"/>
        <v/>
      </c>
      <c r="N78" s="48" t="str">
        <f t="shared" si="11"/>
        <v/>
      </c>
      <c r="O78" s="157" t="s">
        <v>282</v>
      </c>
    </row>
    <row r="79">
      <c r="B79" s="40" t="s">
        <v>139</v>
      </c>
      <c r="C79" s="76" t="s">
        <v>137</v>
      </c>
      <c r="D79" s="41"/>
      <c r="E79" s="41"/>
      <c r="F79" s="49"/>
      <c r="G79" s="50"/>
      <c r="H79" s="50"/>
      <c r="I79" s="50"/>
      <c r="J79" s="50"/>
      <c r="K79" s="50"/>
      <c r="L79" s="50"/>
      <c r="M79" s="45" t="str">
        <f t="shared" si="10"/>
        <v/>
      </c>
      <c r="N79" s="48" t="str">
        <f t="shared" si="11"/>
        <v/>
      </c>
      <c r="O79" s="153"/>
    </row>
    <row r="80">
      <c r="B80" s="40" t="s">
        <v>140</v>
      </c>
      <c r="C80" s="42"/>
      <c r="D80" s="41"/>
      <c r="E80" s="41"/>
      <c r="F80" s="50"/>
      <c r="G80" s="50"/>
      <c r="H80" s="49"/>
      <c r="I80" s="50"/>
      <c r="J80" s="50"/>
      <c r="K80" s="50"/>
      <c r="L80" s="50"/>
      <c r="M80" s="45" t="str">
        <f t="shared" si="10"/>
        <v/>
      </c>
      <c r="N80" s="48" t="str">
        <f t="shared" si="11"/>
        <v/>
      </c>
      <c r="O80" s="153"/>
    </row>
    <row r="81">
      <c r="B81" s="40" t="s">
        <v>141</v>
      </c>
      <c r="C81" s="42"/>
      <c r="D81" s="41"/>
      <c r="E81" s="41"/>
      <c r="F81" s="50"/>
      <c r="G81" s="50"/>
      <c r="H81" s="49"/>
      <c r="I81" s="50"/>
      <c r="J81" s="50"/>
      <c r="K81" s="50"/>
      <c r="L81" s="50"/>
      <c r="M81" s="45" t="str">
        <f t="shared" si="10"/>
        <v/>
      </c>
      <c r="N81" s="48" t="str">
        <f t="shared" si="11"/>
        <v/>
      </c>
      <c r="O81" s="153"/>
    </row>
    <row r="82">
      <c r="B82" s="40" t="s">
        <v>142</v>
      </c>
      <c r="C82" s="42"/>
      <c r="D82" s="42"/>
      <c r="E82" s="42"/>
      <c r="F82" s="50"/>
      <c r="G82" s="50"/>
      <c r="H82" s="50"/>
      <c r="I82" s="50"/>
      <c r="J82" s="50"/>
      <c r="K82" s="50"/>
      <c r="L82" s="50"/>
      <c r="M82" s="45" t="str">
        <f t="shared" si="10"/>
        <v/>
      </c>
      <c r="N82" s="48" t="str">
        <f t="shared" si="11"/>
        <v/>
      </c>
      <c r="O82" s="153"/>
    </row>
    <row r="83">
      <c r="B83" s="40" t="s">
        <v>143</v>
      </c>
      <c r="C83" s="42"/>
      <c r="D83" s="42"/>
      <c r="E83" s="42"/>
      <c r="F83" s="50"/>
      <c r="G83" s="50"/>
      <c r="H83" s="50"/>
      <c r="I83" s="50"/>
      <c r="J83" s="50"/>
      <c r="K83" s="50"/>
      <c r="L83" s="50"/>
      <c r="M83" s="45" t="str">
        <f t="shared" si="10"/>
        <v/>
      </c>
      <c r="N83" s="48" t="str">
        <f t="shared" si="11"/>
        <v/>
      </c>
      <c r="O83" s="153"/>
    </row>
    <row r="84">
      <c r="B84" s="40" t="s">
        <v>144</v>
      </c>
      <c r="C84" s="42"/>
      <c r="D84" s="42"/>
      <c r="E84" s="42"/>
      <c r="F84" s="50"/>
      <c r="G84" s="50"/>
      <c r="H84" s="50"/>
      <c r="I84" s="50"/>
      <c r="J84" s="50"/>
      <c r="K84" s="50"/>
      <c r="L84" s="50"/>
      <c r="M84" s="45" t="str">
        <f t="shared" si="10"/>
        <v/>
      </c>
      <c r="N84" s="48" t="str">
        <f t="shared" si="11"/>
        <v/>
      </c>
      <c r="O84" s="153"/>
    </row>
    <row r="85">
      <c r="B85" s="40" t="s">
        <v>145</v>
      </c>
      <c r="C85" s="42"/>
      <c r="D85" s="42"/>
      <c r="E85" s="42"/>
      <c r="F85" s="50"/>
      <c r="G85" s="50"/>
      <c r="H85" s="50"/>
      <c r="I85" s="50"/>
      <c r="J85" s="50"/>
      <c r="K85" s="50"/>
      <c r="L85" s="50"/>
      <c r="M85" s="45" t="str">
        <f t="shared" si="10"/>
        <v/>
      </c>
      <c r="N85" s="48" t="str">
        <f t="shared" si="11"/>
        <v/>
      </c>
      <c r="O85" s="154"/>
    </row>
    <row r="86">
      <c r="B86" s="33"/>
      <c r="C86" s="33"/>
      <c r="D86" s="33"/>
      <c r="E86" s="33"/>
      <c r="F86" s="147"/>
      <c r="G86" s="147"/>
      <c r="H86" s="147"/>
      <c r="I86" s="147"/>
      <c r="J86" s="147"/>
      <c r="K86" s="147"/>
      <c r="L86" s="147"/>
      <c r="N86" s="4"/>
      <c r="O86" s="45"/>
    </row>
    <row r="87">
      <c r="A87" s="8" t="s">
        <v>146</v>
      </c>
      <c r="B87" s="33"/>
      <c r="C87" s="33"/>
      <c r="D87" s="33"/>
      <c r="E87" s="33"/>
      <c r="F87" s="147"/>
      <c r="G87" s="147"/>
      <c r="H87" s="147"/>
      <c r="I87" s="147"/>
      <c r="J87" s="147"/>
      <c r="K87" s="147"/>
      <c r="L87" s="147"/>
      <c r="N87" s="4"/>
      <c r="O87" s="45"/>
    </row>
    <row r="88">
      <c r="B88" s="81" t="s">
        <v>843</v>
      </c>
      <c r="C88" s="82"/>
      <c r="D88" s="82"/>
      <c r="E88" s="82"/>
      <c r="F88" s="147"/>
      <c r="G88" s="147"/>
      <c r="H88" s="147"/>
      <c r="I88" s="147"/>
      <c r="J88" s="147"/>
      <c r="K88" s="147"/>
      <c r="L88" s="147"/>
      <c r="N88" s="4"/>
      <c r="O88" s="45"/>
    </row>
    <row r="89">
      <c r="B89" s="33"/>
      <c r="C89" s="33"/>
      <c r="D89" s="33"/>
      <c r="E89" s="33"/>
      <c r="F89" s="147"/>
      <c r="G89" s="147"/>
      <c r="H89" s="147"/>
      <c r="I89" s="147"/>
      <c r="J89" s="147"/>
      <c r="K89" s="147"/>
      <c r="L89" s="147"/>
      <c r="N89" s="4"/>
      <c r="O89" s="158"/>
      <c r="R89" s="83"/>
    </row>
    <row r="90">
      <c r="B90" s="40"/>
      <c r="C90" s="146" t="s">
        <v>844</v>
      </c>
      <c r="D90" s="42"/>
      <c r="E90" s="42"/>
      <c r="F90" s="50"/>
      <c r="G90" s="50"/>
      <c r="H90" s="50"/>
      <c r="I90" s="50"/>
      <c r="J90" s="50"/>
      <c r="K90" s="50"/>
      <c r="L90" s="50"/>
      <c r="M90" s="85" t="str">
        <f t="shared" ref="M90:M138" si="12">if(Count(F90:L90)&gt;0,sum(F90:L90),"")</f>
        <v/>
      </c>
      <c r="N90" s="48" t="str">
        <f t="shared" ref="N90:N138" si="13">if(ISNUMBER(M90)=false,"",if($J$8&lt;&gt;0,if(M90&lt;&gt;"",M90*$J$8,""),""))</f>
        <v/>
      </c>
      <c r="O90" s="154"/>
    </row>
    <row r="91">
      <c r="B91" s="40"/>
      <c r="C91" s="84" t="s">
        <v>845</v>
      </c>
      <c r="D91" s="42"/>
      <c r="E91" s="42"/>
      <c r="F91" s="50"/>
      <c r="G91" s="50"/>
      <c r="H91" s="50"/>
      <c r="I91" s="50"/>
      <c r="J91" s="50"/>
      <c r="K91" s="50"/>
      <c r="L91" s="50"/>
      <c r="M91" s="85" t="str">
        <f t="shared" si="12"/>
        <v/>
      </c>
      <c r="N91" s="48" t="str">
        <f t="shared" si="13"/>
        <v/>
      </c>
      <c r="O91" s="154"/>
    </row>
    <row r="92">
      <c r="B92" s="40" t="s">
        <v>846</v>
      </c>
      <c r="C92" s="84" t="s">
        <v>52</v>
      </c>
      <c r="D92" s="42"/>
      <c r="E92" s="42"/>
      <c r="F92" s="49">
        <v>-6339.0</v>
      </c>
      <c r="G92" s="50"/>
      <c r="H92" s="50"/>
      <c r="I92" s="50"/>
      <c r="J92" s="50"/>
      <c r="K92" s="50"/>
      <c r="L92" s="50"/>
      <c r="M92" s="159">
        <f t="shared" si="12"/>
        <v>-6339</v>
      </c>
      <c r="N92" s="48">
        <f t="shared" si="13"/>
        <v>-85.41999009</v>
      </c>
      <c r="O92" s="154">
        <v>-85.0</v>
      </c>
    </row>
    <row r="93">
      <c r="B93" s="40" t="s">
        <v>54</v>
      </c>
      <c r="C93" s="84" t="s">
        <v>60</v>
      </c>
      <c r="D93" s="42"/>
      <c r="E93" s="42"/>
      <c r="F93" s="49">
        <v>20.0</v>
      </c>
      <c r="G93" s="50"/>
      <c r="H93" s="50"/>
      <c r="I93" s="50"/>
      <c r="J93" s="50"/>
      <c r="K93" s="50"/>
      <c r="L93" s="50"/>
      <c r="M93" s="159">
        <f t="shared" si="12"/>
        <v>20</v>
      </c>
      <c r="N93" s="48">
        <f t="shared" si="13"/>
        <v>0.2695062</v>
      </c>
      <c r="O93" s="154">
        <v>1.0</v>
      </c>
    </row>
    <row r="94">
      <c r="B94" s="40"/>
      <c r="C94" s="84"/>
      <c r="D94" s="42"/>
      <c r="E94" s="42"/>
      <c r="F94" s="50"/>
      <c r="G94" s="50"/>
      <c r="H94" s="50"/>
      <c r="I94" s="50"/>
      <c r="J94" s="50"/>
      <c r="K94" s="50"/>
      <c r="L94" s="50"/>
      <c r="M94" s="85" t="str">
        <f t="shared" si="12"/>
        <v/>
      </c>
      <c r="N94" s="48" t="str">
        <f t="shared" si="13"/>
        <v/>
      </c>
      <c r="O94" s="154"/>
    </row>
    <row r="95">
      <c r="B95" s="40"/>
      <c r="C95" s="146" t="s">
        <v>847</v>
      </c>
      <c r="D95" s="42"/>
      <c r="E95" s="42"/>
      <c r="F95" s="50"/>
      <c r="G95" s="50"/>
      <c r="H95" s="50"/>
      <c r="I95" s="50"/>
      <c r="J95" s="50"/>
      <c r="K95" s="50"/>
      <c r="L95" s="50"/>
      <c r="M95" s="85" t="str">
        <f t="shared" si="12"/>
        <v/>
      </c>
      <c r="N95" s="48" t="str">
        <f t="shared" si="13"/>
        <v/>
      </c>
      <c r="O95" s="154"/>
    </row>
    <row r="96">
      <c r="B96" s="40"/>
      <c r="C96" s="84" t="s">
        <v>848</v>
      </c>
      <c r="D96" s="42"/>
      <c r="E96" s="42"/>
      <c r="F96" s="49">
        <v>-118444.0</v>
      </c>
      <c r="G96" s="50"/>
      <c r="H96" s="50"/>
      <c r="I96" s="50"/>
      <c r="J96" s="50"/>
      <c r="K96" s="50"/>
      <c r="L96" s="50"/>
      <c r="M96" s="159">
        <f t="shared" si="12"/>
        <v>-118444</v>
      </c>
      <c r="N96" s="48">
        <f t="shared" si="13"/>
        <v>-1596.069618</v>
      </c>
      <c r="O96" s="154">
        <v>-1649.0</v>
      </c>
      <c r="P96" s="206" t="s">
        <v>386</v>
      </c>
    </row>
    <row r="97">
      <c r="B97" s="40"/>
      <c r="C97" s="84"/>
      <c r="D97" s="42"/>
      <c r="E97" s="42"/>
      <c r="F97" s="50"/>
      <c r="G97" s="50"/>
      <c r="H97" s="50"/>
      <c r="I97" s="50"/>
      <c r="J97" s="50"/>
      <c r="K97" s="50"/>
      <c r="L97" s="50"/>
      <c r="M97" s="85" t="str">
        <f t="shared" si="12"/>
        <v/>
      </c>
      <c r="N97" s="48" t="str">
        <f t="shared" si="13"/>
        <v/>
      </c>
      <c r="O97" s="154"/>
    </row>
    <row r="98">
      <c r="B98" s="40"/>
      <c r="C98" s="146" t="s">
        <v>849</v>
      </c>
      <c r="D98" s="42"/>
      <c r="E98" s="42"/>
      <c r="F98" s="50"/>
      <c r="G98" s="50"/>
      <c r="H98" s="50"/>
      <c r="I98" s="50"/>
      <c r="J98" s="50"/>
      <c r="K98" s="50"/>
      <c r="L98" s="50"/>
      <c r="M98" s="85" t="str">
        <f t="shared" si="12"/>
        <v/>
      </c>
      <c r="N98" s="48" t="str">
        <f t="shared" si="13"/>
        <v/>
      </c>
      <c r="O98" s="154"/>
    </row>
    <row r="99">
      <c r="B99" s="40"/>
      <c r="C99" s="84" t="s">
        <v>850</v>
      </c>
      <c r="D99" s="42"/>
      <c r="E99" s="42"/>
      <c r="F99" s="50"/>
      <c r="G99" s="50"/>
      <c r="H99" s="50"/>
      <c r="I99" s="50"/>
      <c r="J99" s="50"/>
      <c r="K99" s="50"/>
      <c r="L99" s="50"/>
      <c r="M99" s="85" t="str">
        <f t="shared" si="12"/>
        <v/>
      </c>
      <c r="N99" s="48" t="str">
        <f t="shared" si="13"/>
        <v/>
      </c>
      <c r="O99" s="154"/>
    </row>
    <row r="100">
      <c r="B100" s="40">
        <v>2.0</v>
      </c>
      <c r="C100" s="84" t="s">
        <v>286</v>
      </c>
      <c r="D100" s="42"/>
      <c r="E100" s="42"/>
      <c r="F100" s="49">
        <v>-4229.0</v>
      </c>
      <c r="G100" s="50"/>
      <c r="H100" s="50"/>
      <c r="I100" s="50"/>
      <c r="J100" s="50"/>
      <c r="K100" s="50"/>
      <c r="L100" s="50"/>
      <c r="M100" s="159">
        <f t="shared" si="12"/>
        <v>-4229</v>
      </c>
      <c r="N100" s="48">
        <f t="shared" si="13"/>
        <v>-56.98708599</v>
      </c>
      <c r="O100" s="154">
        <v>-22359.0</v>
      </c>
      <c r="P100" s="206" t="s">
        <v>386</v>
      </c>
    </row>
    <row r="101">
      <c r="B101" s="40" t="s">
        <v>54</v>
      </c>
      <c r="C101" s="84" t="s">
        <v>60</v>
      </c>
      <c r="D101" s="42"/>
      <c r="E101" s="42"/>
      <c r="F101" s="49">
        <v>13.0</v>
      </c>
      <c r="G101" s="50"/>
      <c r="H101" s="50"/>
      <c r="I101" s="50"/>
      <c r="J101" s="50"/>
      <c r="K101" s="50"/>
      <c r="L101" s="50"/>
      <c r="M101" s="159">
        <f t="shared" si="12"/>
        <v>13</v>
      </c>
      <c r="N101" s="48">
        <f t="shared" si="13"/>
        <v>0.17517903</v>
      </c>
      <c r="O101" s="154">
        <v>4.0</v>
      </c>
      <c r="P101" s="206" t="s">
        <v>386</v>
      </c>
    </row>
    <row r="102">
      <c r="B102" s="40"/>
      <c r="C102" s="84"/>
      <c r="D102" s="42"/>
      <c r="E102" s="42"/>
      <c r="F102" s="50"/>
      <c r="G102" s="50"/>
      <c r="H102" s="50"/>
      <c r="I102" s="50"/>
      <c r="J102" s="50"/>
      <c r="K102" s="50"/>
      <c r="L102" s="50"/>
      <c r="M102" s="85" t="str">
        <f t="shared" si="12"/>
        <v/>
      </c>
      <c r="N102" s="48" t="str">
        <f t="shared" si="13"/>
        <v/>
      </c>
      <c r="O102" s="154"/>
    </row>
    <row r="103">
      <c r="B103" s="40"/>
      <c r="C103" s="146" t="s">
        <v>851</v>
      </c>
      <c r="D103" s="42"/>
      <c r="E103" s="42"/>
      <c r="F103" s="50"/>
      <c r="G103" s="50"/>
      <c r="H103" s="50"/>
      <c r="I103" s="50"/>
      <c r="J103" s="50"/>
      <c r="K103" s="50"/>
      <c r="L103" s="50"/>
      <c r="M103" s="85" t="str">
        <f t="shared" si="12"/>
        <v/>
      </c>
      <c r="N103" s="48" t="str">
        <f t="shared" si="13"/>
        <v/>
      </c>
      <c r="O103" s="154"/>
    </row>
    <row r="104">
      <c r="B104" s="40">
        <v>1.0</v>
      </c>
      <c r="C104" s="84" t="s">
        <v>852</v>
      </c>
      <c r="D104" s="42"/>
      <c r="E104" s="42"/>
      <c r="F104" s="49">
        <v>-39259.0</v>
      </c>
      <c r="G104" s="50"/>
      <c r="H104" s="50"/>
      <c r="I104" s="50"/>
      <c r="J104" s="50"/>
      <c r="K104" s="50"/>
      <c r="L104" s="50"/>
      <c r="M104" s="159">
        <f t="shared" si="12"/>
        <v>-39259</v>
      </c>
      <c r="N104" s="48">
        <f t="shared" si="13"/>
        <v>-529.0271953</v>
      </c>
      <c r="O104" s="154">
        <v>-529.0</v>
      </c>
    </row>
    <row r="105">
      <c r="B105" s="40">
        <v>3.0</v>
      </c>
      <c r="C105" s="84" t="s">
        <v>853</v>
      </c>
      <c r="D105" s="42"/>
      <c r="E105" s="42"/>
      <c r="F105" s="49">
        <v>26.0</v>
      </c>
      <c r="G105" s="50"/>
      <c r="H105" s="50"/>
      <c r="I105" s="50"/>
      <c r="J105" s="50"/>
      <c r="K105" s="50"/>
      <c r="L105" s="50"/>
      <c r="M105" s="159">
        <f t="shared" si="12"/>
        <v>26</v>
      </c>
      <c r="N105" s="48">
        <f t="shared" si="13"/>
        <v>0.35035806</v>
      </c>
      <c r="O105" s="154"/>
    </row>
    <row r="106">
      <c r="B106" s="40"/>
      <c r="C106" s="84"/>
      <c r="D106" s="42"/>
      <c r="E106" s="42"/>
      <c r="F106" s="49"/>
      <c r="G106" s="50"/>
      <c r="H106" s="50"/>
      <c r="I106" s="50"/>
      <c r="J106" s="50"/>
      <c r="K106" s="50"/>
      <c r="L106" s="50"/>
      <c r="M106" s="85" t="str">
        <f t="shared" si="12"/>
        <v/>
      </c>
      <c r="N106" s="48" t="str">
        <f t="shared" si="13"/>
        <v/>
      </c>
      <c r="O106" s="154"/>
    </row>
    <row r="107">
      <c r="B107" s="40"/>
      <c r="C107" s="146" t="s">
        <v>854</v>
      </c>
      <c r="D107" s="42"/>
      <c r="E107" s="42"/>
      <c r="F107" s="49"/>
      <c r="G107" s="50"/>
      <c r="H107" s="50"/>
      <c r="I107" s="50"/>
      <c r="J107" s="50"/>
      <c r="K107" s="50"/>
      <c r="L107" s="50"/>
      <c r="M107" s="85" t="str">
        <f t="shared" si="12"/>
        <v/>
      </c>
      <c r="N107" s="48" t="str">
        <f t="shared" si="13"/>
        <v/>
      </c>
      <c r="O107" s="154"/>
    </row>
    <row r="108">
      <c r="B108" s="40"/>
      <c r="C108" s="84" t="s">
        <v>855</v>
      </c>
      <c r="D108" s="42"/>
      <c r="E108" s="42"/>
      <c r="F108" s="49">
        <v>-87092.0</v>
      </c>
      <c r="G108" s="50"/>
      <c r="H108" s="50"/>
      <c r="I108" s="50"/>
      <c r="J108" s="50"/>
      <c r="K108" s="50"/>
      <c r="L108" s="50"/>
      <c r="M108" s="159">
        <f t="shared" si="12"/>
        <v>-87092</v>
      </c>
      <c r="N108" s="48">
        <f t="shared" si="13"/>
        <v>-1173.591699</v>
      </c>
      <c r="O108" s="154">
        <v>-1174.0</v>
      </c>
    </row>
    <row r="109">
      <c r="B109" s="40"/>
      <c r="C109" s="146"/>
      <c r="D109" s="42"/>
      <c r="E109" s="42"/>
      <c r="F109" s="50"/>
      <c r="G109" s="50"/>
      <c r="H109" s="50"/>
      <c r="I109" s="50"/>
      <c r="J109" s="50"/>
      <c r="K109" s="50"/>
      <c r="L109" s="50"/>
      <c r="M109" s="85" t="str">
        <f t="shared" si="12"/>
        <v/>
      </c>
      <c r="N109" s="48" t="str">
        <f t="shared" si="13"/>
        <v/>
      </c>
      <c r="O109" s="154"/>
    </row>
    <row r="110">
      <c r="B110" s="40"/>
      <c r="C110" s="146" t="s">
        <v>856</v>
      </c>
      <c r="D110" s="42"/>
      <c r="E110" s="42"/>
      <c r="F110" s="49"/>
      <c r="G110" s="50"/>
      <c r="H110" s="50"/>
      <c r="I110" s="50"/>
      <c r="J110" s="50"/>
      <c r="K110" s="50"/>
      <c r="L110" s="50"/>
      <c r="M110" s="85" t="str">
        <f t="shared" si="12"/>
        <v/>
      </c>
      <c r="N110" s="48" t="str">
        <f t="shared" si="13"/>
        <v/>
      </c>
      <c r="O110" s="154"/>
    </row>
    <row r="111">
      <c r="B111" s="40">
        <v>2.0</v>
      </c>
      <c r="C111" s="84" t="s">
        <v>52</v>
      </c>
      <c r="D111" s="42"/>
      <c r="E111" s="42"/>
      <c r="F111" s="49">
        <v>-91092.0</v>
      </c>
      <c r="G111" s="50"/>
      <c r="H111" s="50"/>
      <c r="I111" s="50"/>
      <c r="J111" s="50"/>
      <c r="K111" s="50"/>
      <c r="L111" s="50"/>
      <c r="M111" s="159">
        <f t="shared" si="12"/>
        <v>-91092</v>
      </c>
      <c r="N111" s="48">
        <f t="shared" si="13"/>
        <v>-1227.492939</v>
      </c>
      <c r="O111" s="154">
        <v>-1227.0</v>
      </c>
    </row>
    <row r="112">
      <c r="B112" s="40"/>
      <c r="C112" s="84"/>
      <c r="D112" s="42"/>
      <c r="E112" s="42"/>
      <c r="F112" s="50"/>
      <c r="G112" s="50"/>
      <c r="H112" s="50"/>
      <c r="I112" s="50"/>
      <c r="J112" s="50"/>
      <c r="K112" s="50"/>
      <c r="L112" s="50"/>
      <c r="M112" s="85" t="str">
        <f t="shared" si="12"/>
        <v/>
      </c>
      <c r="N112" s="48" t="str">
        <f t="shared" si="13"/>
        <v/>
      </c>
      <c r="O112" s="154"/>
    </row>
    <row r="113">
      <c r="B113" s="40"/>
      <c r="C113" s="146" t="s">
        <v>857</v>
      </c>
      <c r="D113" s="42"/>
      <c r="E113" s="42"/>
      <c r="F113" s="50"/>
      <c r="G113" s="50"/>
      <c r="H113" s="50"/>
      <c r="I113" s="50"/>
      <c r="J113" s="50"/>
      <c r="K113" s="50"/>
      <c r="L113" s="50"/>
      <c r="M113" s="85" t="str">
        <f t="shared" si="12"/>
        <v/>
      </c>
      <c r="N113" s="48" t="str">
        <f t="shared" si="13"/>
        <v/>
      </c>
      <c r="O113" s="154"/>
    </row>
    <row r="114">
      <c r="B114" s="40"/>
      <c r="C114" s="84" t="s">
        <v>858</v>
      </c>
      <c r="D114" s="42"/>
      <c r="E114" s="42"/>
      <c r="F114" s="50"/>
      <c r="G114" s="50"/>
      <c r="H114" s="50"/>
      <c r="I114" s="50"/>
      <c r="J114" s="50"/>
      <c r="K114" s="50"/>
      <c r="L114" s="50"/>
      <c r="M114" s="85" t="str">
        <f t="shared" si="12"/>
        <v/>
      </c>
      <c r="N114" s="48" t="str">
        <f t="shared" si="13"/>
        <v/>
      </c>
      <c r="O114" s="154"/>
    </row>
    <row r="115">
      <c r="B115" s="40">
        <v>2.0</v>
      </c>
      <c r="C115" s="84" t="s">
        <v>52</v>
      </c>
      <c r="D115" s="42"/>
      <c r="E115" s="42"/>
      <c r="F115" s="49">
        <v>-144011.0</v>
      </c>
      <c r="G115" s="50"/>
      <c r="H115" s="50"/>
      <c r="I115" s="50"/>
      <c r="J115" s="50"/>
      <c r="K115" s="50"/>
      <c r="L115" s="50"/>
      <c r="M115" s="159">
        <f t="shared" si="12"/>
        <v>-144011</v>
      </c>
      <c r="N115" s="48">
        <f t="shared" si="13"/>
        <v>-1940.592868</v>
      </c>
      <c r="O115" s="154">
        <v>-1941.0</v>
      </c>
    </row>
    <row r="116">
      <c r="B116" s="40">
        <v>5.0</v>
      </c>
      <c r="C116" s="84" t="s">
        <v>60</v>
      </c>
      <c r="D116" s="42"/>
      <c r="E116" s="42"/>
      <c r="F116" s="49">
        <v>25.0</v>
      </c>
      <c r="G116" s="50"/>
      <c r="H116" s="50"/>
      <c r="I116" s="50"/>
      <c r="J116" s="50"/>
      <c r="K116" s="50"/>
      <c r="L116" s="50"/>
      <c r="M116" s="159">
        <f t="shared" si="12"/>
        <v>25</v>
      </c>
      <c r="N116" s="48">
        <f t="shared" si="13"/>
        <v>0.33688275</v>
      </c>
      <c r="O116" s="154">
        <v>1.0</v>
      </c>
    </row>
    <row r="117">
      <c r="B117" s="40"/>
      <c r="C117" s="84" t="s">
        <v>859</v>
      </c>
      <c r="D117" s="42"/>
      <c r="E117" s="42"/>
      <c r="F117" s="50"/>
      <c r="G117" s="50"/>
      <c r="H117" s="50"/>
      <c r="I117" s="50"/>
      <c r="J117" s="50"/>
      <c r="K117" s="50"/>
      <c r="L117" s="50"/>
      <c r="M117" s="85" t="str">
        <f t="shared" si="12"/>
        <v/>
      </c>
      <c r="N117" s="48" t="str">
        <f t="shared" si="13"/>
        <v/>
      </c>
      <c r="O117" s="154"/>
    </row>
    <row r="118">
      <c r="B118" s="40">
        <v>1.0</v>
      </c>
      <c r="C118" s="84" t="s">
        <v>860</v>
      </c>
      <c r="D118" s="42"/>
      <c r="E118" s="42"/>
      <c r="F118" s="49">
        <v>-143986.0</v>
      </c>
      <c r="G118" s="50"/>
      <c r="H118" s="50"/>
      <c r="I118" s="50"/>
      <c r="J118" s="50"/>
      <c r="K118" s="50"/>
      <c r="L118" s="50"/>
      <c r="M118" s="159">
        <f t="shared" si="12"/>
        <v>-143986</v>
      </c>
      <c r="N118" s="48">
        <f t="shared" si="13"/>
        <v>-1940.255986</v>
      </c>
      <c r="O118" s="154">
        <v>-1940.0</v>
      </c>
    </row>
    <row r="119">
      <c r="B119" s="40"/>
      <c r="C119" s="84"/>
      <c r="D119" s="42"/>
      <c r="E119" s="42"/>
      <c r="F119" s="50"/>
      <c r="G119" s="50"/>
      <c r="H119" s="50"/>
      <c r="I119" s="50"/>
      <c r="J119" s="50"/>
      <c r="K119" s="50"/>
      <c r="L119" s="50"/>
      <c r="M119" s="85" t="str">
        <f t="shared" si="12"/>
        <v/>
      </c>
      <c r="N119" s="48" t="str">
        <f t="shared" si="13"/>
        <v/>
      </c>
      <c r="O119" s="154"/>
    </row>
    <row r="120">
      <c r="B120" s="40"/>
      <c r="C120" s="146" t="s">
        <v>861</v>
      </c>
      <c r="D120" s="42"/>
      <c r="E120" s="42"/>
      <c r="F120" s="50"/>
      <c r="G120" s="50"/>
      <c r="H120" s="50"/>
      <c r="I120" s="50"/>
      <c r="J120" s="50"/>
      <c r="K120" s="50"/>
      <c r="L120" s="50"/>
      <c r="M120" s="85" t="str">
        <f t="shared" si="12"/>
        <v/>
      </c>
      <c r="N120" s="48" t="str">
        <f t="shared" si="13"/>
        <v/>
      </c>
      <c r="O120" s="154"/>
    </row>
    <row r="121">
      <c r="B121" s="40">
        <v>2.0</v>
      </c>
      <c r="C121" s="84" t="s">
        <v>862</v>
      </c>
      <c r="D121" s="42"/>
      <c r="E121" s="42"/>
      <c r="F121" s="49">
        <v>-49070.0</v>
      </c>
      <c r="G121" s="50"/>
      <c r="H121" s="50"/>
      <c r="I121" s="50"/>
      <c r="J121" s="50"/>
      <c r="K121" s="50"/>
      <c r="L121" s="50"/>
      <c r="M121" s="159">
        <f t="shared" si="12"/>
        <v>-49070</v>
      </c>
      <c r="N121" s="48">
        <f t="shared" si="13"/>
        <v>-661.2334617</v>
      </c>
      <c r="O121" s="154">
        <v>-661.0</v>
      </c>
    </row>
    <row r="122">
      <c r="B122" s="40"/>
      <c r="C122" s="84"/>
      <c r="D122" s="42"/>
      <c r="E122" s="42"/>
      <c r="F122" s="50"/>
      <c r="G122" s="50"/>
      <c r="H122" s="50"/>
      <c r="I122" s="50"/>
      <c r="J122" s="50"/>
      <c r="K122" s="50"/>
      <c r="L122" s="50"/>
      <c r="M122" s="85" t="str">
        <f t="shared" si="12"/>
        <v/>
      </c>
      <c r="N122" s="48" t="str">
        <f t="shared" si="13"/>
        <v/>
      </c>
      <c r="O122" s="154"/>
    </row>
    <row r="123">
      <c r="B123" s="40"/>
      <c r="C123" s="146" t="s">
        <v>863</v>
      </c>
      <c r="D123" s="42"/>
      <c r="E123" s="42"/>
      <c r="F123" s="50"/>
      <c r="G123" s="50"/>
      <c r="H123" s="50"/>
      <c r="I123" s="50"/>
      <c r="J123" s="50"/>
      <c r="K123" s="50"/>
      <c r="L123" s="50"/>
      <c r="M123" s="85" t="str">
        <f t="shared" si="12"/>
        <v/>
      </c>
      <c r="N123" s="48" t="str">
        <f t="shared" si="13"/>
        <v/>
      </c>
      <c r="O123" s="154"/>
    </row>
    <row r="124">
      <c r="B124" s="40"/>
      <c r="C124" s="84" t="s">
        <v>864</v>
      </c>
      <c r="D124" s="42"/>
      <c r="E124" s="42"/>
      <c r="F124" s="50"/>
      <c r="G124" s="50"/>
      <c r="H124" s="50"/>
      <c r="I124" s="50"/>
      <c r="J124" s="50"/>
      <c r="K124" s="50"/>
      <c r="L124" s="50"/>
      <c r="M124" s="85" t="str">
        <f t="shared" si="12"/>
        <v/>
      </c>
      <c r="N124" s="48" t="str">
        <f t="shared" si="13"/>
        <v/>
      </c>
      <c r="O124" s="154"/>
    </row>
    <row r="125">
      <c r="B125" s="40" t="s">
        <v>846</v>
      </c>
      <c r="C125" s="84" t="s">
        <v>865</v>
      </c>
      <c r="D125" s="42"/>
      <c r="E125" s="42"/>
      <c r="F125" s="49">
        <v>-147507.0</v>
      </c>
      <c r="G125" s="50"/>
      <c r="H125" s="50"/>
      <c r="I125" s="50"/>
      <c r="J125" s="50"/>
      <c r="K125" s="50"/>
      <c r="L125" s="50"/>
      <c r="M125" s="159">
        <f t="shared" si="12"/>
        <v>-147507</v>
      </c>
      <c r="N125" s="48">
        <f t="shared" si="13"/>
        <v>-1987.702552</v>
      </c>
      <c r="O125" s="154"/>
      <c r="P125" s="206" t="s">
        <v>386</v>
      </c>
    </row>
    <row r="126">
      <c r="B126" s="40" t="s">
        <v>866</v>
      </c>
      <c r="C126" s="84" t="s">
        <v>867</v>
      </c>
      <c r="D126" s="42"/>
      <c r="E126" s="42"/>
      <c r="F126" s="49">
        <v>120905.0</v>
      </c>
      <c r="G126" s="50"/>
      <c r="H126" s="50"/>
      <c r="I126" s="50"/>
      <c r="J126" s="50"/>
      <c r="K126" s="50"/>
      <c r="L126" s="50"/>
      <c r="M126" s="159">
        <f t="shared" si="12"/>
        <v>120905</v>
      </c>
      <c r="N126" s="48">
        <f t="shared" si="13"/>
        <v>1629.232356</v>
      </c>
      <c r="O126" s="154"/>
      <c r="P126" s="206" t="s">
        <v>386</v>
      </c>
    </row>
    <row r="127">
      <c r="B127" s="40" t="s">
        <v>868</v>
      </c>
      <c r="C127" s="84" t="s">
        <v>869</v>
      </c>
      <c r="D127" s="42"/>
      <c r="E127" s="42"/>
      <c r="F127" s="49">
        <v>-26602.0</v>
      </c>
      <c r="G127" s="50"/>
      <c r="H127" s="50"/>
      <c r="I127" s="50"/>
      <c r="J127" s="50"/>
      <c r="K127" s="50"/>
      <c r="L127" s="50"/>
      <c r="M127" s="159">
        <f t="shared" si="12"/>
        <v>-26602</v>
      </c>
      <c r="N127" s="48">
        <f t="shared" si="13"/>
        <v>-358.4701966</v>
      </c>
      <c r="O127" s="154"/>
      <c r="P127" s="206" t="s">
        <v>386</v>
      </c>
    </row>
    <row r="128">
      <c r="B128" s="40"/>
      <c r="C128" s="84"/>
      <c r="D128" s="42"/>
      <c r="E128" s="42"/>
      <c r="F128" s="50"/>
      <c r="G128" s="50"/>
      <c r="H128" s="50"/>
      <c r="I128" s="50"/>
      <c r="J128" s="50"/>
      <c r="K128" s="50"/>
      <c r="L128" s="50"/>
      <c r="M128" s="85" t="str">
        <f t="shared" si="12"/>
        <v/>
      </c>
      <c r="N128" s="48" t="str">
        <f t="shared" si="13"/>
        <v/>
      </c>
      <c r="O128" s="154"/>
    </row>
    <row r="129">
      <c r="B129" s="40"/>
      <c r="C129" s="146" t="s">
        <v>870</v>
      </c>
      <c r="D129" s="42"/>
      <c r="E129" s="42"/>
      <c r="F129" s="50"/>
      <c r="G129" s="50"/>
      <c r="H129" s="50"/>
      <c r="I129" s="50"/>
      <c r="J129" s="50"/>
      <c r="K129" s="50"/>
      <c r="L129" s="50"/>
      <c r="M129" s="85" t="str">
        <f t="shared" si="12"/>
        <v/>
      </c>
      <c r="N129" s="48" t="str">
        <f t="shared" si="13"/>
        <v/>
      </c>
      <c r="O129" s="154"/>
    </row>
    <row r="130">
      <c r="B130" s="40"/>
      <c r="C130" s="84" t="s">
        <v>871</v>
      </c>
      <c r="D130" s="42"/>
      <c r="E130" s="42"/>
      <c r="F130" s="49">
        <v>-7520.0</v>
      </c>
      <c r="G130" s="50"/>
      <c r="H130" s="50"/>
      <c r="I130" s="50"/>
      <c r="J130" s="50"/>
      <c r="K130" s="50"/>
      <c r="L130" s="50"/>
      <c r="M130" s="159">
        <f t="shared" si="12"/>
        <v>-7520</v>
      </c>
      <c r="N130" s="48">
        <f t="shared" si="13"/>
        <v>-101.3343312</v>
      </c>
      <c r="O130" s="154">
        <v>-101.0</v>
      </c>
    </row>
    <row r="131">
      <c r="B131" s="40"/>
      <c r="C131" s="84"/>
      <c r="D131" s="42"/>
      <c r="E131" s="42"/>
      <c r="F131" s="50"/>
      <c r="G131" s="50"/>
      <c r="H131" s="50"/>
      <c r="I131" s="50"/>
      <c r="J131" s="50"/>
      <c r="K131" s="50"/>
      <c r="L131" s="50"/>
      <c r="M131" s="85" t="str">
        <f t="shared" si="12"/>
        <v/>
      </c>
      <c r="N131" s="48" t="str">
        <f t="shared" si="13"/>
        <v/>
      </c>
      <c r="O131" s="154"/>
    </row>
    <row r="132">
      <c r="B132" s="40"/>
      <c r="C132" s="146" t="s">
        <v>872</v>
      </c>
      <c r="D132" s="42"/>
      <c r="E132" s="42"/>
      <c r="F132" s="50"/>
      <c r="G132" s="50"/>
      <c r="H132" s="50"/>
      <c r="I132" s="50"/>
      <c r="J132" s="50"/>
      <c r="K132" s="50"/>
      <c r="L132" s="50"/>
      <c r="M132" s="85" t="str">
        <f t="shared" si="12"/>
        <v/>
      </c>
      <c r="N132" s="48" t="str">
        <f t="shared" si="13"/>
        <v/>
      </c>
      <c r="O132" s="154"/>
    </row>
    <row r="133">
      <c r="B133" s="40"/>
      <c r="C133" s="84" t="s">
        <v>873</v>
      </c>
      <c r="D133" s="42"/>
      <c r="E133" s="42"/>
      <c r="F133" s="50"/>
      <c r="G133" s="50"/>
      <c r="H133" s="50"/>
      <c r="I133" s="50"/>
      <c r="J133" s="50"/>
      <c r="K133" s="50"/>
      <c r="L133" s="50"/>
      <c r="M133" s="85" t="str">
        <f t="shared" si="12"/>
        <v/>
      </c>
      <c r="N133" s="48" t="str">
        <f t="shared" si="13"/>
        <v/>
      </c>
      <c r="O133" s="154"/>
    </row>
    <row r="134">
      <c r="B134" s="40"/>
      <c r="C134" s="84" t="s">
        <v>874</v>
      </c>
      <c r="D134" s="42"/>
      <c r="E134" s="42"/>
      <c r="F134" s="50"/>
      <c r="G134" s="50"/>
      <c r="H134" s="50"/>
      <c r="I134" s="50"/>
      <c r="J134" s="50"/>
      <c r="K134" s="50"/>
      <c r="L134" s="50"/>
      <c r="M134" s="85" t="str">
        <f t="shared" si="12"/>
        <v/>
      </c>
      <c r="N134" s="48" t="str">
        <f t="shared" si="13"/>
        <v/>
      </c>
      <c r="O134" s="154"/>
    </row>
    <row r="135">
      <c r="B135" s="40">
        <v>2.0</v>
      </c>
      <c r="C135" s="84" t="s">
        <v>52</v>
      </c>
      <c r="D135" s="42"/>
      <c r="E135" s="42"/>
      <c r="F135" s="49">
        <v>-11609.0</v>
      </c>
      <c r="G135" s="50"/>
      <c r="H135" s="50"/>
      <c r="I135" s="50"/>
      <c r="J135" s="50"/>
      <c r="K135" s="50"/>
      <c r="L135" s="50"/>
      <c r="M135" s="159">
        <f t="shared" si="12"/>
        <v>-11609</v>
      </c>
      <c r="N135" s="48">
        <f t="shared" si="13"/>
        <v>-156.4348738</v>
      </c>
      <c r="O135" s="154">
        <v>-156.0</v>
      </c>
    </row>
    <row r="136">
      <c r="B136" s="40">
        <v>5.0</v>
      </c>
      <c r="C136" s="84" t="s">
        <v>60</v>
      </c>
      <c r="D136" s="42"/>
      <c r="E136" s="42"/>
      <c r="F136" s="49">
        <v>37.0</v>
      </c>
      <c r="G136" s="50"/>
      <c r="H136" s="50"/>
      <c r="I136" s="50"/>
      <c r="J136" s="50"/>
      <c r="K136" s="50"/>
      <c r="L136" s="50"/>
      <c r="M136" s="159">
        <f t="shared" si="12"/>
        <v>37</v>
      </c>
      <c r="N136" s="48">
        <f t="shared" si="13"/>
        <v>0.49858647</v>
      </c>
      <c r="O136" s="154"/>
    </row>
    <row r="137">
      <c r="B137" s="40"/>
      <c r="C137" s="84"/>
      <c r="D137" s="42"/>
      <c r="E137" s="42"/>
      <c r="F137" s="50"/>
      <c r="G137" s="50"/>
      <c r="H137" s="50"/>
      <c r="I137" s="50"/>
      <c r="J137" s="50"/>
      <c r="K137" s="50"/>
      <c r="L137" s="50"/>
      <c r="M137" s="85" t="str">
        <f t="shared" si="12"/>
        <v/>
      </c>
      <c r="N137" s="48" t="str">
        <f t="shared" si="13"/>
        <v/>
      </c>
      <c r="O137" s="154"/>
    </row>
    <row r="138">
      <c r="B138" s="40"/>
      <c r="C138" s="84"/>
      <c r="D138" s="42"/>
      <c r="E138" s="42"/>
      <c r="F138" s="49"/>
      <c r="G138" s="50"/>
      <c r="H138" s="50"/>
      <c r="I138" s="50"/>
      <c r="J138" s="50"/>
      <c r="K138" s="50"/>
      <c r="L138" s="50"/>
      <c r="M138" s="85" t="str">
        <f t="shared" si="12"/>
        <v/>
      </c>
      <c r="N138" s="48" t="str">
        <f t="shared" si="13"/>
        <v/>
      </c>
      <c r="O138" s="154"/>
    </row>
    <row r="139">
      <c r="A139" s="228" t="s">
        <v>148</v>
      </c>
      <c r="B139" s="86"/>
      <c r="C139" s="87"/>
      <c r="D139" s="88"/>
      <c r="E139" s="88"/>
      <c r="F139" s="229" t="s">
        <v>875</v>
      </c>
      <c r="M139" s="44"/>
      <c r="N139" s="44"/>
    </row>
    <row r="140">
      <c r="A140" s="7"/>
      <c r="B140" s="86"/>
      <c r="C140" s="87"/>
      <c r="D140" s="88"/>
      <c r="E140" s="88"/>
      <c r="F140" s="44"/>
      <c r="J140" s="44"/>
      <c r="K140" s="44"/>
      <c r="L140" s="44"/>
      <c r="M140" s="44"/>
      <c r="N140" s="44"/>
    </row>
    <row r="141">
      <c r="A141" s="7"/>
      <c r="B141" s="90" t="s">
        <v>149</v>
      </c>
      <c r="C141" s="91"/>
      <c r="D141" s="92"/>
      <c r="E141" s="88"/>
      <c r="F141" s="44"/>
      <c r="G141" s="8" t="s">
        <v>464</v>
      </c>
      <c r="H141" s="43"/>
      <c r="I141" s="44"/>
      <c r="J141" s="44"/>
      <c r="K141" s="44"/>
      <c r="L141" s="44"/>
      <c r="M141" s="44"/>
      <c r="N141" s="44"/>
    </row>
    <row r="142">
      <c r="A142" s="7"/>
      <c r="B142" s="93"/>
      <c r="C142" s="94" t="s">
        <v>150</v>
      </c>
      <c r="D142" s="92"/>
      <c r="E142" s="88"/>
      <c r="F142" s="44"/>
      <c r="H142" s="8" t="s">
        <v>465</v>
      </c>
      <c r="I142" s="8" t="s">
        <v>466</v>
      </c>
      <c r="K142" s="44"/>
      <c r="L142" s="44"/>
      <c r="M142" s="44"/>
      <c r="N142" s="44"/>
    </row>
    <row r="143">
      <c r="A143" s="7"/>
      <c r="B143" s="95" t="s">
        <v>151</v>
      </c>
      <c r="C143" s="96" t="s">
        <v>152</v>
      </c>
      <c r="D143" s="92"/>
      <c r="E143" s="88"/>
      <c r="F143" s="44"/>
      <c r="H143" s="230">
        <v>44702.0</v>
      </c>
      <c r="I143" s="143" t="s">
        <v>467</v>
      </c>
      <c r="K143" s="44"/>
      <c r="L143" s="44"/>
      <c r="M143" s="44"/>
      <c r="N143" s="44"/>
    </row>
    <row r="144">
      <c r="A144" s="7"/>
      <c r="B144" s="97"/>
      <c r="C144" s="98" t="s">
        <v>153</v>
      </c>
      <c r="D144" s="92"/>
      <c r="E144" s="88"/>
      <c r="F144" s="44"/>
      <c r="K144" s="44"/>
      <c r="L144" s="44"/>
      <c r="M144" s="44"/>
      <c r="N144" s="44"/>
    </row>
    <row r="145">
      <c r="A145" s="7"/>
      <c r="B145" s="99"/>
      <c r="C145" s="100" t="s">
        <v>154</v>
      </c>
      <c r="D145" s="92"/>
      <c r="E145" s="88"/>
      <c r="F145" s="44"/>
      <c r="K145" s="44"/>
      <c r="L145" s="44"/>
      <c r="M145" s="44"/>
      <c r="N145" s="44"/>
    </row>
    <row r="146">
      <c r="A146" s="7"/>
      <c r="B146" s="160"/>
      <c r="C146" s="43"/>
      <c r="D146" s="161"/>
      <c r="E146" s="88"/>
      <c r="F146" s="101"/>
      <c r="H146" s="43"/>
      <c r="I146" s="44"/>
      <c r="J146" s="44"/>
      <c r="K146" s="44"/>
      <c r="L146" s="44"/>
      <c r="M146" s="44"/>
      <c r="N146" s="44"/>
    </row>
    <row r="147">
      <c r="A147" s="7"/>
      <c r="B147" s="43"/>
      <c r="C147" s="101" t="s">
        <v>156</v>
      </c>
      <c r="D147" s="162" t="s">
        <v>178</v>
      </c>
      <c r="F147" s="101"/>
      <c r="H147" s="43"/>
      <c r="I147" s="44"/>
      <c r="J147" s="44"/>
      <c r="K147" s="44"/>
      <c r="L147" s="44"/>
      <c r="M147" s="44"/>
      <c r="N147" s="44"/>
    </row>
    <row r="148">
      <c r="B148" s="163" t="s">
        <v>301</v>
      </c>
      <c r="C148" s="104"/>
      <c r="D148" s="105"/>
      <c r="F148" s="107"/>
      <c r="G148" s="107"/>
      <c r="H148" s="43"/>
      <c r="I148" s="44"/>
      <c r="J148" s="44"/>
      <c r="K148" s="44"/>
      <c r="L148" s="44"/>
      <c r="M148" s="44"/>
      <c r="N148" s="44"/>
    </row>
    <row r="149">
      <c r="B149" s="108"/>
      <c r="C149" s="108"/>
      <c r="D149" s="164" t="s">
        <v>159</v>
      </c>
      <c r="F149" s="165" t="s">
        <v>876</v>
      </c>
      <c r="H149" s="109"/>
      <c r="I149" s="109"/>
      <c r="J149" s="71"/>
      <c r="K149" s="71"/>
      <c r="L149" s="71"/>
      <c r="M149" s="71"/>
      <c r="N149" s="71"/>
      <c r="P149" s="110"/>
      <c r="R149" s="111"/>
      <c r="S149" s="54"/>
      <c r="T149" s="54"/>
      <c r="U149" s="54"/>
      <c r="V149" s="54"/>
      <c r="W149" s="54"/>
      <c r="X149" s="54"/>
      <c r="Y149" s="54"/>
      <c r="Z149" s="54"/>
      <c r="AA149" s="54"/>
      <c r="AB149" s="54"/>
    </row>
    <row r="150">
      <c r="B150" s="108"/>
      <c r="C150" s="164"/>
      <c r="D150" s="164" t="s">
        <v>303</v>
      </c>
      <c r="F150" s="166" t="s">
        <v>877</v>
      </c>
      <c r="H150" s="109"/>
      <c r="I150" s="109"/>
      <c r="J150" s="71"/>
      <c r="K150" s="71"/>
      <c r="L150" s="71"/>
      <c r="M150" s="71"/>
      <c r="N150" s="71"/>
      <c r="P150" s="110"/>
      <c r="R150" s="111"/>
      <c r="S150" s="54"/>
      <c r="T150" s="54"/>
      <c r="U150" s="54"/>
      <c r="V150" s="54"/>
      <c r="W150" s="54"/>
      <c r="X150" s="54"/>
      <c r="Y150" s="54"/>
      <c r="Z150" s="54"/>
      <c r="AA150" s="54"/>
      <c r="AB150" s="54"/>
    </row>
    <row r="151">
      <c r="B151" s="108"/>
      <c r="C151" s="164" t="s">
        <v>878</v>
      </c>
      <c r="D151" s="167" t="s">
        <v>161</v>
      </c>
      <c r="F151" s="166">
        <v>100000.0</v>
      </c>
      <c r="G151" s="52" t="s">
        <v>470</v>
      </c>
      <c r="H151" s="119"/>
      <c r="I151" s="186" t="s">
        <v>471</v>
      </c>
      <c r="J151" s="119"/>
      <c r="K151" s="186" t="s">
        <v>472</v>
      </c>
      <c r="L151" s="71"/>
      <c r="M151" s="119"/>
      <c r="N151" s="119"/>
      <c r="O151" s="71"/>
      <c r="P151" s="71"/>
      <c r="Q151" s="54"/>
      <c r="R151" s="54"/>
      <c r="S151" s="54"/>
      <c r="T151" s="54"/>
      <c r="U151" s="52" t="s">
        <v>69</v>
      </c>
      <c r="V151" s="53" t="s">
        <v>70</v>
      </c>
      <c r="AA151" s="54"/>
      <c r="AB151" s="54"/>
    </row>
    <row r="152">
      <c r="B152" s="108"/>
      <c r="C152" s="164" t="s">
        <v>879</v>
      </c>
      <c r="D152" s="167" t="s">
        <v>163</v>
      </c>
      <c r="F152" s="166">
        <v>744.0</v>
      </c>
      <c r="G152" s="231" t="s">
        <v>383</v>
      </c>
      <c r="H152" s="118" t="str">
        <f>N50</f>
        <v/>
      </c>
      <c r="I152" s="232">
        <f t="shared" ref="I152:I153" si="14">F152+H152</f>
        <v>744</v>
      </c>
      <c r="J152" s="119"/>
      <c r="K152" s="132">
        <f>O50</f>
        <v>744</v>
      </c>
      <c r="L152" s="225" t="s">
        <v>880</v>
      </c>
      <c r="R152" s="71"/>
      <c r="S152" s="233" t="s">
        <v>475</v>
      </c>
      <c r="T152" s="54"/>
      <c r="U152" s="54"/>
      <c r="V152" s="55" t="s">
        <v>72</v>
      </c>
      <c r="W152" s="56" t="s">
        <v>73</v>
      </c>
      <c r="X152" s="52" t="s">
        <v>74</v>
      </c>
      <c r="Y152" s="56" t="s">
        <v>75</v>
      </c>
      <c r="Z152" s="56" t="s">
        <v>76</v>
      </c>
      <c r="AA152" s="54"/>
      <c r="AB152" s="54"/>
    </row>
    <row r="153">
      <c r="B153" s="108"/>
      <c r="C153" s="129" t="s">
        <v>308</v>
      </c>
      <c r="D153" s="167" t="s">
        <v>164</v>
      </c>
      <c r="F153" s="166">
        <v>0.0</v>
      </c>
      <c r="G153" s="231" t="s">
        <v>476</v>
      </c>
      <c r="H153" s="132" t="str">
        <f>N33</f>
        <v/>
      </c>
      <c r="I153" s="232">
        <f t="shared" si="14"/>
        <v>0</v>
      </c>
      <c r="J153" s="119"/>
      <c r="K153" s="132">
        <f>O33</f>
        <v>4</v>
      </c>
      <c r="L153" s="225" t="s">
        <v>881</v>
      </c>
      <c r="R153" s="71"/>
      <c r="S153" s="233" t="s">
        <v>475</v>
      </c>
      <c r="T153" s="54"/>
      <c r="U153" s="52" t="s">
        <v>78</v>
      </c>
      <c r="V153" s="57"/>
      <c r="W153" s="58" t="str">
        <f t="shared" ref="W153:W156" si="15">V153/$U$153</f>
        <v>#VALUE!</v>
      </c>
      <c r="X153" s="57"/>
      <c r="Y153" s="59" t="str">
        <f t="shared" ref="Y153:Y155" si="16">$S$35*W153</f>
        <v>#VALUE!</v>
      </c>
      <c r="Z153" s="56" t="s">
        <v>79</v>
      </c>
      <c r="AA153" s="54"/>
      <c r="AB153" s="54"/>
    </row>
    <row r="154">
      <c r="B154" s="108"/>
      <c r="C154" s="170" t="s">
        <v>310</v>
      </c>
      <c r="D154" s="171" t="s">
        <v>165</v>
      </c>
      <c r="F154" s="172">
        <v>762.9</v>
      </c>
      <c r="H154" s="173" t="s">
        <v>311</v>
      </c>
      <c r="I154" s="109"/>
      <c r="J154" s="71"/>
      <c r="K154" s="71"/>
      <c r="L154" s="71" t="s">
        <v>151</v>
      </c>
      <c r="M154" s="71"/>
      <c r="N154" s="71"/>
      <c r="O154" s="54"/>
      <c r="P154" s="234"/>
      <c r="Q154" s="54"/>
      <c r="R154" s="111"/>
      <c r="S154" s="54"/>
      <c r="T154" s="54"/>
      <c r="U154" s="52" t="s">
        <v>82</v>
      </c>
      <c r="V154" s="57"/>
      <c r="W154" s="58" t="str">
        <f t="shared" si="15"/>
        <v>#VALUE!</v>
      </c>
      <c r="X154" s="54"/>
      <c r="Y154" s="59" t="str">
        <f t="shared" si="16"/>
        <v>#VALUE!</v>
      </c>
      <c r="Z154" s="54"/>
      <c r="AA154" s="54"/>
      <c r="AB154" s="54"/>
    </row>
    <row r="155">
      <c r="B155" s="114"/>
      <c r="C155" s="164" t="s">
        <v>167</v>
      </c>
      <c r="D155" s="164" t="s">
        <v>312</v>
      </c>
      <c r="F155" s="174">
        <v>0.01347531</v>
      </c>
      <c r="K155" s="175">
        <f>J8</f>
        <v>0.01347531</v>
      </c>
      <c r="L155" s="225" t="s">
        <v>882</v>
      </c>
      <c r="R155" s="111"/>
      <c r="S155" s="233" t="s">
        <v>475</v>
      </c>
      <c r="T155" s="54"/>
      <c r="U155" s="52" t="s">
        <v>85</v>
      </c>
      <c r="V155" s="57"/>
      <c r="W155" s="58" t="str">
        <f t="shared" si="15"/>
        <v>#VALUE!</v>
      </c>
      <c r="X155" s="54"/>
      <c r="Y155" s="59" t="str">
        <f t="shared" si="16"/>
        <v>#VALUE!</v>
      </c>
      <c r="Z155" s="8" t="s">
        <v>86</v>
      </c>
      <c r="AA155" s="54"/>
      <c r="AB155" s="54"/>
    </row>
    <row r="156">
      <c r="B156" s="114"/>
      <c r="C156" s="164" t="s">
        <v>883</v>
      </c>
      <c r="D156" s="164" t="s">
        <v>168</v>
      </c>
      <c r="F156" s="166"/>
      <c r="H156" s="109"/>
      <c r="I156" s="71"/>
      <c r="J156" s="71"/>
      <c r="K156" s="71"/>
      <c r="L156" s="71"/>
      <c r="M156" s="71"/>
      <c r="N156" s="71"/>
      <c r="P156" s="110"/>
      <c r="R156" s="111"/>
      <c r="S156" s="54"/>
      <c r="T156" s="54"/>
      <c r="U156" s="60" t="s">
        <v>89</v>
      </c>
      <c r="V156" s="57"/>
      <c r="W156" s="58" t="str">
        <f t="shared" si="15"/>
        <v>#VALUE!</v>
      </c>
      <c r="X156" s="54"/>
      <c r="Y156" s="54"/>
      <c r="Z156" s="54"/>
      <c r="AA156" s="54"/>
      <c r="AB156" s="54"/>
    </row>
    <row r="157">
      <c r="B157" s="114"/>
      <c r="C157" s="176" t="s">
        <v>171</v>
      </c>
      <c r="D157" s="176" t="s">
        <v>170</v>
      </c>
      <c r="F157" s="172"/>
      <c r="H157" s="173" t="s">
        <v>311</v>
      </c>
      <c r="J157" s="71"/>
      <c r="K157" s="71"/>
      <c r="L157" s="71"/>
      <c r="M157" s="67"/>
      <c r="P157" s="110"/>
      <c r="R157" s="111"/>
      <c r="S157" s="54"/>
      <c r="T157" s="54"/>
      <c r="U157" s="61" t="s">
        <v>91</v>
      </c>
      <c r="V157" s="62">
        <f>sum(V153:V155)</f>
        <v>0</v>
      </c>
      <c r="W157" s="54"/>
      <c r="X157" s="54"/>
      <c r="Y157" s="54"/>
      <c r="Z157" s="54"/>
      <c r="AA157" s="54"/>
      <c r="AB157" s="54"/>
    </row>
    <row r="158">
      <c r="B158" s="114"/>
      <c r="C158" s="108"/>
      <c r="D158" s="108"/>
      <c r="E158" s="108"/>
      <c r="H158" s="109"/>
      <c r="I158" s="109"/>
      <c r="J158" s="71"/>
      <c r="K158" s="71"/>
      <c r="L158" s="71"/>
      <c r="M158" s="71"/>
      <c r="N158" s="71"/>
      <c r="P158" s="110"/>
      <c r="R158" s="111"/>
      <c r="S158" s="54"/>
      <c r="T158" s="54"/>
      <c r="U158" s="54"/>
      <c r="V158" s="54"/>
      <c r="W158" s="54"/>
      <c r="X158" s="54"/>
      <c r="Y158" s="54"/>
      <c r="Z158" s="54"/>
      <c r="AA158" s="54"/>
      <c r="AB158" s="54"/>
    </row>
    <row r="159">
      <c r="B159" s="163" t="s">
        <v>172</v>
      </c>
      <c r="C159" s="108"/>
      <c r="D159" s="108"/>
      <c r="E159" s="108"/>
      <c r="H159" s="109"/>
      <c r="I159" s="109"/>
      <c r="J159" s="71"/>
      <c r="K159" s="71"/>
      <c r="L159" s="71"/>
      <c r="M159" s="71"/>
      <c r="N159" s="71"/>
      <c r="P159" s="110"/>
      <c r="R159" s="111"/>
      <c r="S159" s="54"/>
      <c r="T159" s="54"/>
      <c r="U159" s="54"/>
      <c r="V159" s="54"/>
      <c r="W159" s="54"/>
      <c r="X159" s="54"/>
      <c r="Y159" s="54"/>
      <c r="Z159" s="54"/>
      <c r="AA159" s="54"/>
      <c r="AB159" s="54"/>
    </row>
    <row r="160">
      <c r="B160" s="114"/>
      <c r="C160" s="164" t="s">
        <v>315</v>
      </c>
      <c r="D160" s="108"/>
      <c r="E160" s="108"/>
      <c r="F160" s="8" t="s">
        <v>316</v>
      </c>
      <c r="G160" s="8" t="s">
        <v>317</v>
      </c>
      <c r="H160" s="2" t="s">
        <v>318</v>
      </c>
      <c r="I160" s="109"/>
      <c r="J160" s="71"/>
      <c r="K160" s="71"/>
      <c r="L160" s="71"/>
      <c r="M160" s="71"/>
      <c r="N160" s="71"/>
      <c r="P160" s="110"/>
      <c r="U160" s="116" t="s">
        <v>319</v>
      </c>
      <c r="V160" s="117"/>
      <c r="W160" s="177"/>
      <c r="X160" s="235" t="s">
        <v>480</v>
      </c>
      <c r="Y160" s="236"/>
      <c r="Z160" s="236"/>
      <c r="AA160" s="236"/>
      <c r="AB160" s="54"/>
      <c r="AC160" s="54"/>
      <c r="AD160" s="54"/>
      <c r="AE160" s="54"/>
      <c r="AF160" s="54"/>
      <c r="AG160" s="54"/>
      <c r="AH160" s="54"/>
      <c r="AI160" s="54"/>
    </row>
    <row r="161">
      <c r="B161" s="114"/>
      <c r="C161" s="129" t="s">
        <v>320</v>
      </c>
      <c r="D161" s="167" t="s">
        <v>321</v>
      </c>
      <c r="F161" s="166">
        <v>0.0</v>
      </c>
      <c r="G161" s="166">
        <v>8148.0</v>
      </c>
      <c r="H161" s="115">
        <f t="shared" ref="H161:H163" si="17">F161+G161</f>
        <v>8148</v>
      </c>
      <c r="I161" s="109"/>
      <c r="J161" s="71"/>
      <c r="K161" s="71"/>
      <c r="L161" s="71"/>
      <c r="M161" s="71"/>
      <c r="N161" s="71"/>
      <c r="P161" s="110"/>
      <c r="U161" s="178"/>
      <c r="V161" s="179"/>
      <c r="W161" s="179"/>
      <c r="X161" s="179"/>
      <c r="Y161" s="179"/>
      <c r="Z161" s="179"/>
      <c r="AA161" s="179"/>
      <c r="AB161" s="179"/>
      <c r="AC161" s="179"/>
      <c r="AD161" s="179"/>
      <c r="AE161" s="179"/>
      <c r="AF161" s="179"/>
      <c r="AG161" s="179"/>
      <c r="AH161" s="179"/>
      <c r="AI161" s="179"/>
      <c r="AJ161" s="180"/>
    </row>
    <row r="162">
      <c r="B162" s="114"/>
      <c r="C162" s="129" t="s">
        <v>320</v>
      </c>
      <c r="D162" s="167" t="s">
        <v>322</v>
      </c>
      <c r="F162" s="166">
        <v>0.0</v>
      </c>
      <c r="G162" s="166">
        <v>24659.0</v>
      </c>
      <c r="H162" s="115">
        <f t="shared" si="17"/>
        <v>24659</v>
      </c>
      <c r="I162" s="109"/>
      <c r="J162" s="71"/>
      <c r="K162" s="71"/>
      <c r="L162" s="71"/>
      <c r="M162" s="71"/>
      <c r="N162" s="71"/>
      <c r="P162" s="110"/>
      <c r="U162" s="181" t="s">
        <v>178</v>
      </c>
      <c r="V162" s="54"/>
      <c r="W162" s="366" t="s">
        <v>884</v>
      </c>
      <c r="X162" s="366" t="s">
        <v>885</v>
      </c>
      <c r="Y162" s="366" t="s">
        <v>886</v>
      </c>
      <c r="Z162" s="237" t="str">
        <f t="shared" ref="Z162:AC162" si="18">I20</f>
        <v/>
      </c>
      <c r="AA162" s="237" t="str">
        <f t="shared" si="18"/>
        <v/>
      </c>
      <c r="AB162" s="237" t="str">
        <f t="shared" si="18"/>
        <v/>
      </c>
      <c r="AC162" s="237" t="str">
        <f t="shared" si="18"/>
        <v/>
      </c>
      <c r="AD162" s="183"/>
      <c r="AE162" s="183"/>
      <c r="AF162" s="183"/>
      <c r="AG162" s="183"/>
      <c r="AH162" s="183"/>
      <c r="AI162" s="183"/>
      <c r="AJ162" s="184"/>
    </row>
    <row r="163">
      <c r="B163" s="114"/>
      <c r="C163" s="129" t="s">
        <v>320</v>
      </c>
      <c r="D163" s="167" t="s">
        <v>323</v>
      </c>
      <c r="F163" s="166">
        <v>0.0</v>
      </c>
      <c r="G163" s="166"/>
      <c r="H163" s="115">
        <f t="shared" si="17"/>
        <v>0</v>
      </c>
      <c r="I163" s="109"/>
      <c r="J163" s="71"/>
      <c r="K163" s="71"/>
      <c r="L163" s="71"/>
      <c r="M163" s="71"/>
      <c r="N163" s="71"/>
      <c r="P163" s="110"/>
      <c r="U163" s="185" t="s">
        <v>324</v>
      </c>
      <c r="V163" s="54"/>
      <c r="W163" s="150"/>
      <c r="X163" s="150" t="str">
        <f t="shared" ref="X163:AC163" si="19">G76</f>
        <v/>
      </c>
      <c r="Y163" s="136" t="str">
        <f t="shared" si="19"/>
        <v/>
      </c>
      <c r="Z163" s="136" t="str">
        <f t="shared" si="19"/>
        <v/>
      </c>
      <c r="AA163" s="136" t="str">
        <f t="shared" si="19"/>
        <v/>
      </c>
      <c r="AB163" s="136" t="str">
        <f t="shared" si="19"/>
        <v/>
      </c>
      <c r="AC163" s="136" t="str">
        <f t="shared" si="19"/>
        <v/>
      </c>
      <c r="AD163" s="54"/>
      <c r="AE163" s="54"/>
      <c r="AF163" s="54"/>
      <c r="AG163" s="54"/>
      <c r="AH163" s="54"/>
      <c r="AI163" s="54"/>
      <c r="AJ163" s="184"/>
    </row>
    <row r="164">
      <c r="B164" s="108"/>
      <c r="C164" s="108"/>
      <c r="D164" s="108"/>
      <c r="E164" s="108"/>
      <c r="G164" s="238" t="s">
        <v>446</v>
      </c>
      <c r="H164" s="115">
        <f>sum(H161:H163)</f>
        <v>32807</v>
      </c>
      <c r="I164" s="109" t="s">
        <v>173</v>
      </c>
      <c r="J164" s="115">
        <f>sum(N166:N169)</f>
        <v>32807.35356</v>
      </c>
      <c r="K164" s="71"/>
      <c r="L164" s="71"/>
      <c r="M164" s="71"/>
      <c r="N164" s="71"/>
      <c r="O164" s="239" t="s">
        <v>481</v>
      </c>
      <c r="P164" s="240"/>
      <c r="U164" s="241" t="s">
        <v>151</v>
      </c>
      <c r="V164" s="119"/>
      <c r="W164" s="119"/>
      <c r="X164" s="119"/>
      <c r="Y164" s="119"/>
      <c r="Z164" s="119"/>
      <c r="AA164" s="119"/>
      <c r="AB164" s="119"/>
      <c r="AC164" s="119"/>
      <c r="AD164" s="119"/>
      <c r="AE164" s="119"/>
      <c r="AF164" s="119"/>
      <c r="AG164" s="119"/>
      <c r="AH164" s="119"/>
      <c r="AI164" s="54"/>
      <c r="AJ164" s="184"/>
    </row>
    <row r="165">
      <c r="B165" s="108"/>
      <c r="C165" s="105"/>
      <c r="D165" s="112"/>
      <c r="E165" s="112"/>
      <c r="F165" s="107" t="s">
        <v>447</v>
      </c>
      <c r="G165" s="107"/>
      <c r="H165" s="43"/>
      <c r="I165" s="118">
        <f>N166+N167</f>
        <v>8148.398679</v>
      </c>
      <c r="J165" s="71"/>
      <c r="K165" s="71"/>
      <c r="L165" s="119"/>
      <c r="M165" s="120"/>
      <c r="N165" s="115"/>
      <c r="O165" s="121"/>
      <c r="P165" s="122"/>
      <c r="U165" s="185" t="s">
        <v>325</v>
      </c>
      <c r="V165" s="141"/>
      <c r="W165" s="141"/>
      <c r="X165" s="141"/>
      <c r="Y165" s="141"/>
      <c r="Z165" s="141"/>
      <c r="AA165" s="141"/>
      <c r="AB165" s="141"/>
      <c r="AC165" s="141"/>
      <c r="AD165" s="141"/>
      <c r="AE165" s="141"/>
      <c r="AF165" s="141"/>
      <c r="AG165" s="141"/>
      <c r="AH165" s="141"/>
      <c r="AI165" s="54"/>
      <c r="AJ165" s="184"/>
    </row>
    <row r="166">
      <c r="B166" s="108"/>
      <c r="C166" s="164" t="s">
        <v>887</v>
      </c>
      <c r="D166" s="167" t="s">
        <v>177</v>
      </c>
      <c r="F166" s="125">
        <v>431067.0</v>
      </c>
      <c r="G166" s="119"/>
      <c r="H166" s="71"/>
      <c r="I166" s="71"/>
      <c r="J166" s="71"/>
      <c r="K166" s="71"/>
      <c r="L166" s="119"/>
      <c r="M166" s="120">
        <f>if(Count(F166:K166)&gt;0,sum(F166:K166),"")</f>
        <v>431067</v>
      </c>
      <c r="N166" s="115">
        <f t="shared" ref="N166:N170" si="20">if(ISNUMBER(M166)=false,"",if($J$8&lt;&gt;0,if(M166&lt;&gt;"",M166*$J$8,""),""))</f>
        <v>5808.761456</v>
      </c>
      <c r="U166" s="181"/>
      <c r="V166" s="52" t="s">
        <v>327</v>
      </c>
      <c r="W166" s="142"/>
      <c r="X166" s="142"/>
      <c r="Y166" s="142"/>
      <c r="Z166" s="142"/>
      <c r="AA166" s="142"/>
      <c r="AB166" s="142"/>
      <c r="AC166" s="142"/>
      <c r="AD166" s="142"/>
      <c r="AE166" s="142"/>
      <c r="AF166" s="142"/>
      <c r="AG166" s="142"/>
      <c r="AH166" s="142"/>
      <c r="AI166" s="142"/>
      <c r="AJ166" s="184"/>
    </row>
    <row r="167">
      <c r="B167" s="108"/>
      <c r="C167" s="167" t="s">
        <v>179</v>
      </c>
      <c r="D167" s="167" t="s">
        <v>180</v>
      </c>
      <c r="F167" s="125">
        <v>173624.0</v>
      </c>
      <c r="G167" s="70"/>
      <c r="H167" s="66"/>
      <c r="I167" s="66"/>
      <c r="J167" s="66"/>
      <c r="K167" s="66"/>
      <c r="L167" s="66"/>
      <c r="M167" s="120">
        <f t="shared" ref="M167:M170" si="21">if(Count(F167:L167)&gt;0,sum(F167:L167),"")</f>
        <v>173624</v>
      </c>
      <c r="N167" s="115">
        <f t="shared" si="20"/>
        <v>2339.637223</v>
      </c>
      <c r="P167" s="54"/>
      <c r="U167" s="181"/>
      <c r="V167" s="186" t="s">
        <v>328</v>
      </c>
      <c r="W167" s="187"/>
      <c r="X167" s="187"/>
      <c r="Y167" s="187"/>
      <c r="Z167" s="187"/>
      <c r="AA167" s="187"/>
      <c r="AB167" s="187"/>
      <c r="AC167" s="187"/>
      <c r="AD167" s="187"/>
      <c r="AE167" s="187"/>
      <c r="AF167" s="187"/>
      <c r="AG167" s="187"/>
      <c r="AH167" s="187"/>
      <c r="AI167" s="187"/>
      <c r="AJ167" s="184"/>
    </row>
    <row r="168">
      <c r="B168" s="108"/>
      <c r="C168" s="167" t="s">
        <v>181</v>
      </c>
      <c r="D168" s="164" t="s">
        <v>449</v>
      </c>
      <c r="F168" s="70">
        <v>1829936.0</v>
      </c>
      <c r="G168" s="70"/>
      <c r="H168" s="66"/>
      <c r="I168" s="66"/>
      <c r="J168" s="66"/>
      <c r="K168" s="66"/>
      <c r="L168" s="66"/>
      <c r="M168" s="120">
        <f t="shared" si="21"/>
        <v>1829936</v>
      </c>
      <c r="N168" s="115">
        <f t="shared" si="20"/>
        <v>24658.95488</v>
      </c>
      <c r="O168" s="239" t="s">
        <v>483</v>
      </c>
      <c r="P168" s="236"/>
      <c r="U168" s="241" t="s">
        <v>151</v>
      </c>
      <c r="V168" s="188" t="s">
        <v>329</v>
      </c>
      <c r="W168" s="189">
        <f t="shared" ref="W168:AI168" si="22">W166*$J$8</f>
        <v>0</v>
      </c>
      <c r="X168" s="189">
        <f t="shared" si="22"/>
        <v>0</v>
      </c>
      <c r="Y168" s="189">
        <f t="shared" si="22"/>
        <v>0</v>
      </c>
      <c r="Z168" s="189">
        <f t="shared" si="22"/>
        <v>0</v>
      </c>
      <c r="AA168" s="189">
        <f t="shared" si="22"/>
        <v>0</v>
      </c>
      <c r="AB168" s="190">
        <f t="shared" si="22"/>
        <v>0</v>
      </c>
      <c r="AC168" s="190">
        <f t="shared" si="22"/>
        <v>0</v>
      </c>
      <c r="AD168" s="189">
        <f t="shared" si="22"/>
        <v>0</v>
      </c>
      <c r="AE168" s="189">
        <f t="shared" si="22"/>
        <v>0</v>
      </c>
      <c r="AF168" s="189">
        <f t="shared" si="22"/>
        <v>0</v>
      </c>
      <c r="AG168" s="189">
        <f t="shared" si="22"/>
        <v>0</v>
      </c>
      <c r="AH168" s="189">
        <f t="shared" si="22"/>
        <v>0</v>
      </c>
      <c r="AI168" s="189">
        <f t="shared" si="22"/>
        <v>0</v>
      </c>
      <c r="AJ168" s="184"/>
    </row>
    <row r="169">
      <c r="B169" s="108"/>
      <c r="C169" s="167" t="s">
        <v>184</v>
      </c>
      <c r="D169" s="167" t="s">
        <v>180</v>
      </c>
      <c r="F169" s="70"/>
      <c r="G169" s="66"/>
      <c r="H169" s="66"/>
      <c r="I169" s="66"/>
      <c r="J169" s="66"/>
      <c r="K169" s="66"/>
      <c r="L169" s="66"/>
      <c r="M169" s="120" t="str">
        <f t="shared" si="21"/>
        <v/>
      </c>
      <c r="N169" s="115" t="str">
        <f t="shared" si="20"/>
        <v/>
      </c>
      <c r="P169" s="54"/>
      <c r="U169" s="181"/>
      <c r="V169" s="54"/>
      <c r="W169" s="54"/>
      <c r="X169" s="54"/>
      <c r="Y169" s="54"/>
      <c r="Z169" s="54"/>
      <c r="AA169" s="54"/>
      <c r="AB169" s="54"/>
      <c r="AC169" s="54"/>
      <c r="AD169" s="54"/>
      <c r="AE169" s="54"/>
      <c r="AF169" s="54"/>
      <c r="AG169" s="54"/>
      <c r="AH169" s="54"/>
      <c r="AI169" s="54"/>
      <c r="AJ169" s="184"/>
    </row>
    <row r="170">
      <c r="B170" s="163" t="s">
        <v>186</v>
      </c>
      <c r="C170" s="65"/>
      <c r="D170" s="108"/>
      <c r="E170" s="108"/>
      <c r="F170" s="71"/>
      <c r="G170" s="71"/>
      <c r="H170" s="71"/>
      <c r="I170" s="71"/>
      <c r="J170" s="71"/>
      <c r="K170" s="71"/>
      <c r="L170" s="71"/>
      <c r="M170" s="71" t="str">
        <f t="shared" si="21"/>
        <v/>
      </c>
      <c r="N170" s="68" t="str">
        <f t="shared" si="20"/>
        <v/>
      </c>
      <c r="P170" s="110"/>
      <c r="U170" s="191" t="s">
        <v>330</v>
      </c>
      <c r="V170" s="119"/>
      <c r="W170" s="119"/>
      <c r="X170" s="119"/>
      <c r="Y170" s="119"/>
      <c r="Z170" s="119"/>
      <c r="AA170" s="119"/>
      <c r="AB170" s="119"/>
      <c r="AC170" s="119"/>
      <c r="AD170" s="119"/>
      <c r="AE170" s="119"/>
      <c r="AF170" s="119"/>
      <c r="AG170" s="119"/>
      <c r="AH170" s="119"/>
      <c r="AI170" s="54"/>
      <c r="AJ170" s="184"/>
    </row>
    <row r="171">
      <c r="B171" s="108"/>
      <c r="C171" s="192" t="s">
        <v>187</v>
      </c>
      <c r="D171" s="108"/>
      <c r="E171" s="108"/>
      <c r="F171" s="113">
        <v>8148.0</v>
      </c>
      <c r="G171" s="131">
        <f>sum(N172:N173)</f>
        <v>8148.398679</v>
      </c>
      <c r="H171" s="130" t="s">
        <v>331</v>
      </c>
      <c r="J171" s="71"/>
      <c r="K171" s="71"/>
      <c r="L171" s="71"/>
      <c r="M171" s="71"/>
      <c r="N171" s="68"/>
      <c r="P171" s="54"/>
      <c r="U171" s="181"/>
      <c r="V171" s="188" t="s">
        <v>327</v>
      </c>
      <c r="W171" s="140">
        <v>-15030.0</v>
      </c>
      <c r="X171" s="140">
        <v>-56916.0</v>
      </c>
      <c r="Y171" s="140">
        <v>-1587281.0</v>
      </c>
      <c r="Z171" s="142"/>
      <c r="AA171" s="142"/>
      <c r="AB171" s="142"/>
      <c r="AC171" s="142"/>
      <c r="AD171" s="142"/>
      <c r="AE171" s="142"/>
      <c r="AF171" s="142"/>
      <c r="AG171" s="142"/>
      <c r="AH171" s="142"/>
      <c r="AI171" s="142"/>
      <c r="AJ171" s="184"/>
    </row>
    <row r="172">
      <c r="B172" s="108"/>
      <c r="C172" s="164" t="s">
        <v>332</v>
      </c>
      <c r="D172" s="108"/>
      <c r="E172" s="108"/>
      <c r="F172" s="118">
        <f>F166</f>
        <v>431067</v>
      </c>
      <c r="G172" s="71"/>
      <c r="H172" s="71"/>
      <c r="J172" s="71"/>
      <c r="K172" s="71"/>
      <c r="L172" s="71"/>
      <c r="M172" s="120">
        <f t="shared" ref="M172:M173" si="23">if(Count(F172:L172)&gt;0,sum(F172:L172),"")</f>
        <v>431067</v>
      </c>
      <c r="N172" s="115">
        <f t="shared" ref="N172:N175" si="24">if(ISNUMBER(M172)=false,"",if($J$8&lt;&gt;0,if(M172&lt;&gt;"",M172*$J$8,""),""))</f>
        <v>5808.761456</v>
      </c>
      <c r="O172" s="54"/>
      <c r="P172" s="54"/>
      <c r="U172" s="181"/>
      <c r="V172" s="52" t="s">
        <v>328</v>
      </c>
      <c r="W172" s="193">
        <v>-203.0</v>
      </c>
      <c r="X172" s="193">
        <v>-767.0</v>
      </c>
      <c r="Y172" s="193">
        <v>-21389.0</v>
      </c>
      <c r="Z172" s="187"/>
      <c r="AA172" s="187"/>
      <c r="AB172" s="187"/>
      <c r="AC172" s="187"/>
      <c r="AD172" s="187"/>
      <c r="AE172" s="187"/>
      <c r="AF172" s="187"/>
      <c r="AG172" s="187"/>
      <c r="AH172" s="187"/>
      <c r="AI172" s="187"/>
      <c r="AJ172" s="184"/>
    </row>
    <row r="173">
      <c r="B173" s="108"/>
      <c r="C173" s="167" t="s">
        <v>190</v>
      </c>
      <c r="D173" s="108"/>
      <c r="E173" s="108"/>
      <c r="F173" s="132">
        <f>M167</f>
        <v>173624</v>
      </c>
      <c r="G173" s="71"/>
      <c r="H173" s="71"/>
      <c r="J173" s="71"/>
      <c r="K173" s="71"/>
      <c r="L173" s="71"/>
      <c r="M173" s="120">
        <f t="shared" si="23"/>
        <v>173624</v>
      </c>
      <c r="N173" s="115">
        <f t="shared" si="24"/>
        <v>2339.637223</v>
      </c>
      <c r="O173" s="54"/>
      <c r="P173" s="54"/>
      <c r="U173" s="181"/>
      <c r="V173" s="186" t="s">
        <v>329</v>
      </c>
      <c r="W173" s="189">
        <f t="shared" ref="W173:AI173" si="25">W171*$J$8</f>
        <v>-202.5339093</v>
      </c>
      <c r="X173" s="189">
        <f t="shared" si="25"/>
        <v>-766.960744</v>
      </c>
      <c r="Y173" s="189">
        <f t="shared" si="25"/>
        <v>-21389.10353</v>
      </c>
      <c r="Z173" s="189">
        <f t="shared" si="25"/>
        <v>0</v>
      </c>
      <c r="AA173" s="189">
        <f t="shared" si="25"/>
        <v>0</v>
      </c>
      <c r="AB173" s="190">
        <f t="shared" si="25"/>
        <v>0</v>
      </c>
      <c r="AC173" s="190">
        <f t="shared" si="25"/>
        <v>0</v>
      </c>
      <c r="AD173" s="189">
        <f t="shared" si="25"/>
        <v>0</v>
      </c>
      <c r="AE173" s="189">
        <f t="shared" si="25"/>
        <v>0</v>
      </c>
      <c r="AF173" s="189">
        <f t="shared" si="25"/>
        <v>0</v>
      </c>
      <c r="AG173" s="189">
        <f t="shared" si="25"/>
        <v>0</v>
      </c>
      <c r="AH173" s="189">
        <f t="shared" si="25"/>
        <v>0</v>
      </c>
      <c r="AI173" s="189">
        <f t="shared" si="25"/>
        <v>0</v>
      </c>
      <c r="AJ173" s="184"/>
    </row>
    <row r="174">
      <c r="B174" s="163" t="s">
        <v>191</v>
      </c>
      <c r="C174" s="65"/>
      <c r="D174" s="108"/>
      <c r="E174" s="108"/>
      <c r="F174" s="71"/>
      <c r="G174" s="71"/>
      <c r="H174" s="71"/>
      <c r="J174" s="71"/>
      <c r="K174" s="71"/>
      <c r="L174" s="71"/>
      <c r="M174" s="71"/>
      <c r="N174" s="68" t="str">
        <f t="shared" si="24"/>
        <v/>
      </c>
      <c r="O174" s="54"/>
      <c r="P174" s="54"/>
      <c r="U174" s="181"/>
      <c r="V174" s="141"/>
      <c r="W174" s="141"/>
      <c r="X174" s="141"/>
      <c r="Y174" s="141"/>
      <c r="Z174" s="141"/>
      <c r="AA174" s="141"/>
      <c r="AB174" s="141"/>
      <c r="AC174" s="141"/>
      <c r="AD174" s="141"/>
      <c r="AE174" s="141"/>
      <c r="AF174" s="141"/>
      <c r="AG174" s="141"/>
      <c r="AH174" s="141"/>
      <c r="AI174" s="54"/>
      <c r="AJ174" s="184"/>
    </row>
    <row r="175">
      <c r="A175" s="54"/>
      <c r="B175" s="108"/>
      <c r="C175" s="194" t="s">
        <v>193</v>
      </c>
      <c r="D175" s="194"/>
      <c r="E175" s="108"/>
      <c r="F175" s="113">
        <v>0.0</v>
      </c>
      <c r="G175" s="131">
        <f>M176</f>
        <v>0</v>
      </c>
      <c r="H175" s="130" t="s">
        <v>331</v>
      </c>
      <c r="J175" s="71"/>
      <c r="K175" s="71"/>
      <c r="L175" s="71"/>
      <c r="M175" s="71"/>
      <c r="N175" s="68" t="str">
        <f t="shared" si="24"/>
        <v/>
      </c>
      <c r="P175" s="56"/>
      <c r="U175" s="185" t="s">
        <v>192</v>
      </c>
      <c r="V175" s="54"/>
      <c r="W175" s="54"/>
      <c r="X175" s="54"/>
      <c r="Y175" s="54"/>
      <c r="Z175" s="54"/>
      <c r="AA175" s="54"/>
      <c r="AB175" s="54"/>
      <c r="AC175" s="54"/>
      <c r="AD175" s="54"/>
      <c r="AE175" s="54"/>
      <c r="AF175" s="54"/>
      <c r="AG175" s="54"/>
      <c r="AH175" s="54"/>
      <c r="AI175" s="54"/>
      <c r="AJ175" s="184"/>
      <c r="AK175" s="54"/>
      <c r="AL175" s="54"/>
      <c r="AM175" s="54"/>
      <c r="AN175" s="54"/>
    </row>
    <row r="176">
      <c r="A176" s="54"/>
      <c r="B176" s="108"/>
      <c r="C176" s="164" t="s">
        <v>333</v>
      </c>
      <c r="D176" s="108"/>
      <c r="E176" s="108"/>
      <c r="F176" s="70">
        <f>if(F150="Yes",0,F156)</f>
        <v>0</v>
      </c>
      <c r="G176" s="71"/>
      <c r="H176" s="71"/>
      <c r="J176" s="71"/>
      <c r="K176" s="71"/>
      <c r="L176" s="71"/>
      <c r="M176" s="120">
        <f>if(Count(F176:L176)&gt;0,sum(F176:L176),"")</f>
        <v>0</v>
      </c>
      <c r="N176" s="133" t="s">
        <v>151</v>
      </c>
      <c r="O176" s="119"/>
      <c r="P176" s="54"/>
      <c r="U176" s="181"/>
      <c r="V176" s="52" t="s">
        <v>327</v>
      </c>
      <c r="W176" s="140">
        <v>52221.0</v>
      </c>
      <c r="X176" s="140">
        <v>298655.0</v>
      </c>
      <c r="Y176" s="140">
        <v>4213990.0</v>
      </c>
      <c r="Z176" s="142"/>
      <c r="AA176" s="142"/>
      <c r="AB176" s="142"/>
      <c r="AC176" s="142"/>
      <c r="AD176" s="142"/>
      <c r="AE176" s="142"/>
      <c r="AF176" s="142"/>
      <c r="AG176" s="142"/>
      <c r="AH176" s="142"/>
      <c r="AI176" s="142"/>
      <c r="AJ176" s="184"/>
      <c r="AK176" s="54"/>
      <c r="AL176" s="54"/>
      <c r="AM176" s="54"/>
      <c r="AN176" s="54"/>
    </row>
    <row r="177">
      <c r="A177" s="54"/>
      <c r="B177" s="108"/>
      <c r="C177" s="108"/>
      <c r="D177" s="108"/>
      <c r="E177" s="108"/>
      <c r="F177" s="71"/>
      <c r="G177" s="71"/>
      <c r="H177" s="71"/>
      <c r="J177" s="71"/>
      <c r="K177" s="71"/>
      <c r="L177" s="71"/>
      <c r="M177" s="71"/>
      <c r="N177" s="68"/>
      <c r="O177" s="119"/>
      <c r="P177" s="54"/>
      <c r="U177" s="181"/>
      <c r="V177" s="52" t="s">
        <v>328</v>
      </c>
      <c r="W177" s="193">
        <v>703.0</v>
      </c>
      <c r="X177" s="193">
        <v>4025.0</v>
      </c>
      <c r="Y177" s="193">
        <v>56785.0</v>
      </c>
      <c r="Z177" s="187"/>
      <c r="AA177" s="187"/>
      <c r="AB177" s="187"/>
      <c r="AC177" s="187"/>
      <c r="AD177" s="187"/>
      <c r="AE177" s="187"/>
      <c r="AF177" s="187"/>
      <c r="AG177" s="187"/>
      <c r="AH177" s="187"/>
      <c r="AI177" s="187"/>
      <c r="AJ177" s="184"/>
      <c r="AK177" s="54"/>
      <c r="AL177" s="54"/>
      <c r="AM177" s="54"/>
      <c r="AN177" s="54"/>
    </row>
    <row r="178">
      <c r="B178" s="108"/>
      <c r="C178" s="194" t="s">
        <v>196</v>
      </c>
      <c r="D178" s="108"/>
      <c r="E178" s="108"/>
      <c r="F178" s="113">
        <v>100000.0</v>
      </c>
      <c r="G178" s="131">
        <f>M179</f>
        <v>100000</v>
      </c>
      <c r="H178" s="130" t="s">
        <v>331</v>
      </c>
      <c r="J178" s="71"/>
      <c r="K178" s="71"/>
      <c r="L178" s="71"/>
      <c r="M178" s="71"/>
      <c r="N178" s="68" t="str">
        <f t="shared" ref="N178:N179" si="27">if(ISNUMBER(M178)=false,"",if($J$8&lt;&gt;0,if(M178&lt;&gt;"",M178*$J$8,""),""))</f>
        <v/>
      </c>
      <c r="P178" s="56"/>
      <c r="U178" s="181"/>
      <c r="V178" s="52" t="s">
        <v>329</v>
      </c>
      <c r="W178" s="189">
        <f t="shared" ref="W178:AI178" si="26">W176*$J$8</f>
        <v>703.6941635</v>
      </c>
      <c r="X178" s="189">
        <f t="shared" si="26"/>
        <v>4024.468708</v>
      </c>
      <c r="Y178" s="189">
        <f t="shared" si="26"/>
        <v>56784.82159</v>
      </c>
      <c r="Z178" s="189">
        <f t="shared" si="26"/>
        <v>0</v>
      </c>
      <c r="AA178" s="189">
        <f t="shared" si="26"/>
        <v>0</v>
      </c>
      <c r="AB178" s="190">
        <f t="shared" si="26"/>
        <v>0</v>
      </c>
      <c r="AC178" s="190">
        <f t="shared" si="26"/>
        <v>0</v>
      </c>
      <c r="AD178" s="189">
        <f t="shared" si="26"/>
        <v>0</v>
      </c>
      <c r="AE178" s="189">
        <f t="shared" si="26"/>
        <v>0</v>
      </c>
      <c r="AF178" s="189">
        <f t="shared" si="26"/>
        <v>0</v>
      </c>
      <c r="AG178" s="189">
        <f t="shared" si="26"/>
        <v>0</v>
      </c>
      <c r="AH178" s="189">
        <f t="shared" si="26"/>
        <v>0</v>
      </c>
      <c r="AI178" s="189">
        <f t="shared" si="26"/>
        <v>0</v>
      </c>
      <c r="AJ178" s="184"/>
    </row>
    <row r="179">
      <c r="B179" s="108"/>
      <c r="C179" s="164" t="s">
        <v>334</v>
      </c>
      <c r="D179" s="108"/>
      <c r="E179" s="108"/>
      <c r="F179" s="70">
        <v>100000.0</v>
      </c>
      <c r="G179" s="71"/>
      <c r="H179" s="71"/>
      <c r="J179" s="71"/>
      <c r="K179" s="71"/>
      <c r="L179" s="71"/>
      <c r="M179" s="120">
        <f t="shared" ref="M179:M180" si="28">if(Count(F179:L179)&gt;0,sum(F179:L179),"")</f>
        <v>100000</v>
      </c>
      <c r="N179" s="68">
        <f t="shared" si="27"/>
        <v>1347.531</v>
      </c>
      <c r="O179" s="54"/>
      <c r="P179" s="54"/>
      <c r="U179" s="181"/>
      <c r="V179" s="54"/>
      <c r="W179" s="54"/>
      <c r="X179" s="54"/>
      <c r="Y179" s="54"/>
      <c r="Z179" s="54"/>
      <c r="AA179" s="54"/>
      <c r="AB179" s="54"/>
      <c r="AC179" s="54"/>
      <c r="AD179" s="54"/>
      <c r="AE179" s="54"/>
      <c r="AF179" s="54"/>
      <c r="AG179" s="54"/>
      <c r="AH179" s="54"/>
      <c r="AI179" s="54"/>
      <c r="AJ179" s="184"/>
    </row>
    <row r="180">
      <c r="B180" s="108"/>
      <c r="C180" s="65"/>
      <c r="D180" s="108"/>
      <c r="E180" s="108"/>
      <c r="F180" s="119"/>
      <c r="G180" s="71"/>
      <c r="H180" s="71"/>
      <c r="J180" s="71"/>
      <c r="K180" s="71"/>
      <c r="L180" s="71"/>
      <c r="M180" s="71" t="str">
        <f t="shared" si="28"/>
        <v/>
      </c>
      <c r="N180" s="68" t="str">
        <f t="shared" ref="N180:N181" si="29">M180</f>
        <v/>
      </c>
      <c r="O180" s="54"/>
      <c r="P180" s="54"/>
      <c r="U180" s="181" t="s">
        <v>195</v>
      </c>
      <c r="V180" s="54"/>
      <c r="W180" s="54"/>
      <c r="X180" s="54"/>
      <c r="Y180" s="54"/>
      <c r="Z180" s="54"/>
      <c r="AA180" s="54"/>
      <c r="AB180" s="54"/>
      <c r="AC180" s="54"/>
      <c r="AD180" s="54"/>
      <c r="AE180" s="54"/>
      <c r="AF180" s="54"/>
      <c r="AG180" s="54"/>
      <c r="AH180" s="54"/>
      <c r="AI180" s="54"/>
      <c r="AJ180" s="184"/>
    </row>
    <row r="181">
      <c r="B181" s="108"/>
      <c r="C181" s="194" t="s">
        <v>198</v>
      </c>
      <c r="D181" s="108"/>
      <c r="E181" s="108"/>
      <c r="F181" s="113">
        <v>-23100.0</v>
      </c>
      <c r="G181" s="195">
        <f>G187-G175-G178+G183</f>
        <v>-23097.65491</v>
      </c>
      <c r="H181" s="130" t="s">
        <v>331</v>
      </c>
      <c r="I181" s="196" t="s">
        <v>335</v>
      </c>
      <c r="N181" s="68" t="str">
        <f t="shared" si="29"/>
        <v/>
      </c>
      <c r="O181" s="235" t="s">
        <v>484</v>
      </c>
      <c r="P181" s="242"/>
      <c r="U181" s="241" t="s">
        <v>151</v>
      </c>
      <c r="V181" s="52" t="s">
        <v>327</v>
      </c>
      <c r="W181" s="142"/>
      <c r="X181" s="142"/>
      <c r="Y181" s="142"/>
      <c r="Z181" s="142"/>
      <c r="AA181" s="142"/>
      <c r="AB181" s="142"/>
      <c r="AC181" s="142"/>
      <c r="AD181" s="142"/>
      <c r="AE181" s="142"/>
      <c r="AF181" s="142"/>
      <c r="AG181" s="142"/>
      <c r="AH181" s="142"/>
      <c r="AI181" s="142"/>
      <c r="AJ181" s="184"/>
    </row>
    <row r="182">
      <c r="B182" s="108"/>
      <c r="C182" s="108"/>
      <c r="D182" s="108"/>
      <c r="E182" s="108"/>
      <c r="F182" s="54"/>
      <c r="G182" s="71"/>
      <c r="H182" s="71"/>
      <c r="J182" s="71"/>
      <c r="K182" s="71"/>
      <c r="L182" s="71"/>
      <c r="M182" s="67"/>
      <c r="N182" s="68"/>
      <c r="O182" s="235" t="s">
        <v>484</v>
      </c>
      <c r="P182" s="236"/>
      <c r="U182" s="241" t="s">
        <v>151</v>
      </c>
      <c r="V182" s="52" t="s">
        <v>328</v>
      </c>
      <c r="W182" s="187"/>
      <c r="X182" s="187"/>
      <c r="Y182" s="187"/>
      <c r="Z182" s="187"/>
      <c r="AA182" s="187"/>
      <c r="AB182" s="187"/>
      <c r="AC182" s="187"/>
      <c r="AD182" s="187"/>
      <c r="AE182" s="187"/>
      <c r="AF182" s="187"/>
      <c r="AG182" s="187"/>
      <c r="AH182" s="187"/>
      <c r="AI182" s="187"/>
      <c r="AJ182" s="184"/>
    </row>
    <row r="183">
      <c r="B183" s="108"/>
      <c r="C183" s="194" t="s">
        <v>199</v>
      </c>
      <c r="D183" s="108"/>
      <c r="E183" s="108"/>
      <c r="F183" s="197">
        <v>763.0</v>
      </c>
      <c r="G183" s="195">
        <f>N185</f>
        <v>763</v>
      </c>
      <c r="H183" s="130" t="s">
        <v>331</v>
      </c>
      <c r="J183" s="71"/>
      <c r="K183" s="71"/>
      <c r="L183" s="71"/>
      <c r="M183" s="71"/>
      <c r="N183" s="68"/>
      <c r="P183" s="56"/>
      <c r="U183" s="181"/>
      <c r="V183" s="52" t="s">
        <v>329</v>
      </c>
      <c r="W183" s="189">
        <f t="shared" ref="W183:AI183" si="30">W181*$J$8</f>
        <v>0</v>
      </c>
      <c r="X183" s="189">
        <f t="shared" si="30"/>
        <v>0</v>
      </c>
      <c r="Y183" s="189">
        <f t="shared" si="30"/>
        <v>0</v>
      </c>
      <c r="Z183" s="189">
        <f t="shared" si="30"/>
        <v>0</v>
      </c>
      <c r="AA183" s="189">
        <f t="shared" si="30"/>
        <v>0</v>
      </c>
      <c r="AB183" s="190">
        <f t="shared" si="30"/>
        <v>0</v>
      </c>
      <c r="AC183" s="190">
        <f t="shared" si="30"/>
        <v>0</v>
      </c>
      <c r="AD183" s="189">
        <f t="shared" si="30"/>
        <v>0</v>
      </c>
      <c r="AE183" s="189">
        <f t="shared" si="30"/>
        <v>0</v>
      </c>
      <c r="AF183" s="189">
        <f t="shared" si="30"/>
        <v>0</v>
      </c>
      <c r="AG183" s="189">
        <f t="shared" si="30"/>
        <v>0</v>
      </c>
      <c r="AH183" s="189">
        <f t="shared" si="30"/>
        <v>0</v>
      </c>
      <c r="AI183" s="189">
        <f t="shared" si="30"/>
        <v>0</v>
      </c>
      <c r="AJ183" s="184"/>
    </row>
    <row r="184">
      <c r="B184" s="198" t="s">
        <v>205</v>
      </c>
      <c r="C184" s="112" t="s">
        <v>336</v>
      </c>
      <c r="D184" s="108"/>
      <c r="E184" s="108"/>
      <c r="F184" s="71"/>
      <c r="G184" s="71"/>
      <c r="H184" s="71"/>
      <c r="I184" s="71"/>
      <c r="J184" s="71"/>
      <c r="K184" s="71"/>
      <c r="L184" s="71"/>
      <c r="M184" s="71"/>
      <c r="N184" s="68" t="str">
        <f t="shared" ref="N184:N185" si="31">F184</f>
        <v/>
      </c>
      <c r="O184" s="54"/>
      <c r="P184" s="54"/>
      <c r="U184" s="199"/>
      <c r="V184" s="200"/>
      <c r="W184" s="200"/>
      <c r="X184" s="200"/>
      <c r="Y184" s="200"/>
      <c r="Z184" s="200"/>
      <c r="AA184" s="200"/>
      <c r="AB184" s="200"/>
      <c r="AC184" s="200"/>
      <c r="AD184" s="200"/>
      <c r="AE184" s="200"/>
      <c r="AF184" s="200"/>
      <c r="AG184" s="200"/>
      <c r="AH184" s="200"/>
      <c r="AI184" s="200"/>
      <c r="AJ184" s="201"/>
    </row>
    <row r="185">
      <c r="B185" s="194" t="s">
        <v>128</v>
      </c>
      <c r="C185" s="167" t="s">
        <v>337</v>
      </c>
      <c r="D185" s="108"/>
      <c r="E185" s="108"/>
      <c r="F185" s="246">
        <v>763.0</v>
      </c>
      <c r="G185" s="71"/>
      <c r="H185" s="202" t="s">
        <v>338</v>
      </c>
      <c r="I185" s="71"/>
      <c r="J185" s="71"/>
      <c r="K185" s="120">
        <f>G187+F183</f>
        <v>76902.34509</v>
      </c>
      <c r="L185" s="71"/>
      <c r="M185" s="71"/>
      <c r="N185" s="68">
        <f t="shared" si="31"/>
        <v>763</v>
      </c>
      <c r="O185" s="54"/>
      <c r="P185" s="54"/>
    </row>
    <row r="186">
      <c r="B186" s="108"/>
      <c r="C186" s="108"/>
      <c r="D186" s="108"/>
      <c r="E186" s="108"/>
      <c r="F186" s="119"/>
      <c r="G186" s="71"/>
      <c r="H186" s="243" t="s">
        <v>399</v>
      </c>
      <c r="I186" s="367">
        <f>G187-F187</f>
        <v>2.34508633</v>
      </c>
      <c r="J186" s="71" t="str">
        <f>G175+G178+#REF!-G183</f>
        <v>#REF!</v>
      </c>
      <c r="K186" s="71"/>
      <c r="L186" s="71"/>
      <c r="M186" s="71"/>
      <c r="N186" s="71"/>
    </row>
    <row r="187">
      <c r="B187" s="108"/>
      <c r="C187" s="194" t="s">
        <v>201</v>
      </c>
      <c r="D187" s="108"/>
      <c r="E187" s="108"/>
      <c r="F187" s="113">
        <v>76137.0</v>
      </c>
      <c r="G187" s="131">
        <f>sum(O188:O208)</f>
        <v>76139.34509</v>
      </c>
      <c r="H187" s="130" t="s">
        <v>331</v>
      </c>
      <c r="I187" s="135" t="s">
        <v>888</v>
      </c>
      <c r="K187" s="71"/>
      <c r="L187" s="71"/>
      <c r="M187" s="71"/>
      <c r="N187" s="71"/>
      <c r="P187" s="2" t="s">
        <v>203</v>
      </c>
      <c r="Q187" s="59">
        <f>M188+N189+N190+N191+N192+N193+N194+N196+N197-M198-N199-N200+N202+M203-M204-M205-M206+M207+M208</f>
        <v>76138.40181</v>
      </c>
    </row>
    <row r="188">
      <c r="B188" s="108"/>
      <c r="C188" s="164" t="s">
        <v>204</v>
      </c>
      <c r="D188" s="108"/>
      <c r="E188" s="108"/>
      <c r="F188" s="132">
        <f>F179+F176</f>
        <v>100000</v>
      </c>
      <c r="G188" s="119"/>
      <c r="H188" s="71"/>
      <c r="I188" s="71"/>
      <c r="J188" s="71"/>
      <c r="K188" s="71"/>
      <c r="L188" s="71"/>
      <c r="M188" s="120">
        <f t="shared" ref="M188:M202" si="33">if(Count(F188:L188)&gt;0,sum(F188:L188),"")</f>
        <v>100000</v>
      </c>
      <c r="N188" s="54"/>
      <c r="O188" s="136">
        <f>M188</f>
        <v>100000</v>
      </c>
      <c r="P188" s="54"/>
    </row>
    <row r="189">
      <c r="B189" s="137" t="s">
        <v>205</v>
      </c>
      <c r="C189" s="164" t="s">
        <v>206</v>
      </c>
      <c r="D189" s="65"/>
      <c r="E189" s="65"/>
      <c r="F189" s="132" t="str">
        <f t="shared" ref="F189:L189" si="32">F27</f>
        <v/>
      </c>
      <c r="G189" s="132" t="str">
        <f t="shared" si="32"/>
        <v/>
      </c>
      <c r="H189" s="132" t="str">
        <f t="shared" si="32"/>
        <v/>
      </c>
      <c r="I189" s="132" t="str">
        <f t="shared" si="32"/>
        <v/>
      </c>
      <c r="J189" s="132" t="str">
        <f t="shared" si="32"/>
        <v/>
      </c>
      <c r="K189" s="132" t="str">
        <f t="shared" si="32"/>
        <v/>
      </c>
      <c r="L189" s="132" t="str">
        <f t="shared" si="32"/>
        <v/>
      </c>
      <c r="M189" s="120" t="str">
        <f t="shared" si="33"/>
        <v/>
      </c>
      <c r="N189" s="134" t="str">
        <f t="shared" ref="N189:N197" si="35">if(ISNUMBER(M189)=false,"",if($J$8&lt;&gt;0,if(M189&lt;&gt;"",M189*$J$8,""),""))</f>
        <v/>
      </c>
      <c r="O189" s="138" t="str">
        <f t="shared" ref="O189:O197" si="36">N189</f>
        <v/>
      </c>
      <c r="P189" s="54"/>
    </row>
    <row r="190">
      <c r="B190" s="137" t="s">
        <v>205</v>
      </c>
      <c r="C190" s="203" t="s">
        <v>207</v>
      </c>
      <c r="D190" s="65"/>
      <c r="E190" s="65"/>
      <c r="F190" s="132">
        <f t="shared" ref="F190:L190" si="34">F28</f>
        <v>-1659227</v>
      </c>
      <c r="G190" s="132" t="str">
        <f t="shared" si="34"/>
        <v/>
      </c>
      <c r="H190" s="132" t="str">
        <f t="shared" si="34"/>
        <v/>
      </c>
      <c r="I190" s="132" t="str">
        <f t="shared" si="34"/>
        <v/>
      </c>
      <c r="J190" s="132" t="str">
        <f t="shared" si="34"/>
        <v/>
      </c>
      <c r="K190" s="132" t="str">
        <f t="shared" si="34"/>
        <v/>
      </c>
      <c r="L190" s="132" t="str">
        <f t="shared" si="34"/>
        <v/>
      </c>
      <c r="M190" s="120">
        <f t="shared" si="33"/>
        <v>-1659227</v>
      </c>
      <c r="N190" s="134">
        <f t="shared" si="35"/>
        <v>-22358.59819</v>
      </c>
      <c r="O190" s="138">
        <f t="shared" si="36"/>
        <v>-22358.59819</v>
      </c>
      <c r="P190" s="54"/>
    </row>
    <row r="191">
      <c r="B191" s="137" t="s">
        <v>205</v>
      </c>
      <c r="C191" s="164" t="s">
        <v>208</v>
      </c>
      <c r="D191" s="65"/>
      <c r="E191" s="65"/>
      <c r="F191" s="132" t="str">
        <f t="shared" ref="F191:L191" si="37">F34</f>
        <v/>
      </c>
      <c r="G191" s="132" t="str">
        <f t="shared" si="37"/>
        <v/>
      </c>
      <c r="H191" s="132" t="str">
        <f t="shared" si="37"/>
        <v/>
      </c>
      <c r="I191" s="132" t="str">
        <f t="shared" si="37"/>
        <v/>
      </c>
      <c r="J191" s="132" t="str">
        <f t="shared" si="37"/>
        <v/>
      </c>
      <c r="K191" s="132" t="str">
        <f t="shared" si="37"/>
        <v/>
      </c>
      <c r="L191" s="132" t="str">
        <f t="shared" si="37"/>
        <v/>
      </c>
      <c r="M191" s="120" t="str">
        <f t="shared" si="33"/>
        <v/>
      </c>
      <c r="N191" s="134" t="str">
        <f t="shared" si="35"/>
        <v/>
      </c>
      <c r="O191" s="138" t="str">
        <f t="shared" si="36"/>
        <v/>
      </c>
      <c r="P191" s="54"/>
    </row>
    <row r="192">
      <c r="B192" s="137" t="s">
        <v>205</v>
      </c>
      <c r="C192" s="203" t="s">
        <v>209</v>
      </c>
      <c r="D192" s="65"/>
      <c r="E192" s="65"/>
      <c r="F192" s="132" t="str">
        <f t="shared" ref="F192:L192" si="38">F37</f>
        <v/>
      </c>
      <c r="G192" s="132" t="str">
        <f t="shared" si="38"/>
        <v/>
      </c>
      <c r="H192" s="132" t="str">
        <f t="shared" si="38"/>
        <v/>
      </c>
      <c r="I192" s="132" t="str">
        <f t="shared" si="38"/>
        <v/>
      </c>
      <c r="J192" s="132" t="str">
        <f t="shared" si="38"/>
        <v/>
      </c>
      <c r="K192" s="132" t="str">
        <f t="shared" si="38"/>
        <v/>
      </c>
      <c r="L192" s="132" t="str">
        <f t="shared" si="38"/>
        <v/>
      </c>
      <c r="M192" s="120" t="str">
        <f t="shared" si="33"/>
        <v/>
      </c>
      <c r="N192" s="68" t="str">
        <f t="shared" si="35"/>
        <v/>
      </c>
      <c r="O192" s="138" t="str">
        <f t="shared" si="36"/>
        <v/>
      </c>
      <c r="P192" s="54"/>
    </row>
    <row r="193">
      <c r="B193" s="137" t="s">
        <v>205</v>
      </c>
      <c r="C193" s="164" t="s">
        <v>210</v>
      </c>
      <c r="D193" s="65"/>
      <c r="E193" s="65"/>
      <c r="F193" s="132" t="str">
        <f t="shared" ref="F193:L193" si="39">F38</f>
        <v/>
      </c>
      <c r="G193" s="132" t="str">
        <f t="shared" si="39"/>
        <v/>
      </c>
      <c r="H193" s="132" t="str">
        <f t="shared" si="39"/>
        <v/>
      </c>
      <c r="I193" s="132" t="str">
        <f t="shared" si="39"/>
        <v/>
      </c>
      <c r="J193" s="132" t="str">
        <f t="shared" si="39"/>
        <v/>
      </c>
      <c r="K193" s="132" t="str">
        <f t="shared" si="39"/>
        <v/>
      </c>
      <c r="L193" s="132" t="str">
        <f t="shared" si="39"/>
        <v/>
      </c>
      <c r="M193" s="120" t="str">
        <f t="shared" si="33"/>
        <v/>
      </c>
      <c r="N193" s="134" t="str">
        <f t="shared" si="35"/>
        <v/>
      </c>
      <c r="O193" s="138" t="str">
        <f t="shared" si="36"/>
        <v/>
      </c>
      <c r="P193" s="54"/>
    </row>
    <row r="194">
      <c r="B194" s="137" t="s">
        <v>205</v>
      </c>
      <c r="C194" s="164" t="s">
        <v>211</v>
      </c>
      <c r="D194" s="65"/>
      <c r="E194" s="65"/>
      <c r="F194" s="132" t="str">
        <f>F39</f>
        <v/>
      </c>
      <c r="G194" s="132"/>
      <c r="H194" s="132"/>
      <c r="I194" s="132"/>
      <c r="J194" s="132"/>
      <c r="K194" s="132"/>
      <c r="L194" s="132"/>
      <c r="M194" s="120" t="str">
        <f t="shared" si="33"/>
        <v/>
      </c>
      <c r="N194" s="134" t="str">
        <f t="shared" si="35"/>
        <v/>
      </c>
      <c r="O194" s="138" t="str">
        <f t="shared" si="36"/>
        <v/>
      </c>
      <c r="P194" s="54"/>
    </row>
    <row r="195">
      <c r="B195" s="137" t="s">
        <v>205</v>
      </c>
      <c r="C195" s="164" t="s">
        <v>485</v>
      </c>
      <c r="D195" s="65"/>
      <c r="E195" s="65"/>
      <c r="F195" s="132" t="str">
        <f t="shared" ref="F195:L195" si="40">F42</f>
        <v/>
      </c>
      <c r="G195" s="132" t="str">
        <f t="shared" si="40"/>
        <v/>
      </c>
      <c r="H195" s="132" t="str">
        <f t="shared" si="40"/>
        <v/>
      </c>
      <c r="I195" s="132" t="str">
        <f t="shared" si="40"/>
        <v/>
      </c>
      <c r="J195" s="132" t="str">
        <f t="shared" si="40"/>
        <v/>
      </c>
      <c r="K195" s="132" t="str">
        <f t="shared" si="40"/>
        <v/>
      </c>
      <c r="L195" s="132" t="str">
        <f t="shared" si="40"/>
        <v/>
      </c>
      <c r="M195" s="120" t="str">
        <f t="shared" si="33"/>
        <v/>
      </c>
      <c r="N195" s="134" t="str">
        <f t="shared" si="35"/>
        <v/>
      </c>
      <c r="O195" s="138" t="str">
        <f t="shared" si="36"/>
        <v/>
      </c>
      <c r="P195" s="239" t="s">
        <v>486</v>
      </c>
      <c r="Q195" s="245"/>
    </row>
    <row r="196">
      <c r="B196" s="137" t="s">
        <v>205</v>
      </c>
      <c r="C196" s="203" t="s">
        <v>212</v>
      </c>
      <c r="D196" s="65"/>
      <c r="E196" s="65"/>
      <c r="F196" s="132" t="str">
        <f t="shared" ref="F196:L196" si="41">F44</f>
        <v/>
      </c>
      <c r="G196" s="132" t="str">
        <f t="shared" si="41"/>
        <v/>
      </c>
      <c r="H196" s="132" t="str">
        <f t="shared" si="41"/>
        <v/>
      </c>
      <c r="I196" s="132" t="str">
        <f t="shared" si="41"/>
        <v/>
      </c>
      <c r="J196" s="132" t="str">
        <f t="shared" si="41"/>
        <v/>
      </c>
      <c r="K196" s="132" t="str">
        <f t="shared" si="41"/>
        <v/>
      </c>
      <c r="L196" s="132" t="str">
        <f t="shared" si="41"/>
        <v/>
      </c>
      <c r="M196" s="120" t="str">
        <f t="shared" si="33"/>
        <v/>
      </c>
      <c r="N196" s="68" t="str">
        <f t="shared" si="35"/>
        <v/>
      </c>
      <c r="O196" s="138" t="str">
        <f t="shared" si="36"/>
        <v/>
      </c>
      <c r="P196" s="54"/>
    </row>
    <row r="197">
      <c r="B197" s="137" t="s">
        <v>205</v>
      </c>
      <c r="C197" s="203" t="s">
        <v>213</v>
      </c>
      <c r="D197" s="65"/>
      <c r="E197" s="65"/>
      <c r="F197" s="132" t="str">
        <f t="shared" ref="F197:L197" si="42">F45</f>
        <v/>
      </c>
      <c r="G197" s="132" t="str">
        <f t="shared" si="42"/>
        <v/>
      </c>
      <c r="H197" s="132" t="str">
        <f t="shared" si="42"/>
        <v/>
      </c>
      <c r="I197" s="132" t="str">
        <f t="shared" si="42"/>
        <v/>
      </c>
      <c r="J197" s="132" t="str">
        <f t="shared" si="42"/>
        <v/>
      </c>
      <c r="K197" s="132" t="str">
        <f t="shared" si="42"/>
        <v/>
      </c>
      <c r="L197" s="132" t="str">
        <f t="shared" si="42"/>
        <v/>
      </c>
      <c r="M197" s="120" t="str">
        <f t="shared" si="33"/>
        <v/>
      </c>
      <c r="N197" s="68" t="str">
        <f t="shared" si="35"/>
        <v/>
      </c>
      <c r="O197" s="138" t="str">
        <f t="shared" si="36"/>
        <v/>
      </c>
      <c r="P197" s="54"/>
    </row>
    <row r="198">
      <c r="B198" s="65" t="s">
        <v>128</v>
      </c>
      <c r="C198" s="203" t="s">
        <v>214</v>
      </c>
      <c r="D198" s="65"/>
      <c r="E198" s="65"/>
      <c r="F198" s="140">
        <v>0.0</v>
      </c>
      <c r="G198" s="71"/>
      <c r="H198" s="71"/>
      <c r="I198" s="71"/>
      <c r="J198" s="71"/>
      <c r="K198" s="71"/>
      <c r="L198" s="71"/>
      <c r="M198" s="68">
        <f t="shared" si="33"/>
        <v>0</v>
      </c>
      <c r="N198" s="141"/>
      <c r="O198" s="138">
        <f>-M198</f>
        <v>0</v>
      </c>
      <c r="P198" s="54"/>
    </row>
    <row r="199">
      <c r="B199" s="65" t="s">
        <v>128</v>
      </c>
      <c r="C199" s="203" t="s">
        <v>215</v>
      </c>
      <c r="D199" s="65"/>
      <c r="E199" s="65"/>
      <c r="F199" s="132" t="str">
        <f t="shared" ref="F199:L199" si="43">F49</f>
        <v/>
      </c>
      <c r="G199" s="132" t="str">
        <f t="shared" si="43"/>
        <v/>
      </c>
      <c r="H199" s="132" t="str">
        <f t="shared" si="43"/>
        <v/>
      </c>
      <c r="I199" s="132" t="str">
        <f t="shared" si="43"/>
        <v/>
      </c>
      <c r="J199" s="132" t="str">
        <f t="shared" si="43"/>
        <v/>
      </c>
      <c r="K199" s="132" t="str">
        <f t="shared" si="43"/>
        <v/>
      </c>
      <c r="L199" s="132" t="str">
        <f t="shared" si="43"/>
        <v/>
      </c>
      <c r="M199" s="120" t="str">
        <f t="shared" si="33"/>
        <v/>
      </c>
      <c r="N199" s="68" t="str">
        <f t="shared" ref="N199:N202" si="45">if(ISNUMBER(M199)=false,"",if($J$8&lt;&gt;0,if(M199&lt;&gt;"",M199*$J$8,""),""))</f>
        <v/>
      </c>
      <c r="O199" s="138">
        <f t="shared" ref="O199:O200" si="46">-N199</f>
        <v>0</v>
      </c>
    </row>
    <row r="200">
      <c r="B200" s="65" t="s">
        <v>128</v>
      </c>
      <c r="C200" s="164" t="s">
        <v>216</v>
      </c>
      <c r="D200" s="65"/>
      <c r="E200" s="65"/>
      <c r="F200" s="132" t="str">
        <f t="shared" ref="F200:L200" si="44">F50</f>
        <v/>
      </c>
      <c r="G200" s="132" t="str">
        <f t="shared" si="44"/>
        <v/>
      </c>
      <c r="H200" s="132" t="str">
        <f t="shared" si="44"/>
        <v/>
      </c>
      <c r="I200" s="132" t="str">
        <f t="shared" si="44"/>
        <v/>
      </c>
      <c r="J200" s="132" t="str">
        <f t="shared" si="44"/>
        <v/>
      </c>
      <c r="K200" s="132" t="str">
        <f t="shared" si="44"/>
        <v/>
      </c>
      <c r="L200" s="132" t="str">
        <f t="shared" si="44"/>
        <v/>
      </c>
      <c r="M200" s="120" t="str">
        <f t="shared" si="33"/>
        <v/>
      </c>
      <c r="N200" s="68" t="str">
        <f t="shared" si="45"/>
        <v/>
      </c>
      <c r="O200" s="138">
        <f t="shared" si="46"/>
        <v>0</v>
      </c>
      <c r="P200" s="239" t="s">
        <v>487</v>
      </c>
      <c r="Q200" s="245"/>
    </row>
    <row r="201">
      <c r="B201" s="144" t="s">
        <v>205</v>
      </c>
      <c r="C201" s="164" t="s">
        <v>488</v>
      </c>
      <c r="D201" s="65"/>
      <c r="E201" s="65"/>
      <c r="F201" s="132">
        <f t="shared" ref="F201:L201" si="47">F66</f>
        <v>70</v>
      </c>
      <c r="G201" s="132" t="str">
        <f t="shared" si="47"/>
        <v/>
      </c>
      <c r="H201" s="132" t="str">
        <f t="shared" si="47"/>
        <v/>
      </c>
      <c r="I201" s="132" t="str">
        <f t="shared" si="47"/>
        <v/>
      </c>
      <c r="J201" s="132" t="str">
        <f t="shared" si="47"/>
        <v/>
      </c>
      <c r="K201" s="132" t="str">
        <f t="shared" si="47"/>
        <v/>
      </c>
      <c r="L201" s="132" t="str">
        <f t="shared" si="47"/>
        <v/>
      </c>
      <c r="M201" s="120">
        <f t="shared" si="33"/>
        <v>70</v>
      </c>
      <c r="N201" s="68">
        <f t="shared" si="45"/>
        <v>0.9432717</v>
      </c>
      <c r="O201" s="138">
        <f>+N201</f>
        <v>0.9432717</v>
      </c>
      <c r="P201" s="239" t="s">
        <v>486</v>
      </c>
      <c r="Q201" s="245"/>
    </row>
    <row r="202">
      <c r="B202" s="204" t="s">
        <v>128</v>
      </c>
      <c r="C202" s="164" t="s">
        <v>217</v>
      </c>
      <c r="D202" s="65"/>
      <c r="E202" s="65"/>
      <c r="F202" s="132" t="str">
        <f t="shared" ref="F202:L202" si="48">F67</f>
        <v/>
      </c>
      <c r="G202" s="132" t="str">
        <f t="shared" si="48"/>
        <v/>
      </c>
      <c r="H202" s="132" t="str">
        <f t="shared" si="48"/>
        <v/>
      </c>
      <c r="I202" s="132" t="str">
        <f t="shared" si="48"/>
        <v/>
      </c>
      <c r="J202" s="132" t="str">
        <f t="shared" si="48"/>
        <v/>
      </c>
      <c r="K202" s="132" t="str">
        <f t="shared" si="48"/>
        <v/>
      </c>
      <c r="L202" s="132" t="str">
        <f t="shared" si="48"/>
        <v/>
      </c>
      <c r="M202" s="120" t="str">
        <f t="shared" si="33"/>
        <v/>
      </c>
      <c r="N202" s="134" t="str">
        <f t="shared" si="45"/>
        <v/>
      </c>
      <c r="O202" s="138">
        <f>-N202</f>
        <v>0</v>
      </c>
      <c r="P202" s="235" t="s">
        <v>489</v>
      </c>
      <c r="Q202" s="245"/>
    </row>
    <row r="203">
      <c r="B203" s="144" t="s">
        <v>205</v>
      </c>
      <c r="C203" s="164" t="s">
        <v>490</v>
      </c>
      <c r="D203" s="108"/>
      <c r="E203" s="108"/>
      <c r="F203" s="145">
        <v>4.0</v>
      </c>
      <c r="G203" s="2" t="s">
        <v>342</v>
      </c>
      <c r="H203" s="168">
        <f>O33</f>
        <v>4</v>
      </c>
      <c r="I203" s="196" t="s">
        <v>309</v>
      </c>
      <c r="M203" s="134">
        <f t="shared" ref="M203:M204" si="49">F203</f>
        <v>4</v>
      </c>
      <c r="N203" s="141"/>
      <c r="O203" s="138">
        <f>M203</f>
        <v>4</v>
      </c>
      <c r="P203" s="235" t="s">
        <v>491</v>
      </c>
      <c r="Q203" s="245"/>
    </row>
    <row r="204">
      <c r="B204" s="108" t="s">
        <v>128</v>
      </c>
      <c r="C204" s="164" t="s">
        <v>343</v>
      </c>
      <c r="D204" s="108"/>
      <c r="E204" s="108"/>
      <c r="F204" s="145">
        <v>744.0</v>
      </c>
      <c r="G204" s="2" t="s">
        <v>342</v>
      </c>
      <c r="H204" s="168">
        <f>O50</f>
        <v>744</v>
      </c>
      <c r="I204" s="196" t="s">
        <v>307</v>
      </c>
      <c r="M204" s="134">
        <f t="shared" si="49"/>
        <v>744</v>
      </c>
      <c r="N204" s="141"/>
      <c r="O204" s="138">
        <f t="shared" ref="O204:O206" si="50">-M204</f>
        <v>-744</v>
      </c>
    </row>
    <row r="205">
      <c r="B205" s="108" t="s">
        <v>128</v>
      </c>
      <c r="C205" s="164" t="s">
        <v>221</v>
      </c>
      <c r="D205" s="108"/>
      <c r="E205" s="108"/>
      <c r="F205" s="145"/>
      <c r="G205" s="71"/>
      <c r="H205" s="71"/>
      <c r="I205" s="71"/>
      <c r="J205" s="71"/>
      <c r="K205" s="71"/>
      <c r="L205" s="71"/>
      <c r="M205" s="134" t="str">
        <f t="shared" ref="M205:M224" si="51">if(Count(F205:L205)&gt;0,sum(F205:L205),"")</f>
        <v/>
      </c>
      <c r="N205" s="141"/>
      <c r="O205" s="138">
        <f t="shared" si="50"/>
        <v>0</v>
      </c>
      <c r="Q205" s="2" t="s">
        <v>222</v>
      </c>
    </row>
    <row r="206">
      <c r="B206" s="108" t="s">
        <v>128</v>
      </c>
      <c r="C206" s="164" t="s">
        <v>344</v>
      </c>
      <c r="D206" s="108"/>
      <c r="E206" s="108"/>
      <c r="F206" s="132">
        <f>F185</f>
        <v>763</v>
      </c>
      <c r="G206" s="71"/>
      <c r="H206" s="71"/>
      <c r="I206" s="71"/>
      <c r="J206" s="71"/>
      <c r="K206" s="71"/>
      <c r="L206" s="71"/>
      <c r="M206" s="134">
        <f t="shared" si="51"/>
        <v>763</v>
      </c>
      <c r="N206" s="141"/>
      <c r="O206" s="138">
        <f t="shared" si="50"/>
        <v>-763</v>
      </c>
    </row>
    <row r="207">
      <c r="B207" s="144" t="s">
        <v>205</v>
      </c>
      <c r="C207" s="167" t="s">
        <v>224</v>
      </c>
      <c r="D207" s="108"/>
      <c r="E207" s="108"/>
      <c r="F207" s="145" t="s">
        <v>151</v>
      </c>
      <c r="G207" s="71"/>
      <c r="H207" s="71"/>
      <c r="I207" s="71"/>
      <c r="J207" s="71"/>
      <c r="K207" s="71"/>
      <c r="L207" s="71"/>
      <c r="M207" s="134" t="str">
        <f t="shared" si="51"/>
        <v/>
      </c>
      <c r="N207" s="141"/>
      <c r="O207" s="138" t="str">
        <f t="shared" ref="O207:O208" si="52">M207</f>
        <v/>
      </c>
      <c r="P207" s="239" t="s">
        <v>492</v>
      </c>
      <c r="Q207" s="245"/>
      <c r="R207" s="245"/>
      <c r="S207" s="245"/>
    </row>
    <row r="208">
      <c r="B208" s="144" t="s">
        <v>205</v>
      </c>
      <c r="C208" s="167" t="s">
        <v>225</v>
      </c>
      <c r="D208" s="108"/>
      <c r="E208" s="108"/>
      <c r="F208" s="145" t="s">
        <v>151</v>
      </c>
      <c r="G208" s="71"/>
      <c r="H208" s="71"/>
      <c r="I208" s="71"/>
      <c r="J208" s="71"/>
      <c r="K208" s="71"/>
      <c r="L208" s="71"/>
      <c r="M208" s="134" t="str">
        <f t="shared" si="51"/>
        <v/>
      </c>
      <c r="N208" s="141"/>
      <c r="O208" s="138" t="str">
        <f t="shared" si="52"/>
        <v/>
      </c>
      <c r="P208" s="239" t="s">
        <v>493</v>
      </c>
      <c r="Q208" s="245"/>
      <c r="R208" s="245"/>
      <c r="S208" s="245"/>
    </row>
    <row r="209">
      <c r="B209" s="40"/>
      <c r="C209" s="146"/>
      <c r="D209" s="41"/>
      <c r="E209" s="41"/>
      <c r="F209" s="147"/>
      <c r="G209" s="43"/>
      <c r="H209" s="43"/>
      <c r="I209" s="43"/>
      <c r="J209" s="43"/>
      <c r="K209" s="43"/>
      <c r="L209" s="43"/>
      <c r="M209" s="85" t="str">
        <f t="shared" si="51"/>
        <v/>
      </c>
      <c r="N209" s="48" t="str">
        <f t="shared" ref="N209:N224" si="53">if(ISNUMBER(M209)=false,"",if($J$8&lt;&gt;0,if(M209&lt;&gt;"",M209*$J$8,""),""))</f>
        <v/>
      </c>
      <c r="O209" s="148"/>
    </row>
    <row r="210">
      <c r="B210" s="40"/>
      <c r="C210" s="146"/>
      <c r="D210" s="41"/>
      <c r="E210" s="41"/>
      <c r="F210" s="147"/>
      <c r="G210" s="43"/>
      <c r="H210" s="43"/>
      <c r="I210" s="43"/>
      <c r="J210" s="43"/>
      <c r="K210" s="43"/>
      <c r="L210" s="43"/>
      <c r="M210" s="85" t="str">
        <f t="shared" si="51"/>
        <v/>
      </c>
      <c r="N210" s="48" t="str">
        <f t="shared" si="53"/>
        <v/>
      </c>
      <c r="O210" s="148"/>
    </row>
    <row r="211">
      <c r="B211" s="40"/>
      <c r="C211" s="146"/>
      <c r="D211" s="41"/>
      <c r="E211" s="41"/>
      <c r="F211" s="147"/>
      <c r="G211" s="43"/>
      <c r="H211" s="43"/>
      <c r="I211" s="43"/>
      <c r="J211" s="43"/>
      <c r="K211" s="43"/>
      <c r="L211" s="43"/>
      <c r="M211" s="85" t="str">
        <f t="shared" si="51"/>
        <v/>
      </c>
      <c r="N211" s="48" t="str">
        <f t="shared" si="53"/>
        <v/>
      </c>
      <c r="O211" s="148"/>
    </row>
    <row r="212">
      <c r="B212" s="40"/>
      <c r="C212" s="146"/>
      <c r="D212" s="41"/>
      <c r="E212" s="41"/>
      <c r="F212" s="147"/>
      <c r="G212" s="43"/>
      <c r="H212" s="43"/>
      <c r="I212" s="43"/>
      <c r="J212" s="43"/>
      <c r="K212" s="43"/>
      <c r="L212" s="43"/>
      <c r="M212" s="85" t="str">
        <f t="shared" si="51"/>
        <v/>
      </c>
      <c r="N212" s="48" t="str">
        <f t="shared" si="53"/>
        <v/>
      </c>
      <c r="O212" s="148"/>
    </row>
    <row r="213">
      <c r="B213" s="40"/>
      <c r="C213" s="146"/>
      <c r="D213" s="41"/>
      <c r="E213" s="41"/>
      <c r="F213" s="147"/>
      <c r="G213" s="43"/>
      <c r="H213" s="43"/>
      <c r="I213" s="43"/>
      <c r="J213" s="43"/>
      <c r="K213" s="43"/>
      <c r="L213" s="43"/>
      <c r="M213" s="85" t="str">
        <f t="shared" si="51"/>
        <v/>
      </c>
      <c r="N213" s="48" t="str">
        <f t="shared" si="53"/>
        <v/>
      </c>
      <c r="O213" s="148"/>
    </row>
    <row r="214">
      <c r="B214" s="40"/>
      <c r="C214" s="146"/>
      <c r="D214" s="41"/>
      <c r="E214" s="41"/>
      <c r="F214" s="147"/>
      <c r="G214" s="43"/>
      <c r="H214" s="43"/>
      <c r="I214" s="43"/>
      <c r="J214" s="43"/>
      <c r="K214" s="43"/>
      <c r="L214" s="43"/>
      <c r="M214" s="85" t="str">
        <f t="shared" si="51"/>
        <v/>
      </c>
      <c r="N214" s="48" t="str">
        <f t="shared" si="53"/>
        <v/>
      </c>
      <c r="O214" s="148"/>
    </row>
    <row r="215">
      <c r="B215" s="40"/>
      <c r="C215" s="146"/>
      <c r="D215" s="41"/>
      <c r="E215" s="41"/>
      <c r="F215" s="147"/>
      <c r="G215" s="43"/>
      <c r="H215" s="43"/>
      <c r="I215" s="43"/>
      <c r="J215" s="43"/>
      <c r="K215" s="43"/>
      <c r="L215" s="43"/>
      <c r="M215" s="85" t="str">
        <f t="shared" si="51"/>
        <v/>
      </c>
      <c r="N215" s="48" t="str">
        <f t="shared" si="53"/>
        <v/>
      </c>
      <c r="O215" s="148"/>
    </row>
    <row r="216">
      <c r="B216" s="40"/>
      <c r="C216" s="146"/>
      <c r="D216" s="41"/>
      <c r="E216" s="41"/>
      <c r="F216" s="147"/>
      <c r="G216" s="43"/>
      <c r="H216" s="43"/>
      <c r="I216" s="43"/>
      <c r="J216" s="43"/>
      <c r="K216" s="43"/>
      <c r="L216" s="43"/>
      <c r="M216" s="85" t="str">
        <f t="shared" si="51"/>
        <v/>
      </c>
      <c r="N216" s="48" t="str">
        <f t="shared" si="53"/>
        <v/>
      </c>
      <c r="O216" s="148"/>
    </row>
    <row r="217">
      <c r="B217" s="40"/>
      <c r="C217" s="146"/>
      <c r="D217" s="41"/>
      <c r="E217" s="41"/>
      <c r="F217" s="147"/>
      <c r="G217" s="43"/>
      <c r="H217" s="43"/>
      <c r="I217" s="43"/>
      <c r="J217" s="43"/>
      <c r="K217" s="43"/>
      <c r="L217" s="43"/>
      <c r="M217" s="85" t="str">
        <f t="shared" si="51"/>
        <v/>
      </c>
      <c r="N217" s="48" t="str">
        <f t="shared" si="53"/>
        <v/>
      </c>
      <c r="O217" s="149" t="str">
        <f>M218</f>
        <v/>
      </c>
      <c r="P217" s="56" t="s">
        <v>226</v>
      </c>
    </row>
    <row r="218">
      <c r="B218" s="40"/>
      <c r="C218" s="146"/>
      <c r="D218" s="41"/>
      <c r="E218" s="41"/>
      <c r="F218" s="147"/>
      <c r="G218" s="43"/>
      <c r="H218" s="43"/>
      <c r="I218" s="43"/>
      <c r="J218" s="43"/>
      <c r="K218" s="43"/>
      <c r="L218" s="43"/>
      <c r="M218" s="85" t="str">
        <f t="shared" si="51"/>
        <v/>
      </c>
      <c r="N218" s="48" t="str">
        <f t="shared" si="53"/>
        <v/>
      </c>
      <c r="O218" s="136"/>
      <c r="P218" s="54"/>
    </row>
    <row r="219">
      <c r="B219" s="40"/>
      <c r="C219" s="146"/>
      <c r="D219" s="41"/>
      <c r="E219" s="41"/>
      <c r="F219" s="147"/>
      <c r="G219" s="43"/>
      <c r="H219" s="43"/>
      <c r="I219" s="43"/>
      <c r="J219" s="43"/>
      <c r="K219" s="43"/>
      <c r="L219" s="43"/>
      <c r="M219" s="85" t="str">
        <f t="shared" si="51"/>
        <v/>
      </c>
      <c r="N219" s="48" t="str">
        <f t="shared" si="53"/>
        <v/>
      </c>
      <c r="O219" s="136"/>
      <c r="P219" s="54"/>
    </row>
    <row r="220">
      <c r="B220" s="40"/>
      <c r="C220" s="146"/>
      <c r="D220" s="41"/>
      <c r="E220" s="41"/>
      <c r="F220" s="147"/>
      <c r="G220" s="43"/>
      <c r="H220" s="43"/>
      <c r="I220" s="43"/>
      <c r="J220" s="43"/>
      <c r="K220" s="43"/>
      <c r="L220" s="43"/>
      <c r="M220" s="85" t="str">
        <f t="shared" si="51"/>
        <v/>
      </c>
      <c r="N220" s="48" t="str">
        <f t="shared" si="53"/>
        <v/>
      </c>
      <c r="O220" s="149" t="str">
        <f>M221</f>
        <v/>
      </c>
      <c r="P220" s="56" t="s">
        <v>226</v>
      </c>
    </row>
    <row r="221">
      <c r="B221" s="40"/>
      <c r="C221" s="146"/>
      <c r="D221" s="41"/>
      <c r="E221" s="41"/>
      <c r="F221" s="147"/>
      <c r="G221" s="43"/>
      <c r="H221" s="43"/>
      <c r="I221" s="43"/>
      <c r="J221" s="43"/>
      <c r="K221" s="43"/>
      <c r="L221" s="43"/>
      <c r="M221" s="85" t="str">
        <f t="shared" si="51"/>
        <v/>
      </c>
      <c r="N221" s="48" t="str">
        <f t="shared" si="53"/>
        <v/>
      </c>
      <c r="O221" s="150"/>
      <c r="P221" s="54"/>
    </row>
    <row r="222">
      <c r="B222" s="40"/>
      <c r="C222" s="146"/>
      <c r="D222" s="41"/>
      <c r="E222" s="41"/>
      <c r="F222" s="147"/>
      <c r="G222" s="43"/>
      <c r="H222" s="43"/>
      <c r="I222" s="43"/>
      <c r="J222" s="43"/>
      <c r="K222" s="43"/>
      <c r="L222" s="43"/>
      <c r="M222" s="85" t="str">
        <f t="shared" si="51"/>
        <v/>
      </c>
      <c r="N222" s="48" t="str">
        <f t="shared" si="53"/>
        <v/>
      </c>
      <c r="O222" s="150"/>
      <c r="P222" s="54"/>
    </row>
    <row r="223">
      <c r="B223" s="40"/>
      <c r="C223" s="146"/>
      <c r="D223" s="41"/>
      <c r="E223" s="41"/>
      <c r="F223" s="147"/>
      <c r="G223" s="43"/>
      <c r="H223" s="43"/>
      <c r="I223" s="43"/>
      <c r="J223" s="43"/>
      <c r="K223" s="43"/>
      <c r="L223" s="43"/>
      <c r="M223" s="85" t="str">
        <f t="shared" si="51"/>
        <v/>
      </c>
      <c r="N223" s="48" t="str">
        <f t="shared" si="53"/>
        <v/>
      </c>
      <c r="O223" s="149">
        <f>O228-O220</f>
        <v>0</v>
      </c>
      <c r="P223" s="56" t="s">
        <v>226</v>
      </c>
    </row>
    <row r="224">
      <c r="B224" s="40"/>
      <c r="C224" s="146"/>
      <c r="D224" s="41"/>
      <c r="E224" s="41"/>
      <c r="F224" s="147"/>
      <c r="G224" s="43"/>
      <c r="H224" s="43"/>
      <c r="I224" s="43"/>
      <c r="J224" s="43"/>
      <c r="K224" s="43"/>
      <c r="L224" s="43"/>
      <c r="M224" s="85" t="str">
        <f t="shared" si="51"/>
        <v/>
      </c>
      <c r="N224" s="48" t="str">
        <f t="shared" si="53"/>
        <v/>
      </c>
      <c r="O224" s="150"/>
      <c r="P224" s="54"/>
    </row>
    <row r="225">
      <c r="N225" s="4"/>
      <c r="O225" s="149" t="str">
        <f>N226</f>
        <v/>
      </c>
      <c r="P225" s="56" t="s">
        <v>226</v>
      </c>
    </row>
    <row r="226">
      <c r="N226" s="4"/>
      <c r="O226" s="150"/>
      <c r="P226" s="54"/>
    </row>
    <row r="227">
      <c r="N227" s="4"/>
      <c r="O227" s="150"/>
      <c r="P227" s="54"/>
    </row>
    <row r="228">
      <c r="N228" s="4"/>
      <c r="O228" s="149">
        <f>M229+N230+N231+N232+N233+N234+N235-M236-N237-N238+M239-M240-M241</f>
        <v>0</v>
      </c>
      <c r="P228" s="56" t="s">
        <v>226</v>
      </c>
    </row>
    <row r="232">
      <c r="N232" s="4"/>
    </row>
    <row r="233">
      <c r="N233" s="4"/>
    </row>
    <row r="234">
      <c r="N234" s="4"/>
    </row>
    <row r="235">
      <c r="N235" s="4"/>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row r="1081">
      <c r="N1081" s="4"/>
    </row>
    <row r="1082">
      <c r="N1082" s="4"/>
    </row>
    <row r="1083">
      <c r="N1083" s="4"/>
    </row>
    <row r="1084">
      <c r="N1084" s="4"/>
    </row>
  </sheetData>
  <mergeCells count="29">
    <mergeCell ref="B8:D8"/>
    <mergeCell ref="AB8:AC8"/>
    <mergeCell ref="R36:V36"/>
    <mergeCell ref="F139:L139"/>
    <mergeCell ref="D147:E147"/>
    <mergeCell ref="D148:E148"/>
    <mergeCell ref="D149:E149"/>
    <mergeCell ref="D150:E150"/>
    <mergeCell ref="D151:E151"/>
    <mergeCell ref="V151:Z151"/>
    <mergeCell ref="D152:E152"/>
    <mergeCell ref="L152:Q152"/>
    <mergeCell ref="D153:E153"/>
    <mergeCell ref="L153:Q153"/>
    <mergeCell ref="D163:E163"/>
    <mergeCell ref="D166:E166"/>
    <mergeCell ref="D167:E167"/>
    <mergeCell ref="D168:E168"/>
    <mergeCell ref="D169:E169"/>
    <mergeCell ref="I181:M181"/>
    <mergeCell ref="I203:L203"/>
    <mergeCell ref="I204:L204"/>
    <mergeCell ref="D154:E154"/>
    <mergeCell ref="D155:E155"/>
    <mergeCell ref="L155:Q155"/>
    <mergeCell ref="D156:E156"/>
    <mergeCell ref="D157:E157"/>
    <mergeCell ref="D161:E161"/>
    <mergeCell ref="D162:E162"/>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min="6" max="6" width="15.63"/>
    <col customWidth="1" min="17" max="17" width="24.88"/>
    <col customWidth="1" min="18" max="18" width="24.0"/>
    <col customWidth="1" min="20" max="20" width="24.88"/>
  </cols>
  <sheetData>
    <row r="1">
      <c r="A1" s="3" t="s">
        <v>889</v>
      </c>
      <c r="N1" s="4"/>
    </row>
    <row r="2">
      <c r="A2" s="5" t="s">
        <v>890</v>
      </c>
      <c r="B2" s="6"/>
      <c r="C2" s="6"/>
      <c r="D2" s="6"/>
      <c r="E2" s="6"/>
      <c r="F2" s="6"/>
      <c r="G2" s="6"/>
      <c r="H2" s="6"/>
      <c r="I2" s="6"/>
      <c r="J2" s="6"/>
      <c r="K2" s="6"/>
      <c r="N2" s="4"/>
    </row>
    <row r="3">
      <c r="A3" s="5" t="s">
        <v>891</v>
      </c>
      <c r="B3" s="6"/>
      <c r="C3" s="6"/>
      <c r="D3" s="6"/>
      <c r="E3" s="6"/>
      <c r="F3" s="6"/>
      <c r="G3" s="6"/>
      <c r="H3" s="6"/>
      <c r="I3" s="6"/>
      <c r="J3" s="6"/>
      <c r="K3" s="6"/>
      <c r="N3" s="4"/>
    </row>
    <row r="4">
      <c r="A4" s="7" t="s">
        <v>892</v>
      </c>
      <c r="N4" s="4"/>
      <c r="Y4" s="8" t="s">
        <v>7</v>
      </c>
    </row>
    <row r="5">
      <c r="A5" s="9" t="s">
        <v>893</v>
      </c>
      <c r="N5" s="4"/>
      <c r="Y5" s="2" t="s">
        <v>9</v>
      </c>
      <c r="AA5" s="10">
        <v>2021.0</v>
      </c>
    </row>
    <row r="6">
      <c r="A6" s="9" t="s">
        <v>10</v>
      </c>
      <c r="E6" s="11"/>
      <c r="F6" s="11"/>
      <c r="N6" s="4"/>
      <c r="Y6" s="2" t="s">
        <v>11</v>
      </c>
      <c r="AA6" s="12">
        <f>DATEVALUE("12/31/" &amp; AA5)</f>
        <v>44561</v>
      </c>
    </row>
    <row r="7">
      <c r="A7" s="9"/>
      <c r="E7" s="11"/>
      <c r="F7" s="11"/>
      <c r="N7" s="4"/>
      <c r="Y7" s="2" t="s">
        <v>12</v>
      </c>
      <c r="AA7" s="13">
        <v>0.01</v>
      </c>
    </row>
    <row r="8">
      <c r="B8" s="14" t="str">
        <f>"Enter your management fees (for the entire year of " &amp; AA5 &amp; ") using one of the three methods below:"</f>
        <v>Enter your management fees (for the entire year of 2021) using one of the three methods below:</v>
      </c>
      <c r="E8" s="15">
        <v>701.0</v>
      </c>
      <c r="F8" s="8"/>
      <c r="G8" s="2" t="s">
        <v>13</v>
      </c>
      <c r="J8" s="151">
        <f>E8/AA8</f>
        <v>0.01821894125</v>
      </c>
      <c r="Y8" s="2" t="s">
        <v>14</v>
      </c>
      <c r="AA8" s="17">
        <v>38476.44</v>
      </c>
      <c r="AB8" s="7" t="s">
        <v>15</v>
      </c>
      <c r="AD8" s="7"/>
      <c r="AE8" s="7"/>
      <c r="AF8" s="7"/>
      <c r="AG8" s="7"/>
      <c r="AH8" s="7"/>
      <c r="AI8" s="7"/>
      <c r="AJ8" s="7"/>
      <c r="AK8" s="7"/>
      <c r="AL8" s="7"/>
      <c r="AM8" s="7"/>
      <c r="AN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408</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t="s">
        <v>409</v>
      </c>
      <c r="G20" s="36"/>
      <c r="H20" s="36"/>
      <c r="I20" s="36"/>
      <c r="J20" s="36"/>
      <c r="K20" s="37"/>
      <c r="L20" s="37"/>
      <c r="M20" s="38"/>
      <c r="N20" s="39"/>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row>
    <row r="21">
      <c r="B21" s="40" t="s">
        <v>37</v>
      </c>
      <c r="C21" s="41"/>
      <c r="D21" s="42"/>
      <c r="E21" s="42"/>
      <c r="F21" s="43"/>
      <c r="G21" s="43"/>
      <c r="H21" s="43"/>
      <c r="I21" s="43"/>
      <c r="J21" s="43"/>
      <c r="K21" s="44"/>
      <c r="L21" s="44"/>
      <c r="M21" s="45"/>
    </row>
    <row r="22">
      <c r="B22" s="40" t="s">
        <v>38</v>
      </c>
      <c r="C22" s="41" t="s">
        <v>39</v>
      </c>
      <c r="D22" s="42"/>
      <c r="E22" s="42"/>
      <c r="F22" s="43" t="s">
        <v>894</v>
      </c>
      <c r="G22" s="43"/>
      <c r="H22" s="43"/>
      <c r="I22" s="43"/>
      <c r="J22" s="43"/>
      <c r="K22" s="44"/>
      <c r="L22" s="44"/>
      <c r="M22" s="45"/>
      <c r="N22" s="46" t="s">
        <v>895</v>
      </c>
      <c r="O22" s="46"/>
      <c r="P22" s="46"/>
      <c r="Q22" s="46"/>
    </row>
    <row r="23">
      <c r="B23" s="40" t="s">
        <v>42</v>
      </c>
      <c r="C23" s="41" t="s">
        <v>43</v>
      </c>
      <c r="D23" s="41" t="s">
        <v>44</v>
      </c>
      <c r="E23" s="42"/>
      <c r="F23" s="219" t="s">
        <v>896</v>
      </c>
      <c r="G23" s="43"/>
      <c r="H23" s="43"/>
      <c r="I23" s="43"/>
      <c r="J23" s="43"/>
      <c r="K23" s="44"/>
      <c r="L23" s="44"/>
      <c r="M23" s="45"/>
      <c r="N23" s="46" t="s">
        <v>897</v>
      </c>
      <c r="O23" s="46"/>
      <c r="P23" s="46"/>
      <c r="Q23" s="46"/>
    </row>
    <row r="24">
      <c r="B24" s="40" t="s">
        <v>42</v>
      </c>
      <c r="C24" s="41" t="s">
        <v>47</v>
      </c>
      <c r="D24" s="41" t="s">
        <v>48</v>
      </c>
      <c r="E24" s="42"/>
      <c r="F24" s="219" t="s">
        <v>898</v>
      </c>
      <c r="G24" s="43"/>
      <c r="H24" s="43"/>
      <c r="I24" s="43"/>
      <c r="J24" s="43"/>
      <c r="K24" s="44"/>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50" si="4">if(Count(F26:L26)&gt;0,sum(F26:L26),"")</f>
        <v/>
      </c>
      <c r="N26" s="48" t="str">
        <f t="shared" ref="N26:N50" si="5">if(ISNUMBER(M26)=false,"",if($J$8&lt;&gt;0,if(M26&lt;&gt;"",M26*$J$8,""),""))</f>
        <v/>
      </c>
    </row>
    <row r="27">
      <c r="B27" s="40">
        <v>1.0</v>
      </c>
      <c r="C27" s="41" t="s">
        <v>51</v>
      </c>
      <c r="D27" s="42"/>
      <c r="E27" s="42"/>
      <c r="F27" s="49">
        <v>-3683.0</v>
      </c>
      <c r="G27" s="49"/>
      <c r="H27" s="49"/>
      <c r="I27" s="49"/>
      <c r="J27" s="49"/>
      <c r="K27" s="50"/>
      <c r="L27" s="50"/>
      <c r="M27" s="51">
        <f t="shared" si="4"/>
        <v>-3683</v>
      </c>
      <c r="N27" s="48">
        <f t="shared" si="5"/>
        <v>-67.10036064</v>
      </c>
      <c r="O27" s="154">
        <v>-67.0</v>
      </c>
    </row>
    <row r="28">
      <c r="B28" s="40">
        <v>2.0</v>
      </c>
      <c r="C28" s="41" t="s">
        <v>52</v>
      </c>
      <c r="D28" s="42"/>
      <c r="E28" s="42"/>
      <c r="F28" s="49"/>
      <c r="G28" s="49"/>
      <c r="H28" s="49"/>
      <c r="I28" s="49"/>
      <c r="J28" s="49"/>
      <c r="K28" s="50"/>
      <c r="L28" s="50"/>
      <c r="M28" s="45" t="str">
        <f t="shared" si="4"/>
        <v/>
      </c>
      <c r="N28" s="48" t="str">
        <f t="shared" si="5"/>
        <v/>
      </c>
      <c r="O28" s="153"/>
    </row>
    <row r="29">
      <c r="B29" s="40">
        <v>3.0</v>
      </c>
      <c r="C29" s="41" t="s">
        <v>53</v>
      </c>
      <c r="D29" s="42"/>
      <c r="E29" s="42"/>
      <c r="F29" s="50"/>
      <c r="G29" s="50"/>
      <c r="H29" s="50"/>
      <c r="I29" s="50"/>
      <c r="J29" s="50"/>
      <c r="K29" s="50"/>
      <c r="L29" s="50"/>
      <c r="M29" s="45" t="str">
        <f t="shared" si="4"/>
        <v/>
      </c>
      <c r="N29" s="48" t="str">
        <f t="shared" si="5"/>
        <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row>
    <row r="33">
      <c r="B33" s="40">
        <v>5.0</v>
      </c>
      <c r="C33" s="41" t="s">
        <v>60</v>
      </c>
      <c r="D33" s="42"/>
      <c r="E33" s="42"/>
      <c r="F33" s="49"/>
      <c r="G33" s="50"/>
      <c r="H33" s="49"/>
      <c r="I33" s="50"/>
      <c r="J33" s="50"/>
      <c r="K33" s="50"/>
      <c r="L33" s="50"/>
      <c r="M33" s="45" t="str">
        <f t="shared" si="4"/>
        <v/>
      </c>
      <c r="N33" s="48" t="str">
        <f t="shared" si="5"/>
        <v/>
      </c>
      <c r="O33" s="154">
        <v>19.0</v>
      </c>
      <c r="P33" s="2" t="s">
        <v>61</v>
      </c>
    </row>
    <row r="34">
      <c r="B34" s="40" t="s">
        <v>62</v>
      </c>
      <c r="C34" s="41" t="s">
        <v>63</v>
      </c>
      <c r="D34" s="42"/>
      <c r="E34" s="42"/>
      <c r="F34" s="50"/>
      <c r="G34" s="50"/>
      <c r="H34" s="50"/>
      <c r="I34" s="50"/>
      <c r="J34" s="50"/>
      <c r="K34" s="50"/>
      <c r="L34" s="50"/>
      <c r="M34" s="45" t="str">
        <f t="shared" si="4"/>
        <v/>
      </c>
      <c r="N34" s="48" t="str">
        <f t="shared" si="5"/>
        <v/>
      </c>
      <c r="O34" s="154"/>
    </row>
    <row r="35">
      <c r="B35" s="40" t="s">
        <v>65</v>
      </c>
      <c r="C35" s="41" t="s">
        <v>66</v>
      </c>
      <c r="D35" s="42"/>
      <c r="E35" s="42"/>
      <c r="F35" s="50"/>
      <c r="G35" s="50"/>
      <c r="H35" s="50"/>
      <c r="I35" s="50"/>
      <c r="J35" s="50"/>
      <c r="K35" s="50"/>
      <c r="L35" s="50"/>
      <c r="M35" s="45" t="str">
        <f t="shared" si="4"/>
        <v/>
      </c>
      <c r="N35" s="48" t="str">
        <f t="shared" si="5"/>
        <v/>
      </c>
      <c r="O35" s="154"/>
    </row>
    <row r="36">
      <c r="B36" s="40" t="s">
        <v>67</v>
      </c>
      <c r="C36" s="41" t="s">
        <v>68</v>
      </c>
      <c r="D36" s="42"/>
      <c r="E36" s="42"/>
      <c r="F36" s="50"/>
      <c r="G36" s="50"/>
      <c r="H36" s="50"/>
      <c r="I36" s="50"/>
      <c r="J36" s="50"/>
      <c r="K36" s="50"/>
      <c r="L36" s="50"/>
      <c r="M36" s="45" t="str">
        <f t="shared" si="4"/>
        <v/>
      </c>
      <c r="N36" s="48" t="str">
        <f t="shared" si="5"/>
        <v/>
      </c>
      <c r="O36" s="153"/>
      <c r="Q36" s="52" t="s">
        <v>69</v>
      </c>
      <c r="R36" s="53" t="s">
        <v>70</v>
      </c>
    </row>
    <row r="37">
      <c r="B37" s="40">
        <v>7.0</v>
      </c>
      <c r="C37" s="41" t="s">
        <v>71</v>
      </c>
      <c r="D37" s="42"/>
      <c r="E37" s="42"/>
      <c r="F37" s="50"/>
      <c r="G37" s="50"/>
      <c r="H37" s="50"/>
      <c r="I37" s="50"/>
      <c r="J37" s="50"/>
      <c r="K37" s="50"/>
      <c r="L37" s="50"/>
      <c r="M37" s="45" t="str">
        <f t="shared" si="4"/>
        <v/>
      </c>
      <c r="N37" s="48" t="str">
        <f t="shared" si="5"/>
        <v/>
      </c>
      <c r="O37" s="153"/>
      <c r="Q37" s="54"/>
      <c r="R37" s="55" t="s">
        <v>72</v>
      </c>
      <c r="S37" s="56" t="s">
        <v>73</v>
      </c>
      <c r="T37" s="52" t="s">
        <v>74</v>
      </c>
      <c r="U37" s="56" t="s">
        <v>75</v>
      </c>
      <c r="V37" s="56" t="s">
        <v>76</v>
      </c>
    </row>
    <row r="38">
      <c r="B38" s="40">
        <v>8.0</v>
      </c>
      <c r="C38" s="41" t="s">
        <v>77</v>
      </c>
      <c r="D38" s="42"/>
      <c r="E38" s="42"/>
      <c r="F38" s="50"/>
      <c r="G38" s="50"/>
      <c r="H38" s="50"/>
      <c r="I38" s="50"/>
      <c r="J38" s="50"/>
      <c r="K38" s="50"/>
      <c r="L38" s="50"/>
      <c r="M38" s="45" t="str">
        <f t="shared" si="4"/>
        <v/>
      </c>
      <c r="N38" s="48" t="str">
        <f t="shared" si="5"/>
        <v/>
      </c>
      <c r="O38" s="153"/>
      <c r="Q38" s="56" t="s">
        <v>78</v>
      </c>
      <c r="R38" s="57"/>
      <c r="S38" s="58" t="str">
        <f t="shared" ref="S38:S41" si="6">R38/$Q$38</f>
        <v>#VALUE!</v>
      </c>
      <c r="T38" s="57"/>
      <c r="U38" s="59" t="str">
        <f t="shared" ref="U38:U40" si="7">$S$35*S38</f>
        <v>#VALUE!</v>
      </c>
      <c r="V38" s="56" t="s">
        <v>79</v>
      </c>
    </row>
    <row r="39">
      <c r="B39" s="40" t="s">
        <v>80</v>
      </c>
      <c r="C39" s="41" t="s">
        <v>81</v>
      </c>
      <c r="D39" s="42"/>
      <c r="E39" s="42"/>
      <c r="F39" s="50"/>
      <c r="G39" s="50"/>
      <c r="H39" s="50"/>
      <c r="I39" s="50"/>
      <c r="J39" s="50"/>
      <c r="K39" s="50"/>
      <c r="L39" s="50"/>
      <c r="M39" s="45" t="str">
        <f t="shared" si="4"/>
        <v/>
      </c>
      <c r="N39" s="48" t="str">
        <f t="shared" si="5"/>
        <v/>
      </c>
      <c r="O39" s="153"/>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O40" s="153"/>
      <c r="Q40" s="56" t="s">
        <v>85</v>
      </c>
      <c r="R40" s="57"/>
      <c r="S40" s="58" t="str">
        <f t="shared" si="6"/>
        <v>#VALUE!</v>
      </c>
      <c r="T40" s="54"/>
      <c r="U40" s="59" t="str">
        <f t="shared" si="7"/>
        <v>#VALUE!</v>
      </c>
      <c r="V40" s="8" t="s">
        <v>86</v>
      </c>
    </row>
    <row r="41">
      <c r="B41" s="40" t="s">
        <v>87</v>
      </c>
      <c r="C41" s="41" t="s">
        <v>88</v>
      </c>
      <c r="D41" s="42"/>
      <c r="E41" s="42"/>
      <c r="F41" s="50"/>
      <c r="G41" s="50"/>
      <c r="H41" s="50"/>
      <c r="I41" s="50"/>
      <c r="J41" s="50"/>
      <c r="K41" s="50"/>
      <c r="L41" s="50"/>
      <c r="M41" s="45" t="str">
        <f t="shared" si="4"/>
        <v/>
      </c>
      <c r="N41" s="48" t="str">
        <f t="shared" si="5"/>
        <v/>
      </c>
      <c r="O41" s="153"/>
      <c r="Q41" s="60" t="s">
        <v>89</v>
      </c>
      <c r="R41" s="57"/>
      <c r="S41" s="58" t="str">
        <f t="shared" si="6"/>
        <v>#VALUE!</v>
      </c>
      <c r="T41" s="54"/>
      <c r="U41" s="54"/>
      <c r="V41" s="54"/>
    </row>
    <row r="42">
      <c r="B42" s="40">
        <v>10.0</v>
      </c>
      <c r="C42" s="41" t="s">
        <v>90</v>
      </c>
      <c r="D42" s="42"/>
      <c r="E42" s="42"/>
      <c r="F42" s="50"/>
      <c r="G42" s="50"/>
      <c r="H42" s="50"/>
      <c r="I42" s="50"/>
      <c r="J42" s="50"/>
      <c r="K42" s="50"/>
      <c r="L42" s="50"/>
      <c r="M42" s="45" t="str">
        <f t="shared" si="4"/>
        <v/>
      </c>
      <c r="N42" s="48" t="str">
        <f t="shared" si="5"/>
        <v/>
      </c>
      <c r="O42" s="153"/>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50"/>
      <c r="G44" s="50"/>
      <c r="H44" s="50"/>
      <c r="I44" s="50"/>
      <c r="J44" s="50"/>
      <c r="K44" s="50"/>
      <c r="L44" s="50"/>
      <c r="M44" s="45" t="str">
        <f t="shared" si="4"/>
        <v/>
      </c>
      <c r="N44" s="48" t="str">
        <f t="shared" si="5"/>
        <v/>
      </c>
      <c r="O44" s="153"/>
    </row>
    <row r="45">
      <c r="B45" s="40"/>
      <c r="C45" s="41" t="s">
        <v>96</v>
      </c>
      <c r="D45" s="41" t="s">
        <v>97</v>
      </c>
      <c r="E45" s="42"/>
      <c r="F45" s="50"/>
      <c r="G45" s="50"/>
      <c r="H45" s="50"/>
      <c r="I45" s="50"/>
      <c r="J45" s="50"/>
      <c r="K45" s="50"/>
      <c r="L45" s="50"/>
      <c r="M45" s="45" t="str">
        <f t="shared" si="4"/>
        <v/>
      </c>
      <c r="N45" s="48" t="str">
        <f t="shared" si="5"/>
        <v/>
      </c>
      <c r="O45" s="153"/>
    </row>
    <row r="46">
      <c r="B46" s="40"/>
      <c r="C46" s="41" t="s">
        <v>98</v>
      </c>
      <c r="D46" s="42"/>
      <c r="E46" s="42"/>
      <c r="F46" s="50"/>
      <c r="G46" s="50"/>
      <c r="H46" s="50"/>
      <c r="I46" s="50"/>
      <c r="J46" s="50"/>
      <c r="K46" s="50"/>
      <c r="L46" s="50"/>
      <c r="M46" s="45" t="str">
        <f t="shared" si="4"/>
        <v/>
      </c>
      <c r="N46" s="48" t="str">
        <f t="shared" si="5"/>
        <v/>
      </c>
      <c r="O46" s="153"/>
    </row>
    <row r="47">
      <c r="B47" s="40">
        <v>12.0</v>
      </c>
      <c r="C47" s="41" t="s">
        <v>99</v>
      </c>
      <c r="D47" s="42"/>
      <c r="E47" s="42"/>
      <c r="F47" s="49"/>
      <c r="G47" s="50"/>
      <c r="H47" s="50"/>
      <c r="I47" s="50"/>
      <c r="J47" s="50"/>
      <c r="K47" s="50"/>
      <c r="L47" s="50"/>
      <c r="M47" s="45" t="str">
        <f t="shared" si="4"/>
        <v/>
      </c>
      <c r="N47" s="48" t="str">
        <f t="shared" si="5"/>
        <v/>
      </c>
      <c r="O47" s="153"/>
    </row>
    <row r="48">
      <c r="B48" s="63" t="s">
        <v>100</v>
      </c>
      <c r="C48" s="64" t="s">
        <v>101</v>
      </c>
      <c r="D48" s="64"/>
      <c r="E48" s="65"/>
      <c r="F48" s="220"/>
      <c r="G48" s="220"/>
      <c r="H48" s="220"/>
      <c r="I48" s="220"/>
      <c r="J48" s="220"/>
      <c r="K48" s="220"/>
      <c r="L48" s="220"/>
      <c r="M48" s="67" t="str">
        <f t="shared" si="4"/>
        <v/>
      </c>
      <c r="N48" s="68" t="str">
        <f t="shared" si="5"/>
        <v/>
      </c>
      <c r="O48" s="155"/>
      <c r="P48" s="2"/>
    </row>
    <row r="49">
      <c r="B49" s="63"/>
      <c r="C49" s="64" t="s">
        <v>102</v>
      </c>
      <c r="D49" s="64" t="s">
        <v>97</v>
      </c>
      <c r="E49" s="65"/>
      <c r="F49" s="220"/>
      <c r="G49" s="220"/>
      <c r="H49" s="220"/>
      <c r="I49" s="220"/>
      <c r="J49" s="220"/>
      <c r="K49" s="220"/>
      <c r="L49" s="220"/>
      <c r="M49" s="67" t="str">
        <f t="shared" si="4"/>
        <v/>
      </c>
      <c r="N49" s="68" t="str">
        <f t="shared" si="5"/>
        <v/>
      </c>
      <c r="O49" s="155"/>
      <c r="P49" s="2" t="s">
        <v>104</v>
      </c>
    </row>
    <row r="50">
      <c r="B50" s="40"/>
      <c r="C50" s="64" t="s">
        <v>105</v>
      </c>
      <c r="D50" s="64" t="s">
        <v>106</v>
      </c>
      <c r="E50" s="65"/>
      <c r="F50" s="220"/>
      <c r="G50" s="220"/>
      <c r="H50" s="220"/>
      <c r="I50" s="220"/>
      <c r="J50" s="220"/>
      <c r="K50" s="220"/>
      <c r="L50" s="220"/>
      <c r="M50" s="67" t="str">
        <f t="shared" si="4"/>
        <v/>
      </c>
      <c r="N50" s="68" t="str">
        <f t="shared" si="5"/>
        <v/>
      </c>
      <c r="O50" s="156">
        <v>702.0</v>
      </c>
      <c r="P50" s="73" t="s">
        <v>107</v>
      </c>
    </row>
    <row r="51">
      <c r="B51" s="40"/>
      <c r="C51" s="64" t="s">
        <v>108</v>
      </c>
      <c r="D51" s="42"/>
      <c r="E51" s="42"/>
      <c r="F51" s="50"/>
      <c r="G51" s="50"/>
      <c r="H51" s="50"/>
      <c r="I51" s="50"/>
      <c r="J51" s="50"/>
      <c r="K51" s="50"/>
      <c r="L51" s="50"/>
      <c r="M51" s="45"/>
      <c r="N51" s="48"/>
      <c r="O51" s="153"/>
    </row>
    <row r="52">
      <c r="B52" s="40" t="s">
        <v>109</v>
      </c>
      <c r="C52" s="41" t="s">
        <v>110</v>
      </c>
      <c r="D52" s="42"/>
      <c r="E52" s="42"/>
      <c r="F52" s="50"/>
      <c r="G52" s="50"/>
      <c r="H52" s="50"/>
      <c r="I52" s="50"/>
      <c r="J52" s="50"/>
      <c r="K52" s="50"/>
      <c r="L52" s="50"/>
      <c r="M52" s="45" t="str">
        <f t="shared" ref="M52:M67" si="8">if(Count(F52:L52)&gt;0,sum(F52:L52),"")</f>
        <v/>
      </c>
      <c r="N52" s="48" t="str">
        <f t="shared" ref="N52:N67" si="9">if(ISNUMBER(M52)=false,"",if($J$8&lt;&gt;0,if(M52&lt;&gt;"",M52*$J$8,""),""))</f>
        <v/>
      </c>
      <c r="O52" s="153"/>
    </row>
    <row r="53">
      <c r="B53" s="40"/>
      <c r="C53" s="41" t="s">
        <v>111</v>
      </c>
      <c r="D53" s="41"/>
      <c r="E53" s="42"/>
      <c r="F53" s="50"/>
      <c r="G53" s="50"/>
      <c r="H53" s="50"/>
      <c r="I53" s="50"/>
      <c r="J53" s="50"/>
      <c r="K53" s="50"/>
      <c r="L53" s="50"/>
      <c r="M53" s="45" t="str">
        <f t="shared" si="8"/>
        <v/>
      </c>
      <c r="N53" s="48" t="str">
        <f t="shared" si="9"/>
        <v/>
      </c>
      <c r="O53" s="153"/>
    </row>
    <row r="54">
      <c r="B54" s="40" t="s">
        <v>112</v>
      </c>
      <c r="C54" s="41" t="s">
        <v>113</v>
      </c>
      <c r="D54" s="42"/>
      <c r="E54" s="42"/>
      <c r="F54" s="50"/>
      <c r="G54" s="50"/>
      <c r="H54" s="50"/>
      <c r="I54" s="50"/>
      <c r="J54" s="50"/>
      <c r="K54" s="50"/>
      <c r="L54" s="50"/>
      <c r="M54" s="45" t="str">
        <f t="shared" si="8"/>
        <v/>
      </c>
      <c r="N54" s="48" t="str">
        <f t="shared" si="9"/>
        <v/>
      </c>
      <c r="O54" s="153"/>
    </row>
    <row r="55">
      <c r="B55" s="40"/>
      <c r="C55" s="41" t="s">
        <v>114</v>
      </c>
      <c r="D55" s="42"/>
      <c r="E55" s="42"/>
      <c r="F55" s="50"/>
      <c r="G55" s="50"/>
      <c r="H55" s="50"/>
      <c r="I55" s="50"/>
      <c r="J55" s="50"/>
      <c r="K55" s="50"/>
      <c r="L55" s="50"/>
      <c r="M55" s="45" t="str">
        <f t="shared" si="8"/>
        <v/>
      </c>
      <c r="N55" s="48" t="str">
        <f t="shared" si="9"/>
        <v/>
      </c>
      <c r="O55" s="153"/>
    </row>
    <row r="56">
      <c r="B56" s="40" t="s">
        <v>115</v>
      </c>
      <c r="C56" s="41" t="s">
        <v>116</v>
      </c>
      <c r="D56" s="42"/>
      <c r="E56" s="42"/>
      <c r="F56" s="50"/>
      <c r="G56" s="50"/>
      <c r="H56" s="50"/>
      <c r="I56" s="50"/>
      <c r="J56" s="50"/>
      <c r="K56" s="50"/>
      <c r="L56" s="50"/>
      <c r="M56" s="45" t="str">
        <f t="shared" si="8"/>
        <v/>
      </c>
      <c r="N56" s="48" t="str">
        <f t="shared" si="9"/>
        <v/>
      </c>
      <c r="O56" s="153"/>
    </row>
    <row r="57">
      <c r="B57" s="40"/>
      <c r="C57" s="41" t="s">
        <v>117</v>
      </c>
      <c r="D57" s="42"/>
      <c r="E57" s="42"/>
      <c r="F57" s="50"/>
      <c r="G57" s="50"/>
      <c r="H57" s="50"/>
      <c r="I57" s="50"/>
      <c r="J57" s="50"/>
      <c r="K57" s="50"/>
      <c r="L57" s="50"/>
      <c r="M57" s="45" t="str">
        <f t="shared" si="8"/>
        <v/>
      </c>
      <c r="N57" s="48" t="str">
        <f t="shared" si="9"/>
        <v/>
      </c>
      <c r="O57" s="153"/>
    </row>
    <row r="58">
      <c r="B58" s="40"/>
      <c r="C58" s="41" t="s">
        <v>117</v>
      </c>
      <c r="D58" s="42"/>
      <c r="E58" s="42"/>
      <c r="F58" s="50"/>
      <c r="G58" s="50"/>
      <c r="H58" s="50"/>
      <c r="I58" s="50"/>
      <c r="J58" s="50"/>
      <c r="K58" s="50"/>
      <c r="L58" s="50"/>
      <c r="M58" s="45" t="str">
        <f t="shared" si="8"/>
        <v/>
      </c>
      <c r="N58" s="48" t="str">
        <f t="shared" si="9"/>
        <v/>
      </c>
      <c r="O58" s="153"/>
    </row>
    <row r="59">
      <c r="B59" s="40"/>
      <c r="C59" s="41" t="s">
        <v>117</v>
      </c>
      <c r="D59" s="42"/>
      <c r="E59" s="42"/>
      <c r="F59" s="50"/>
      <c r="G59" s="50"/>
      <c r="H59" s="50"/>
      <c r="I59" s="50"/>
      <c r="J59" s="50"/>
      <c r="K59" s="50"/>
      <c r="L59" s="50"/>
      <c r="M59" s="45" t="str">
        <f t="shared" si="8"/>
        <v/>
      </c>
      <c r="N59" s="48" t="str">
        <f t="shared" si="9"/>
        <v/>
      </c>
      <c r="O59" s="153"/>
    </row>
    <row r="60">
      <c r="B60" s="40"/>
      <c r="C60" s="41" t="s">
        <v>117</v>
      </c>
      <c r="D60" s="42"/>
      <c r="E60" s="42"/>
      <c r="F60" s="50"/>
      <c r="G60" s="50"/>
      <c r="H60" s="50"/>
      <c r="I60" s="50"/>
      <c r="J60" s="50"/>
      <c r="K60" s="50"/>
      <c r="L60" s="50"/>
      <c r="M60" s="45" t="str">
        <f t="shared" si="8"/>
        <v/>
      </c>
      <c r="N60" s="48" t="str">
        <f t="shared" si="9"/>
        <v/>
      </c>
      <c r="O60" s="153"/>
    </row>
    <row r="61">
      <c r="B61" s="40"/>
      <c r="C61" s="41" t="s">
        <v>117</v>
      </c>
      <c r="D61" s="42"/>
      <c r="E61" s="42"/>
      <c r="F61" s="50"/>
      <c r="G61" s="50"/>
      <c r="H61" s="50"/>
      <c r="I61" s="50"/>
      <c r="J61" s="50"/>
      <c r="K61" s="50"/>
      <c r="L61" s="50"/>
      <c r="M61" s="45" t="str">
        <f t="shared" si="8"/>
        <v/>
      </c>
      <c r="N61" s="48" t="str">
        <f t="shared" si="9"/>
        <v/>
      </c>
      <c r="O61" s="153"/>
    </row>
    <row r="62">
      <c r="B62" s="40"/>
      <c r="C62" s="41" t="s">
        <v>117</v>
      </c>
      <c r="D62" s="42"/>
      <c r="E62" s="42"/>
      <c r="F62" s="50"/>
      <c r="G62" s="50"/>
      <c r="H62" s="50"/>
      <c r="I62" s="50"/>
      <c r="J62" s="50"/>
      <c r="K62" s="50"/>
      <c r="L62" s="50"/>
      <c r="M62" s="45" t="str">
        <f t="shared" si="8"/>
        <v/>
      </c>
      <c r="N62" s="48" t="str">
        <f t="shared" si="9"/>
        <v/>
      </c>
      <c r="O62" s="153"/>
    </row>
    <row r="63">
      <c r="B63" s="40" t="s">
        <v>118</v>
      </c>
      <c r="C63" s="41" t="s">
        <v>119</v>
      </c>
      <c r="D63" s="41"/>
      <c r="E63" s="42"/>
      <c r="F63" s="50"/>
      <c r="G63" s="50"/>
      <c r="H63" s="49"/>
      <c r="I63" s="50"/>
      <c r="J63" s="50"/>
      <c r="K63" s="50"/>
      <c r="L63" s="50"/>
      <c r="M63" s="45" t="str">
        <f t="shared" si="8"/>
        <v/>
      </c>
      <c r="N63" s="48" t="str">
        <f t="shared" si="9"/>
        <v/>
      </c>
      <c r="O63" s="153"/>
    </row>
    <row r="64">
      <c r="B64" s="40"/>
      <c r="C64" s="41" t="s">
        <v>120</v>
      </c>
      <c r="D64" s="42"/>
      <c r="E64" s="42"/>
      <c r="F64" s="50"/>
      <c r="G64" s="50"/>
      <c r="H64" s="50"/>
      <c r="I64" s="50"/>
      <c r="J64" s="50"/>
      <c r="K64" s="50"/>
      <c r="L64" s="50"/>
      <c r="M64" s="45" t="str">
        <f t="shared" si="8"/>
        <v/>
      </c>
      <c r="N64" s="48" t="str">
        <f t="shared" si="9"/>
        <v/>
      </c>
      <c r="O64" s="153"/>
    </row>
    <row r="65">
      <c r="B65" s="40" t="s">
        <v>121</v>
      </c>
      <c r="C65" s="41" t="s">
        <v>122</v>
      </c>
      <c r="D65" s="41"/>
      <c r="E65" s="42"/>
      <c r="F65" s="50"/>
      <c r="G65" s="49"/>
      <c r="H65" s="50"/>
      <c r="I65" s="50"/>
      <c r="J65" s="50"/>
      <c r="K65" s="50"/>
      <c r="L65" s="50"/>
      <c r="M65" s="45" t="str">
        <f t="shared" si="8"/>
        <v/>
      </c>
      <c r="N65" s="48" t="str">
        <f t="shared" si="9"/>
        <v/>
      </c>
      <c r="O65" s="153"/>
    </row>
    <row r="66">
      <c r="B66" s="40"/>
      <c r="C66" s="41" t="s">
        <v>123</v>
      </c>
      <c r="D66" s="41" t="s">
        <v>124</v>
      </c>
      <c r="E66" s="42"/>
      <c r="F66" s="50"/>
      <c r="G66" s="49"/>
      <c r="H66" s="50"/>
      <c r="I66" s="50"/>
      <c r="J66" s="50"/>
      <c r="K66" s="50"/>
      <c r="L66" s="50"/>
      <c r="M66" s="45" t="str">
        <f t="shared" si="8"/>
        <v/>
      </c>
      <c r="N66" s="48" t="str">
        <f t="shared" si="9"/>
        <v/>
      </c>
      <c r="O66" s="153"/>
    </row>
    <row r="67">
      <c r="B67" s="40"/>
      <c r="C67" s="64" t="s">
        <v>125</v>
      </c>
      <c r="D67" s="41"/>
      <c r="E67" s="41"/>
      <c r="F67" s="50"/>
      <c r="G67" s="50"/>
      <c r="H67" s="49"/>
      <c r="I67" s="50"/>
      <c r="J67" s="50"/>
      <c r="K67" s="50"/>
      <c r="L67" s="50"/>
      <c r="M67" s="45" t="str">
        <f t="shared" si="8"/>
        <v/>
      </c>
      <c r="N67" s="48" t="str">
        <f t="shared" si="9"/>
        <v/>
      </c>
      <c r="O67" s="153"/>
    </row>
    <row r="68">
      <c r="B68" s="40" t="s">
        <v>126</v>
      </c>
      <c r="C68" s="41" t="s">
        <v>127</v>
      </c>
      <c r="D68" s="41"/>
      <c r="E68" s="42"/>
      <c r="F68" s="74" t="s">
        <v>128</v>
      </c>
      <c r="G68" s="74" t="s">
        <v>128</v>
      </c>
      <c r="H68" s="74" t="s">
        <v>128</v>
      </c>
      <c r="I68" s="74" t="s">
        <v>128</v>
      </c>
      <c r="J68" s="74" t="s">
        <v>128</v>
      </c>
      <c r="K68" s="74" t="s">
        <v>128</v>
      </c>
      <c r="L68" s="74" t="s">
        <v>128</v>
      </c>
      <c r="M68" s="74" t="s">
        <v>128</v>
      </c>
      <c r="N68" s="75"/>
      <c r="O68" s="153"/>
      <c r="P68" s="2" t="s">
        <v>129</v>
      </c>
    </row>
    <row r="69">
      <c r="B69" s="40"/>
      <c r="C69" s="41" t="s">
        <v>130</v>
      </c>
      <c r="D69" s="41" t="s">
        <v>95</v>
      </c>
      <c r="E69" s="42"/>
      <c r="F69" s="74" t="s">
        <v>128</v>
      </c>
      <c r="G69" s="74" t="s">
        <v>128</v>
      </c>
      <c r="H69" s="74" t="s">
        <v>128</v>
      </c>
      <c r="I69" s="74" t="s">
        <v>128</v>
      </c>
      <c r="J69" s="74" t="s">
        <v>128</v>
      </c>
      <c r="K69" s="74" t="s">
        <v>128</v>
      </c>
      <c r="L69" s="74" t="s">
        <v>128</v>
      </c>
      <c r="M69" s="74" t="s">
        <v>128</v>
      </c>
      <c r="N69" s="75" t="s">
        <v>128</v>
      </c>
      <c r="O69" s="153"/>
      <c r="P69" s="2" t="s">
        <v>129</v>
      </c>
    </row>
    <row r="70">
      <c r="B70" s="40"/>
      <c r="C70" s="76" t="s">
        <v>131</v>
      </c>
      <c r="D70" s="40"/>
      <c r="E70" s="40"/>
      <c r="F70" s="50"/>
      <c r="G70" s="50"/>
      <c r="H70" s="50"/>
      <c r="I70" s="50"/>
      <c r="J70" s="50"/>
      <c r="K70" s="50"/>
      <c r="L70" s="50"/>
      <c r="M70" s="45" t="str">
        <f>if(Count(F70:L70)&gt;0,sum(F70:L70),"")</f>
        <v/>
      </c>
      <c r="N70" s="48" t="str">
        <f>if(ISNUMBER(M70)=false,"",if($J$8&lt;&gt;0,if(M70&lt;&gt;"",M70*$J$8,""),""))</f>
        <v/>
      </c>
      <c r="O70" s="153"/>
    </row>
    <row r="71">
      <c r="B71" s="40" t="s">
        <v>132</v>
      </c>
      <c r="C71" s="41" t="s">
        <v>133</v>
      </c>
      <c r="D71" s="41"/>
      <c r="E71" s="42"/>
      <c r="F71" s="74"/>
      <c r="G71" s="74"/>
      <c r="H71" s="74"/>
      <c r="I71" s="74"/>
      <c r="J71" s="74"/>
      <c r="K71" s="74"/>
      <c r="L71" s="74"/>
      <c r="M71" s="74"/>
      <c r="N71" s="75"/>
      <c r="O71" s="153"/>
      <c r="P71" s="77"/>
    </row>
    <row r="72">
      <c r="B72" s="40"/>
      <c r="C72" s="41" t="s">
        <v>134</v>
      </c>
      <c r="D72" s="41" t="s">
        <v>95</v>
      </c>
      <c r="E72" s="42"/>
      <c r="F72" s="74" t="s">
        <v>128</v>
      </c>
      <c r="G72" s="74" t="s">
        <v>128</v>
      </c>
      <c r="H72" s="74" t="s">
        <v>128</v>
      </c>
      <c r="I72" s="74" t="s">
        <v>128</v>
      </c>
      <c r="J72" s="74" t="s">
        <v>128</v>
      </c>
      <c r="K72" s="74" t="s">
        <v>128</v>
      </c>
      <c r="L72" s="74" t="s">
        <v>128</v>
      </c>
      <c r="M72" s="74" t="s">
        <v>128</v>
      </c>
      <c r="N72" s="75" t="s">
        <v>128</v>
      </c>
      <c r="O72" s="154">
        <v>19.0</v>
      </c>
      <c r="P72" s="77" t="s">
        <v>136</v>
      </c>
    </row>
    <row r="73">
      <c r="B73" s="40"/>
      <c r="C73" s="76" t="s">
        <v>261</v>
      </c>
      <c r="D73" s="41" t="s">
        <v>262</v>
      </c>
      <c r="E73" s="41"/>
      <c r="F73" s="49"/>
      <c r="G73" s="49"/>
      <c r="H73" s="49"/>
      <c r="I73" s="50"/>
      <c r="J73" s="50"/>
      <c r="K73" s="50"/>
      <c r="L73" s="50"/>
      <c r="M73" s="45" t="str">
        <f t="shared" ref="M73:M81" si="10">if(Count(F73:L73)&gt;0,sum(F73:L73),"")</f>
        <v/>
      </c>
      <c r="N73" s="48" t="str">
        <f t="shared" ref="N73:N81" si="11">if(ISNUMBER(M73)=false,"",if($J$8&lt;&gt;0,if(M73&lt;&gt;"",M73*$J$8,""),""))</f>
        <v/>
      </c>
      <c r="O73" s="157" t="s">
        <v>268</v>
      </c>
    </row>
    <row r="74">
      <c r="B74" s="40"/>
      <c r="C74" s="76" t="s">
        <v>261</v>
      </c>
      <c r="D74" s="41" t="s">
        <v>275</v>
      </c>
      <c r="E74" s="41"/>
      <c r="F74" s="78" t="s">
        <v>899</v>
      </c>
      <c r="G74" s="221"/>
      <c r="H74" s="49"/>
      <c r="I74" s="50"/>
      <c r="J74" s="50"/>
      <c r="K74" s="50"/>
      <c r="L74" s="50"/>
      <c r="M74" s="45" t="str">
        <f t="shared" si="10"/>
        <v/>
      </c>
      <c r="N74" s="48" t="str">
        <f t="shared" si="11"/>
        <v/>
      </c>
      <c r="O74" s="157" t="s">
        <v>282</v>
      </c>
    </row>
    <row r="75">
      <c r="B75" s="40" t="s">
        <v>139</v>
      </c>
      <c r="C75" s="76" t="s">
        <v>137</v>
      </c>
      <c r="D75" s="41"/>
      <c r="E75" s="41"/>
      <c r="F75" s="49"/>
      <c r="G75" s="50"/>
      <c r="H75" s="50"/>
      <c r="I75" s="50"/>
      <c r="J75" s="50"/>
      <c r="K75" s="50"/>
      <c r="L75" s="50"/>
      <c r="M75" s="45" t="str">
        <f t="shared" si="10"/>
        <v/>
      </c>
      <c r="N75" s="48" t="str">
        <f t="shared" si="11"/>
        <v/>
      </c>
      <c r="O75" s="153"/>
    </row>
    <row r="76">
      <c r="B76" s="40" t="s">
        <v>140</v>
      </c>
      <c r="C76" s="42"/>
      <c r="D76" s="41"/>
      <c r="E76" s="41"/>
      <c r="F76" s="50"/>
      <c r="G76" s="50"/>
      <c r="H76" s="49"/>
      <c r="I76" s="50"/>
      <c r="J76" s="50"/>
      <c r="K76" s="50"/>
      <c r="L76" s="50"/>
      <c r="M76" s="45" t="str">
        <f t="shared" si="10"/>
        <v/>
      </c>
      <c r="N76" s="48" t="str">
        <f t="shared" si="11"/>
        <v/>
      </c>
      <c r="O76" s="153"/>
    </row>
    <row r="77">
      <c r="B77" s="40" t="s">
        <v>141</v>
      </c>
      <c r="C77" s="42"/>
      <c r="D77" s="41"/>
      <c r="E77" s="41"/>
      <c r="F77" s="50"/>
      <c r="G77" s="50"/>
      <c r="H77" s="49"/>
      <c r="I77" s="50"/>
      <c r="J77" s="50"/>
      <c r="K77" s="50"/>
      <c r="L77" s="50"/>
      <c r="M77" s="45" t="str">
        <f t="shared" si="10"/>
        <v/>
      </c>
      <c r="N77" s="48" t="str">
        <f t="shared" si="11"/>
        <v/>
      </c>
      <c r="O77" s="153"/>
    </row>
    <row r="78">
      <c r="B78" s="40" t="s">
        <v>142</v>
      </c>
      <c r="C78" s="42"/>
      <c r="D78" s="42"/>
      <c r="E78" s="42"/>
      <c r="F78" s="50"/>
      <c r="G78" s="50"/>
      <c r="H78" s="50"/>
      <c r="I78" s="50"/>
      <c r="J78" s="50"/>
      <c r="K78" s="50"/>
      <c r="L78" s="50"/>
      <c r="M78" s="45" t="str">
        <f t="shared" si="10"/>
        <v/>
      </c>
      <c r="N78" s="48" t="str">
        <f t="shared" si="11"/>
        <v/>
      </c>
      <c r="O78" s="153"/>
    </row>
    <row r="79">
      <c r="B79" s="40" t="s">
        <v>143</v>
      </c>
      <c r="C79" s="42"/>
      <c r="D79" s="42"/>
      <c r="E79" s="42"/>
      <c r="F79" s="50"/>
      <c r="G79" s="50"/>
      <c r="H79" s="50"/>
      <c r="I79" s="50"/>
      <c r="J79" s="50"/>
      <c r="K79" s="50"/>
      <c r="L79" s="50"/>
      <c r="M79" s="45" t="str">
        <f t="shared" si="10"/>
        <v/>
      </c>
      <c r="N79" s="48" t="str">
        <f t="shared" si="11"/>
        <v/>
      </c>
      <c r="O79" s="153"/>
    </row>
    <row r="80">
      <c r="B80" s="40" t="s">
        <v>144</v>
      </c>
      <c r="C80" s="42"/>
      <c r="D80" s="42"/>
      <c r="E80" s="42"/>
      <c r="F80" s="50"/>
      <c r="G80" s="50"/>
      <c r="H80" s="50"/>
      <c r="I80" s="50"/>
      <c r="J80" s="50"/>
      <c r="K80" s="50"/>
      <c r="L80" s="50"/>
      <c r="M80" s="45" t="str">
        <f t="shared" si="10"/>
        <v/>
      </c>
      <c r="N80" s="48" t="str">
        <f t="shared" si="11"/>
        <v/>
      </c>
      <c r="O80" s="153"/>
    </row>
    <row r="81">
      <c r="B81" s="40" t="s">
        <v>145</v>
      </c>
      <c r="C81" s="42"/>
      <c r="D81" s="42"/>
      <c r="E81" s="42"/>
      <c r="F81" s="50"/>
      <c r="G81" s="50"/>
      <c r="H81" s="50"/>
      <c r="I81" s="50"/>
      <c r="J81" s="50"/>
      <c r="K81" s="50"/>
      <c r="L81" s="50"/>
      <c r="M81" s="45" t="str">
        <f t="shared" si="10"/>
        <v/>
      </c>
      <c r="N81" s="48" t="str">
        <f t="shared" si="11"/>
        <v/>
      </c>
      <c r="O81" s="154"/>
    </row>
    <row r="82">
      <c r="B82" s="33"/>
      <c r="C82" s="33"/>
      <c r="D82" s="33"/>
      <c r="E82" s="33"/>
      <c r="F82" s="147"/>
      <c r="G82" s="147"/>
      <c r="H82" s="147"/>
      <c r="I82" s="147"/>
      <c r="J82" s="147"/>
      <c r="K82" s="147"/>
      <c r="L82" s="147"/>
      <c r="N82" s="4"/>
      <c r="O82" s="45"/>
    </row>
    <row r="83">
      <c r="A83" s="8" t="s">
        <v>146</v>
      </c>
      <c r="B83" s="33"/>
      <c r="C83" s="33"/>
      <c r="D83" s="33"/>
      <c r="E83" s="33"/>
      <c r="F83" s="147"/>
      <c r="G83" s="147"/>
      <c r="H83" s="147"/>
      <c r="I83" s="147"/>
      <c r="J83" s="147"/>
      <c r="K83" s="147"/>
      <c r="L83" s="147"/>
      <c r="N83" s="4"/>
      <c r="O83" s="45"/>
    </row>
    <row r="84">
      <c r="B84" s="81" t="s">
        <v>900</v>
      </c>
      <c r="C84" s="82"/>
      <c r="D84" s="82"/>
      <c r="E84" s="82"/>
      <c r="F84" s="147"/>
      <c r="G84" s="147"/>
      <c r="H84" s="147"/>
      <c r="I84" s="147"/>
      <c r="J84" s="147"/>
      <c r="K84" s="147"/>
      <c r="L84" s="147"/>
      <c r="N84" s="4"/>
      <c r="O84" s="45"/>
    </row>
    <row r="85">
      <c r="B85" s="33"/>
      <c r="C85" s="33"/>
      <c r="D85" s="33"/>
      <c r="E85" s="33"/>
      <c r="F85" s="147"/>
      <c r="G85" s="147"/>
      <c r="H85" s="147"/>
      <c r="I85" s="147"/>
      <c r="J85" s="147"/>
      <c r="K85" s="147"/>
      <c r="L85" s="147"/>
      <c r="N85" s="4"/>
      <c r="O85" s="158"/>
      <c r="R85" s="83"/>
    </row>
    <row r="86">
      <c r="B86" s="40"/>
      <c r="C86" s="146" t="s">
        <v>901</v>
      </c>
      <c r="D86" s="42"/>
      <c r="E86" s="42"/>
      <c r="F86" s="50"/>
      <c r="G86" s="50"/>
      <c r="H86" s="50"/>
      <c r="I86" s="50"/>
      <c r="J86" s="50"/>
      <c r="K86" s="50"/>
      <c r="L86" s="50"/>
      <c r="M86" s="85" t="str">
        <f t="shared" ref="M86:M89" si="12">if(Count(F86:L86)&gt;0,sum(F86:L86),"")</f>
        <v/>
      </c>
      <c r="N86" s="48" t="str">
        <f t="shared" ref="N86:N89" si="13">if(ISNUMBER(M86)=false,"",if($J$8&lt;&gt;0,if(M86&lt;&gt;"",M86*$J$8,""),""))</f>
        <v/>
      </c>
      <c r="O86" s="154"/>
    </row>
    <row r="87">
      <c r="B87" s="40">
        <v>2.0</v>
      </c>
      <c r="C87" s="84" t="s">
        <v>902</v>
      </c>
      <c r="D87" s="42"/>
      <c r="E87" s="42"/>
      <c r="F87" s="49">
        <v>-1842.0</v>
      </c>
      <c r="G87" s="50"/>
      <c r="H87" s="50"/>
      <c r="I87" s="50"/>
      <c r="J87" s="50"/>
      <c r="K87" s="50"/>
      <c r="L87" s="50"/>
      <c r="M87" s="159">
        <f t="shared" si="12"/>
        <v>-1842</v>
      </c>
      <c r="N87" s="48">
        <f t="shared" si="13"/>
        <v>-33.55928979</v>
      </c>
      <c r="O87" s="154">
        <v>-33.0</v>
      </c>
    </row>
    <row r="88">
      <c r="B88" s="40"/>
      <c r="C88" s="84"/>
      <c r="D88" s="42"/>
      <c r="E88" s="42"/>
      <c r="F88" s="50"/>
      <c r="G88" s="50"/>
      <c r="H88" s="50"/>
      <c r="I88" s="50"/>
      <c r="J88" s="50"/>
      <c r="K88" s="50"/>
      <c r="L88" s="50"/>
      <c r="M88" s="85" t="str">
        <f t="shared" si="12"/>
        <v/>
      </c>
      <c r="N88" s="48" t="str">
        <f t="shared" si="13"/>
        <v/>
      </c>
      <c r="O88" s="154"/>
    </row>
    <row r="89">
      <c r="B89" s="40"/>
      <c r="C89" s="146" t="s">
        <v>903</v>
      </c>
      <c r="D89" s="42"/>
      <c r="E89" s="42"/>
      <c r="F89" s="50"/>
      <c r="G89" s="50"/>
      <c r="H89" s="50"/>
      <c r="I89" s="50"/>
      <c r="J89" s="50"/>
      <c r="K89" s="50"/>
      <c r="L89" s="50"/>
      <c r="M89" s="85" t="str">
        <f t="shared" si="12"/>
        <v/>
      </c>
      <c r="N89" s="48" t="str">
        <f t="shared" si="13"/>
        <v/>
      </c>
      <c r="O89" s="154"/>
    </row>
    <row r="90">
      <c r="B90" s="40"/>
      <c r="C90" s="84" t="s">
        <v>904</v>
      </c>
      <c r="D90" s="42"/>
      <c r="E90" s="42"/>
      <c r="F90" s="49"/>
      <c r="G90" s="50"/>
      <c r="H90" s="50"/>
      <c r="I90" s="50"/>
      <c r="J90" s="50"/>
      <c r="K90" s="50"/>
      <c r="L90" s="50"/>
      <c r="M90" s="85"/>
      <c r="N90" s="48"/>
      <c r="O90" s="154"/>
    </row>
    <row r="91">
      <c r="B91" s="40">
        <v>2.0</v>
      </c>
      <c r="C91" s="84" t="s">
        <v>52</v>
      </c>
      <c r="D91" s="42"/>
      <c r="E91" s="42"/>
      <c r="F91" s="49">
        <v>-1842.0</v>
      </c>
      <c r="G91" s="50"/>
      <c r="H91" s="50"/>
      <c r="I91" s="50"/>
      <c r="J91" s="50"/>
      <c r="K91" s="50"/>
      <c r="L91" s="50"/>
      <c r="M91" s="159">
        <f t="shared" ref="M91:M137" si="14">if(Count(F91:L91)&gt;0,sum(F91:L91),"")</f>
        <v>-1842</v>
      </c>
      <c r="N91" s="48">
        <f t="shared" ref="N91:N137" si="15">if(ISNUMBER(M91)=false,"",if($J$8&lt;&gt;0,if(M91&lt;&gt;"",M91*$J$8,""),""))</f>
        <v>-33.55928979</v>
      </c>
      <c r="O91" s="154">
        <v>-33.0</v>
      </c>
    </row>
    <row r="92">
      <c r="B92" s="40"/>
      <c r="C92" s="84"/>
      <c r="D92" s="42"/>
      <c r="E92" s="42"/>
      <c r="F92" s="50"/>
      <c r="G92" s="50"/>
      <c r="H92" s="50"/>
      <c r="I92" s="50"/>
      <c r="J92" s="50"/>
      <c r="K92" s="50"/>
      <c r="L92" s="50"/>
      <c r="M92" s="85" t="str">
        <f t="shared" si="14"/>
        <v/>
      </c>
      <c r="N92" s="48" t="str">
        <f t="shared" si="15"/>
        <v/>
      </c>
      <c r="O92" s="154"/>
    </row>
    <row r="93">
      <c r="B93" s="40"/>
      <c r="C93" s="84"/>
      <c r="D93" s="42"/>
      <c r="E93" s="42"/>
      <c r="F93" s="50"/>
      <c r="G93" s="50"/>
      <c r="H93" s="50"/>
      <c r="I93" s="50"/>
      <c r="J93" s="50"/>
      <c r="K93" s="50"/>
      <c r="L93" s="50"/>
      <c r="M93" s="85" t="str">
        <f t="shared" si="14"/>
        <v/>
      </c>
      <c r="N93" s="48" t="str">
        <f t="shared" si="15"/>
        <v/>
      </c>
      <c r="O93" s="154"/>
    </row>
    <row r="94">
      <c r="B94" s="40"/>
      <c r="C94" s="84"/>
      <c r="D94" s="42"/>
      <c r="E94" s="42"/>
      <c r="F94" s="50"/>
      <c r="G94" s="50"/>
      <c r="H94" s="50"/>
      <c r="I94" s="50"/>
      <c r="J94" s="50"/>
      <c r="K94" s="50"/>
      <c r="L94" s="50"/>
      <c r="M94" s="85" t="str">
        <f t="shared" si="14"/>
        <v/>
      </c>
      <c r="N94" s="48" t="str">
        <f t="shared" si="15"/>
        <v/>
      </c>
      <c r="O94" s="154"/>
    </row>
    <row r="95">
      <c r="B95" s="40"/>
      <c r="C95" s="84"/>
      <c r="D95" s="42"/>
      <c r="E95" s="42"/>
      <c r="F95" s="50"/>
      <c r="G95" s="50"/>
      <c r="H95" s="50"/>
      <c r="I95" s="50"/>
      <c r="J95" s="50"/>
      <c r="K95" s="50"/>
      <c r="L95" s="50"/>
      <c r="M95" s="85" t="str">
        <f t="shared" si="14"/>
        <v/>
      </c>
      <c r="N95" s="48" t="str">
        <f t="shared" si="15"/>
        <v/>
      </c>
      <c r="O95" s="154"/>
    </row>
    <row r="96">
      <c r="B96" s="40"/>
      <c r="C96" s="84"/>
      <c r="D96" s="42"/>
      <c r="E96" s="42"/>
      <c r="F96" s="50"/>
      <c r="G96" s="50"/>
      <c r="H96" s="50"/>
      <c r="I96" s="50"/>
      <c r="J96" s="50"/>
      <c r="K96" s="50"/>
      <c r="L96" s="50"/>
      <c r="M96" s="85" t="str">
        <f t="shared" si="14"/>
        <v/>
      </c>
      <c r="N96" s="48" t="str">
        <f t="shared" si="15"/>
        <v/>
      </c>
      <c r="O96" s="154"/>
    </row>
    <row r="97">
      <c r="B97" s="40"/>
      <c r="C97" s="84"/>
      <c r="D97" s="42"/>
      <c r="E97" s="42"/>
      <c r="F97" s="50"/>
      <c r="G97" s="50"/>
      <c r="H97" s="50"/>
      <c r="I97" s="50"/>
      <c r="J97" s="50"/>
      <c r="K97" s="50"/>
      <c r="L97" s="50"/>
      <c r="M97" s="85" t="str">
        <f t="shared" si="14"/>
        <v/>
      </c>
      <c r="N97" s="48" t="str">
        <f t="shared" si="15"/>
        <v/>
      </c>
      <c r="O97" s="154"/>
    </row>
    <row r="98">
      <c r="B98" s="40"/>
      <c r="C98" s="84"/>
      <c r="D98" s="42"/>
      <c r="E98" s="42"/>
      <c r="F98" s="50"/>
      <c r="G98" s="50"/>
      <c r="H98" s="50"/>
      <c r="I98" s="50"/>
      <c r="J98" s="50"/>
      <c r="K98" s="50"/>
      <c r="L98" s="50"/>
      <c r="M98" s="85" t="str">
        <f t="shared" si="14"/>
        <v/>
      </c>
      <c r="N98" s="48" t="str">
        <f t="shared" si="15"/>
        <v/>
      </c>
      <c r="O98" s="154"/>
    </row>
    <row r="99">
      <c r="B99" s="40"/>
      <c r="C99" s="84"/>
      <c r="D99" s="42"/>
      <c r="E99" s="42"/>
      <c r="F99" s="50"/>
      <c r="G99" s="50"/>
      <c r="H99" s="50"/>
      <c r="I99" s="50"/>
      <c r="J99" s="50"/>
      <c r="K99" s="50"/>
      <c r="L99" s="50"/>
      <c r="M99" s="85" t="str">
        <f t="shared" si="14"/>
        <v/>
      </c>
      <c r="N99" s="48" t="str">
        <f t="shared" si="15"/>
        <v/>
      </c>
      <c r="O99" s="154"/>
    </row>
    <row r="100">
      <c r="B100" s="40"/>
      <c r="C100" s="84"/>
      <c r="D100" s="42"/>
      <c r="E100" s="42"/>
      <c r="F100" s="50"/>
      <c r="G100" s="50"/>
      <c r="H100" s="50"/>
      <c r="I100" s="50"/>
      <c r="J100" s="50"/>
      <c r="K100" s="50"/>
      <c r="L100" s="50"/>
      <c r="M100" s="85" t="str">
        <f t="shared" si="14"/>
        <v/>
      </c>
      <c r="N100" s="48" t="str">
        <f t="shared" si="15"/>
        <v/>
      </c>
      <c r="O100" s="154"/>
    </row>
    <row r="101">
      <c r="B101" s="40"/>
      <c r="C101" s="84"/>
      <c r="D101" s="42"/>
      <c r="E101" s="42"/>
      <c r="F101" s="50"/>
      <c r="G101" s="50"/>
      <c r="H101" s="50"/>
      <c r="I101" s="50"/>
      <c r="J101" s="50"/>
      <c r="K101" s="50"/>
      <c r="L101" s="50"/>
      <c r="M101" s="85" t="str">
        <f t="shared" si="14"/>
        <v/>
      </c>
      <c r="N101" s="48" t="str">
        <f t="shared" si="15"/>
        <v/>
      </c>
      <c r="O101" s="154"/>
    </row>
    <row r="102">
      <c r="B102" s="40"/>
      <c r="C102" s="84"/>
      <c r="D102" s="42"/>
      <c r="E102" s="42"/>
      <c r="F102" s="50"/>
      <c r="G102" s="50"/>
      <c r="H102" s="50"/>
      <c r="I102" s="50"/>
      <c r="J102" s="50"/>
      <c r="K102" s="50"/>
      <c r="L102" s="50"/>
      <c r="M102" s="85" t="str">
        <f t="shared" si="14"/>
        <v/>
      </c>
      <c r="N102" s="48" t="str">
        <f t="shared" si="15"/>
        <v/>
      </c>
      <c r="O102" s="154"/>
    </row>
    <row r="103">
      <c r="B103" s="40"/>
      <c r="C103" s="84"/>
      <c r="D103" s="42"/>
      <c r="E103" s="42"/>
      <c r="F103" s="50"/>
      <c r="G103" s="50"/>
      <c r="H103" s="50"/>
      <c r="I103" s="50"/>
      <c r="J103" s="50"/>
      <c r="K103" s="50"/>
      <c r="L103" s="50"/>
      <c r="M103" s="85" t="str">
        <f t="shared" si="14"/>
        <v/>
      </c>
      <c r="N103" s="48" t="str">
        <f t="shared" si="15"/>
        <v/>
      </c>
      <c r="O103" s="154"/>
    </row>
    <row r="104">
      <c r="B104" s="40"/>
      <c r="C104" s="84"/>
      <c r="D104" s="42"/>
      <c r="E104" s="42"/>
      <c r="F104" s="50"/>
      <c r="G104" s="50"/>
      <c r="H104" s="50"/>
      <c r="I104" s="50"/>
      <c r="J104" s="50"/>
      <c r="K104" s="50"/>
      <c r="L104" s="50"/>
      <c r="M104" s="85" t="str">
        <f t="shared" si="14"/>
        <v/>
      </c>
      <c r="N104" s="48" t="str">
        <f t="shared" si="15"/>
        <v/>
      </c>
      <c r="O104" s="154"/>
    </row>
    <row r="105">
      <c r="B105" s="40"/>
      <c r="C105" s="84"/>
      <c r="D105" s="42"/>
      <c r="E105" s="42"/>
      <c r="F105" s="50"/>
      <c r="G105" s="50"/>
      <c r="H105" s="50"/>
      <c r="I105" s="50"/>
      <c r="J105" s="50"/>
      <c r="K105" s="50"/>
      <c r="L105" s="50"/>
      <c r="M105" s="85" t="str">
        <f t="shared" si="14"/>
        <v/>
      </c>
      <c r="N105" s="48" t="str">
        <f t="shared" si="15"/>
        <v/>
      </c>
      <c r="O105" s="154"/>
    </row>
    <row r="106">
      <c r="B106" s="40"/>
      <c r="C106" s="84"/>
      <c r="D106" s="42"/>
      <c r="E106" s="42"/>
      <c r="F106" s="50"/>
      <c r="G106" s="50"/>
      <c r="H106" s="50"/>
      <c r="I106" s="50"/>
      <c r="J106" s="50"/>
      <c r="K106" s="50"/>
      <c r="L106" s="50"/>
      <c r="M106" s="85" t="str">
        <f t="shared" si="14"/>
        <v/>
      </c>
      <c r="N106" s="48" t="str">
        <f t="shared" si="15"/>
        <v/>
      </c>
      <c r="O106" s="154"/>
    </row>
    <row r="107">
      <c r="B107" s="40"/>
      <c r="C107" s="84"/>
      <c r="D107" s="42"/>
      <c r="E107" s="42"/>
      <c r="F107" s="50"/>
      <c r="G107" s="50"/>
      <c r="H107" s="50"/>
      <c r="I107" s="50"/>
      <c r="J107" s="50"/>
      <c r="K107" s="50"/>
      <c r="L107" s="50"/>
      <c r="M107" s="85" t="str">
        <f t="shared" si="14"/>
        <v/>
      </c>
      <c r="N107" s="48" t="str">
        <f t="shared" si="15"/>
        <v/>
      </c>
      <c r="O107" s="154"/>
    </row>
    <row r="108">
      <c r="B108" s="40"/>
      <c r="C108" s="84"/>
      <c r="D108" s="42"/>
      <c r="E108" s="42"/>
      <c r="F108" s="50"/>
      <c r="G108" s="50"/>
      <c r="H108" s="50"/>
      <c r="I108" s="50"/>
      <c r="J108" s="50"/>
      <c r="K108" s="50"/>
      <c r="L108" s="50"/>
      <c r="M108" s="85" t="str">
        <f t="shared" si="14"/>
        <v/>
      </c>
      <c r="N108" s="48" t="str">
        <f t="shared" si="15"/>
        <v/>
      </c>
      <c r="O108" s="154"/>
    </row>
    <row r="109">
      <c r="B109" s="40"/>
      <c r="C109" s="84"/>
      <c r="D109" s="42"/>
      <c r="E109" s="42"/>
      <c r="F109" s="50"/>
      <c r="G109" s="50"/>
      <c r="H109" s="50"/>
      <c r="I109" s="50"/>
      <c r="J109" s="50"/>
      <c r="K109" s="50"/>
      <c r="L109" s="50"/>
      <c r="M109" s="85" t="str">
        <f t="shared" si="14"/>
        <v/>
      </c>
      <c r="N109" s="48" t="str">
        <f t="shared" si="15"/>
        <v/>
      </c>
      <c r="O109" s="154"/>
    </row>
    <row r="110">
      <c r="B110" s="40"/>
      <c r="C110" s="84"/>
      <c r="D110" s="42"/>
      <c r="E110" s="42"/>
      <c r="F110" s="50"/>
      <c r="G110" s="50"/>
      <c r="H110" s="50"/>
      <c r="I110" s="50"/>
      <c r="J110" s="50"/>
      <c r="K110" s="50"/>
      <c r="L110" s="50"/>
      <c r="M110" s="85" t="str">
        <f t="shared" si="14"/>
        <v/>
      </c>
      <c r="N110" s="48" t="str">
        <f t="shared" si="15"/>
        <v/>
      </c>
      <c r="O110" s="154"/>
    </row>
    <row r="111">
      <c r="B111" s="40"/>
      <c r="C111" s="84"/>
      <c r="D111" s="42"/>
      <c r="E111" s="42"/>
      <c r="F111" s="50"/>
      <c r="G111" s="50"/>
      <c r="H111" s="50"/>
      <c r="I111" s="50"/>
      <c r="J111" s="50"/>
      <c r="K111" s="50"/>
      <c r="L111" s="50"/>
      <c r="M111" s="85" t="str">
        <f t="shared" si="14"/>
        <v/>
      </c>
      <c r="N111" s="48" t="str">
        <f t="shared" si="15"/>
        <v/>
      </c>
      <c r="O111" s="154"/>
    </row>
    <row r="112">
      <c r="B112" s="40"/>
      <c r="C112" s="84"/>
      <c r="D112" s="42"/>
      <c r="E112" s="42"/>
      <c r="F112" s="50"/>
      <c r="G112" s="50"/>
      <c r="H112" s="50"/>
      <c r="I112" s="50"/>
      <c r="J112" s="50"/>
      <c r="K112" s="50"/>
      <c r="L112" s="50"/>
      <c r="M112" s="85" t="str">
        <f t="shared" si="14"/>
        <v/>
      </c>
      <c r="N112" s="48" t="str">
        <f t="shared" si="15"/>
        <v/>
      </c>
      <c r="O112" s="154"/>
    </row>
    <row r="113">
      <c r="B113" s="40"/>
      <c r="C113" s="84"/>
      <c r="D113" s="42"/>
      <c r="E113" s="42"/>
      <c r="F113" s="50"/>
      <c r="G113" s="50"/>
      <c r="H113" s="50"/>
      <c r="I113" s="50"/>
      <c r="J113" s="50"/>
      <c r="K113" s="50"/>
      <c r="L113" s="50"/>
      <c r="M113" s="85" t="str">
        <f t="shared" si="14"/>
        <v/>
      </c>
      <c r="N113" s="48" t="str">
        <f t="shared" si="15"/>
        <v/>
      </c>
      <c r="O113" s="154"/>
    </row>
    <row r="114">
      <c r="B114" s="40"/>
      <c r="C114" s="84"/>
      <c r="D114" s="42"/>
      <c r="E114" s="42"/>
      <c r="F114" s="50"/>
      <c r="G114" s="50"/>
      <c r="H114" s="50"/>
      <c r="I114" s="50"/>
      <c r="J114" s="50"/>
      <c r="K114" s="50"/>
      <c r="L114" s="50"/>
      <c r="M114" s="85" t="str">
        <f t="shared" si="14"/>
        <v/>
      </c>
      <c r="N114" s="48" t="str">
        <f t="shared" si="15"/>
        <v/>
      </c>
      <c r="O114" s="154"/>
    </row>
    <row r="115">
      <c r="B115" s="40"/>
      <c r="C115" s="84"/>
      <c r="D115" s="42"/>
      <c r="E115" s="42"/>
      <c r="F115" s="50"/>
      <c r="G115" s="50"/>
      <c r="H115" s="50"/>
      <c r="I115" s="50"/>
      <c r="J115" s="50"/>
      <c r="K115" s="50"/>
      <c r="L115" s="50"/>
      <c r="M115" s="85" t="str">
        <f t="shared" si="14"/>
        <v/>
      </c>
      <c r="N115" s="48" t="str">
        <f t="shared" si="15"/>
        <v/>
      </c>
      <c r="O115" s="154"/>
    </row>
    <row r="116">
      <c r="B116" s="40"/>
      <c r="C116" s="84"/>
      <c r="D116" s="42"/>
      <c r="E116" s="42"/>
      <c r="F116" s="50"/>
      <c r="G116" s="50"/>
      <c r="H116" s="50"/>
      <c r="I116" s="50"/>
      <c r="J116" s="50"/>
      <c r="K116" s="50"/>
      <c r="L116" s="50"/>
      <c r="M116" s="85" t="str">
        <f t="shared" si="14"/>
        <v/>
      </c>
      <c r="N116" s="48" t="str">
        <f t="shared" si="15"/>
        <v/>
      </c>
      <c r="O116" s="154"/>
    </row>
    <row r="117">
      <c r="B117" s="40"/>
      <c r="C117" s="84"/>
      <c r="D117" s="42"/>
      <c r="E117" s="42"/>
      <c r="F117" s="50"/>
      <c r="G117" s="50"/>
      <c r="H117" s="50"/>
      <c r="I117" s="50"/>
      <c r="J117" s="50"/>
      <c r="K117" s="50"/>
      <c r="L117" s="50"/>
      <c r="M117" s="85" t="str">
        <f t="shared" si="14"/>
        <v/>
      </c>
      <c r="N117" s="48" t="str">
        <f t="shared" si="15"/>
        <v/>
      </c>
      <c r="O117" s="154"/>
    </row>
    <row r="118">
      <c r="B118" s="40"/>
      <c r="C118" s="84"/>
      <c r="D118" s="42"/>
      <c r="E118" s="42"/>
      <c r="F118" s="50"/>
      <c r="G118" s="50"/>
      <c r="H118" s="50"/>
      <c r="I118" s="50"/>
      <c r="J118" s="50"/>
      <c r="K118" s="50"/>
      <c r="L118" s="50"/>
      <c r="M118" s="85" t="str">
        <f t="shared" si="14"/>
        <v/>
      </c>
      <c r="N118" s="48" t="str">
        <f t="shared" si="15"/>
        <v/>
      </c>
      <c r="O118" s="154"/>
    </row>
    <row r="119">
      <c r="B119" s="40"/>
      <c r="C119" s="84"/>
      <c r="D119" s="42"/>
      <c r="E119" s="42"/>
      <c r="F119" s="50"/>
      <c r="G119" s="50"/>
      <c r="H119" s="50"/>
      <c r="I119" s="50"/>
      <c r="J119" s="50"/>
      <c r="K119" s="50"/>
      <c r="L119" s="50"/>
      <c r="M119" s="85" t="str">
        <f t="shared" si="14"/>
        <v/>
      </c>
      <c r="N119" s="48" t="str">
        <f t="shared" si="15"/>
        <v/>
      </c>
      <c r="O119" s="154"/>
    </row>
    <row r="120">
      <c r="B120" s="40"/>
      <c r="C120" s="84"/>
      <c r="D120" s="42"/>
      <c r="E120" s="42"/>
      <c r="F120" s="50"/>
      <c r="G120" s="50"/>
      <c r="H120" s="50"/>
      <c r="I120" s="50"/>
      <c r="J120" s="50"/>
      <c r="K120" s="50"/>
      <c r="L120" s="50"/>
      <c r="M120" s="85" t="str">
        <f t="shared" si="14"/>
        <v/>
      </c>
      <c r="N120" s="48" t="str">
        <f t="shared" si="15"/>
        <v/>
      </c>
      <c r="O120" s="154"/>
    </row>
    <row r="121">
      <c r="B121" s="40"/>
      <c r="C121" s="84"/>
      <c r="D121" s="42"/>
      <c r="E121" s="42"/>
      <c r="F121" s="50"/>
      <c r="G121" s="50"/>
      <c r="H121" s="50"/>
      <c r="I121" s="50"/>
      <c r="J121" s="50"/>
      <c r="K121" s="50"/>
      <c r="L121" s="50"/>
      <c r="M121" s="85" t="str">
        <f t="shared" si="14"/>
        <v/>
      </c>
      <c r="N121" s="48" t="str">
        <f t="shared" si="15"/>
        <v/>
      </c>
      <c r="O121" s="154"/>
    </row>
    <row r="122">
      <c r="B122" s="40"/>
      <c r="C122" s="84"/>
      <c r="D122" s="42"/>
      <c r="E122" s="42"/>
      <c r="F122" s="50"/>
      <c r="G122" s="50"/>
      <c r="H122" s="50"/>
      <c r="I122" s="50"/>
      <c r="J122" s="50"/>
      <c r="K122" s="50"/>
      <c r="L122" s="50"/>
      <c r="M122" s="85" t="str">
        <f t="shared" si="14"/>
        <v/>
      </c>
      <c r="N122" s="48" t="str">
        <f t="shared" si="15"/>
        <v/>
      </c>
      <c r="O122" s="154"/>
    </row>
    <row r="123">
      <c r="B123" s="40"/>
      <c r="C123" s="84"/>
      <c r="D123" s="42"/>
      <c r="E123" s="42"/>
      <c r="F123" s="50"/>
      <c r="G123" s="50"/>
      <c r="H123" s="50"/>
      <c r="I123" s="50"/>
      <c r="J123" s="50"/>
      <c r="K123" s="50"/>
      <c r="L123" s="50"/>
      <c r="M123" s="85" t="str">
        <f t="shared" si="14"/>
        <v/>
      </c>
      <c r="N123" s="48" t="str">
        <f t="shared" si="15"/>
        <v/>
      </c>
      <c r="O123" s="154"/>
    </row>
    <row r="124">
      <c r="B124" s="40"/>
      <c r="C124" s="84"/>
      <c r="D124" s="42"/>
      <c r="E124" s="42"/>
      <c r="F124" s="50"/>
      <c r="G124" s="50"/>
      <c r="H124" s="50"/>
      <c r="I124" s="50"/>
      <c r="J124" s="50"/>
      <c r="K124" s="50"/>
      <c r="L124" s="50"/>
      <c r="M124" s="85" t="str">
        <f t="shared" si="14"/>
        <v/>
      </c>
      <c r="N124" s="48" t="str">
        <f t="shared" si="15"/>
        <v/>
      </c>
      <c r="O124" s="154"/>
    </row>
    <row r="125">
      <c r="B125" s="40"/>
      <c r="C125" s="84"/>
      <c r="D125" s="42"/>
      <c r="E125" s="42"/>
      <c r="F125" s="50"/>
      <c r="G125" s="50"/>
      <c r="H125" s="50"/>
      <c r="I125" s="50"/>
      <c r="J125" s="50"/>
      <c r="K125" s="50"/>
      <c r="L125" s="50"/>
      <c r="M125" s="85" t="str">
        <f t="shared" si="14"/>
        <v/>
      </c>
      <c r="N125" s="48" t="str">
        <f t="shared" si="15"/>
        <v/>
      </c>
      <c r="O125" s="154"/>
    </row>
    <row r="126">
      <c r="B126" s="40"/>
      <c r="C126" s="84"/>
      <c r="D126" s="42"/>
      <c r="E126" s="42"/>
      <c r="F126" s="50"/>
      <c r="G126" s="50"/>
      <c r="H126" s="50"/>
      <c r="I126" s="50"/>
      <c r="J126" s="50"/>
      <c r="K126" s="50"/>
      <c r="L126" s="50"/>
      <c r="M126" s="85" t="str">
        <f t="shared" si="14"/>
        <v/>
      </c>
      <c r="N126" s="48" t="str">
        <f t="shared" si="15"/>
        <v/>
      </c>
      <c r="O126" s="154"/>
    </row>
    <row r="127">
      <c r="B127" s="40"/>
      <c r="C127" s="84"/>
      <c r="D127" s="42"/>
      <c r="E127" s="42"/>
      <c r="F127" s="50"/>
      <c r="G127" s="50"/>
      <c r="H127" s="50"/>
      <c r="I127" s="50"/>
      <c r="J127" s="50"/>
      <c r="K127" s="50"/>
      <c r="L127" s="50"/>
      <c r="M127" s="85" t="str">
        <f t="shared" si="14"/>
        <v/>
      </c>
      <c r="N127" s="48" t="str">
        <f t="shared" si="15"/>
        <v/>
      </c>
      <c r="O127" s="154"/>
    </row>
    <row r="128">
      <c r="B128" s="40"/>
      <c r="C128" s="84"/>
      <c r="D128" s="42"/>
      <c r="E128" s="42"/>
      <c r="F128" s="50"/>
      <c r="G128" s="50"/>
      <c r="H128" s="50"/>
      <c r="I128" s="50"/>
      <c r="J128" s="50"/>
      <c r="K128" s="50"/>
      <c r="L128" s="50"/>
      <c r="M128" s="85" t="str">
        <f t="shared" si="14"/>
        <v/>
      </c>
      <c r="N128" s="48" t="str">
        <f t="shared" si="15"/>
        <v/>
      </c>
      <c r="O128" s="154"/>
    </row>
    <row r="129">
      <c r="B129" s="40"/>
      <c r="C129" s="84"/>
      <c r="D129" s="42"/>
      <c r="E129" s="42"/>
      <c r="F129" s="50"/>
      <c r="G129" s="50"/>
      <c r="H129" s="50"/>
      <c r="I129" s="50"/>
      <c r="J129" s="50"/>
      <c r="K129" s="50"/>
      <c r="L129" s="50"/>
      <c r="M129" s="85" t="str">
        <f t="shared" si="14"/>
        <v/>
      </c>
      <c r="N129" s="48" t="str">
        <f t="shared" si="15"/>
        <v/>
      </c>
      <c r="O129" s="154"/>
    </row>
    <row r="130">
      <c r="B130" s="40"/>
      <c r="C130" s="84"/>
      <c r="D130" s="42"/>
      <c r="E130" s="42"/>
      <c r="F130" s="50"/>
      <c r="G130" s="50"/>
      <c r="H130" s="50"/>
      <c r="I130" s="50"/>
      <c r="J130" s="50"/>
      <c r="K130" s="50"/>
      <c r="L130" s="50"/>
      <c r="M130" s="85" t="str">
        <f t="shared" si="14"/>
        <v/>
      </c>
      <c r="N130" s="48" t="str">
        <f t="shared" si="15"/>
        <v/>
      </c>
      <c r="O130" s="154"/>
    </row>
    <row r="131">
      <c r="B131" s="40"/>
      <c r="C131" s="84"/>
      <c r="D131" s="42"/>
      <c r="E131" s="42"/>
      <c r="F131" s="50"/>
      <c r="G131" s="50"/>
      <c r="H131" s="50"/>
      <c r="I131" s="50"/>
      <c r="J131" s="50"/>
      <c r="K131" s="50"/>
      <c r="L131" s="50"/>
      <c r="M131" s="85" t="str">
        <f t="shared" si="14"/>
        <v/>
      </c>
      <c r="N131" s="48" t="str">
        <f t="shared" si="15"/>
        <v/>
      </c>
      <c r="O131" s="154"/>
    </row>
    <row r="132">
      <c r="B132" s="40"/>
      <c r="C132" s="84"/>
      <c r="D132" s="42"/>
      <c r="E132" s="42"/>
      <c r="F132" s="50"/>
      <c r="G132" s="50"/>
      <c r="H132" s="50"/>
      <c r="I132" s="50"/>
      <c r="J132" s="50"/>
      <c r="K132" s="50"/>
      <c r="L132" s="50"/>
      <c r="M132" s="85" t="str">
        <f t="shared" si="14"/>
        <v/>
      </c>
      <c r="N132" s="48" t="str">
        <f t="shared" si="15"/>
        <v/>
      </c>
      <c r="O132" s="154"/>
    </row>
    <row r="133">
      <c r="B133" s="40"/>
      <c r="C133" s="84"/>
      <c r="D133" s="42"/>
      <c r="E133" s="42"/>
      <c r="F133" s="50"/>
      <c r="G133" s="50"/>
      <c r="H133" s="50"/>
      <c r="I133" s="50"/>
      <c r="J133" s="50"/>
      <c r="K133" s="50"/>
      <c r="L133" s="50"/>
      <c r="M133" s="85" t="str">
        <f t="shared" si="14"/>
        <v/>
      </c>
      <c r="N133" s="48" t="str">
        <f t="shared" si="15"/>
        <v/>
      </c>
      <c r="O133" s="154"/>
    </row>
    <row r="134">
      <c r="B134" s="40"/>
      <c r="C134" s="84"/>
      <c r="D134" s="42"/>
      <c r="E134" s="42"/>
      <c r="F134" s="50"/>
      <c r="G134" s="50"/>
      <c r="H134" s="50"/>
      <c r="I134" s="50"/>
      <c r="J134" s="50"/>
      <c r="K134" s="50"/>
      <c r="L134" s="50"/>
      <c r="M134" s="85" t="str">
        <f t="shared" si="14"/>
        <v/>
      </c>
      <c r="N134" s="48" t="str">
        <f t="shared" si="15"/>
        <v/>
      </c>
      <c r="O134" s="154"/>
    </row>
    <row r="135">
      <c r="B135" s="40"/>
      <c r="C135" s="84"/>
      <c r="D135" s="42"/>
      <c r="E135" s="42"/>
      <c r="F135" s="50"/>
      <c r="G135" s="50"/>
      <c r="H135" s="50"/>
      <c r="I135" s="50"/>
      <c r="J135" s="50"/>
      <c r="K135" s="50"/>
      <c r="L135" s="50"/>
      <c r="M135" s="85" t="str">
        <f t="shared" si="14"/>
        <v/>
      </c>
      <c r="N135" s="48" t="str">
        <f t="shared" si="15"/>
        <v/>
      </c>
      <c r="O135" s="154"/>
    </row>
    <row r="136">
      <c r="B136" s="40"/>
      <c r="C136" s="84"/>
      <c r="D136" s="42"/>
      <c r="E136" s="42"/>
      <c r="F136" s="50"/>
      <c r="G136" s="50"/>
      <c r="H136" s="50"/>
      <c r="I136" s="50"/>
      <c r="J136" s="50"/>
      <c r="K136" s="50"/>
      <c r="L136" s="50"/>
      <c r="M136" s="85" t="str">
        <f t="shared" si="14"/>
        <v/>
      </c>
      <c r="N136" s="48" t="str">
        <f t="shared" si="15"/>
        <v/>
      </c>
      <c r="O136" s="154"/>
    </row>
    <row r="137">
      <c r="B137" s="40"/>
      <c r="C137" s="84"/>
      <c r="D137" s="42"/>
      <c r="E137" s="42"/>
      <c r="F137" s="50"/>
      <c r="G137" s="50"/>
      <c r="H137" s="50"/>
      <c r="I137" s="50"/>
      <c r="J137" s="50"/>
      <c r="K137" s="50"/>
      <c r="L137" s="50"/>
      <c r="M137" s="85" t="str">
        <f t="shared" si="14"/>
        <v/>
      </c>
      <c r="N137" s="48" t="str">
        <f t="shared" si="15"/>
        <v/>
      </c>
      <c r="O137" s="154"/>
    </row>
    <row r="138">
      <c r="A138" s="7"/>
      <c r="B138" s="86"/>
      <c r="C138" s="87"/>
      <c r="D138" s="88"/>
      <c r="E138" s="88"/>
      <c r="F138" s="44"/>
      <c r="G138" s="44"/>
      <c r="H138" s="43"/>
      <c r="I138" s="44"/>
      <c r="J138" s="44"/>
      <c r="K138" s="44"/>
      <c r="L138" s="44"/>
      <c r="M138" s="44"/>
      <c r="N138" s="44"/>
    </row>
    <row r="139">
      <c r="A139" s="89" t="s">
        <v>148</v>
      </c>
      <c r="B139" s="86"/>
      <c r="C139" s="87"/>
      <c r="D139" s="88"/>
      <c r="E139" s="88"/>
      <c r="F139" s="44"/>
      <c r="G139" s="44"/>
      <c r="H139" s="43"/>
      <c r="I139" s="44"/>
      <c r="J139" s="44"/>
      <c r="K139" s="44"/>
      <c r="L139" s="44"/>
      <c r="M139" s="44"/>
      <c r="N139" s="44"/>
    </row>
    <row r="140">
      <c r="A140" s="7"/>
      <c r="B140" s="86"/>
      <c r="C140" s="87"/>
      <c r="D140" s="88"/>
      <c r="E140" s="88"/>
      <c r="F140" s="44"/>
      <c r="G140" s="44"/>
      <c r="H140" s="43"/>
      <c r="I140" s="44"/>
      <c r="J140" s="44"/>
      <c r="K140" s="44"/>
      <c r="L140" s="44"/>
      <c r="M140" s="44"/>
      <c r="N140" s="44"/>
    </row>
    <row r="141">
      <c r="A141" s="7"/>
      <c r="B141" s="90" t="s">
        <v>149</v>
      </c>
      <c r="C141" s="91"/>
      <c r="D141" s="92"/>
      <c r="E141" s="88"/>
      <c r="F141" s="44"/>
      <c r="G141" s="44"/>
      <c r="H141" s="43"/>
      <c r="I141" s="44"/>
      <c r="J141" s="44"/>
      <c r="K141" s="44"/>
      <c r="L141" s="44"/>
      <c r="M141" s="44"/>
      <c r="N141" s="44"/>
    </row>
    <row r="142">
      <c r="A142" s="7"/>
      <c r="B142" s="93"/>
      <c r="C142" s="94" t="s">
        <v>150</v>
      </c>
      <c r="D142" s="92"/>
      <c r="E142" s="88"/>
      <c r="F142" s="44"/>
      <c r="G142" s="44"/>
      <c r="H142" s="43"/>
      <c r="I142" s="44"/>
      <c r="J142" s="44"/>
      <c r="K142" s="44"/>
      <c r="L142" s="44"/>
      <c r="M142" s="44"/>
      <c r="N142" s="44"/>
    </row>
    <row r="143">
      <c r="A143" s="7"/>
      <c r="B143" s="95" t="s">
        <v>151</v>
      </c>
      <c r="C143" s="96" t="s">
        <v>152</v>
      </c>
      <c r="D143" s="92"/>
      <c r="E143" s="88"/>
      <c r="F143" s="44"/>
      <c r="G143" s="44"/>
      <c r="H143" s="43"/>
      <c r="I143" s="44"/>
      <c r="J143" s="44"/>
      <c r="K143" s="44"/>
      <c r="L143" s="44"/>
      <c r="M143" s="44"/>
      <c r="N143" s="44"/>
    </row>
    <row r="144">
      <c r="A144" s="7"/>
      <c r="B144" s="97"/>
      <c r="C144" s="98" t="s">
        <v>153</v>
      </c>
      <c r="D144" s="92"/>
      <c r="E144" s="88"/>
      <c r="F144" s="44"/>
      <c r="G144" s="44"/>
      <c r="H144" s="43"/>
      <c r="I144" s="44"/>
      <c r="J144" s="44"/>
      <c r="K144" s="44"/>
      <c r="L144" s="44"/>
      <c r="M144" s="44"/>
      <c r="N144" s="44"/>
    </row>
    <row r="145">
      <c r="A145" s="7"/>
      <c r="B145" s="99"/>
      <c r="C145" s="100" t="s">
        <v>154</v>
      </c>
      <c r="D145" s="92"/>
      <c r="E145" s="88"/>
      <c r="F145" s="44"/>
      <c r="G145" s="44"/>
      <c r="H145" s="43"/>
      <c r="I145" s="44"/>
      <c r="J145" s="44"/>
      <c r="K145" s="44"/>
      <c r="L145" s="44"/>
      <c r="M145" s="44"/>
      <c r="N145" s="44"/>
    </row>
    <row r="146">
      <c r="A146" s="7"/>
      <c r="B146" s="160"/>
      <c r="C146" s="43"/>
      <c r="D146" s="161"/>
      <c r="E146" s="88"/>
      <c r="F146" s="101"/>
      <c r="H146" s="43"/>
      <c r="I146" s="44"/>
      <c r="J146" s="44"/>
      <c r="K146" s="44"/>
      <c r="L146" s="44"/>
      <c r="M146" s="44"/>
      <c r="N146" s="44"/>
    </row>
    <row r="147">
      <c r="A147" s="7"/>
      <c r="B147" s="43"/>
      <c r="C147" s="101" t="s">
        <v>156</v>
      </c>
      <c r="D147" s="162" t="s">
        <v>178</v>
      </c>
      <c r="F147" s="101"/>
      <c r="H147" s="43"/>
      <c r="I147" s="44"/>
      <c r="J147" s="44"/>
      <c r="K147" s="44"/>
      <c r="L147" s="44"/>
      <c r="M147" s="44"/>
      <c r="N147" s="44"/>
    </row>
    <row r="148">
      <c r="B148" s="163" t="s">
        <v>301</v>
      </c>
      <c r="C148" s="104"/>
      <c r="D148" s="105"/>
      <c r="F148" s="107"/>
      <c r="G148" s="107"/>
      <c r="H148" s="43"/>
      <c r="I148" s="44"/>
      <c r="J148" s="44"/>
      <c r="K148" s="44"/>
      <c r="L148" s="44"/>
      <c r="M148" s="44"/>
      <c r="N148" s="44"/>
    </row>
    <row r="149">
      <c r="B149" s="108"/>
      <c r="C149" s="108"/>
      <c r="D149" s="164" t="s">
        <v>159</v>
      </c>
      <c r="F149" s="165" t="s">
        <v>905</v>
      </c>
      <c r="H149" s="109"/>
      <c r="I149" s="109"/>
      <c r="J149" s="71"/>
      <c r="K149" s="71"/>
      <c r="L149" s="71"/>
      <c r="M149" s="71"/>
      <c r="N149" s="71"/>
      <c r="P149" s="110"/>
      <c r="R149" s="111"/>
      <c r="S149" s="54"/>
      <c r="T149" s="54"/>
      <c r="U149" s="54"/>
      <c r="V149" s="54"/>
      <c r="W149" s="54"/>
      <c r="X149" s="54"/>
      <c r="Y149" s="54"/>
      <c r="Z149" s="54"/>
      <c r="AA149" s="54"/>
      <c r="AB149" s="54"/>
    </row>
    <row r="150">
      <c r="B150" s="108"/>
      <c r="C150" s="164"/>
      <c r="D150" s="164" t="s">
        <v>303</v>
      </c>
      <c r="F150" s="166" t="s">
        <v>430</v>
      </c>
      <c r="H150" s="109"/>
      <c r="I150" s="109"/>
      <c r="J150" s="71"/>
      <c r="K150" s="71"/>
      <c r="L150" s="71"/>
      <c r="M150" s="71"/>
      <c r="N150" s="71"/>
      <c r="P150" s="110"/>
      <c r="R150" s="111"/>
      <c r="S150" s="54"/>
      <c r="T150" s="54"/>
      <c r="U150" s="54"/>
      <c r="V150" s="54"/>
      <c r="W150" s="54"/>
      <c r="X150" s="54"/>
      <c r="Y150" s="54"/>
      <c r="Z150" s="54"/>
      <c r="AA150" s="54"/>
      <c r="AB150" s="54"/>
    </row>
    <row r="151">
      <c r="B151" s="108"/>
      <c r="C151" s="164" t="s">
        <v>906</v>
      </c>
      <c r="D151" s="167" t="s">
        <v>161</v>
      </c>
      <c r="F151" s="166">
        <v>100000.0</v>
      </c>
      <c r="H151" s="109"/>
      <c r="I151" s="109"/>
      <c r="J151" s="71"/>
      <c r="K151" s="71"/>
      <c r="L151" s="71"/>
      <c r="M151" s="71"/>
      <c r="N151" s="71"/>
      <c r="P151" s="110"/>
      <c r="R151" s="111"/>
      <c r="S151" s="54"/>
      <c r="T151" s="54"/>
      <c r="U151" s="54"/>
      <c r="V151" s="54"/>
      <c r="W151" s="54"/>
      <c r="X151" s="54"/>
      <c r="Y151" s="54"/>
      <c r="Z151" s="54"/>
      <c r="AA151" s="54"/>
      <c r="AB151" s="54"/>
    </row>
    <row r="152">
      <c r="B152" s="108"/>
      <c r="C152" s="129" t="s">
        <v>384</v>
      </c>
      <c r="D152" s="167" t="s">
        <v>163</v>
      </c>
      <c r="F152" s="166">
        <v>702.0</v>
      </c>
      <c r="G152" s="168">
        <f>O50</f>
        <v>702</v>
      </c>
      <c r="H152" s="169" t="s">
        <v>307</v>
      </c>
      <c r="I152" s="109"/>
      <c r="J152" s="71"/>
      <c r="K152" s="71"/>
      <c r="L152" s="71"/>
      <c r="M152" s="71"/>
      <c r="N152" s="71"/>
      <c r="P152" s="110"/>
      <c r="R152" s="111"/>
      <c r="S152" s="54"/>
      <c r="T152" s="54"/>
      <c r="U152" s="54"/>
      <c r="V152" s="54"/>
      <c r="W152" s="54"/>
      <c r="X152" s="54"/>
      <c r="Y152" s="54"/>
      <c r="Z152" s="54"/>
      <c r="AA152" s="54"/>
      <c r="AB152" s="54"/>
    </row>
    <row r="153">
      <c r="B153" s="108"/>
      <c r="C153" s="129" t="s">
        <v>308</v>
      </c>
      <c r="D153" s="167" t="s">
        <v>164</v>
      </c>
      <c r="F153" s="166">
        <v>19.0</v>
      </c>
      <c r="G153" s="168">
        <f>O33</f>
        <v>19</v>
      </c>
      <c r="H153" s="169" t="s">
        <v>309</v>
      </c>
      <c r="I153" s="109"/>
      <c r="J153" s="71"/>
      <c r="K153" s="71"/>
      <c r="L153" s="71"/>
      <c r="M153" s="71"/>
      <c r="N153" s="71"/>
      <c r="P153" s="110"/>
      <c r="R153" s="111"/>
      <c r="S153" s="54"/>
      <c r="T153" s="54"/>
      <c r="U153" s="54"/>
      <c r="V153" s="54"/>
      <c r="W153" s="54"/>
      <c r="X153" s="54"/>
      <c r="Y153" s="54"/>
      <c r="Z153" s="54"/>
      <c r="AA153" s="54"/>
      <c r="AB153" s="54"/>
    </row>
    <row r="154">
      <c r="B154" s="108"/>
      <c r="C154" s="170" t="s">
        <v>310</v>
      </c>
      <c r="D154" s="171" t="s">
        <v>165</v>
      </c>
      <c r="F154" s="172"/>
      <c r="H154" s="173" t="s">
        <v>311</v>
      </c>
      <c r="I154" s="109"/>
      <c r="J154" s="71"/>
      <c r="K154" s="71"/>
      <c r="L154" s="71"/>
      <c r="M154" s="71"/>
      <c r="N154" s="71"/>
      <c r="P154" s="110"/>
      <c r="R154" s="111"/>
      <c r="S154" s="54"/>
      <c r="T154" s="54"/>
      <c r="U154" s="54"/>
      <c r="V154" s="54"/>
      <c r="W154" s="54"/>
      <c r="X154" s="54"/>
      <c r="Y154" s="54"/>
      <c r="Z154" s="54"/>
      <c r="AA154" s="54"/>
      <c r="AB154" s="54"/>
    </row>
    <row r="155">
      <c r="B155" s="114"/>
      <c r="C155" s="164" t="s">
        <v>167</v>
      </c>
      <c r="D155" s="164" t="s">
        <v>312</v>
      </c>
      <c r="F155" s="174">
        <v>0.01821478</v>
      </c>
      <c r="G155" s="175">
        <f>J8</f>
        <v>0.01821894125</v>
      </c>
      <c r="H155" s="169" t="s">
        <v>313</v>
      </c>
      <c r="I155" s="71"/>
      <c r="J155" s="71"/>
      <c r="K155" s="71"/>
      <c r="L155" s="71"/>
      <c r="M155" s="71"/>
      <c r="N155" s="71"/>
      <c r="P155" s="110"/>
      <c r="R155" s="111"/>
      <c r="S155" s="54"/>
      <c r="T155" s="54"/>
      <c r="U155" s="54"/>
      <c r="V155" s="54"/>
      <c r="W155" s="54"/>
      <c r="X155" s="54"/>
      <c r="Y155" s="54"/>
      <c r="Z155" s="54"/>
      <c r="AA155" s="54"/>
      <c r="AB155" s="54"/>
    </row>
    <row r="156">
      <c r="B156" s="114"/>
      <c r="C156" s="164" t="s">
        <v>907</v>
      </c>
      <c r="D156" s="164" t="s">
        <v>168</v>
      </c>
      <c r="F156" s="166">
        <v>0.0</v>
      </c>
      <c r="H156" s="109"/>
      <c r="I156" s="71"/>
      <c r="J156" s="71"/>
      <c r="K156" s="71"/>
      <c r="L156" s="71"/>
      <c r="M156" s="71"/>
      <c r="N156" s="71"/>
      <c r="P156" s="110"/>
      <c r="R156" s="111"/>
      <c r="S156" s="54"/>
      <c r="T156" s="54"/>
      <c r="U156" s="54"/>
      <c r="V156" s="54"/>
      <c r="W156" s="54"/>
      <c r="X156" s="54"/>
      <c r="Y156" s="54"/>
      <c r="Z156" s="54"/>
      <c r="AA156" s="54"/>
      <c r="AB156" s="54"/>
    </row>
    <row r="157">
      <c r="B157" s="114"/>
      <c r="C157" s="176" t="s">
        <v>171</v>
      </c>
      <c r="D157" s="176" t="s">
        <v>170</v>
      </c>
      <c r="F157" s="172">
        <v>0.0</v>
      </c>
      <c r="H157" s="173" t="s">
        <v>311</v>
      </c>
      <c r="J157" s="71"/>
      <c r="K157" s="71"/>
      <c r="L157" s="71"/>
      <c r="M157" s="67"/>
      <c r="P157" s="110"/>
      <c r="R157" s="111"/>
      <c r="S157" s="54"/>
      <c r="T157" s="54"/>
      <c r="U157" s="54"/>
      <c r="V157" s="54"/>
      <c r="W157" s="54"/>
      <c r="X157" s="54"/>
      <c r="Y157" s="54"/>
      <c r="Z157" s="54"/>
      <c r="AA157" s="54"/>
      <c r="AB157" s="54"/>
    </row>
    <row r="158">
      <c r="B158" s="114"/>
      <c r="C158" s="108"/>
      <c r="D158" s="108"/>
      <c r="E158" s="108"/>
      <c r="H158" s="109"/>
      <c r="I158" s="109"/>
      <c r="J158" s="71"/>
      <c r="K158" s="71"/>
      <c r="L158" s="71"/>
      <c r="M158" s="71"/>
      <c r="N158" s="71"/>
      <c r="P158" s="110"/>
      <c r="R158" s="111"/>
      <c r="S158" s="54"/>
      <c r="T158" s="54"/>
      <c r="U158" s="54"/>
      <c r="V158" s="54"/>
      <c r="W158" s="54"/>
      <c r="X158" s="54"/>
      <c r="Y158" s="54"/>
      <c r="Z158" s="54"/>
      <c r="AA158" s="54"/>
      <c r="AB158" s="54"/>
    </row>
    <row r="159">
      <c r="B159" s="163" t="s">
        <v>172</v>
      </c>
      <c r="C159" s="108"/>
      <c r="D159" s="108"/>
      <c r="E159" s="108"/>
      <c r="H159" s="109"/>
      <c r="I159" s="109"/>
      <c r="J159" s="71"/>
      <c r="K159" s="71"/>
      <c r="L159" s="71"/>
      <c r="M159" s="71"/>
      <c r="N159" s="71"/>
      <c r="P159" s="110"/>
      <c r="R159" s="111"/>
      <c r="S159" s="54"/>
      <c r="T159" s="54"/>
      <c r="U159" s="54"/>
      <c r="V159" s="54"/>
      <c r="W159" s="54"/>
      <c r="X159" s="54"/>
      <c r="Y159" s="54"/>
      <c r="Z159" s="54"/>
      <c r="AA159" s="54"/>
      <c r="AB159" s="54"/>
    </row>
    <row r="160">
      <c r="B160" s="114"/>
      <c r="C160" s="164" t="s">
        <v>315</v>
      </c>
      <c r="D160" s="108"/>
      <c r="E160" s="108"/>
      <c r="F160" s="8" t="s">
        <v>316</v>
      </c>
      <c r="G160" s="8" t="s">
        <v>317</v>
      </c>
      <c r="H160" s="2" t="s">
        <v>318</v>
      </c>
      <c r="I160" s="109"/>
      <c r="J160" s="71"/>
      <c r="K160" s="71"/>
      <c r="L160" s="71"/>
      <c r="M160" s="71"/>
      <c r="N160" s="71"/>
      <c r="P160" s="110"/>
      <c r="Q160" s="116" t="s">
        <v>174</v>
      </c>
      <c r="R160" s="117"/>
      <c r="S160" s="117"/>
      <c r="T160" s="54"/>
      <c r="U160" s="54"/>
      <c r="V160" s="54"/>
      <c r="W160" s="54"/>
      <c r="X160" s="54"/>
      <c r="Y160" s="54"/>
      <c r="Z160" s="54"/>
      <c r="AA160" s="54"/>
    </row>
    <row r="161">
      <c r="B161" s="114"/>
      <c r="C161" s="129" t="s">
        <v>320</v>
      </c>
      <c r="D161" s="167" t="s">
        <v>321</v>
      </c>
      <c r="F161" s="166"/>
      <c r="G161" s="166">
        <v>13588.0</v>
      </c>
      <c r="H161" s="115">
        <f t="shared" ref="H161:H163" si="16">F161+G161</f>
        <v>13588</v>
      </c>
      <c r="I161" s="109"/>
      <c r="J161" s="71"/>
      <c r="K161" s="71"/>
      <c r="L161" s="71"/>
      <c r="M161" s="71"/>
      <c r="N161" s="71"/>
      <c r="P161" s="110"/>
      <c r="Q161" s="52"/>
      <c r="R161" s="123"/>
      <c r="S161" s="123"/>
      <c r="T161" s="124"/>
      <c r="U161" s="124"/>
      <c r="V161" s="124"/>
      <c r="W161" s="124"/>
      <c r="X161" s="124"/>
      <c r="Y161" s="124"/>
      <c r="Z161" s="124"/>
      <c r="AA161" s="124"/>
      <c r="AB161" s="124"/>
      <c r="AC161" s="124"/>
      <c r="AD161" s="124"/>
    </row>
    <row r="162">
      <c r="B162" s="114"/>
      <c r="C162" s="129" t="s">
        <v>320</v>
      </c>
      <c r="D162" s="167" t="s">
        <v>322</v>
      </c>
      <c r="F162" s="166"/>
      <c r="G162" s="166">
        <v>45688.0</v>
      </c>
      <c r="H162" s="115">
        <f t="shared" si="16"/>
        <v>45688</v>
      </c>
      <c r="I162" s="109"/>
      <c r="J162" s="71"/>
      <c r="K162" s="71"/>
      <c r="L162" s="71"/>
      <c r="M162" s="71"/>
      <c r="N162" s="71"/>
      <c r="P162" s="110"/>
      <c r="Q162" s="52" t="s">
        <v>178</v>
      </c>
      <c r="R162" s="214" t="s">
        <v>908</v>
      </c>
      <c r="S162" s="123"/>
      <c r="T162" s="124"/>
      <c r="U162" s="124"/>
      <c r="V162" s="124"/>
      <c r="W162" s="124"/>
      <c r="X162" s="124"/>
      <c r="Y162" s="124"/>
      <c r="Z162" s="124"/>
      <c r="AA162" s="124"/>
      <c r="AB162" s="124"/>
      <c r="AC162" s="124"/>
      <c r="AD162" s="124"/>
    </row>
    <row r="163">
      <c r="B163" s="114"/>
      <c r="C163" s="129" t="s">
        <v>320</v>
      </c>
      <c r="D163" s="167" t="s">
        <v>323</v>
      </c>
      <c r="F163" s="166"/>
      <c r="G163" s="166"/>
      <c r="H163" s="115">
        <f t="shared" si="16"/>
        <v>0</v>
      </c>
      <c r="I163" s="109"/>
      <c r="J163" s="71"/>
      <c r="K163" s="71"/>
      <c r="L163" s="71"/>
      <c r="M163" s="71"/>
      <c r="N163" s="71"/>
      <c r="P163" s="110"/>
      <c r="Q163" s="60"/>
      <c r="R163" s="54"/>
      <c r="S163" s="54"/>
      <c r="T163" s="54"/>
      <c r="U163" s="54"/>
      <c r="V163" s="54"/>
      <c r="W163" s="54"/>
      <c r="X163" s="54"/>
      <c r="Y163" s="54"/>
      <c r="Z163" s="54"/>
      <c r="AA163" s="54"/>
      <c r="AB163" s="54"/>
      <c r="AC163" s="54"/>
      <c r="AD163" s="54"/>
    </row>
    <row r="164">
      <c r="B164" s="108"/>
      <c r="C164" s="108"/>
      <c r="D164" s="108"/>
      <c r="E164" s="108"/>
      <c r="H164" s="109" t="s">
        <v>173</v>
      </c>
      <c r="I164" s="115">
        <f>sum(N165:N168)</f>
        <v>59289.71833</v>
      </c>
      <c r="J164" s="71"/>
      <c r="K164" s="71"/>
      <c r="L164" s="71"/>
      <c r="M164" s="71">
        <f>if(Count(F164:L164)&gt;0,sum(F164:L164),"")</f>
        <v>59289.71833</v>
      </c>
      <c r="N164" s="68">
        <f>if(ISNUMBER(M164)=false,"",if($J$8&lt;&gt;0,if(M164&lt;&gt;"",M164*$J$8,""),""))</f>
        <v>1080.195895</v>
      </c>
      <c r="P164" s="110"/>
      <c r="Q164" s="52" t="s">
        <v>183</v>
      </c>
      <c r="R164" s="217">
        <v>-3683.0</v>
      </c>
      <c r="S164" s="126"/>
      <c r="T164" s="126"/>
      <c r="U164" s="126"/>
      <c r="V164" s="126"/>
      <c r="W164" s="127"/>
      <c r="X164" s="127"/>
      <c r="Y164" s="126"/>
      <c r="Z164" s="126"/>
      <c r="AA164" s="126"/>
      <c r="AB164" s="126"/>
      <c r="AC164" s="126"/>
      <c r="AD164" s="126"/>
    </row>
    <row r="165">
      <c r="B165" s="108"/>
      <c r="C165" s="105"/>
      <c r="D165" s="112"/>
      <c r="E165" s="112"/>
      <c r="G165" s="107" t="s">
        <v>175</v>
      </c>
      <c r="H165" s="43"/>
      <c r="I165" s="118">
        <f>N166+N167</f>
        <v>13591.22086</v>
      </c>
      <c r="J165" s="71"/>
      <c r="K165" s="71"/>
      <c r="L165" s="119"/>
      <c r="M165" s="120"/>
      <c r="N165" s="115"/>
      <c r="O165" s="121"/>
      <c r="P165" s="122"/>
      <c r="Q165" s="60" t="s">
        <v>185</v>
      </c>
      <c r="R165" s="69">
        <f t="shared" ref="R165:AD165" si="17">R164*$J$8</f>
        <v>-67.10036064</v>
      </c>
      <c r="S165" s="69">
        <f t="shared" si="17"/>
        <v>0</v>
      </c>
      <c r="T165" s="69">
        <f t="shared" si="17"/>
        <v>0</v>
      </c>
      <c r="U165" s="69">
        <f t="shared" si="17"/>
        <v>0</v>
      </c>
      <c r="V165" s="69">
        <f t="shared" si="17"/>
        <v>0</v>
      </c>
      <c r="W165" s="128">
        <f t="shared" si="17"/>
        <v>0</v>
      </c>
      <c r="X165" s="128">
        <f t="shared" si="17"/>
        <v>0</v>
      </c>
      <c r="Y165" s="69">
        <f t="shared" si="17"/>
        <v>0</v>
      </c>
      <c r="Z165" s="69">
        <f t="shared" si="17"/>
        <v>0</v>
      </c>
      <c r="AA165" s="69">
        <f t="shared" si="17"/>
        <v>0</v>
      </c>
      <c r="AB165" s="69">
        <f t="shared" si="17"/>
        <v>0</v>
      </c>
      <c r="AC165" s="69">
        <f t="shared" si="17"/>
        <v>0</v>
      </c>
      <c r="AD165" s="69">
        <f t="shared" si="17"/>
        <v>0</v>
      </c>
    </row>
    <row r="166">
      <c r="B166" s="108"/>
      <c r="C166" s="164" t="s">
        <v>909</v>
      </c>
      <c r="D166" s="167" t="s">
        <v>177</v>
      </c>
      <c r="F166" s="125">
        <v>719588.0</v>
      </c>
      <c r="G166" s="119"/>
      <c r="H166" s="71"/>
      <c r="I166" s="71"/>
      <c r="J166" s="71"/>
      <c r="K166" s="71"/>
      <c r="L166" s="119"/>
      <c r="M166" s="120">
        <f>if(Count(F166:K166)&gt;0,sum(F166:K166),"")</f>
        <v>719588</v>
      </c>
      <c r="N166" s="115">
        <f t="shared" ref="N166:N170" si="18">if(ISNUMBER(M166)=false,"",if($J$8&lt;&gt;0,if(M166&lt;&gt;"",M166*$J$8,""),""))</f>
        <v>13110.1315</v>
      </c>
      <c r="Q166" s="60"/>
      <c r="R166" s="54"/>
      <c r="S166" s="54"/>
      <c r="T166" s="54"/>
      <c r="U166" s="54"/>
      <c r="V166" s="54"/>
      <c r="W166" s="54"/>
      <c r="X166" s="54"/>
      <c r="Y166" s="54"/>
      <c r="Z166" s="54"/>
      <c r="AA166" s="54"/>
      <c r="AB166" s="54"/>
      <c r="AC166" s="54"/>
      <c r="AD166" s="54"/>
    </row>
    <row r="167">
      <c r="B167" s="108"/>
      <c r="C167" s="167" t="s">
        <v>179</v>
      </c>
      <c r="D167" s="167" t="s">
        <v>180</v>
      </c>
      <c r="F167" s="125">
        <v>26406.0</v>
      </c>
      <c r="G167" s="70"/>
      <c r="H167" s="66"/>
      <c r="I167" s="66"/>
      <c r="J167" s="66"/>
      <c r="K167" s="66"/>
      <c r="L167" s="66"/>
      <c r="M167" s="120">
        <f t="shared" ref="M167:M170" si="19">if(Count(F167:L167)&gt;0,sum(F167:L167),"")</f>
        <v>26406</v>
      </c>
      <c r="N167" s="115">
        <f t="shared" si="18"/>
        <v>481.0893627</v>
      </c>
      <c r="P167" s="54"/>
      <c r="Q167" s="52" t="s">
        <v>188</v>
      </c>
      <c r="R167" s="127"/>
      <c r="S167" s="127"/>
      <c r="T167" s="127"/>
      <c r="U167" s="127"/>
      <c r="V167" s="127"/>
      <c r="W167" s="126"/>
      <c r="X167" s="126"/>
      <c r="Y167" s="127"/>
      <c r="Z167" s="127"/>
      <c r="AA167" s="127"/>
      <c r="AB167" s="127"/>
      <c r="AC167" s="127"/>
      <c r="AD167" s="127"/>
    </row>
    <row r="168">
      <c r="B168" s="108"/>
      <c r="C168" s="167" t="s">
        <v>181</v>
      </c>
      <c r="D168" s="167" t="s">
        <v>182</v>
      </c>
      <c r="F168" s="70">
        <v>2508296.0</v>
      </c>
      <c r="G168" s="70"/>
      <c r="H168" s="66"/>
      <c r="I168" s="66"/>
      <c r="J168" s="66"/>
      <c r="K168" s="66"/>
      <c r="L168" s="66"/>
      <c r="M168" s="120">
        <f t="shared" si="19"/>
        <v>2508296</v>
      </c>
      <c r="N168" s="115">
        <f t="shared" si="18"/>
        <v>45698.49747</v>
      </c>
      <c r="P168" s="54"/>
      <c r="Q168" s="60" t="s">
        <v>185</v>
      </c>
      <c r="R168" s="69">
        <f t="shared" ref="R168:AD168" si="20">R167*$J$8</f>
        <v>0</v>
      </c>
      <c r="S168" s="69">
        <f t="shared" si="20"/>
        <v>0</v>
      </c>
      <c r="T168" s="69">
        <f t="shared" si="20"/>
        <v>0</v>
      </c>
      <c r="U168" s="69">
        <f t="shared" si="20"/>
        <v>0</v>
      </c>
      <c r="V168" s="69">
        <f t="shared" si="20"/>
        <v>0</v>
      </c>
      <c r="W168" s="128">
        <f t="shared" si="20"/>
        <v>0</v>
      </c>
      <c r="X168" s="128">
        <f t="shared" si="20"/>
        <v>0</v>
      </c>
      <c r="Y168" s="69">
        <f t="shared" si="20"/>
        <v>0</v>
      </c>
      <c r="Z168" s="69">
        <f t="shared" si="20"/>
        <v>0</v>
      </c>
      <c r="AA168" s="69">
        <f t="shared" si="20"/>
        <v>0</v>
      </c>
      <c r="AB168" s="69">
        <f t="shared" si="20"/>
        <v>0</v>
      </c>
      <c r="AC168" s="69">
        <f t="shared" si="20"/>
        <v>0</v>
      </c>
      <c r="AD168" s="69">
        <f t="shared" si="20"/>
        <v>0</v>
      </c>
    </row>
    <row r="169">
      <c r="B169" s="108"/>
      <c r="C169" s="167" t="s">
        <v>184</v>
      </c>
      <c r="D169" s="167" t="s">
        <v>180</v>
      </c>
      <c r="F169" s="70">
        <v>0.0</v>
      </c>
      <c r="G169" s="66"/>
      <c r="H169" s="66"/>
      <c r="I169" s="66"/>
      <c r="J169" s="66"/>
      <c r="K169" s="66"/>
      <c r="L169" s="66"/>
      <c r="M169" s="120">
        <f t="shared" si="19"/>
        <v>0</v>
      </c>
      <c r="N169" s="115">
        <f t="shared" si="18"/>
        <v>0</v>
      </c>
      <c r="P169" s="54"/>
      <c r="Q169" s="60"/>
      <c r="R169" s="54"/>
      <c r="S169" s="54"/>
      <c r="T169" s="54"/>
      <c r="U169" s="54"/>
      <c r="V169" s="54"/>
      <c r="W169" s="54"/>
      <c r="X169" s="54"/>
      <c r="Y169" s="54"/>
      <c r="Z169" s="54"/>
      <c r="AA169" s="54"/>
      <c r="AB169" s="54"/>
      <c r="AC169" s="54"/>
      <c r="AD169" s="54"/>
    </row>
    <row r="170">
      <c r="B170" s="163" t="s">
        <v>186</v>
      </c>
      <c r="C170" s="65"/>
      <c r="D170" s="108"/>
      <c r="E170" s="108"/>
      <c r="F170" s="71"/>
      <c r="G170" s="71"/>
      <c r="H170" s="71"/>
      <c r="I170" s="71"/>
      <c r="J170" s="71"/>
      <c r="K170" s="71"/>
      <c r="L170" s="71"/>
      <c r="M170" s="71" t="str">
        <f t="shared" si="19"/>
        <v/>
      </c>
      <c r="N170" s="68" t="str">
        <f t="shared" si="18"/>
        <v/>
      </c>
      <c r="P170" s="110"/>
      <c r="Q170" s="55" t="s">
        <v>192</v>
      </c>
      <c r="R170" s="127"/>
      <c r="S170" s="127"/>
      <c r="T170" s="127"/>
      <c r="U170" s="127"/>
      <c r="V170" s="127"/>
      <c r="W170" s="126"/>
      <c r="X170" s="126"/>
      <c r="Y170" s="127"/>
      <c r="Z170" s="127"/>
      <c r="AA170" s="127"/>
      <c r="AB170" s="127"/>
      <c r="AC170" s="127"/>
      <c r="AD170" s="127"/>
    </row>
    <row r="171">
      <c r="B171" s="108"/>
      <c r="C171" s="192" t="s">
        <v>187</v>
      </c>
      <c r="D171" s="108"/>
      <c r="E171" s="108"/>
      <c r="F171" s="113">
        <v>13588.0</v>
      </c>
      <c r="G171" s="71"/>
      <c r="H171" s="130" t="s">
        <v>173</v>
      </c>
      <c r="I171" s="131">
        <f>sum(N172:N173)</f>
        <v>13591.22086</v>
      </c>
      <c r="J171" s="71"/>
      <c r="K171" s="71"/>
      <c r="L171" s="71"/>
      <c r="M171" s="71"/>
      <c r="N171" s="68"/>
      <c r="P171" s="54"/>
      <c r="Q171" s="60" t="s">
        <v>185</v>
      </c>
      <c r="R171" s="69">
        <f t="shared" ref="R171:AD171" si="21">R170*$J$8</f>
        <v>0</v>
      </c>
      <c r="S171" s="69">
        <f t="shared" si="21"/>
        <v>0</v>
      </c>
      <c r="T171" s="69">
        <f t="shared" si="21"/>
        <v>0</v>
      </c>
      <c r="U171" s="69">
        <f t="shared" si="21"/>
        <v>0</v>
      </c>
      <c r="V171" s="69">
        <f t="shared" si="21"/>
        <v>0</v>
      </c>
      <c r="W171" s="128">
        <f t="shared" si="21"/>
        <v>0</v>
      </c>
      <c r="X171" s="128">
        <f t="shared" si="21"/>
        <v>0</v>
      </c>
      <c r="Y171" s="69">
        <f t="shared" si="21"/>
        <v>0</v>
      </c>
      <c r="Z171" s="69">
        <f t="shared" si="21"/>
        <v>0</v>
      </c>
      <c r="AA171" s="69">
        <f t="shared" si="21"/>
        <v>0</v>
      </c>
      <c r="AB171" s="69">
        <f t="shared" si="21"/>
        <v>0</v>
      </c>
      <c r="AC171" s="69">
        <f t="shared" si="21"/>
        <v>0</v>
      </c>
      <c r="AD171" s="69">
        <f t="shared" si="21"/>
        <v>0</v>
      </c>
    </row>
    <row r="172">
      <c r="B172" s="108"/>
      <c r="C172" s="164" t="s">
        <v>332</v>
      </c>
      <c r="D172" s="108"/>
      <c r="E172" s="108"/>
      <c r="F172" s="118">
        <f>F166</f>
        <v>719588</v>
      </c>
      <c r="G172" s="119"/>
      <c r="H172" s="71"/>
      <c r="I172" s="71"/>
      <c r="J172" s="71"/>
      <c r="K172" s="71"/>
      <c r="L172" s="71"/>
      <c r="M172" s="120">
        <f t="shared" ref="M172:M173" si="22">if(Count(F172:L172)&gt;0,sum(F172:L172),"")</f>
        <v>719588</v>
      </c>
      <c r="N172" s="115">
        <f t="shared" ref="N172:N175" si="23">if(ISNUMBER(M172)=false,"",if($J$8&lt;&gt;0,if(M172&lt;&gt;"",M172*$J$8,""),""))</f>
        <v>13110.1315</v>
      </c>
      <c r="O172" s="54"/>
      <c r="P172" s="54"/>
      <c r="Q172" s="54"/>
      <c r="R172" s="54"/>
      <c r="S172" s="54"/>
      <c r="T172" s="54"/>
      <c r="U172" s="54"/>
      <c r="V172" s="54"/>
      <c r="W172" s="54"/>
      <c r="X172" s="54"/>
      <c r="Y172" s="54"/>
      <c r="Z172" s="54"/>
      <c r="AA172" s="54"/>
      <c r="AB172" s="54"/>
      <c r="AC172" s="54"/>
      <c r="AD172" s="54"/>
    </row>
    <row r="173">
      <c r="B173" s="108"/>
      <c r="C173" s="167" t="s">
        <v>190</v>
      </c>
      <c r="D173" s="108"/>
      <c r="E173" s="108"/>
      <c r="F173" s="132">
        <f>M167</f>
        <v>26406</v>
      </c>
      <c r="G173" s="71"/>
      <c r="H173" s="71"/>
      <c r="I173" s="71"/>
      <c r="J173" s="71"/>
      <c r="K173" s="71"/>
      <c r="L173" s="71"/>
      <c r="M173" s="120">
        <f t="shared" si="22"/>
        <v>26406</v>
      </c>
      <c r="N173" s="115">
        <f t="shared" si="23"/>
        <v>481.0893627</v>
      </c>
      <c r="O173" s="54"/>
      <c r="P173" s="54"/>
      <c r="Q173" s="52" t="s">
        <v>195</v>
      </c>
      <c r="R173" s="126"/>
      <c r="S173" s="126"/>
      <c r="T173" s="126"/>
      <c r="U173" s="127"/>
      <c r="V173" s="126"/>
      <c r="W173" s="126"/>
      <c r="X173" s="126"/>
      <c r="Y173" s="126"/>
      <c r="Z173" s="126"/>
      <c r="AA173" s="126"/>
      <c r="AB173" s="126"/>
      <c r="AC173" s="126"/>
      <c r="AD173" s="126"/>
    </row>
    <row r="174">
      <c r="B174" s="163" t="s">
        <v>191</v>
      </c>
      <c r="C174" s="65"/>
      <c r="D174" s="108"/>
      <c r="E174" s="108"/>
      <c r="F174" s="71"/>
      <c r="G174" s="71"/>
      <c r="H174" s="71"/>
      <c r="I174" s="71"/>
      <c r="J174" s="71"/>
      <c r="K174" s="71"/>
      <c r="L174" s="71"/>
      <c r="M174" s="71"/>
      <c r="N174" s="68" t="str">
        <f t="shared" si="23"/>
        <v/>
      </c>
      <c r="O174" s="54"/>
      <c r="P174" s="54"/>
      <c r="Q174" s="54" t="s">
        <v>185</v>
      </c>
      <c r="R174" s="69">
        <f t="shared" ref="R174:AD174" si="24">R173*$J$8</f>
        <v>0</v>
      </c>
      <c r="S174" s="69">
        <f t="shared" si="24"/>
        <v>0</v>
      </c>
      <c r="T174" s="69">
        <f t="shared" si="24"/>
        <v>0</v>
      </c>
      <c r="U174" s="69">
        <f t="shared" si="24"/>
        <v>0</v>
      </c>
      <c r="V174" s="69">
        <f t="shared" si="24"/>
        <v>0</v>
      </c>
      <c r="W174" s="128">
        <f t="shared" si="24"/>
        <v>0</v>
      </c>
      <c r="X174" s="128">
        <f t="shared" si="24"/>
        <v>0</v>
      </c>
      <c r="Y174" s="69">
        <f t="shared" si="24"/>
        <v>0</v>
      </c>
      <c r="Z174" s="69">
        <f t="shared" si="24"/>
        <v>0</v>
      </c>
      <c r="AA174" s="69">
        <f t="shared" si="24"/>
        <v>0</v>
      </c>
      <c r="AB174" s="69">
        <f t="shared" si="24"/>
        <v>0</v>
      </c>
      <c r="AC174" s="69">
        <f t="shared" si="24"/>
        <v>0</v>
      </c>
      <c r="AD174" s="69">
        <f t="shared" si="24"/>
        <v>0</v>
      </c>
    </row>
    <row r="175">
      <c r="A175" s="54"/>
      <c r="B175" s="108"/>
      <c r="C175" s="194" t="s">
        <v>193</v>
      </c>
      <c r="D175" s="194"/>
      <c r="E175" s="108"/>
      <c r="F175" s="113">
        <v>0.0</v>
      </c>
      <c r="G175" s="71"/>
      <c r="H175" s="130" t="s">
        <v>173</v>
      </c>
      <c r="I175" s="131">
        <f>M176</f>
        <v>0</v>
      </c>
      <c r="J175" s="71"/>
      <c r="K175" s="71"/>
      <c r="L175" s="71"/>
      <c r="M175" s="71"/>
      <c r="N175" s="68" t="str">
        <f t="shared" si="23"/>
        <v/>
      </c>
      <c r="P175" s="56"/>
      <c r="AI175" s="54"/>
      <c r="AJ175" s="54"/>
      <c r="AK175" s="54"/>
      <c r="AL175" s="54"/>
      <c r="AM175" s="54"/>
      <c r="AN175" s="54"/>
    </row>
    <row r="176">
      <c r="A176" s="54"/>
      <c r="B176" s="108"/>
      <c r="C176" s="164" t="s">
        <v>333</v>
      </c>
      <c r="D176" s="108"/>
      <c r="E176" s="108"/>
      <c r="F176" s="70">
        <f>if(F150="Yes",0,F156)</f>
        <v>0</v>
      </c>
      <c r="G176" s="119"/>
      <c r="H176" s="71"/>
      <c r="I176" s="71"/>
      <c r="J176" s="71"/>
      <c r="K176" s="71"/>
      <c r="L176" s="71"/>
      <c r="M176" s="120">
        <f>if(Count(F176:L176)&gt;0,sum(F176:L176),"")</f>
        <v>0</v>
      </c>
      <c r="N176" s="133" t="s">
        <v>151</v>
      </c>
      <c r="O176" s="119"/>
      <c r="P176" s="54"/>
      <c r="AI176" s="54"/>
      <c r="AJ176" s="54"/>
      <c r="AK176" s="54"/>
      <c r="AL176" s="54"/>
      <c r="AM176" s="54"/>
      <c r="AN176" s="54"/>
    </row>
    <row r="177">
      <c r="A177" s="54"/>
      <c r="B177" s="108"/>
      <c r="C177" s="108"/>
      <c r="D177" s="108"/>
      <c r="E177" s="108"/>
      <c r="F177" s="71"/>
      <c r="G177" s="71"/>
      <c r="H177" s="71"/>
      <c r="I177" s="71"/>
      <c r="J177" s="71"/>
      <c r="K177" s="71"/>
      <c r="L177" s="71"/>
      <c r="M177" s="71"/>
      <c r="N177" s="68"/>
      <c r="O177" s="119"/>
      <c r="P177" s="54"/>
      <c r="AI177" s="54"/>
      <c r="AJ177" s="54"/>
      <c r="AK177" s="54"/>
      <c r="AL177" s="54"/>
      <c r="AM177" s="54"/>
      <c r="AN177" s="54"/>
    </row>
    <row r="178">
      <c r="B178" s="108"/>
      <c r="C178" s="194" t="s">
        <v>196</v>
      </c>
      <c r="D178" s="108"/>
      <c r="E178" s="108"/>
      <c r="F178" s="113">
        <v>85000.0</v>
      </c>
      <c r="G178" s="71"/>
      <c r="H178" s="130" t="s">
        <v>173</v>
      </c>
      <c r="I178" s="131">
        <f>M179</f>
        <v>85000</v>
      </c>
      <c r="J178" s="71"/>
      <c r="K178" s="71"/>
      <c r="L178" s="71"/>
      <c r="M178" s="71"/>
      <c r="N178" s="68" t="str">
        <f t="shared" ref="N178:N179" si="25">if(ISNUMBER(M178)=false,"",if($J$8&lt;&gt;0,if(M178&lt;&gt;"",M178*$J$8,""),""))</f>
        <v/>
      </c>
      <c r="P178" s="56"/>
    </row>
    <row r="179">
      <c r="B179" s="108"/>
      <c r="C179" s="164" t="s">
        <v>334</v>
      </c>
      <c r="D179" s="108"/>
      <c r="E179" s="108"/>
      <c r="F179" s="70">
        <v>85000.0</v>
      </c>
      <c r="G179" s="71"/>
      <c r="H179" s="71"/>
      <c r="I179" s="71"/>
      <c r="J179" s="71"/>
      <c r="K179" s="71"/>
      <c r="L179" s="71"/>
      <c r="M179" s="71">
        <f t="shared" ref="M179:M180" si="26">if(Count(F179:L179)&gt;0,sum(F179:L179),"")</f>
        <v>85000</v>
      </c>
      <c r="N179" s="68">
        <f t="shared" si="25"/>
        <v>1548.610007</v>
      </c>
      <c r="O179" s="54"/>
      <c r="P179" s="54"/>
    </row>
    <row r="180">
      <c r="B180" s="108"/>
      <c r="C180" s="65"/>
      <c r="D180" s="108"/>
      <c r="E180" s="108"/>
      <c r="F180" s="119"/>
      <c r="G180" s="71"/>
      <c r="H180" s="71"/>
      <c r="I180" s="71"/>
      <c r="J180" s="71"/>
      <c r="K180" s="71"/>
      <c r="L180" s="71"/>
      <c r="M180" s="71" t="str">
        <f t="shared" si="26"/>
        <v/>
      </c>
      <c r="N180" s="68" t="str">
        <f t="shared" ref="N180:N181" si="27">M180</f>
        <v/>
      </c>
      <c r="O180" s="54"/>
      <c r="P180" s="54"/>
    </row>
    <row r="181">
      <c r="B181" s="108"/>
      <c r="C181" s="194" t="s">
        <v>198</v>
      </c>
      <c r="D181" s="108"/>
      <c r="E181" s="108"/>
      <c r="F181" s="113">
        <v>-750.0</v>
      </c>
      <c r="G181" s="71"/>
      <c r="H181" s="130" t="s">
        <v>173</v>
      </c>
      <c r="I181" s="131">
        <f>Q187-I178</f>
        <v>-750.1003606</v>
      </c>
      <c r="J181" s="119"/>
      <c r="K181" s="119"/>
      <c r="L181" s="119"/>
      <c r="M181" s="54"/>
      <c r="N181" s="68" t="str">
        <f t="shared" si="27"/>
        <v/>
      </c>
      <c r="P181" s="56"/>
    </row>
    <row r="182">
      <c r="B182" s="108"/>
      <c r="C182" s="108"/>
      <c r="D182" s="108"/>
      <c r="E182" s="108"/>
      <c r="F182" s="54"/>
      <c r="G182" s="71"/>
      <c r="H182" s="71"/>
      <c r="I182" s="71"/>
      <c r="J182" s="71"/>
      <c r="K182" s="71"/>
      <c r="L182" s="71"/>
      <c r="M182" s="67"/>
      <c r="N182" s="68"/>
      <c r="O182" s="54"/>
      <c r="P182" s="54"/>
    </row>
    <row r="183">
      <c r="B183" s="108"/>
      <c r="C183" s="194" t="s">
        <v>199</v>
      </c>
      <c r="D183" s="108"/>
      <c r="E183" s="108"/>
      <c r="F183" s="113">
        <v>0.0</v>
      </c>
      <c r="G183" s="71"/>
      <c r="H183" s="130" t="s">
        <v>173</v>
      </c>
      <c r="I183" s="131">
        <f>N184-N185</f>
        <v>0</v>
      </c>
      <c r="J183" s="71"/>
      <c r="K183" s="71"/>
      <c r="L183" s="71"/>
      <c r="M183" s="71"/>
      <c r="N183" s="68"/>
      <c r="P183" s="56"/>
    </row>
    <row r="184">
      <c r="B184" s="198" t="s">
        <v>205</v>
      </c>
      <c r="C184" s="105" t="s">
        <v>336</v>
      </c>
      <c r="D184" s="108"/>
      <c r="E184" s="108"/>
      <c r="F184" s="125">
        <v>0.0</v>
      </c>
      <c r="G184" s="71"/>
      <c r="H184" s="169"/>
      <c r="I184" s="71"/>
      <c r="J184" s="71"/>
      <c r="K184" s="71"/>
      <c r="L184" s="71"/>
      <c r="M184" s="71"/>
      <c r="N184" s="134">
        <f t="shared" ref="N184:N185" si="28">F184</f>
        <v>0</v>
      </c>
      <c r="O184" s="54"/>
      <c r="P184" s="54"/>
    </row>
    <row r="185">
      <c r="B185" s="192" t="s">
        <v>128</v>
      </c>
      <c r="C185" s="164" t="s">
        <v>337</v>
      </c>
      <c r="D185" s="108"/>
      <c r="E185" s="108"/>
      <c r="F185" s="118" t="str">
        <f>O69</f>
        <v/>
      </c>
      <c r="G185" s="71"/>
      <c r="H185" s="169" t="s">
        <v>338</v>
      </c>
      <c r="I185" s="71"/>
      <c r="J185" s="71"/>
      <c r="K185" s="71">
        <f>I187+F183</f>
        <v>84249.89964</v>
      </c>
      <c r="L185" s="71"/>
      <c r="M185" s="71"/>
      <c r="N185" s="134" t="str">
        <f t="shared" si="28"/>
        <v/>
      </c>
      <c r="O185" s="54"/>
      <c r="P185" s="54"/>
    </row>
    <row r="186">
      <c r="B186" s="108"/>
      <c r="C186" s="108"/>
      <c r="D186" s="108"/>
      <c r="E186" s="108"/>
      <c r="F186" s="119"/>
      <c r="G186" s="71"/>
      <c r="H186" s="71"/>
      <c r="I186" s="71"/>
      <c r="J186" s="71">
        <f>I175+I178+I181-I183</f>
        <v>84249.89964</v>
      </c>
      <c r="K186" s="71"/>
      <c r="L186" s="71"/>
      <c r="M186" s="71"/>
      <c r="N186" s="71"/>
    </row>
    <row r="187">
      <c r="B187" s="108"/>
      <c r="C187" s="194" t="s">
        <v>201</v>
      </c>
      <c r="D187" s="108"/>
      <c r="E187" s="108"/>
      <c r="F187" s="113">
        <v>84250.0</v>
      </c>
      <c r="G187" s="71"/>
      <c r="H187" s="130" t="s">
        <v>173</v>
      </c>
      <c r="I187" s="131">
        <f>sum(O188:O206)</f>
        <v>84249.89964</v>
      </c>
      <c r="J187" s="135" t="s">
        <v>538</v>
      </c>
      <c r="K187" s="71"/>
      <c r="L187" s="71"/>
      <c r="M187" s="71"/>
      <c r="N187" s="71"/>
      <c r="P187" s="2" t="s">
        <v>203</v>
      </c>
      <c r="Q187" s="59">
        <f>M188+N189+N190+N191+N192+N193+N194+N195+N196-M197-N198-N199+N200+M201-M202-M203-M204+M205+M206</f>
        <v>84249.89964</v>
      </c>
    </row>
    <row r="188">
      <c r="B188" s="108"/>
      <c r="C188" s="164" t="s">
        <v>204</v>
      </c>
      <c r="D188" s="108"/>
      <c r="E188" s="108"/>
      <c r="F188" s="132">
        <f>F179+F176</f>
        <v>85000</v>
      </c>
      <c r="G188" s="119"/>
      <c r="H188" s="71"/>
      <c r="I188" s="71"/>
      <c r="J188" s="71"/>
      <c r="K188" s="71"/>
      <c r="L188" s="71"/>
      <c r="M188" s="120">
        <f t="shared" ref="M188:M200" si="30">if(Count(F188:L188)&gt;0,sum(F188:L188),"")</f>
        <v>85000</v>
      </c>
      <c r="N188" s="54"/>
      <c r="O188" s="136">
        <f>M188</f>
        <v>85000</v>
      </c>
      <c r="P188" s="54"/>
    </row>
    <row r="189">
      <c r="B189" s="137" t="s">
        <v>205</v>
      </c>
      <c r="C189" s="164" t="s">
        <v>206</v>
      </c>
      <c r="D189" s="65"/>
      <c r="E189" s="65"/>
      <c r="F189" s="132">
        <f t="shared" ref="F189:L189" si="29">F27</f>
        <v>-3683</v>
      </c>
      <c r="G189" s="132" t="str">
        <f t="shared" si="29"/>
        <v/>
      </c>
      <c r="H189" s="132" t="str">
        <f t="shared" si="29"/>
        <v/>
      </c>
      <c r="I189" s="132" t="str">
        <f t="shared" si="29"/>
        <v/>
      </c>
      <c r="J189" s="132" t="str">
        <f t="shared" si="29"/>
        <v/>
      </c>
      <c r="K189" s="132" t="str">
        <f t="shared" si="29"/>
        <v/>
      </c>
      <c r="L189" s="132" t="str">
        <f t="shared" si="29"/>
        <v/>
      </c>
      <c r="M189" s="120">
        <f t="shared" si="30"/>
        <v>-3683</v>
      </c>
      <c r="N189" s="134">
        <f t="shared" ref="N189:N196" si="32">if(ISNUMBER(M189)=false,"",if($J$8&lt;&gt;0,if(M189&lt;&gt;"",M189*$J$8,""),""))</f>
        <v>-67.10036064</v>
      </c>
      <c r="O189" s="138">
        <f t="shared" ref="O189:O196" si="33">N189</f>
        <v>-67.10036064</v>
      </c>
      <c r="P189" s="54"/>
    </row>
    <row r="190">
      <c r="B190" s="137" t="s">
        <v>205</v>
      </c>
      <c r="C190" s="203" t="s">
        <v>207</v>
      </c>
      <c r="D190" s="65"/>
      <c r="E190" s="65"/>
      <c r="F190" s="132" t="str">
        <f t="shared" ref="F190:L190" si="31">F28</f>
        <v/>
      </c>
      <c r="G190" s="132" t="str">
        <f t="shared" si="31"/>
        <v/>
      </c>
      <c r="H190" s="132" t="str">
        <f t="shared" si="31"/>
        <v/>
      </c>
      <c r="I190" s="132" t="str">
        <f t="shared" si="31"/>
        <v/>
      </c>
      <c r="J190" s="132" t="str">
        <f t="shared" si="31"/>
        <v/>
      </c>
      <c r="K190" s="132" t="str">
        <f t="shared" si="31"/>
        <v/>
      </c>
      <c r="L190" s="132" t="str">
        <f t="shared" si="31"/>
        <v/>
      </c>
      <c r="M190" s="120" t="str">
        <f t="shared" si="30"/>
        <v/>
      </c>
      <c r="N190" s="134" t="str">
        <f t="shared" si="32"/>
        <v/>
      </c>
      <c r="O190" s="138" t="str">
        <f t="shared" si="33"/>
        <v/>
      </c>
      <c r="P190" s="54"/>
    </row>
    <row r="191">
      <c r="B191" s="137" t="s">
        <v>205</v>
      </c>
      <c r="C191" s="164" t="s">
        <v>208</v>
      </c>
      <c r="D191" s="65"/>
      <c r="E191" s="65"/>
      <c r="F191" s="132" t="str">
        <f t="shared" ref="F191:L191" si="34">F34</f>
        <v/>
      </c>
      <c r="G191" s="132" t="str">
        <f t="shared" si="34"/>
        <v/>
      </c>
      <c r="H191" s="132" t="str">
        <f t="shared" si="34"/>
        <v/>
      </c>
      <c r="I191" s="132" t="str">
        <f t="shared" si="34"/>
        <v/>
      </c>
      <c r="J191" s="132" t="str">
        <f t="shared" si="34"/>
        <v/>
      </c>
      <c r="K191" s="132" t="str">
        <f t="shared" si="34"/>
        <v/>
      </c>
      <c r="L191" s="132" t="str">
        <f t="shared" si="34"/>
        <v/>
      </c>
      <c r="M191" s="120" t="str">
        <f t="shared" si="30"/>
        <v/>
      </c>
      <c r="N191" s="134" t="str">
        <f t="shared" si="32"/>
        <v/>
      </c>
      <c r="O191" s="138" t="str">
        <f t="shared" si="33"/>
        <v/>
      </c>
      <c r="P191" s="54"/>
    </row>
    <row r="192">
      <c r="B192" s="137" t="s">
        <v>205</v>
      </c>
      <c r="C192" s="203" t="s">
        <v>209</v>
      </c>
      <c r="D192" s="65"/>
      <c r="E192" s="65"/>
      <c r="F192" s="132" t="str">
        <f t="shared" ref="F192:L192" si="35">F37</f>
        <v/>
      </c>
      <c r="G192" s="132" t="str">
        <f t="shared" si="35"/>
        <v/>
      </c>
      <c r="H192" s="132" t="str">
        <f t="shared" si="35"/>
        <v/>
      </c>
      <c r="I192" s="132" t="str">
        <f t="shared" si="35"/>
        <v/>
      </c>
      <c r="J192" s="132" t="str">
        <f t="shared" si="35"/>
        <v/>
      </c>
      <c r="K192" s="132" t="str">
        <f t="shared" si="35"/>
        <v/>
      </c>
      <c r="L192" s="132" t="str">
        <f t="shared" si="35"/>
        <v/>
      </c>
      <c r="M192" s="120" t="str">
        <f t="shared" si="30"/>
        <v/>
      </c>
      <c r="N192" s="68" t="str">
        <f t="shared" si="32"/>
        <v/>
      </c>
      <c r="O192" s="138" t="str">
        <f t="shared" si="33"/>
        <v/>
      </c>
      <c r="P192" s="54"/>
    </row>
    <row r="193">
      <c r="B193" s="137" t="s">
        <v>205</v>
      </c>
      <c r="C193" s="164" t="s">
        <v>210</v>
      </c>
      <c r="D193" s="65"/>
      <c r="E193" s="65"/>
      <c r="F193" s="132" t="str">
        <f t="shared" ref="F193:L193" si="36">F38</f>
        <v/>
      </c>
      <c r="G193" s="132" t="str">
        <f t="shared" si="36"/>
        <v/>
      </c>
      <c r="H193" s="132" t="str">
        <f t="shared" si="36"/>
        <v/>
      </c>
      <c r="I193" s="132" t="str">
        <f t="shared" si="36"/>
        <v/>
      </c>
      <c r="J193" s="132" t="str">
        <f t="shared" si="36"/>
        <v/>
      </c>
      <c r="K193" s="132" t="str">
        <f t="shared" si="36"/>
        <v/>
      </c>
      <c r="L193" s="132" t="str">
        <f t="shared" si="36"/>
        <v/>
      </c>
      <c r="M193" s="120" t="str">
        <f t="shared" si="30"/>
        <v/>
      </c>
      <c r="N193" s="134" t="str">
        <f t="shared" si="32"/>
        <v/>
      </c>
      <c r="O193" s="138" t="str">
        <f t="shared" si="33"/>
        <v/>
      </c>
      <c r="P193" s="54"/>
    </row>
    <row r="194">
      <c r="B194" s="137" t="s">
        <v>205</v>
      </c>
      <c r="C194" s="164" t="s">
        <v>211</v>
      </c>
      <c r="D194" s="65"/>
      <c r="E194" s="65"/>
      <c r="F194" s="132" t="str">
        <f>F39</f>
        <v/>
      </c>
      <c r="G194" s="132"/>
      <c r="H194" s="132"/>
      <c r="I194" s="132"/>
      <c r="J194" s="132"/>
      <c r="K194" s="132"/>
      <c r="L194" s="132"/>
      <c r="M194" s="120" t="str">
        <f t="shared" si="30"/>
        <v/>
      </c>
      <c r="N194" s="134" t="str">
        <f t="shared" si="32"/>
        <v/>
      </c>
      <c r="O194" s="138" t="str">
        <f t="shared" si="33"/>
        <v/>
      </c>
      <c r="P194" s="54"/>
    </row>
    <row r="195">
      <c r="B195" s="137" t="s">
        <v>205</v>
      </c>
      <c r="C195" s="203" t="s">
        <v>212</v>
      </c>
      <c r="D195" s="65"/>
      <c r="E195" s="65"/>
      <c r="F195" s="132" t="str">
        <f t="shared" ref="F195:L195" si="37">F44</f>
        <v/>
      </c>
      <c r="G195" s="132" t="str">
        <f t="shared" si="37"/>
        <v/>
      </c>
      <c r="H195" s="132" t="str">
        <f t="shared" si="37"/>
        <v/>
      </c>
      <c r="I195" s="132" t="str">
        <f t="shared" si="37"/>
        <v/>
      </c>
      <c r="J195" s="132" t="str">
        <f t="shared" si="37"/>
        <v/>
      </c>
      <c r="K195" s="132" t="str">
        <f t="shared" si="37"/>
        <v/>
      </c>
      <c r="L195" s="132" t="str">
        <f t="shared" si="37"/>
        <v/>
      </c>
      <c r="M195" s="120" t="str">
        <f t="shared" si="30"/>
        <v/>
      </c>
      <c r="N195" s="68" t="str">
        <f t="shared" si="32"/>
        <v/>
      </c>
      <c r="O195" s="138" t="str">
        <f t="shared" si="33"/>
        <v/>
      </c>
      <c r="P195" s="54"/>
    </row>
    <row r="196">
      <c r="B196" s="137" t="s">
        <v>205</v>
      </c>
      <c r="C196" s="203" t="s">
        <v>213</v>
      </c>
      <c r="D196" s="65"/>
      <c r="E196" s="65"/>
      <c r="F196" s="132" t="str">
        <f t="shared" ref="F196:L196" si="38">F45</f>
        <v/>
      </c>
      <c r="G196" s="132" t="str">
        <f t="shared" si="38"/>
        <v/>
      </c>
      <c r="H196" s="132" t="str">
        <f t="shared" si="38"/>
        <v/>
      </c>
      <c r="I196" s="132" t="str">
        <f t="shared" si="38"/>
        <v/>
      </c>
      <c r="J196" s="132" t="str">
        <f t="shared" si="38"/>
        <v/>
      </c>
      <c r="K196" s="132" t="str">
        <f t="shared" si="38"/>
        <v/>
      </c>
      <c r="L196" s="132" t="str">
        <f t="shared" si="38"/>
        <v/>
      </c>
      <c r="M196" s="120" t="str">
        <f t="shared" si="30"/>
        <v/>
      </c>
      <c r="N196" s="68" t="str">
        <f t="shared" si="32"/>
        <v/>
      </c>
      <c r="O196" s="138" t="str">
        <f t="shared" si="33"/>
        <v/>
      </c>
      <c r="P196" s="54"/>
    </row>
    <row r="197">
      <c r="B197" s="65" t="s">
        <v>128</v>
      </c>
      <c r="C197" s="203" t="s">
        <v>214</v>
      </c>
      <c r="D197" s="65"/>
      <c r="E197" s="65"/>
      <c r="F197" s="140">
        <v>0.0</v>
      </c>
      <c r="G197" s="71"/>
      <c r="H197" s="71"/>
      <c r="I197" s="71"/>
      <c r="J197" s="71"/>
      <c r="K197" s="71"/>
      <c r="L197" s="71"/>
      <c r="M197" s="68">
        <f t="shared" si="30"/>
        <v>0</v>
      </c>
      <c r="N197" s="141"/>
      <c r="O197" s="138">
        <f>-M197</f>
        <v>0</v>
      </c>
      <c r="P197" s="54"/>
    </row>
    <row r="198">
      <c r="B198" s="65" t="s">
        <v>128</v>
      </c>
      <c r="C198" s="203" t="s">
        <v>215</v>
      </c>
      <c r="D198" s="65"/>
      <c r="E198" s="65"/>
      <c r="F198" s="132" t="str">
        <f t="shared" ref="F198:L198" si="39">F49</f>
        <v/>
      </c>
      <c r="G198" s="132" t="str">
        <f t="shared" si="39"/>
        <v/>
      </c>
      <c r="H198" s="132" t="str">
        <f t="shared" si="39"/>
        <v/>
      </c>
      <c r="I198" s="132" t="str">
        <f t="shared" si="39"/>
        <v/>
      </c>
      <c r="J198" s="132" t="str">
        <f t="shared" si="39"/>
        <v/>
      </c>
      <c r="K198" s="132" t="str">
        <f t="shared" si="39"/>
        <v/>
      </c>
      <c r="L198" s="132" t="str">
        <f t="shared" si="39"/>
        <v/>
      </c>
      <c r="M198" s="120" t="str">
        <f t="shared" si="30"/>
        <v/>
      </c>
      <c r="N198" s="68" t="str">
        <f t="shared" ref="N198:N200" si="41">if(ISNUMBER(M198)=false,"",if($J$8&lt;&gt;0,if(M198&lt;&gt;"",M198*$J$8,""),""))</f>
        <v/>
      </c>
      <c r="O198" s="138">
        <f t="shared" ref="O198:O199" si="42">-N198</f>
        <v>0</v>
      </c>
    </row>
    <row r="199">
      <c r="B199" s="65" t="s">
        <v>128</v>
      </c>
      <c r="C199" s="164" t="s">
        <v>216</v>
      </c>
      <c r="D199" s="65"/>
      <c r="E199" s="65"/>
      <c r="F199" s="132" t="str">
        <f t="shared" ref="F199:L199" si="40">F49</f>
        <v/>
      </c>
      <c r="G199" s="132" t="str">
        <f t="shared" si="40"/>
        <v/>
      </c>
      <c r="H199" s="132" t="str">
        <f t="shared" si="40"/>
        <v/>
      </c>
      <c r="I199" s="132" t="str">
        <f t="shared" si="40"/>
        <v/>
      </c>
      <c r="J199" s="132" t="str">
        <f t="shared" si="40"/>
        <v/>
      </c>
      <c r="K199" s="132" t="str">
        <f t="shared" si="40"/>
        <v/>
      </c>
      <c r="L199" s="132" t="str">
        <f t="shared" si="40"/>
        <v/>
      </c>
      <c r="M199" s="120" t="str">
        <f t="shared" si="30"/>
        <v/>
      </c>
      <c r="N199" s="68" t="str">
        <f t="shared" si="41"/>
        <v/>
      </c>
      <c r="O199" s="138">
        <f t="shared" si="42"/>
        <v>0</v>
      </c>
    </row>
    <row r="200">
      <c r="B200" s="137" t="s">
        <v>205</v>
      </c>
      <c r="C200" s="164" t="s">
        <v>217</v>
      </c>
      <c r="D200" s="65"/>
      <c r="E200" s="65"/>
      <c r="F200" s="140">
        <v>0.0</v>
      </c>
      <c r="G200" s="142"/>
      <c r="H200" s="66"/>
      <c r="I200" s="66"/>
      <c r="J200" s="66"/>
      <c r="K200" s="66"/>
      <c r="L200" s="66"/>
      <c r="M200" s="120">
        <f t="shared" si="30"/>
        <v>0</v>
      </c>
      <c r="N200" s="134">
        <f t="shared" si="41"/>
        <v>0</v>
      </c>
      <c r="O200" s="138">
        <f>N200</f>
        <v>0</v>
      </c>
      <c r="P200" s="143" t="s">
        <v>218</v>
      </c>
    </row>
    <row r="201">
      <c r="B201" s="144" t="s">
        <v>205</v>
      </c>
      <c r="C201" s="164" t="s">
        <v>341</v>
      </c>
      <c r="D201" s="108"/>
      <c r="E201" s="108"/>
      <c r="F201" s="145">
        <v>19.0</v>
      </c>
      <c r="G201" s="2" t="s">
        <v>342</v>
      </c>
      <c r="H201" s="168">
        <f>O33</f>
        <v>19</v>
      </c>
      <c r="I201" s="196" t="s">
        <v>309</v>
      </c>
      <c r="M201" s="134">
        <f t="shared" ref="M201:M202" si="43">F201</f>
        <v>19</v>
      </c>
      <c r="N201" s="141"/>
      <c r="O201" s="138">
        <f>M201</f>
        <v>19</v>
      </c>
    </row>
    <row r="202">
      <c r="B202" s="108" t="s">
        <v>128</v>
      </c>
      <c r="C202" s="164" t="s">
        <v>343</v>
      </c>
      <c r="D202" s="108"/>
      <c r="E202" s="108"/>
      <c r="F202" s="145">
        <v>702.0</v>
      </c>
      <c r="G202" s="2" t="s">
        <v>342</v>
      </c>
      <c r="H202" s="168">
        <f>O50</f>
        <v>702</v>
      </c>
      <c r="I202" s="196" t="s">
        <v>307</v>
      </c>
      <c r="M202" s="134">
        <f t="shared" si="43"/>
        <v>702</v>
      </c>
      <c r="N202" s="141"/>
      <c r="O202" s="138">
        <f t="shared" ref="O202:O204" si="44">-M202</f>
        <v>-702</v>
      </c>
    </row>
    <row r="203">
      <c r="B203" s="108" t="s">
        <v>128</v>
      </c>
      <c r="C203" s="164" t="s">
        <v>221</v>
      </c>
      <c r="D203" s="108"/>
      <c r="E203" s="108"/>
      <c r="F203" s="145"/>
      <c r="G203" s="71"/>
      <c r="H203" s="71"/>
      <c r="I203" s="71"/>
      <c r="J203" s="71"/>
      <c r="K203" s="71"/>
      <c r="L203" s="71"/>
      <c r="M203" s="134" t="str">
        <f t="shared" ref="M203:M222" si="45">if(Count(F203:L203)&gt;0,sum(F203:L203),"")</f>
        <v/>
      </c>
      <c r="N203" s="141"/>
      <c r="O203" s="138">
        <f t="shared" si="44"/>
        <v>0</v>
      </c>
      <c r="Q203" s="2" t="s">
        <v>222</v>
      </c>
    </row>
    <row r="204">
      <c r="B204" s="108" t="s">
        <v>128</v>
      </c>
      <c r="C204" s="164" t="s">
        <v>344</v>
      </c>
      <c r="D204" s="108"/>
      <c r="E204" s="108"/>
      <c r="F204" s="132" t="str">
        <f>F185</f>
        <v/>
      </c>
      <c r="G204" s="71"/>
      <c r="H204" s="71"/>
      <c r="I204" s="71"/>
      <c r="J204" s="71"/>
      <c r="K204" s="71"/>
      <c r="L204" s="71"/>
      <c r="M204" s="134" t="str">
        <f t="shared" si="45"/>
        <v/>
      </c>
      <c r="N204" s="141"/>
      <c r="O204" s="138">
        <f t="shared" si="44"/>
        <v>0</v>
      </c>
    </row>
    <row r="205">
      <c r="B205" s="144" t="s">
        <v>205</v>
      </c>
      <c r="C205" s="167" t="s">
        <v>224</v>
      </c>
      <c r="D205" s="108"/>
      <c r="E205" s="108"/>
      <c r="F205" s="145" t="s">
        <v>151</v>
      </c>
      <c r="G205" s="71"/>
      <c r="H205" s="71"/>
      <c r="I205" s="71"/>
      <c r="J205" s="71"/>
      <c r="K205" s="71"/>
      <c r="L205" s="71"/>
      <c r="M205" s="134" t="str">
        <f t="shared" si="45"/>
        <v/>
      </c>
      <c r="N205" s="141"/>
      <c r="O205" s="138" t="str">
        <f t="shared" ref="O205:O206" si="46">M205</f>
        <v/>
      </c>
    </row>
    <row r="206">
      <c r="B206" s="144" t="s">
        <v>205</v>
      </c>
      <c r="C206" s="167" t="s">
        <v>225</v>
      </c>
      <c r="D206" s="108"/>
      <c r="E206" s="108"/>
      <c r="F206" s="145" t="s">
        <v>151</v>
      </c>
      <c r="G206" s="71"/>
      <c r="H206" s="71"/>
      <c r="I206" s="71"/>
      <c r="J206" s="71"/>
      <c r="K206" s="71"/>
      <c r="L206" s="71"/>
      <c r="M206" s="134" t="str">
        <f t="shared" si="45"/>
        <v/>
      </c>
      <c r="N206" s="141"/>
      <c r="O206" s="138" t="str">
        <f t="shared" si="46"/>
        <v/>
      </c>
    </row>
    <row r="207">
      <c r="B207" s="40"/>
      <c r="C207" s="146"/>
      <c r="D207" s="41"/>
      <c r="E207" s="41"/>
      <c r="F207" s="147"/>
      <c r="G207" s="43"/>
      <c r="H207" s="43"/>
      <c r="I207" s="43"/>
      <c r="J207" s="43"/>
      <c r="K207" s="43"/>
      <c r="L207" s="43"/>
      <c r="M207" s="85" t="str">
        <f t="shared" si="45"/>
        <v/>
      </c>
      <c r="N207" s="48" t="str">
        <f t="shared" ref="N207:N222" si="47">if(ISNUMBER(M207)=false,"",if($J$8&lt;&gt;0,if(M207&lt;&gt;"",M207*$J$8,""),""))</f>
        <v/>
      </c>
      <c r="O207" s="148"/>
    </row>
    <row r="208">
      <c r="B208" s="40"/>
      <c r="C208" s="146"/>
      <c r="D208" s="41"/>
      <c r="E208" s="41"/>
      <c r="F208" s="147"/>
      <c r="G208" s="43"/>
      <c r="H208" s="43"/>
      <c r="I208" s="43"/>
      <c r="J208" s="43"/>
      <c r="K208" s="43"/>
      <c r="L208" s="43"/>
      <c r="M208" s="85" t="str">
        <f t="shared" si="45"/>
        <v/>
      </c>
      <c r="N208" s="48" t="str">
        <f t="shared" si="47"/>
        <v/>
      </c>
      <c r="O208" s="148"/>
    </row>
    <row r="209">
      <c r="B209" s="40"/>
      <c r="C209" s="146"/>
      <c r="D209" s="41"/>
      <c r="E209" s="41"/>
      <c r="F209" s="147"/>
      <c r="G209" s="43"/>
      <c r="H209" s="43"/>
      <c r="I209" s="43"/>
      <c r="J209" s="43"/>
      <c r="K209" s="43"/>
      <c r="L209" s="43"/>
      <c r="M209" s="85" t="str">
        <f t="shared" si="45"/>
        <v/>
      </c>
      <c r="N209" s="48" t="str">
        <f t="shared" si="47"/>
        <v/>
      </c>
      <c r="O209" s="148"/>
    </row>
    <row r="210">
      <c r="B210" s="40"/>
      <c r="C210" s="146"/>
      <c r="D210" s="41"/>
      <c r="E210" s="41"/>
      <c r="F210" s="147"/>
      <c r="G210" s="43"/>
      <c r="H210" s="43"/>
      <c r="I210" s="43"/>
      <c r="J210" s="43"/>
      <c r="K210" s="43"/>
      <c r="L210" s="43"/>
      <c r="M210" s="85" t="str">
        <f t="shared" si="45"/>
        <v/>
      </c>
      <c r="N210" s="48" t="str">
        <f t="shared" si="47"/>
        <v/>
      </c>
      <c r="O210" s="148"/>
    </row>
    <row r="211">
      <c r="B211" s="40"/>
      <c r="C211" s="146"/>
      <c r="D211" s="41"/>
      <c r="E211" s="41"/>
      <c r="F211" s="147"/>
      <c r="G211" s="43"/>
      <c r="H211" s="43"/>
      <c r="I211" s="43"/>
      <c r="J211" s="43"/>
      <c r="K211" s="43"/>
      <c r="L211" s="43"/>
      <c r="M211" s="85" t="str">
        <f t="shared" si="45"/>
        <v/>
      </c>
      <c r="N211" s="48" t="str">
        <f t="shared" si="47"/>
        <v/>
      </c>
      <c r="O211" s="148"/>
    </row>
    <row r="212">
      <c r="B212" s="40"/>
      <c r="C212" s="146"/>
      <c r="D212" s="41"/>
      <c r="E212" s="41"/>
      <c r="F212" s="147"/>
      <c r="G212" s="43"/>
      <c r="H212" s="43"/>
      <c r="I212" s="43"/>
      <c r="J212" s="43"/>
      <c r="K212" s="43"/>
      <c r="L212" s="43"/>
      <c r="M212" s="85" t="str">
        <f t="shared" si="45"/>
        <v/>
      </c>
      <c r="N212" s="48" t="str">
        <f t="shared" si="47"/>
        <v/>
      </c>
      <c r="O212" s="148"/>
    </row>
    <row r="213">
      <c r="B213" s="40"/>
      <c r="C213" s="146"/>
      <c r="D213" s="41"/>
      <c r="E213" s="41"/>
      <c r="F213" s="147"/>
      <c r="G213" s="43"/>
      <c r="H213" s="43"/>
      <c r="I213" s="43"/>
      <c r="J213" s="43"/>
      <c r="K213" s="43"/>
      <c r="L213" s="43"/>
      <c r="M213" s="85" t="str">
        <f t="shared" si="45"/>
        <v/>
      </c>
      <c r="N213" s="48" t="str">
        <f t="shared" si="47"/>
        <v/>
      </c>
      <c r="O213" s="148"/>
    </row>
    <row r="214">
      <c r="B214" s="40"/>
      <c r="C214" s="146"/>
      <c r="D214" s="41"/>
      <c r="E214" s="41"/>
      <c r="F214" s="147"/>
      <c r="G214" s="43"/>
      <c r="H214" s="43"/>
      <c r="I214" s="43"/>
      <c r="J214" s="43"/>
      <c r="K214" s="43"/>
      <c r="L214" s="43"/>
      <c r="M214" s="85" t="str">
        <f t="shared" si="45"/>
        <v/>
      </c>
      <c r="N214" s="48" t="str">
        <f t="shared" si="47"/>
        <v/>
      </c>
      <c r="O214" s="148"/>
    </row>
    <row r="215">
      <c r="B215" s="40"/>
      <c r="C215" s="146"/>
      <c r="D215" s="41"/>
      <c r="E215" s="41"/>
      <c r="F215" s="147"/>
      <c r="G215" s="43"/>
      <c r="H215" s="43"/>
      <c r="I215" s="43"/>
      <c r="J215" s="43"/>
      <c r="K215" s="43"/>
      <c r="L215" s="43"/>
      <c r="M215" s="85" t="str">
        <f t="shared" si="45"/>
        <v/>
      </c>
      <c r="N215" s="48" t="str">
        <f t="shared" si="47"/>
        <v/>
      </c>
      <c r="O215" s="149" t="str">
        <f>M216</f>
        <v/>
      </c>
      <c r="P215" s="56" t="s">
        <v>226</v>
      </c>
    </row>
    <row r="216">
      <c r="B216" s="40"/>
      <c r="C216" s="146"/>
      <c r="D216" s="41"/>
      <c r="E216" s="41"/>
      <c r="F216" s="147"/>
      <c r="G216" s="43"/>
      <c r="H216" s="43"/>
      <c r="I216" s="43"/>
      <c r="J216" s="43"/>
      <c r="K216" s="43"/>
      <c r="L216" s="43"/>
      <c r="M216" s="85" t="str">
        <f t="shared" si="45"/>
        <v/>
      </c>
      <c r="N216" s="48" t="str">
        <f t="shared" si="47"/>
        <v/>
      </c>
      <c r="O216" s="136"/>
      <c r="P216" s="54"/>
    </row>
    <row r="217">
      <c r="B217" s="40"/>
      <c r="C217" s="146"/>
      <c r="D217" s="41"/>
      <c r="E217" s="41"/>
      <c r="F217" s="147"/>
      <c r="G217" s="43"/>
      <c r="H217" s="43"/>
      <c r="I217" s="43"/>
      <c r="J217" s="43"/>
      <c r="K217" s="43"/>
      <c r="L217" s="43"/>
      <c r="M217" s="85" t="str">
        <f t="shared" si="45"/>
        <v/>
      </c>
      <c r="N217" s="48" t="str">
        <f t="shared" si="47"/>
        <v/>
      </c>
      <c r="O217" s="136"/>
      <c r="P217" s="54"/>
    </row>
    <row r="218">
      <c r="B218" s="40"/>
      <c r="C218" s="146"/>
      <c r="D218" s="41"/>
      <c r="E218" s="41"/>
      <c r="F218" s="147"/>
      <c r="G218" s="43"/>
      <c r="H218" s="43"/>
      <c r="I218" s="43"/>
      <c r="J218" s="43"/>
      <c r="K218" s="43"/>
      <c r="L218" s="43"/>
      <c r="M218" s="85" t="str">
        <f t="shared" si="45"/>
        <v/>
      </c>
      <c r="N218" s="48" t="str">
        <f t="shared" si="47"/>
        <v/>
      </c>
      <c r="O218" s="149" t="str">
        <f>M219</f>
        <v/>
      </c>
      <c r="P218" s="56" t="s">
        <v>226</v>
      </c>
    </row>
    <row r="219">
      <c r="B219" s="40"/>
      <c r="C219" s="146"/>
      <c r="D219" s="41"/>
      <c r="E219" s="41"/>
      <c r="F219" s="147"/>
      <c r="G219" s="43"/>
      <c r="H219" s="43"/>
      <c r="I219" s="43"/>
      <c r="J219" s="43"/>
      <c r="K219" s="43"/>
      <c r="L219" s="43"/>
      <c r="M219" s="85" t="str">
        <f t="shared" si="45"/>
        <v/>
      </c>
      <c r="N219" s="48" t="str">
        <f t="shared" si="47"/>
        <v/>
      </c>
      <c r="O219" s="150"/>
      <c r="P219" s="54"/>
    </row>
    <row r="220">
      <c r="B220" s="40"/>
      <c r="C220" s="146"/>
      <c r="D220" s="41"/>
      <c r="E220" s="41"/>
      <c r="F220" s="147"/>
      <c r="G220" s="43"/>
      <c r="H220" s="43"/>
      <c r="I220" s="43"/>
      <c r="J220" s="43"/>
      <c r="K220" s="43"/>
      <c r="L220" s="43"/>
      <c r="M220" s="85" t="str">
        <f t="shared" si="45"/>
        <v/>
      </c>
      <c r="N220" s="48" t="str">
        <f t="shared" si="47"/>
        <v/>
      </c>
      <c r="O220" s="150"/>
      <c r="P220" s="54"/>
    </row>
    <row r="221">
      <c r="B221" s="40"/>
      <c r="C221" s="146"/>
      <c r="D221" s="41"/>
      <c r="E221" s="41"/>
      <c r="F221" s="147"/>
      <c r="G221" s="43"/>
      <c r="H221" s="43"/>
      <c r="I221" s="43"/>
      <c r="J221" s="43"/>
      <c r="K221" s="43"/>
      <c r="L221" s="43"/>
      <c r="M221" s="85" t="str">
        <f t="shared" si="45"/>
        <v/>
      </c>
      <c r="N221" s="48" t="str">
        <f t="shared" si="47"/>
        <v/>
      </c>
      <c r="O221" s="149">
        <f>O226-O218</f>
        <v>0</v>
      </c>
      <c r="P221" s="56" t="s">
        <v>226</v>
      </c>
    </row>
    <row r="222">
      <c r="B222" s="40"/>
      <c r="C222" s="146"/>
      <c r="D222" s="41"/>
      <c r="E222" s="41"/>
      <c r="F222" s="147"/>
      <c r="G222" s="43"/>
      <c r="H222" s="43"/>
      <c r="I222" s="43"/>
      <c r="J222" s="43"/>
      <c r="K222" s="43"/>
      <c r="L222" s="43"/>
      <c r="M222" s="85" t="str">
        <f t="shared" si="45"/>
        <v/>
      </c>
      <c r="N222" s="48" t="str">
        <f t="shared" si="47"/>
        <v/>
      </c>
      <c r="O222" s="150"/>
      <c r="P222" s="54"/>
    </row>
    <row r="223">
      <c r="N223" s="4"/>
      <c r="O223" s="149" t="str">
        <f>N224</f>
        <v/>
      </c>
      <c r="P223" s="56" t="s">
        <v>226</v>
      </c>
    </row>
    <row r="224">
      <c r="N224" s="4"/>
      <c r="O224" s="150"/>
      <c r="P224" s="54"/>
    </row>
    <row r="225">
      <c r="N225" s="4"/>
      <c r="O225" s="150"/>
      <c r="P225" s="54"/>
    </row>
    <row r="226">
      <c r="N226" s="4"/>
      <c r="O226" s="149">
        <f>M227+N228+N229+N230+N231+N232+N233-M234-N235-N236+M237-M238-M239</f>
        <v>0</v>
      </c>
      <c r="P226" s="56" t="s">
        <v>226</v>
      </c>
    </row>
    <row r="230">
      <c r="N230" s="4"/>
    </row>
    <row r="231">
      <c r="N231" s="4"/>
    </row>
    <row r="232">
      <c r="N232" s="4"/>
    </row>
    <row r="233">
      <c r="N233" s="4"/>
    </row>
    <row r="234">
      <c r="N234" s="4"/>
    </row>
    <row r="235">
      <c r="N235" s="4"/>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row r="1081">
      <c r="N1081" s="4"/>
    </row>
  </sheetData>
  <mergeCells count="23">
    <mergeCell ref="B8:D8"/>
    <mergeCell ref="AB8:AC8"/>
    <mergeCell ref="R36:V36"/>
    <mergeCell ref="D147:E147"/>
    <mergeCell ref="D148:E148"/>
    <mergeCell ref="D149:E149"/>
    <mergeCell ref="D150:E150"/>
    <mergeCell ref="D151:E151"/>
    <mergeCell ref="D152:E152"/>
    <mergeCell ref="D153:E153"/>
    <mergeCell ref="D154:E154"/>
    <mergeCell ref="D155:E155"/>
    <mergeCell ref="D156:E156"/>
    <mergeCell ref="D157:E157"/>
    <mergeCell ref="I201:L201"/>
    <mergeCell ref="I202:L202"/>
    <mergeCell ref="D161:E161"/>
    <mergeCell ref="D162:E162"/>
    <mergeCell ref="D163:E163"/>
    <mergeCell ref="D166:E166"/>
    <mergeCell ref="D167:E167"/>
    <mergeCell ref="D168:E168"/>
    <mergeCell ref="D169:E169"/>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min="6" max="6" width="15.63"/>
    <col customWidth="1" min="17" max="17" width="24.88"/>
    <col customWidth="1" min="18" max="18" width="24.0"/>
    <col customWidth="1" min="20" max="20" width="24.88"/>
  </cols>
  <sheetData>
    <row r="1">
      <c r="A1" s="3" t="s">
        <v>910</v>
      </c>
      <c r="N1" s="4"/>
    </row>
    <row r="2">
      <c r="A2" s="5" t="s">
        <v>911</v>
      </c>
      <c r="B2" s="6"/>
      <c r="C2" s="6"/>
      <c r="D2" s="6"/>
      <c r="E2" s="6"/>
      <c r="F2" s="6"/>
      <c r="G2" s="6"/>
      <c r="H2" s="6"/>
      <c r="I2" s="6"/>
      <c r="J2" s="6"/>
      <c r="K2" s="6"/>
      <c r="N2" s="4"/>
    </row>
    <row r="3">
      <c r="A3" s="5" t="s">
        <v>912</v>
      </c>
      <c r="B3" s="6"/>
      <c r="C3" s="6"/>
      <c r="D3" s="6"/>
      <c r="E3" s="6"/>
      <c r="F3" s="6"/>
      <c r="G3" s="6"/>
      <c r="H3" s="6"/>
      <c r="I3" s="6"/>
      <c r="J3" s="6"/>
      <c r="K3" s="6"/>
      <c r="N3" s="4"/>
    </row>
    <row r="4">
      <c r="A4" s="7" t="s">
        <v>913</v>
      </c>
      <c r="N4" s="4"/>
      <c r="Y4" s="8" t="s">
        <v>7</v>
      </c>
    </row>
    <row r="5">
      <c r="A5" s="9" t="s">
        <v>914</v>
      </c>
      <c r="N5" s="4"/>
      <c r="Y5" s="2" t="s">
        <v>9</v>
      </c>
      <c r="AA5" s="10">
        <v>2021.0</v>
      </c>
    </row>
    <row r="6">
      <c r="A6" s="9" t="s">
        <v>10</v>
      </c>
      <c r="E6" s="11"/>
      <c r="F6" s="11"/>
      <c r="N6" s="4"/>
      <c r="Y6" s="2" t="s">
        <v>11</v>
      </c>
      <c r="AA6" s="12">
        <f>DATEVALUE("12/31/" &amp; AA5)</f>
        <v>44561</v>
      </c>
    </row>
    <row r="7">
      <c r="A7" s="9"/>
      <c r="E7" s="11"/>
      <c r="F7" s="11"/>
      <c r="N7" s="4"/>
      <c r="Y7" s="2" t="s">
        <v>12</v>
      </c>
      <c r="AA7" s="13">
        <v>0.01</v>
      </c>
    </row>
    <row r="8">
      <c r="B8" s="14" t="str">
        <f>"Enter your management fees (for the entire year of " &amp; AA5 &amp; ") using one of the three methods below:"</f>
        <v>Enter your management fees (for the entire year of 2021) using one of the three methods below:</v>
      </c>
      <c r="E8" s="15">
        <v>399.67</v>
      </c>
      <c r="F8" s="8"/>
      <c r="G8" s="2" t="s">
        <v>13</v>
      </c>
      <c r="J8" s="151">
        <f>E8/AA8</f>
        <v>0.005571792929</v>
      </c>
      <c r="Y8" s="2" t="s">
        <v>14</v>
      </c>
      <c r="AA8" s="17">
        <v>71730.95</v>
      </c>
      <c r="AB8" s="7" t="s">
        <v>15</v>
      </c>
      <c r="AD8" s="7"/>
      <c r="AE8" s="7"/>
      <c r="AF8" s="7"/>
      <c r="AG8" s="7"/>
      <c r="AH8" s="7"/>
      <c r="AI8" s="7"/>
      <c r="AJ8" s="7"/>
      <c r="AK8" s="7"/>
      <c r="AL8" s="7"/>
      <c r="AM8" s="7"/>
      <c r="AN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408</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t="s">
        <v>456</v>
      </c>
      <c r="G20" s="36" t="s">
        <v>696</v>
      </c>
      <c r="H20" s="36"/>
      <c r="I20" s="36"/>
      <c r="J20" s="36"/>
      <c r="K20" s="37"/>
      <c r="L20" s="37"/>
      <c r="M20" s="38"/>
      <c r="N20" s="39"/>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row>
    <row r="21">
      <c r="B21" s="40" t="s">
        <v>37</v>
      </c>
      <c r="C21" s="41"/>
      <c r="D21" s="42"/>
      <c r="E21" s="42"/>
      <c r="F21" s="43"/>
      <c r="G21" s="43"/>
      <c r="H21" s="43"/>
      <c r="I21" s="43"/>
      <c r="J21" s="43"/>
      <c r="K21" s="44"/>
      <c r="L21" s="44"/>
      <c r="M21" s="45"/>
    </row>
    <row r="22">
      <c r="B22" s="40" t="s">
        <v>38</v>
      </c>
      <c r="C22" s="41" t="s">
        <v>39</v>
      </c>
      <c r="D22" s="42"/>
      <c r="E22" s="42"/>
      <c r="F22" s="43" t="s">
        <v>915</v>
      </c>
      <c r="G22" s="43" t="s">
        <v>811</v>
      </c>
      <c r="H22" s="43"/>
      <c r="I22" s="43"/>
      <c r="J22" s="43"/>
      <c r="K22" s="44"/>
      <c r="L22" s="44"/>
      <c r="M22" s="45"/>
      <c r="N22" s="46" t="s">
        <v>916</v>
      </c>
      <c r="O22" s="46"/>
      <c r="P22" s="46"/>
      <c r="Q22" s="46"/>
    </row>
    <row r="23">
      <c r="B23" s="40" t="s">
        <v>42</v>
      </c>
      <c r="C23" s="41" t="s">
        <v>43</v>
      </c>
      <c r="D23" s="41" t="s">
        <v>44</v>
      </c>
      <c r="E23" s="42"/>
      <c r="F23" s="219" t="s">
        <v>917</v>
      </c>
      <c r="G23" s="43" t="s">
        <v>699</v>
      </c>
      <c r="H23" s="43"/>
      <c r="I23" s="43"/>
      <c r="J23" s="43"/>
      <c r="K23" s="44"/>
      <c r="L23" s="44"/>
      <c r="M23" s="45"/>
      <c r="N23" s="46" t="s">
        <v>918</v>
      </c>
      <c r="O23" s="46"/>
      <c r="P23" s="46"/>
      <c r="Q23" s="46"/>
    </row>
    <row r="24">
      <c r="B24" s="40" t="s">
        <v>42</v>
      </c>
      <c r="C24" s="41" t="s">
        <v>47</v>
      </c>
      <c r="D24" s="41" t="s">
        <v>48</v>
      </c>
      <c r="E24" s="42"/>
      <c r="F24" s="219" t="s">
        <v>919</v>
      </c>
      <c r="G24" s="43" t="s">
        <v>920</v>
      </c>
      <c r="H24" s="43"/>
      <c r="I24" s="43"/>
      <c r="J24" s="43"/>
      <c r="K24" s="44"/>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65" si="4">if(Count(F26:L26)&gt;0,sum(F26:L26),"")</f>
        <v/>
      </c>
      <c r="N26" s="48" t="str">
        <f t="shared" ref="N26:N65" si="5">if(ISNUMBER(M26)=false,"",if($J$8&lt;&gt;0,if(M26&lt;&gt;"",M26*$J$8,""),""))</f>
        <v/>
      </c>
    </row>
    <row r="27">
      <c r="B27" s="40">
        <v>1.0</v>
      </c>
      <c r="C27" s="41" t="s">
        <v>51</v>
      </c>
      <c r="D27" s="42"/>
      <c r="E27" s="42"/>
      <c r="F27" s="49"/>
      <c r="G27" s="49"/>
      <c r="H27" s="49"/>
      <c r="I27" s="49"/>
      <c r="J27" s="49"/>
      <c r="K27" s="50"/>
      <c r="L27" s="50"/>
      <c r="M27" s="45" t="str">
        <f t="shared" si="4"/>
        <v/>
      </c>
      <c r="N27" s="48" t="str">
        <f t="shared" si="5"/>
        <v/>
      </c>
      <c r="O27" s="153"/>
    </row>
    <row r="28">
      <c r="B28" s="40">
        <v>2.0</v>
      </c>
      <c r="C28" s="41" t="s">
        <v>52</v>
      </c>
      <c r="D28" s="42"/>
      <c r="E28" s="42"/>
      <c r="F28" s="49"/>
      <c r="G28" s="49"/>
      <c r="H28" s="49"/>
      <c r="I28" s="49"/>
      <c r="J28" s="49"/>
      <c r="K28" s="50"/>
      <c r="L28" s="50"/>
      <c r="M28" s="45" t="str">
        <f t="shared" si="4"/>
        <v/>
      </c>
      <c r="N28" s="48" t="str">
        <f t="shared" si="5"/>
        <v/>
      </c>
      <c r="O28" s="153"/>
    </row>
    <row r="29">
      <c r="B29" s="40">
        <v>3.0</v>
      </c>
      <c r="C29" s="41" t="s">
        <v>53</v>
      </c>
      <c r="D29" s="42"/>
      <c r="E29" s="42"/>
      <c r="F29" s="50"/>
      <c r="G29" s="50"/>
      <c r="H29" s="50"/>
      <c r="I29" s="50"/>
      <c r="J29" s="50"/>
      <c r="K29" s="50"/>
      <c r="L29" s="50"/>
      <c r="M29" s="45" t="str">
        <f t="shared" si="4"/>
        <v/>
      </c>
      <c r="N29" s="48" t="str">
        <f t="shared" si="5"/>
        <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row>
    <row r="33">
      <c r="B33" s="40">
        <v>5.0</v>
      </c>
      <c r="C33" s="41" t="s">
        <v>60</v>
      </c>
      <c r="D33" s="42"/>
      <c r="E33" s="42"/>
      <c r="F33" s="49"/>
      <c r="G33" s="49"/>
      <c r="H33" s="49"/>
      <c r="I33" s="50"/>
      <c r="J33" s="50"/>
      <c r="K33" s="50"/>
      <c r="L33" s="50"/>
      <c r="M33" s="45" t="str">
        <f t="shared" si="4"/>
        <v/>
      </c>
      <c r="N33" s="48" t="str">
        <f t="shared" si="5"/>
        <v/>
      </c>
      <c r="O33" s="154">
        <v>64.0</v>
      </c>
      <c r="P33" s="2" t="s">
        <v>61</v>
      </c>
    </row>
    <row r="34">
      <c r="B34" s="40" t="s">
        <v>62</v>
      </c>
      <c r="C34" s="41" t="s">
        <v>63</v>
      </c>
      <c r="D34" s="42"/>
      <c r="E34" s="42"/>
      <c r="F34" s="50"/>
      <c r="G34" s="50"/>
      <c r="H34" s="50"/>
      <c r="I34" s="50"/>
      <c r="J34" s="50"/>
      <c r="K34" s="50"/>
      <c r="L34" s="50"/>
      <c r="M34" s="45" t="str">
        <f t="shared" si="4"/>
        <v/>
      </c>
      <c r="N34" s="48" t="str">
        <f t="shared" si="5"/>
        <v/>
      </c>
      <c r="O34" s="154"/>
    </row>
    <row r="35">
      <c r="B35" s="40" t="s">
        <v>65</v>
      </c>
      <c r="C35" s="41" t="s">
        <v>66</v>
      </c>
      <c r="D35" s="42"/>
      <c r="E35" s="42"/>
      <c r="F35" s="50"/>
      <c r="G35" s="50"/>
      <c r="H35" s="50"/>
      <c r="I35" s="50"/>
      <c r="J35" s="50"/>
      <c r="K35" s="50"/>
      <c r="L35" s="50"/>
      <c r="M35" s="45" t="str">
        <f t="shared" si="4"/>
        <v/>
      </c>
      <c r="N35" s="48" t="str">
        <f t="shared" si="5"/>
        <v/>
      </c>
      <c r="O35" s="154"/>
    </row>
    <row r="36">
      <c r="B36" s="40" t="s">
        <v>67</v>
      </c>
      <c r="C36" s="41" t="s">
        <v>68</v>
      </c>
      <c r="D36" s="42"/>
      <c r="E36" s="42"/>
      <c r="F36" s="50"/>
      <c r="G36" s="50"/>
      <c r="H36" s="50"/>
      <c r="I36" s="50"/>
      <c r="J36" s="50"/>
      <c r="K36" s="50"/>
      <c r="L36" s="50"/>
      <c r="M36" s="45" t="str">
        <f t="shared" si="4"/>
        <v/>
      </c>
      <c r="N36" s="48" t="str">
        <f t="shared" si="5"/>
        <v/>
      </c>
      <c r="O36" s="153"/>
      <c r="Q36" s="52" t="s">
        <v>69</v>
      </c>
      <c r="R36" s="53" t="s">
        <v>70</v>
      </c>
    </row>
    <row r="37">
      <c r="B37" s="40">
        <v>7.0</v>
      </c>
      <c r="C37" s="41" t="s">
        <v>71</v>
      </c>
      <c r="D37" s="42"/>
      <c r="E37" s="42"/>
      <c r="F37" s="50"/>
      <c r="G37" s="50"/>
      <c r="H37" s="50"/>
      <c r="I37" s="50"/>
      <c r="J37" s="50"/>
      <c r="K37" s="50"/>
      <c r="L37" s="50"/>
      <c r="M37" s="45" t="str">
        <f t="shared" si="4"/>
        <v/>
      </c>
      <c r="N37" s="48" t="str">
        <f t="shared" si="5"/>
        <v/>
      </c>
      <c r="O37" s="153"/>
      <c r="Q37" s="54"/>
      <c r="R37" s="55" t="s">
        <v>72</v>
      </c>
      <c r="S37" s="56" t="s">
        <v>73</v>
      </c>
      <c r="T37" s="52" t="s">
        <v>74</v>
      </c>
      <c r="U37" s="56" t="s">
        <v>75</v>
      </c>
      <c r="V37" s="56" t="s">
        <v>76</v>
      </c>
    </row>
    <row r="38">
      <c r="B38" s="40">
        <v>8.0</v>
      </c>
      <c r="C38" s="41" t="s">
        <v>77</v>
      </c>
      <c r="D38" s="42"/>
      <c r="E38" s="42"/>
      <c r="F38" s="50"/>
      <c r="G38" s="50"/>
      <c r="H38" s="50"/>
      <c r="I38" s="50"/>
      <c r="J38" s="50"/>
      <c r="K38" s="50"/>
      <c r="L38" s="50"/>
      <c r="M38" s="45" t="str">
        <f t="shared" si="4"/>
        <v/>
      </c>
      <c r="N38" s="48" t="str">
        <f t="shared" si="5"/>
        <v/>
      </c>
      <c r="O38" s="153"/>
      <c r="Q38" s="56" t="s">
        <v>78</v>
      </c>
      <c r="R38" s="57"/>
      <c r="S38" s="58" t="str">
        <f t="shared" ref="S38:S41" si="6">R38/$Q$38</f>
        <v>#VALUE!</v>
      </c>
      <c r="T38" s="57"/>
      <c r="U38" s="59" t="str">
        <f t="shared" ref="U38:U40" si="7">$S$35*S38</f>
        <v>#VALUE!</v>
      </c>
      <c r="V38" s="56" t="s">
        <v>79</v>
      </c>
    </row>
    <row r="39">
      <c r="B39" s="40" t="s">
        <v>80</v>
      </c>
      <c r="C39" s="41" t="s">
        <v>81</v>
      </c>
      <c r="D39" s="42"/>
      <c r="E39" s="42"/>
      <c r="F39" s="50"/>
      <c r="G39" s="50"/>
      <c r="H39" s="50"/>
      <c r="I39" s="50"/>
      <c r="J39" s="50"/>
      <c r="K39" s="50"/>
      <c r="L39" s="50"/>
      <c r="M39" s="45" t="str">
        <f t="shared" si="4"/>
        <v/>
      </c>
      <c r="N39" s="48" t="str">
        <f t="shared" si="5"/>
        <v/>
      </c>
      <c r="O39" s="153"/>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O40" s="153"/>
      <c r="Q40" s="56" t="s">
        <v>85</v>
      </c>
      <c r="R40" s="57"/>
      <c r="S40" s="58" t="str">
        <f t="shared" si="6"/>
        <v>#VALUE!</v>
      </c>
      <c r="T40" s="54"/>
      <c r="U40" s="59" t="str">
        <f t="shared" si="7"/>
        <v>#VALUE!</v>
      </c>
      <c r="V40" s="8" t="s">
        <v>86</v>
      </c>
    </row>
    <row r="41">
      <c r="B41" s="40" t="s">
        <v>87</v>
      </c>
      <c r="C41" s="41" t="s">
        <v>88</v>
      </c>
      <c r="D41" s="42"/>
      <c r="E41" s="42"/>
      <c r="F41" s="50"/>
      <c r="G41" s="50"/>
      <c r="H41" s="50"/>
      <c r="I41" s="50"/>
      <c r="J41" s="50"/>
      <c r="K41" s="50"/>
      <c r="L41" s="50"/>
      <c r="M41" s="45" t="str">
        <f t="shared" si="4"/>
        <v/>
      </c>
      <c r="N41" s="48" t="str">
        <f t="shared" si="5"/>
        <v/>
      </c>
      <c r="O41" s="153"/>
      <c r="Q41" s="60" t="s">
        <v>89</v>
      </c>
      <c r="R41" s="57"/>
      <c r="S41" s="58" t="str">
        <f t="shared" si="6"/>
        <v>#VALUE!</v>
      </c>
      <c r="T41" s="54"/>
      <c r="U41" s="54"/>
      <c r="V41" s="54"/>
    </row>
    <row r="42">
      <c r="B42" s="40">
        <v>10.0</v>
      </c>
      <c r="C42" s="41" t="s">
        <v>90</v>
      </c>
      <c r="D42" s="42"/>
      <c r="E42" s="42"/>
      <c r="F42" s="50"/>
      <c r="G42" s="50"/>
      <c r="H42" s="50"/>
      <c r="I42" s="50"/>
      <c r="J42" s="50"/>
      <c r="K42" s="50"/>
      <c r="L42" s="50"/>
      <c r="M42" s="45" t="str">
        <f t="shared" si="4"/>
        <v/>
      </c>
      <c r="N42" s="48" t="str">
        <f t="shared" si="5"/>
        <v/>
      </c>
      <c r="O42" s="153"/>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50"/>
      <c r="G44" s="50"/>
      <c r="H44" s="50"/>
      <c r="I44" s="50"/>
      <c r="J44" s="50"/>
      <c r="K44" s="50"/>
      <c r="L44" s="50"/>
      <c r="M44" s="45" t="str">
        <f t="shared" si="4"/>
        <v/>
      </c>
      <c r="N44" s="48" t="str">
        <f t="shared" si="5"/>
        <v/>
      </c>
      <c r="O44" s="153"/>
    </row>
    <row r="45">
      <c r="B45" s="40"/>
      <c r="C45" s="41" t="s">
        <v>96</v>
      </c>
      <c r="D45" s="41" t="s">
        <v>97</v>
      </c>
      <c r="E45" s="42"/>
      <c r="F45" s="50"/>
      <c r="G45" s="50"/>
      <c r="H45" s="50"/>
      <c r="I45" s="50"/>
      <c r="J45" s="50"/>
      <c r="K45" s="50"/>
      <c r="L45" s="50"/>
      <c r="M45" s="45" t="str">
        <f t="shared" si="4"/>
        <v/>
      </c>
      <c r="N45" s="48" t="str">
        <f t="shared" si="5"/>
        <v/>
      </c>
      <c r="O45" s="153"/>
    </row>
    <row r="46">
      <c r="B46" s="40"/>
      <c r="C46" s="41" t="s">
        <v>98</v>
      </c>
      <c r="D46" s="42"/>
      <c r="E46" s="42"/>
      <c r="F46" s="50"/>
      <c r="G46" s="50"/>
      <c r="H46" s="50"/>
      <c r="I46" s="50"/>
      <c r="J46" s="50"/>
      <c r="K46" s="50"/>
      <c r="L46" s="50"/>
      <c r="M46" s="45" t="str">
        <f t="shared" si="4"/>
        <v/>
      </c>
      <c r="N46" s="48" t="str">
        <f t="shared" si="5"/>
        <v/>
      </c>
      <c r="O46" s="153"/>
    </row>
    <row r="47">
      <c r="B47" s="40">
        <v>12.0</v>
      </c>
      <c r="C47" s="41" t="s">
        <v>99</v>
      </c>
      <c r="D47" s="42"/>
      <c r="E47" s="42"/>
      <c r="F47" s="49"/>
      <c r="G47" s="50"/>
      <c r="H47" s="50"/>
      <c r="I47" s="50"/>
      <c r="J47" s="50"/>
      <c r="K47" s="50"/>
      <c r="L47" s="50"/>
      <c r="M47" s="45" t="str">
        <f t="shared" si="4"/>
        <v/>
      </c>
      <c r="N47" s="48" t="str">
        <f t="shared" si="5"/>
        <v/>
      </c>
      <c r="O47" s="153"/>
    </row>
    <row r="48">
      <c r="B48" s="63" t="s">
        <v>100</v>
      </c>
      <c r="C48" s="64" t="s">
        <v>101</v>
      </c>
      <c r="D48" s="64"/>
      <c r="E48" s="65"/>
      <c r="F48" s="220"/>
      <c r="G48" s="220"/>
      <c r="H48" s="220"/>
      <c r="I48" s="220"/>
      <c r="J48" s="220"/>
      <c r="K48" s="220"/>
      <c r="L48" s="220"/>
      <c r="M48" s="67" t="str">
        <f t="shared" si="4"/>
        <v/>
      </c>
      <c r="N48" s="68" t="str">
        <f t="shared" si="5"/>
        <v/>
      </c>
      <c r="O48" s="155"/>
      <c r="P48" s="2"/>
    </row>
    <row r="49">
      <c r="B49" s="63"/>
      <c r="C49" s="64" t="s">
        <v>102</v>
      </c>
      <c r="D49" s="64" t="s">
        <v>97</v>
      </c>
      <c r="E49" s="65"/>
      <c r="F49" s="220"/>
      <c r="G49" s="220"/>
      <c r="H49" s="220"/>
      <c r="I49" s="220"/>
      <c r="J49" s="220"/>
      <c r="K49" s="220"/>
      <c r="L49" s="220"/>
      <c r="M49" s="67" t="str">
        <f t="shared" si="4"/>
        <v/>
      </c>
      <c r="N49" s="68" t="str">
        <f t="shared" si="5"/>
        <v/>
      </c>
      <c r="O49" s="155"/>
      <c r="P49" s="2" t="s">
        <v>104</v>
      </c>
    </row>
    <row r="50">
      <c r="B50" s="40"/>
      <c r="C50" s="64" t="s">
        <v>105</v>
      </c>
      <c r="D50" s="64" t="s">
        <v>106</v>
      </c>
      <c r="E50" s="65"/>
      <c r="F50" s="125">
        <v>234112.0</v>
      </c>
      <c r="G50" s="220"/>
      <c r="H50" s="220"/>
      <c r="I50" s="220"/>
      <c r="J50" s="220"/>
      <c r="K50" s="220"/>
      <c r="L50" s="220"/>
      <c r="M50" s="71">
        <f t="shared" si="4"/>
        <v>234112</v>
      </c>
      <c r="N50" s="68">
        <f t="shared" si="5"/>
        <v>1304.423586</v>
      </c>
      <c r="O50" s="156">
        <f>400+1120+185</f>
        <v>1705</v>
      </c>
      <c r="P50" s="73" t="s">
        <v>107</v>
      </c>
    </row>
    <row r="51">
      <c r="B51" s="40"/>
      <c r="C51" s="64" t="s">
        <v>108</v>
      </c>
      <c r="D51" s="42"/>
      <c r="E51" s="42"/>
      <c r="F51" s="50"/>
      <c r="G51" s="50"/>
      <c r="H51" s="50"/>
      <c r="I51" s="50"/>
      <c r="J51" s="50"/>
      <c r="K51" s="50"/>
      <c r="L51" s="50"/>
      <c r="M51" s="67" t="str">
        <f t="shared" si="4"/>
        <v/>
      </c>
      <c r="N51" s="68" t="str">
        <f t="shared" si="5"/>
        <v/>
      </c>
      <c r="O51" s="156"/>
    </row>
    <row r="52">
      <c r="B52" s="40" t="s">
        <v>109</v>
      </c>
      <c r="C52" s="41" t="s">
        <v>110</v>
      </c>
      <c r="D52" s="42"/>
      <c r="E52" s="42"/>
      <c r="F52" s="50"/>
      <c r="G52" s="50"/>
      <c r="H52" s="50"/>
      <c r="I52" s="50"/>
      <c r="J52" s="50"/>
      <c r="K52" s="50"/>
      <c r="L52" s="50"/>
      <c r="M52" s="45" t="str">
        <f t="shared" si="4"/>
        <v/>
      </c>
      <c r="N52" s="48" t="str">
        <f t="shared" si="5"/>
        <v/>
      </c>
      <c r="O52" s="153"/>
    </row>
    <row r="53">
      <c r="B53" s="40"/>
      <c r="C53" s="41" t="s">
        <v>111</v>
      </c>
      <c r="D53" s="41"/>
      <c r="E53" s="42"/>
      <c r="F53" s="50"/>
      <c r="G53" s="50"/>
      <c r="H53" s="50"/>
      <c r="I53" s="50"/>
      <c r="J53" s="50"/>
      <c r="K53" s="50"/>
      <c r="L53" s="50"/>
      <c r="M53" s="45" t="str">
        <f t="shared" si="4"/>
        <v/>
      </c>
      <c r="N53" s="48" t="str">
        <f t="shared" si="5"/>
        <v/>
      </c>
      <c r="O53" s="153"/>
    </row>
    <row r="54">
      <c r="B54" s="40" t="s">
        <v>112</v>
      </c>
      <c r="C54" s="41" t="s">
        <v>113</v>
      </c>
      <c r="D54" s="42"/>
      <c r="E54" s="42"/>
      <c r="F54" s="50"/>
      <c r="G54" s="50"/>
      <c r="H54" s="50"/>
      <c r="I54" s="50"/>
      <c r="J54" s="50"/>
      <c r="K54" s="50"/>
      <c r="L54" s="50"/>
      <c r="M54" s="45" t="str">
        <f t="shared" si="4"/>
        <v/>
      </c>
      <c r="N54" s="48" t="str">
        <f t="shared" si="5"/>
        <v/>
      </c>
      <c r="O54" s="153"/>
    </row>
    <row r="55">
      <c r="B55" s="40"/>
      <c r="C55" s="41" t="s">
        <v>114</v>
      </c>
      <c r="D55" s="42"/>
      <c r="E55" s="42"/>
      <c r="F55" s="50"/>
      <c r="G55" s="50"/>
      <c r="H55" s="50"/>
      <c r="I55" s="50"/>
      <c r="J55" s="50"/>
      <c r="K55" s="50"/>
      <c r="L55" s="50"/>
      <c r="M55" s="45" t="str">
        <f t="shared" si="4"/>
        <v/>
      </c>
      <c r="N55" s="48" t="str">
        <f t="shared" si="5"/>
        <v/>
      </c>
      <c r="O55" s="153"/>
    </row>
    <row r="56">
      <c r="B56" s="40" t="s">
        <v>115</v>
      </c>
      <c r="C56" s="41" t="s">
        <v>116</v>
      </c>
      <c r="D56" s="42"/>
      <c r="E56" s="42"/>
      <c r="F56" s="50"/>
      <c r="G56" s="50"/>
      <c r="H56" s="50"/>
      <c r="I56" s="50"/>
      <c r="J56" s="50"/>
      <c r="K56" s="50"/>
      <c r="L56" s="50"/>
      <c r="M56" s="45" t="str">
        <f t="shared" si="4"/>
        <v/>
      </c>
      <c r="N56" s="48" t="str">
        <f t="shared" si="5"/>
        <v/>
      </c>
      <c r="O56" s="153"/>
    </row>
    <row r="57">
      <c r="B57" s="40"/>
      <c r="C57" s="41" t="s">
        <v>117</v>
      </c>
      <c r="D57" s="42"/>
      <c r="E57" s="42"/>
      <c r="F57" s="50"/>
      <c r="G57" s="50"/>
      <c r="H57" s="50"/>
      <c r="I57" s="50"/>
      <c r="J57" s="50"/>
      <c r="K57" s="50"/>
      <c r="L57" s="50"/>
      <c r="M57" s="45" t="str">
        <f t="shared" si="4"/>
        <v/>
      </c>
      <c r="N57" s="48" t="str">
        <f t="shared" si="5"/>
        <v/>
      </c>
      <c r="O57" s="153"/>
    </row>
    <row r="58">
      <c r="B58" s="40"/>
      <c r="C58" s="41" t="s">
        <v>117</v>
      </c>
      <c r="D58" s="42"/>
      <c r="E58" s="42"/>
      <c r="F58" s="50"/>
      <c r="G58" s="50"/>
      <c r="H58" s="50"/>
      <c r="I58" s="50"/>
      <c r="J58" s="50"/>
      <c r="K58" s="50"/>
      <c r="L58" s="50"/>
      <c r="M58" s="45" t="str">
        <f t="shared" si="4"/>
        <v/>
      </c>
      <c r="N58" s="48" t="str">
        <f t="shared" si="5"/>
        <v/>
      </c>
      <c r="O58" s="153"/>
    </row>
    <row r="59">
      <c r="B59" s="40"/>
      <c r="C59" s="41" t="s">
        <v>117</v>
      </c>
      <c r="D59" s="42"/>
      <c r="E59" s="42"/>
      <c r="F59" s="50"/>
      <c r="G59" s="50"/>
      <c r="H59" s="50"/>
      <c r="I59" s="50"/>
      <c r="J59" s="50"/>
      <c r="K59" s="50"/>
      <c r="L59" s="50"/>
      <c r="M59" s="45" t="str">
        <f t="shared" si="4"/>
        <v/>
      </c>
      <c r="N59" s="48" t="str">
        <f t="shared" si="5"/>
        <v/>
      </c>
      <c r="O59" s="153"/>
    </row>
    <row r="60">
      <c r="B60" s="40"/>
      <c r="C60" s="41" t="s">
        <v>117</v>
      </c>
      <c r="D60" s="42"/>
      <c r="E60" s="42"/>
      <c r="F60" s="50"/>
      <c r="G60" s="50"/>
      <c r="H60" s="50"/>
      <c r="I60" s="50"/>
      <c r="J60" s="50"/>
      <c r="K60" s="50"/>
      <c r="L60" s="50"/>
      <c r="M60" s="45" t="str">
        <f t="shared" si="4"/>
        <v/>
      </c>
      <c r="N60" s="48" t="str">
        <f t="shared" si="5"/>
        <v/>
      </c>
      <c r="O60" s="153"/>
    </row>
    <row r="61">
      <c r="B61" s="40"/>
      <c r="C61" s="41" t="s">
        <v>117</v>
      </c>
      <c r="D61" s="42"/>
      <c r="E61" s="42"/>
      <c r="F61" s="50"/>
      <c r="G61" s="50"/>
      <c r="H61" s="50"/>
      <c r="I61" s="50"/>
      <c r="J61" s="50"/>
      <c r="K61" s="50"/>
      <c r="L61" s="50"/>
      <c r="M61" s="45" t="str">
        <f t="shared" si="4"/>
        <v/>
      </c>
      <c r="N61" s="48" t="str">
        <f t="shared" si="5"/>
        <v/>
      </c>
      <c r="O61" s="153"/>
    </row>
    <row r="62">
      <c r="B62" s="40"/>
      <c r="C62" s="41" t="s">
        <v>117</v>
      </c>
      <c r="D62" s="42"/>
      <c r="E62" s="42"/>
      <c r="F62" s="50"/>
      <c r="G62" s="50"/>
      <c r="H62" s="50"/>
      <c r="I62" s="50"/>
      <c r="J62" s="50"/>
      <c r="K62" s="50"/>
      <c r="L62" s="50"/>
      <c r="M62" s="45" t="str">
        <f t="shared" si="4"/>
        <v/>
      </c>
      <c r="N62" s="48" t="str">
        <f t="shared" si="5"/>
        <v/>
      </c>
      <c r="O62" s="153"/>
    </row>
    <row r="63">
      <c r="B63" s="40" t="s">
        <v>118</v>
      </c>
      <c r="C63" s="41" t="s">
        <v>119</v>
      </c>
      <c r="D63" s="41"/>
      <c r="E63" s="42"/>
      <c r="F63" s="50"/>
      <c r="G63" s="50"/>
      <c r="H63" s="49"/>
      <c r="I63" s="50"/>
      <c r="J63" s="50"/>
      <c r="K63" s="50"/>
      <c r="L63" s="50"/>
      <c r="M63" s="45" t="str">
        <f t="shared" si="4"/>
        <v/>
      </c>
      <c r="N63" s="48" t="str">
        <f t="shared" si="5"/>
        <v/>
      </c>
      <c r="O63" s="153"/>
    </row>
    <row r="64">
      <c r="B64" s="40"/>
      <c r="C64" s="41" t="s">
        <v>120</v>
      </c>
      <c r="D64" s="42"/>
      <c r="E64" s="42"/>
      <c r="F64" s="50"/>
      <c r="G64" s="50"/>
      <c r="H64" s="50"/>
      <c r="I64" s="50"/>
      <c r="J64" s="50"/>
      <c r="K64" s="50"/>
      <c r="L64" s="50"/>
      <c r="M64" s="45" t="str">
        <f t="shared" si="4"/>
        <v/>
      </c>
      <c r="N64" s="48" t="str">
        <f t="shared" si="5"/>
        <v/>
      </c>
      <c r="O64" s="153"/>
    </row>
    <row r="65">
      <c r="B65" s="40" t="s">
        <v>121</v>
      </c>
      <c r="C65" s="41" t="s">
        <v>122</v>
      </c>
      <c r="D65" s="41"/>
      <c r="E65" s="42"/>
      <c r="F65" s="50"/>
      <c r="G65" s="49"/>
      <c r="H65" s="50"/>
      <c r="I65" s="50"/>
      <c r="J65" s="50"/>
      <c r="K65" s="50"/>
      <c r="L65" s="50"/>
      <c r="M65" s="45" t="str">
        <f t="shared" si="4"/>
        <v/>
      </c>
      <c r="N65" s="48" t="str">
        <f t="shared" si="5"/>
        <v/>
      </c>
      <c r="O65" s="153"/>
    </row>
    <row r="66">
      <c r="A66" s="54"/>
      <c r="B66" s="108"/>
      <c r="C66" s="360" t="s">
        <v>816</v>
      </c>
      <c r="D66" s="360" t="s">
        <v>415</v>
      </c>
      <c r="E66" s="65"/>
      <c r="F66" s="66"/>
      <c r="G66" s="66"/>
      <c r="H66" s="66"/>
      <c r="I66" s="66"/>
      <c r="J66" s="66"/>
      <c r="K66" s="66"/>
      <c r="L66" s="66"/>
      <c r="M66" s="67"/>
      <c r="N66" s="68"/>
      <c r="O66" s="361"/>
      <c r="P66" s="54"/>
      <c r="Q66" s="236" t="s">
        <v>817</v>
      </c>
      <c r="R66" s="54"/>
      <c r="S66" s="54"/>
      <c r="T66" s="54"/>
      <c r="U66" s="54"/>
      <c r="V66" s="54"/>
      <c r="W66" s="54"/>
      <c r="X66" s="54"/>
      <c r="Y66" s="54"/>
      <c r="Z66" s="54"/>
      <c r="AA66" s="54"/>
      <c r="AB66" s="54"/>
      <c r="AC66" s="54"/>
      <c r="AD66" s="54"/>
      <c r="AE66" s="54"/>
      <c r="AF66" s="54"/>
      <c r="AG66" s="54"/>
      <c r="AH66" s="54"/>
      <c r="AI66" s="54"/>
      <c r="AJ66" s="54"/>
      <c r="AK66" s="54"/>
      <c r="AL66" s="54"/>
      <c r="AM66" s="54"/>
      <c r="AN66" s="54"/>
    </row>
    <row r="67">
      <c r="B67" s="40"/>
      <c r="C67" s="41" t="s">
        <v>123</v>
      </c>
      <c r="D67" s="41" t="s">
        <v>124</v>
      </c>
      <c r="E67" s="42"/>
      <c r="F67" s="50"/>
      <c r="G67" s="49"/>
      <c r="H67" s="50"/>
      <c r="I67" s="50"/>
      <c r="J67" s="50"/>
      <c r="K67" s="50"/>
      <c r="L67" s="50"/>
      <c r="M67" s="45" t="str">
        <f t="shared" ref="M67:M68" si="8">if(Count(F67:L67)&gt;0,sum(F67:L67),"")</f>
        <v/>
      </c>
      <c r="N67" s="48" t="str">
        <f t="shared" ref="N67:N68" si="9">if(ISNUMBER(M67)=false,"",if($J$8&lt;&gt;0,if(M67&lt;&gt;"",M67*$J$8,""),""))</f>
        <v/>
      </c>
      <c r="O67" s="153"/>
    </row>
    <row r="68">
      <c r="B68" s="40"/>
      <c r="C68" s="64" t="s">
        <v>125</v>
      </c>
      <c r="D68" s="41"/>
      <c r="E68" s="41"/>
      <c r="F68" s="50"/>
      <c r="G68" s="50"/>
      <c r="H68" s="49"/>
      <c r="I68" s="50"/>
      <c r="J68" s="50"/>
      <c r="K68" s="50"/>
      <c r="L68" s="50"/>
      <c r="M68" s="45" t="str">
        <f t="shared" si="8"/>
        <v/>
      </c>
      <c r="N68" s="48" t="str">
        <f t="shared" si="9"/>
        <v/>
      </c>
      <c r="O68" s="153"/>
    </row>
    <row r="69">
      <c r="B69" s="40" t="s">
        <v>126</v>
      </c>
      <c r="C69" s="41" t="s">
        <v>127</v>
      </c>
      <c r="D69" s="41"/>
      <c r="E69" s="42"/>
      <c r="F69" s="74" t="s">
        <v>128</v>
      </c>
      <c r="G69" s="74" t="s">
        <v>128</v>
      </c>
      <c r="H69" s="74" t="s">
        <v>128</v>
      </c>
      <c r="I69" s="74" t="s">
        <v>128</v>
      </c>
      <c r="J69" s="74" t="s">
        <v>128</v>
      </c>
      <c r="K69" s="74" t="s">
        <v>128</v>
      </c>
      <c r="L69" s="74" t="s">
        <v>128</v>
      </c>
      <c r="M69" s="74" t="s">
        <v>128</v>
      </c>
      <c r="N69" s="75"/>
      <c r="O69" s="153"/>
      <c r="P69" s="2" t="s">
        <v>129</v>
      </c>
    </row>
    <row r="70">
      <c r="B70" s="40"/>
      <c r="C70" s="41" t="s">
        <v>130</v>
      </c>
      <c r="D70" s="41" t="s">
        <v>95</v>
      </c>
      <c r="E70" s="42"/>
      <c r="F70" s="74" t="s">
        <v>128</v>
      </c>
      <c r="G70" s="74" t="s">
        <v>128</v>
      </c>
      <c r="H70" s="74" t="s">
        <v>128</v>
      </c>
      <c r="I70" s="74" t="s">
        <v>128</v>
      </c>
      <c r="J70" s="74" t="s">
        <v>128</v>
      </c>
      <c r="K70" s="74" t="s">
        <v>128</v>
      </c>
      <c r="L70" s="74" t="s">
        <v>128</v>
      </c>
      <c r="M70" s="74" t="s">
        <v>128</v>
      </c>
      <c r="N70" s="75" t="s">
        <v>128</v>
      </c>
      <c r="O70" s="153"/>
      <c r="P70" s="2" t="s">
        <v>129</v>
      </c>
    </row>
    <row r="71">
      <c r="B71" s="40"/>
      <c r="C71" s="76" t="s">
        <v>131</v>
      </c>
      <c r="D71" s="40"/>
      <c r="E71" s="40"/>
      <c r="F71" s="50"/>
      <c r="G71" s="50"/>
      <c r="H71" s="50"/>
      <c r="I71" s="50"/>
      <c r="J71" s="50"/>
      <c r="K71" s="50"/>
      <c r="L71" s="50"/>
      <c r="M71" s="45" t="str">
        <f>if(Count(F71:L71)&gt;0,sum(F71:L71),"")</f>
        <v/>
      </c>
      <c r="N71" s="48" t="str">
        <f>if(ISNUMBER(M71)=false,"",if($J$8&lt;&gt;0,if(M71&lt;&gt;"",M71*$J$8,""),""))</f>
        <v/>
      </c>
      <c r="O71" s="153"/>
    </row>
    <row r="72">
      <c r="B72" s="40" t="s">
        <v>132</v>
      </c>
      <c r="C72" s="41" t="s">
        <v>133</v>
      </c>
      <c r="D72" s="41"/>
      <c r="E72" s="42"/>
      <c r="F72" s="74"/>
      <c r="G72" s="74"/>
      <c r="H72" s="74"/>
      <c r="I72" s="74"/>
      <c r="J72" s="74"/>
      <c r="K72" s="74"/>
      <c r="L72" s="74"/>
      <c r="M72" s="74"/>
      <c r="N72" s="75"/>
      <c r="O72" s="153"/>
      <c r="P72" s="77"/>
    </row>
    <row r="73">
      <c r="B73" s="40"/>
      <c r="C73" s="41" t="s">
        <v>134</v>
      </c>
      <c r="D73" s="41" t="s">
        <v>95</v>
      </c>
      <c r="E73" s="42"/>
      <c r="F73" s="74" t="s">
        <v>128</v>
      </c>
      <c r="G73" s="74" t="s">
        <v>128</v>
      </c>
      <c r="H73" s="74" t="s">
        <v>128</v>
      </c>
      <c r="I73" s="74" t="s">
        <v>128</v>
      </c>
      <c r="J73" s="74" t="s">
        <v>128</v>
      </c>
      <c r="K73" s="74" t="s">
        <v>128</v>
      </c>
      <c r="L73" s="74" t="s">
        <v>128</v>
      </c>
      <c r="M73" s="74" t="s">
        <v>128</v>
      </c>
      <c r="N73" s="75" t="s">
        <v>128</v>
      </c>
      <c r="O73" s="154">
        <v>64.0</v>
      </c>
      <c r="P73" s="77" t="s">
        <v>136</v>
      </c>
    </row>
    <row r="74">
      <c r="B74" s="40"/>
      <c r="C74" s="76" t="s">
        <v>261</v>
      </c>
      <c r="D74" s="41" t="s">
        <v>262</v>
      </c>
      <c r="E74" s="41"/>
      <c r="F74" s="49"/>
      <c r="G74" s="49"/>
      <c r="H74" s="49"/>
      <c r="I74" s="50"/>
      <c r="J74" s="50"/>
      <c r="K74" s="50"/>
      <c r="L74" s="50"/>
      <c r="M74" s="45" t="str">
        <f t="shared" ref="M74:M82" si="10">if(Count(F74:L74)&gt;0,sum(F74:L74),"")</f>
        <v/>
      </c>
      <c r="N74" s="48" t="str">
        <f t="shared" ref="N74:N82" si="11">if(ISNUMBER(M74)=false,"",if($J$8&lt;&gt;0,if(M74&lt;&gt;"",M74*$J$8,""),""))</f>
        <v/>
      </c>
      <c r="O74" s="157" t="s">
        <v>268</v>
      </c>
    </row>
    <row r="75">
      <c r="B75" s="40"/>
      <c r="C75" s="76" t="s">
        <v>261</v>
      </c>
      <c r="D75" s="41" t="s">
        <v>275</v>
      </c>
      <c r="E75" s="41"/>
      <c r="F75" s="221"/>
      <c r="G75" s="221"/>
      <c r="H75" s="49"/>
      <c r="I75" s="50"/>
      <c r="J75" s="50"/>
      <c r="K75" s="50"/>
      <c r="L75" s="50"/>
      <c r="M75" s="45" t="str">
        <f t="shared" si="10"/>
        <v/>
      </c>
      <c r="N75" s="48" t="str">
        <f t="shared" si="11"/>
        <v/>
      </c>
      <c r="O75" s="157" t="s">
        <v>282</v>
      </c>
    </row>
    <row r="76">
      <c r="B76" s="40" t="s">
        <v>139</v>
      </c>
      <c r="C76" s="76" t="s">
        <v>137</v>
      </c>
      <c r="D76" s="41"/>
      <c r="E76" s="41"/>
      <c r="F76" s="49"/>
      <c r="G76" s="50"/>
      <c r="H76" s="50"/>
      <c r="I76" s="50"/>
      <c r="J76" s="50"/>
      <c r="K76" s="50"/>
      <c r="L76" s="50"/>
      <c r="M76" s="45" t="str">
        <f t="shared" si="10"/>
        <v/>
      </c>
      <c r="N76" s="48" t="str">
        <f t="shared" si="11"/>
        <v/>
      </c>
      <c r="O76" s="153"/>
    </row>
    <row r="77">
      <c r="B77" s="40" t="s">
        <v>140</v>
      </c>
      <c r="C77" s="42"/>
      <c r="D77" s="41"/>
      <c r="E77" s="41"/>
      <c r="F77" s="50"/>
      <c r="G77" s="50"/>
      <c r="H77" s="49"/>
      <c r="I77" s="50"/>
      <c r="J77" s="50"/>
      <c r="K77" s="50"/>
      <c r="L77" s="50"/>
      <c r="M77" s="45" t="str">
        <f t="shared" si="10"/>
        <v/>
      </c>
      <c r="N77" s="48" t="str">
        <f t="shared" si="11"/>
        <v/>
      </c>
      <c r="O77" s="153"/>
    </row>
    <row r="78">
      <c r="B78" s="40" t="s">
        <v>141</v>
      </c>
      <c r="C78" s="42"/>
      <c r="D78" s="41"/>
      <c r="E78" s="41"/>
      <c r="F78" s="50"/>
      <c r="G78" s="50"/>
      <c r="H78" s="49"/>
      <c r="I78" s="50"/>
      <c r="J78" s="50"/>
      <c r="K78" s="50"/>
      <c r="L78" s="50"/>
      <c r="M78" s="45" t="str">
        <f t="shared" si="10"/>
        <v/>
      </c>
      <c r="N78" s="48" t="str">
        <f t="shared" si="11"/>
        <v/>
      </c>
      <c r="O78" s="153"/>
    </row>
    <row r="79">
      <c r="B79" s="40" t="s">
        <v>142</v>
      </c>
      <c r="C79" s="42"/>
      <c r="D79" s="42"/>
      <c r="E79" s="42"/>
      <c r="F79" s="50"/>
      <c r="G79" s="50"/>
      <c r="H79" s="50"/>
      <c r="I79" s="50"/>
      <c r="J79" s="50"/>
      <c r="K79" s="50"/>
      <c r="L79" s="50"/>
      <c r="M79" s="45" t="str">
        <f t="shared" si="10"/>
        <v/>
      </c>
      <c r="N79" s="48" t="str">
        <f t="shared" si="11"/>
        <v/>
      </c>
      <c r="O79" s="153"/>
    </row>
    <row r="80">
      <c r="B80" s="40" t="s">
        <v>143</v>
      </c>
      <c r="C80" s="42"/>
      <c r="D80" s="42"/>
      <c r="E80" s="42"/>
      <c r="F80" s="50"/>
      <c r="G80" s="50"/>
      <c r="H80" s="50"/>
      <c r="I80" s="50"/>
      <c r="J80" s="50"/>
      <c r="K80" s="50"/>
      <c r="L80" s="50"/>
      <c r="M80" s="45" t="str">
        <f t="shared" si="10"/>
        <v/>
      </c>
      <c r="N80" s="48" t="str">
        <f t="shared" si="11"/>
        <v/>
      </c>
      <c r="O80" s="153"/>
    </row>
    <row r="81">
      <c r="B81" s="40" t="s">
        <v>144</v>
      </c>
      <c r="C81" s="42"/>
      <c r="D81" s="42"/>
      <c r="E81" s="42"/>
      <c r="F81" s="50"/>
      <c r="G81" s="50"/>
      <c r="H81" s="50"/>
      <c r="I81" s="50"/>
      <c r="J81" s="50"/>
      <c r="K81" s="50"/>
      <c r="L81" s="50"/>
      <c r="M81" s="45" t="str">
        <f t="shared" si="10"/>
        <v/>
      </c>
      <c r="N81" s="48" t="str">
        <f t="shared" si="11"/>
        <v/>
      </c>
      <c r="O81" s="153"/>
    </row>
    <row r="82">
      <c r="B82" s="40" t="s">
        <v>145</v>
      </c>
      <c r="C82" s="42"/>
      <c r="D82" s="42"/>
      <c r="E82" s="42"/>
      <c r="F82" s="50"/>
      <c r="G82" s="50"/>
      <c r="H82" s="50"/>
      <c r="I82" s="50"/>
      <c r="J82" s="50"/>
      <c r="K82" s="50"/>
      <c r="L82" s="50"/>
      <c r="M82" s="45" t="str">
        <f t="shared" si="10"/>
        <v/>
      </c>
      <c r="N82" s="48" t="str">
        <f t="shared" si="11"/>
        <v/>
      </c>
      <c r="O82" s="154"/>
    </row>
    <row r="83">
      <c r="B83" s="33"/>
      <c r="C83" s="33"/>
      <c r="D83" s="33"/>
      <c r="E83" s="33"/>
      <c r="F83" s="147"/>
      <c r="G83" s="147"/>
      <c r="H83" s="147"/>
      <c r="I83" s="147"/>
      <c r="J83" s="147"/>
      <c r="K83" s="147"/>
      <c r="L83" s="147"/>
      <c r="N83" s="4"/>
      <c r="O83" s="45"/>
    </row>
    <row r="84">
      <c r="A84" s="8" t="s">
        <v>146</v>
      </c>
      <c r="B84" s="33"/>
      <c r="C84" s="33"/>
      <c r="D84" s="33"/>
      <c r="E84" s="33"/>
      <c r="F84" s="147"/>
      <c r="G84" s="147"/>
      <c r="H84" s="147"/>
      <c r="I84" s="147"/>
      <c r="J84" s="147"/>
      <c r="K84" s="147"/>
      <c r="L84" s="147"/>
      <c r="N84" s="4"/>
      <c r="O84" s="45"/>
    </row>
    <row r="85">
      <c r="B85" s="81" t="s">
        <v>921</v>
      </c>
      <c r="C85" s="82"/>
      <c r="D85" s="82"/>
      <c r="E85" s="82"/>
      <c r="F85" s="147"/>
      <c r="G85" s="147"/>
      <c r="H85" s="147"/>
      <c r="I85" s="147"/>
      <c r="J85" s="147"/>
      <c r="K85" s="147"/>
      <c r="L85" s="147"/>
      <c r="N85" s="4"/>
      <c r="O85" s="45"/>
    </row>
    <row r="86">
      <c r="B86" s="33"/>
      <c r="C86" s="33"/>
      <c r="D86" s="33"/>
      <c r="E86" s="33"/>
      <c r="F86" s="147"/>
      <c r="G86" s="147"/>
      <c r="H86" s="147"/>
      <c r="I86" s="147"/>
      <c r="J86" s="147"/>
      <c r="K86" s="147"/>
      <c r="L86" s="147"/>
      <c r="N86" s="4"/>
      <c r="O86" s="158"/>
      <c r="R86" s="83"/>
    </row>
    <row r="87">
      <c r="B87" s="40"/>
      <c r="C87" s="84"/>
      <c r="D87" s="42"/>
      <c r="E87" s="42"/>
      <c r="F87" s="50"/>
      <c r="G87" s="50"/>
      <c r="H87" s="50"/>
      <c r="I87" s="50"/>
      <c r="J87" s="50"/>
      <c r="K87" s="50"/>
      <c r="L87" s="50"/>
      <c r="M87" s="85" t="str">
        <f t="shared" ref="M87:M137" si="12">if(Count(F87:L87)&gt;0,sum(F87:L87),"")</f>
        <v/>
      </c>
      <c r="N87" s="48" t="str">
        <f t="shared" ref="N87:N137" si="13">if(ISNUMBER(M87)=false,"",if($J$8&lt;&gt;0,if(M87&lt;&gt;"",M87*$J$8,""),""))</f>
        <v/>
      </c>
      <c r="O87" s="154"/>
    </row>
    <row r="88">
      <c r="B88" s="40"/>
      <c r="C88" s="84"/>
      <c r="D88" s="42"/>
      <c r="E88" s="42"/>
      <c r="F88" s="50"/>
      <c r="G88" s="50"/>
      <c r="H88" s="50"/>
      <c r="I88" s="50"/>
      <c r="J88" s="50"/>
      <c r="K88" s="50"/>
      <c r="L88" s="50"/>
      <c r="M88" s="85" t="str">
        <f t="shared" si="12"/>
        <v/>
      </c>
      <c r="N88" s="48" t="str">
        <f t="shared" si="13"/>
        <v/>
      </c>
      <c r="O88" s="154"/>
    </row>
    <row r="89">
      <c r="B89" s="40"/>
      <c r="C89" s="84"/>
      <c r="D89" s="42"/>
      <c r="E89" s="42"/>
      <c r="F89" s="50"/>
      <c r="G89" s="50"/>
      <c r="H89" s="50"/>
      <c r="I89" s="50"/>
      <c r="J89" s="50"/>
      <c r="K89" s="50"/>
      <c r="L89" s="50"/>
      <c r="M89" s="85" t="str">
        <f t="shared" si="12"/>
        <v/>
      </c>
      <c r="N89" s="48" t="str">
        <f t="shared" si="13"/>
        <v/>
      </c>
      <c r="O89" s="154"/>
    </row>
    <row r="90">
      <c r="B90" s="40"/>
      <c r="C90" s="84"/>
      <c r="D90" s="42"/>
      <c r="E90" s="42"/>
      <c r="F90" s="50"/>
      <c r="G90" s="50"/>
      <c r="H90" s="50"/>
      <c r="I90" s="50"/>
      <c r="J90" s="50"/>
      <c r="K90" s="50"/>
      <c r="L90" s="50"/>
      <c r="M90" s="85" t="str">
        <f t="shared" si="12"/>
        <v/>
      </c>
      <c r="N90" s="48" t="str">
        <f t="shared" si="13"/>
        <v/>
      </c>
      <c r="O90" s="154"/>
    </row>
    <row r="91">
      <c r="B91" s="40"/>
      <c r="C91" s="84"/>
      <c r="D91" s="42"/>
      <c r="E91" s="42"/>
      <c r="F91" s="50"/>
      <c r="G91" s="50"/>
      <c r="H91" s="50"/>
      <c r="I91" s="50"/>
      <c r="J91" s="50"/>
      <c r="K91" s="50"/>
      <c r="L91" s="50"/>
      <c r="M91" s="85" t="str">
        <f t="shared" si="12"/>
        <v/>
      </c>
      <c r="N91" s="48" t="str">
        <f t="shared" si="13"/>
        <v/>
      </c>
      <c r="O91" s="154"/>
    </row>
    <row r="92">
      <c r="B92" s="40"/>
      <c r="C92" s="84"/>
      <c r="D92" s="42"/>
      <c r="E92" s="42"/>
      <c r="F92" s="50"/>
      <c r="G92" s="50"/>
      <c r="H92" s="50"/>
      <c r="I92" s="50"/>
      <c r="J92" s="50"/>
      <c r="K92" s="50"/>
      <c r="L92" s="50"/>
      <c r="M92" s="85" t="str">
        <f t="shared" si="12"/>
        <v/>
      </c>
      <c r="N92" s="48" t="str">
        <f t="shared" si="13"/>
        <v/>
      </c>
      <c r="O92" s="154"/>
    </row>
    <row r="93">
      <c r="B93" s="40"/>
      <c r="C93" s="84"/>
      <c r="D93" s="42"/>
      <c r="E93" s="42"/>
      <c r="F93" s="50"/>
      <c r="G93" s="50"/>
      <c r="H93" s="50"/>
      <c r="I93" s="50"/>
      <c r="J93" s="50"/>
      <c r="K93" s="50"/>
      <c r="L93" s="50"/>
      <c r="M93" s="85" t="str">
        <f t="shared" si="12"/>
        <v/>
      </c>
      <c r="N93" s="48" t="str">
        <f t="shared" si="13"/>
        <v/>
      </c>
      <c r="O93" s="154"/>
    </row>
    <row r="94">
      <c r="B94" s="40"/>
      <c r="C94" s="84"/>
      <c r="D94" s="42"/>
      <c r="E94" s="42"/>
      <c r="F94" s="50"/>
      <c r="G94" s="50"/>
      <c r="H94" s="50"/>
      <c r="I94" s="50"/>
      <c r="J94" s="50"/>
      <c r="K94" s="50"/>
      <c r="L94" s="50"/>
      <c r="M94" s="85" t="str">
        <f t="shared" si="12"/>
        <v/>
      </c>
      <c r="N94" s="48" t="str">
        <f t="shared" si="13"/>
        <v/>
      </c>
      <c r="O94" s="154"/>
    </row>
    <row r="95">
      <c r="B95" s="40"/>
      <c r="C95" s="84"/>
      <c r="D95" s="42"/>
      <c r="E95" s="42"/>
      <c r="F95" s="50"/>
      <c r="G95" s="50"/>
      <c r="H95" s="50"/>
      <c r="I95" s="50"/>
      <c r="J95" s="50"/>
      <c r="K95" s="50"/>
      <c r="L95" s="50"/>
      <c r="M95" s="85" t="str">
        <f t="shared" si="12"/>
        <v/>
      </c>
      <c r="N95" s="48" t="str">
        <f t="shared" si="13"/>
        <v/>
      </c>
      <c r="O95" s="154"/>
    </row>
    <row r="96">
      <c r="B96" s="40"/>
      <c r="C96" s="84"/>
      <c r="D96" s="42"/>
      <c r="E96" s="42"/>
      <c r="F96" s="50"/>
      <c r="G96" s="50"/>
      <c r="H96" s="50"/>
      <c r="I96" s="50"/>
      <c r="J96" s="50"/>
      <c r="K96" s="50"/>
      <c r="L96" s="50"/>
      <c r="M96" s="85" t="str">
        <f t="shared" si="12"/>
        <v/>
      </c>
      <c r="N96" s="48" t="str">
        <f t="shared" si="13"/>
        <v/>
      </c>
      <c r="O96" s="154"/>
    </row>
    <row r="97">
      <c r="B97" s="40"/>
      <c r="C97" s="84"/>
      <c r="D97" s="42"/>
      <c r="E97" s="42"/>
      <c r="F97" s="50"/>
      <c r="G97" s="50"/>
      <c r="H97" s="50"/>
      <c r="I97" s="50"/>
      <c r="J97" s="50"/>
      <c r="K97" s="50"/>
      <c r="L97" s="50"/>
      <c r="M97" s="85" t="str">
        <f t="shared" si="12"/>
        <v/>
      </c>
      <c r="N97" s="48" t="str">
        <f t="shared" si="13"/>
        <v/>
      </c>
      <c r="O97" s="154"/>
    </row>
    <row r="98">
      <c r="B98" s="40"/>
      <c r="C98" s="84"/>
      <c r="D98" s="42"/>
      <c r="E98" s="42"/>
      <c r="F98" s="50"/>
      <c r="G98" s="50"/>
      <c r="H98" s="50"/>
      <c r="I98" s="50"/>
      <c r="J98" s="50"/>
      <c r="K98" s="50"/>
      <c r="L98" s="50"/>
      <c r="M98" s="85" t="str">
        <f t="shared" si="12"/>
        <v/>
      </c>
      <c r="N98" s="48" t="str">
        <f t="shared" si="13"/>
        <v/>
      </c>
      <c r="O98" s="154"/>
    </row>
    <row r="99">
      <c r="B99" s="40"/>
      <c r="C99" s="84"/>
      <c r="D99" s="42"/>
      <c r="E99" s="42"/>
      <c r="F99" s="50"/>
      <c r="G99" s="50"/>
      <c r="H99" s="50"/>
      <c r="I99" s="50"/>
      <c r="J99" s="50"/>
      <c r="K99" s="50"/>
      <c r="L99" s="50"/>
      <c r="M99" s="85" t="str">
        <f t="shared" si="12"/>
        <v/>
      </c>
      <c r="N99" s="48" t="str">
        <f t="shared" si="13"/>
        <v/>
      </c>
      <c r="O99" s="154"/>
    </row>
    <row r="100">
      <c r="B100" s="40"/>
      <c r="C100" s="84"/>
      <c r="D100" s="42"/>
      <c r="E100" s="42"/>
      <c r="F100" s="50"/>
      <c r="G100" s="50"/>
      <c r="H100" s="50"/>
      <c r="I100" s="50"/>
      <c r="J100" s="50"/>
      <c r="K100" s="50"/>
      <c r="L100" s="50"/>
      <c r="M100" s="85" t="str">
        <f t="shared" si="12"/>
        <v/>
      </c>
      <c r="N100" s="48" t="str">
        <f t="shared" si="13"/>
        <v/>
      </c>
      <c r="O100" s="154"/>
    </row>
    <row r="101">
      <c r="B101" s="40"/>
      <c r="C101" s="84"/>
      <c r="D101" s="42"/>
      <c r="E101" s="42"/>
      <c r="F101" s="50"/>
      <c r="G101" s="50"/>
      <c r="H101" s="50"/>
      <c r="I101" s="50"/>
      <c r="J101" s="50"/>
      <c r="K101" s="50"/>
      <c r="L101" s="50"/>
      <c r="M101" s="85" t="str">
        <f t="shared" si="12"/>
        <v/>
      </c>
      <c r="N101" s="48" t="str">
        <f t="shared" si="13"/>
        <v/>
      </c>
      <c r="O101" s="154"/>
    </row>
    <row r="102">
      <c r="B102" s="40"/>
      <c r="C102" s="84"/>
      <c r="D102" s="42"/>
      <c r="E102" s="42"/>
      <c r="F102" s="50"/>
      <c r="G102" s="50"/>
      <c r="H102" s="50"/>
      <c r="I102" s="50"/>
      <c r="J102" s="50"/>
      <c r="K102" s="50"/>
      <c r="L102" s="50"/>
      <c r="M102" s="85" t="str">
        <f t="shared" si="12"/>
        <v/>
      </c>
      <c r="N102" s="48" t="str">
        <f t="shared" si="13"/>
        <v/>
      </c>
      <c r="O102" s="154"/>
    </row>
    <row r="103">
      <c r="B103" s="40"/>
      <c r="C103" s="84"/>
      <c r="D103" s="42"/>
      <c r="E103" s="42"/>
      <c r="F103" s="50"/>
      <c r="G103" s="50"/>
      <c r="H103" s="50"/>
      <c r="I103" s="50"/>
      <c r="J103" s="50"/>
      <c r="K103" s="50"/>
      <c r="L103" s="50"/>
      <c r="M103" s="85" t="str">
        <f t="shared" si="12"/>
        <v/>
      </c>
      <c r="N103" s="48" t="str">
        <f t="shared" si="13"/>
        <v/>
      </c>
      <c r="O103" s="154"/>
    </row>
    <row r="104">
      <c r="B104" s="40"/>
      <c r="C104" s="84"/>
      <c r="D104" s="42"/>
      <c r="E104" s="42"/>
      <c r="F104" s="50"/>
      <c r="G104" s="50"/>
      <c r="H104" s="50"/>
      <c r="I104" s="50"/>
      <c r="J104" s="50"/>
      <c r="K104" s="50"/>
      <c r="L104" s="50"/>
      <c r="M104" s="85" t="str">
        <f t="shared" si="12"/>
        <v/>
      </c>
      <c r="N104" s="48" t="str">
        <f t="shared" si="13"/>
        <v/>
      </c>
      <c r="O104" s="154"/>
    </row>
    <row r="105">
      <c r="B105" s="40"/>
      <c r="C105" s="84"/>
      <c r="D105" s="42"/>
      <c r="E105" s="42"/>
      <c r="F105" s="50"/>
      <c r="G105" s="50"/>
      <c r="H105" s="50"/>
      <c r="I105" s="50"/>
      <c r="J105" s="50"/>
      <c r="K105" s="50"/>
      <c r="L105" s="50"/>
      <c r="M105" s="85" t="str">
        <f t="shared" si="12"/>
        <v/>
      </c>
      <c r="N105" s="48" t="str">
        <f t="shared" si="13"/>
        <v/>
      </c>
      <c r="O105" s="154"/>
    </row>
    <row r="106">
      <c r="B106" s="40"/>
      <c r="C106" s="84"/>
      <c r="D106" s="42"/>
      <c r="E106" s="42"/>
      <c r="F106" s="50"/>
      <c r="G106" s="50"/>
      <c r="H106" s="50"/>
      <c r="I106" s="50"/>
      <c r="J106" s="50"/>
      <c r="K106" s="50"/>
      <c r="L106" s="50"/>
      <c r="M106" s="85" t="str">
        <f t="shared" si="12"/>
        <v/>
      </c>
      <c r="N106" s="48" t="str">
        <f t="shared" si="13"/>
        <v/>
      </c>
      <c r="O106" s="154"/>
    </row>
    <row r="107">
      <c r="B107" s="40"/>
      <c r="C107" s="84"/>
      <c r="D107" s="42"/>
      <c r="E107" s="42"/>
      <c r="F107" s="50"/>
      <c r="G107" s="50"/>
      <c r="H107" s="50"/>
      <c r="I107" s="50"/>
      <c r="J107" s="50"/>
      <c r="K107" s="50"/>
      <c r="L107" s="50"/>
      <c r="M107" s="85" t="str">
        <f t="shared" si="12"/>
        <v/>
      </c>
      <c r="N107" s="48" t="str">
        <f t="shared" si="13"/>
        <v/>
      </c>
      <c r="O107" s="154"/>
    </row>
    <row r="108">
      <c r="B108" s="40"/>
      <c r="C108" s="84"/>
      <c r="D108" s="42"/>
      <c r="E108" s="42"/>
      <c r="F108" s="50"/>
      <c r="G108" s="50"/>
      <c r="H108" s="50"/>
      <c r="I108" s="50"/>
      <c r="J108" s="50"/>
      <c r="K108" s="50"/>
      <c r="L108" s="50"/>
      <c r="M108" s="85" t="str">
        <f t="shared" si="12"/>
        <v/>
      </c>
      <c r="N108" s="48" t="str">
        <f t="shared" si="13"/>
        <v/>
      </c>
      <c r="O108" s="154"/>
    </row>
    <row r="109">
      <c r="B109" s="40"/>
      <c r="C109" s="84"/>
      <c r="D109" s="42"/>
      <c r="E109" s="42"/>
      <c r="F109" s="50"/>
      <c r="G109" s="50"/>
      <c r="H109" s="50"/>
      <c r="I109" s="50"/>
      <c r="J109" s="50"/>
      <c r="K109" s="50"/>
      <c r="L109" s="50"/>
      <c r="M109" s="85" t="str">
        <f t="shared" si="12"/>
        <v/>
      </c>
      <c r="N109" s="48" t="str">
        <f t="shared" si="13"/>
        <v/>
      </c>
      <c r="O109" s="154"/>
    </row>
    <row r="110">
      <c r="B110" s="40"/>
      <c r="C110" s="84"/>
      <c r="D110" s="42"/>
      <c r="E110" s="42"/>
      <c r="F110" s="50"/>
      <c r="G110" s="50"/>
      <c r="H110" s="50"/>
      <c r="I110" s="50"/>
      <c r="J110" s="50"/>
      <c r="K110" s="50"/>
      <c r="L110" s="50"/>
      <c r="M110" s="85" t="str">
        <f t="shared" si="12"/>
        <v/>
      </c>
      <c r="N110" s="48" t="str">
        <f t="shared" si="13"/>
        <v/>
      </c>
      <c r="O110" s="154"/>
    </row>
    <row r="111">
      <c r="B111" s="40"/>
      <c r="C111" s="84"/>
      <c r="D111" s="42"/>
      <c r="E111" s="42"/>
      <c r="F111" s="50"/>
      <c r="G111" s="50"/>
      <c r="H111" s="50"/>
      <c r="I111" s="50"/>
      <c r="J111" s="50"/>
      <c r="K111" s="50"/>
      <c r="L111" s="50"/>
      <c r="M111" s="85" t="str">
        <f t="shared" si="12"/>
        <v/>
      </c>
      <c r="N111" s="48" t="str">
        <f t="shared" si="13"/>
        <v/>
      </c>
      <c r="O111" s="154"/>
    </row>
    <row r="112">
      <c r="B112" s="40"/>
      <c r="C112" s="84"/>
      <c r="D112" s="42"/>
      <c r="E112" s="42"/>
      <c r="F112" s="50"/>
      <c r="G112" s="50"/>
      <c r="H112" s="50"/>
      <c r="I112" s="50"/>
      <c r="J112" s="50"/>
      <c r="K112" s="50"/>
      <c r="L112" s="50"/>
      <c r="M112" s="85" t="str">
        <f t="shared" si="12"/>
        <v/>
      </c>
      <c r="N112" s="48" t="str">
        <f t="shared" si="13"/>
        <v/>
      </c>
      <c r="O112" s="154"/>
    </row>
    <row r="113">
      <c r="B113" s="40"/>
      <c r="C113" s="84"/>
      <c r="D113" s="42"/>
      <c r="E113" s="42"/>
      <c r="F113" s="50"/>
      <c r="G113" s="50"/>
      <c r="H113" s="50"/>
      <c r="I113" s="50"/>
      <c r="J113" s="50"/>
      <c r="K113" s="50"/>
      <c r="L113" s="50"/>
      <c r="M113" s="85" t="str">
        <f t="shared" si="12"/>
        <v/>
      </c>
      <c r="N113" s="48" t="str">
        <f t="shared" si="13"/>
        <v/>
      </c>
      <c r="O113" s="154"/>
    </row>
    <row r="114">
      <c r="B114" s="40"/>
      <c r="C114" s="84"/>
      <c r="D114" s="42"/>
      <c r="E114" s="42"/>
      <c r="F114" s="50"/>
      <c r="G114" s="50"/>
      <c r="H114" s="50"/>
      <c r="I114" s="50"/>
      <c r="J114" s="50"/>
      <c r="K114" s="50"/>
      <c r="L114" s="50"/>
      <c r="M114" s="85" t="str">
        <f t="shared" si="12"/>
        <v/>
      </c>
      <c r="N114" s="48" t="str">
        <f t="shared" si="13"/>
        <v/>
      </c>
      <c r="O114" s="154"/>
    </row>
    <row r="115">
      <c r="B115" s="40"/>
      <c r="C115" s="84"/>
      <c r="D115" s="42"/>
      <c r="E115" s="42"/>
      <c r="F115" s="50"/>
      <c r="G115" s="50"/>
      <c r="H115" s="50"/>
      <c r="I115" s="50"/>
      <c r="J115" s="50"/>
      <c r="K115" s="50"/>
      <c r="L115" s="50"/>
      <c r="M115" s="85" t="str">
        <f t="shared" si="12"/>
        <v/>
      </c>
      <c r="N115" s="48" t="str">
        <f t="shared" si="13"/>
        <v/>
      </c>
      <c r="O115" s="154"/>
    </row>
    <row r="116">
      <c r="B116" s="40"/>
      <c r="C116" s="84"/>
      <c r="D116" s="42"/>
      <c r="E116" s="42"/>
      <c r="F116" s="50"/>
      <c r="G116" s="50"/>
      <c r="H116" s="50"/>
      <c r="I116" s="50"/>
      <c r="J116" s="50"/>
      <c r="K116" s="50"/>
      <c r="L116" s="50"/>
      <c r="M116" s="85" t="str">
        <f t="shared" si="12"/>
        <v/>
      </c>
      <c r="N116" s="48" t="str">
        <f t="shared" si="13"/>
        <v/>
      </c>
      <c r="O116" s="154"/>
    </row>
    <row r="117">
      <c r="B117" s="40"/>
      <c r="C117" s="84"/>
      <c r="D117" s="42"/>
      <c r="E117" s="42"/>
      <c r="F117" s="50"/>
      <c r="G117" s="50"/>
      <c r="H117" s="50"/>
      <c r="I117" s="50"/>
      <c r="J117" s="50"/>
      <c r="K117" s="50"/>
      <c r="L117" s="50"/>
      <c r="M117" s="85" t="str">
        <f t="shared" si="12"/>
        <v/>
      </c>
      <c r="N117" s="48" t="str">
        <f t="shared" si="13"/>
        <v/>
      </c>
      <c r="O117" s="154"/>
    </row>
    <row r="118">
      <c r="B118" s="40"/>
      <c r="C118" s="84"/>
      <c r="D118" s="42"/>
      <c r="E118" s="42"/>
      <c r="F118" s="50"/>
      <c r="G118" s="50"/>
      <c r="H118" s="50"/>
      <c r="I118" s="50"/>
      <c r="J118" s="50"/>
      <c r="K118" s="50"/>
      <c r="L118" s="50"/>
      <c r="M118" s="85" t="str">
        <f t="shared" si="12"/>
        <v/>
      </c>
      <c r="N118" s="48" t="str">
        <f t="shared" si="13"/>
        <v/>
      </c>
      <c r="O118" s="154"/>
    </row>
    <row r="119">
      <c r="B119" s="40"/>
      <c r="C119" s="84"/>
      <c r="D119" s="42"/>
      <c r="E119" s="42"/>
      <c r="F119" s="50"/>
      <c r="G119" s="50"/>
      <c r="H119" s="50"/>
      <c r="I119" s="50"/>
      <c r="J119" s="50"/>
      <c r="K119" s="50"/>
      <c r="L119" s="50"/>
      <c r="M119" s="85" t="str">
        <f t="shared" si="12"/>
        <v/>
      </c>
      <c r="N119" s="48" t="str">
        <f t="shared" si="13"/>
        <v/>
      </c>
      <c r="O119" s="154"/>
    </row>
    <row r="120">
      <c r="B120" s="40"/>
      <c r="C120" s="84"/>
      <c r="D120" s="42"/>
      <c r="E120" s="42"/>
      <c r="F120" s="50"/>
      <c r="G120" s="50"/>
      <c r="H120" s="50"/>
      <c r="I120" s="50"/>
      <c r="J120" s="50"/>
      <c r="K120" s="50"/>
      <c r="L120" s="50"/>
      <c r="M120" s="85" t="str">
        <f t="shared" si="12"/>
        <v/>
      </c>
      <c r="N120" s="48" t="str">
        <f t="shared" si="13"/>
        <v/>
      </c>
      <c r="O120" s="154"/>
    </row>
    <row r="121">
      <c r="B121" s="40"/>
      <c r="C121" s="84"/>
      <c r="D121" s="42"/>
      <c r="E121" s="42"/>
      <c r="F121" s="50"/>
      <c r="G121" s="50"/>
      <c r="H121" s="50"/>
      <c r="I121" s="50"/>
      <c r="J121" s="50"/>
      <c r="K121" s="50"/>
      <c r="L121" s="50"/>
      <c r="M121" s="85" t="str">
        <f t="shared" si="12"/>
        <v/>
      </c>
      <c r="N121" s="48" t="str">
        <f t="shared" si="13"/>
        <v/>
      </c>
      <c r="O121" s="154"/>
    </row>
    <row r="122">
      <c r="B122" s="40"/>
      <c r="C122" s="84"/>
      <c r="D122" s="42"/>
      <c r="E122" s="42"/>
      <c r="F122" s="50"/>
      <c r="G122" s="50"/>
      <c r="H122" s="50"/>
      <c r="I122" s="50"/>
      <c r="J122" s="50"/>
      <c r="K122" s="50"/>
      <c r="L122" s="50"/>
      <c r="M122" s="85" t="str">
        <f t="shared" si="12"/>
        <v/>
      </c>
      <c r="N122" s="48" t="str">
        <f t="shared" si="13"/>
        <v/>
      </c>
      <c r="O122" s="154"/>
    </row>
    <row r="123">
      <c r="B123" s="40"/>
      <c r="C123" s="84"/>
      <c r="D123" s="42"/>
      <c r="E123" s="42"/>
      <c r="F123" s="50"/>
      <c r="G123" s="50"/>
      <c r="H123" s="50"/>
      <c r="I123" s="50"/>
      <c r="J123" s="50"/>
      <c r="K123" s="50"/>
      <c r="L123" s="50"/>
      <c r="M123" s="85" t="str">
        <f t="shared" si="12"/>
        <v/>
      </c>
      <c r="N123" s="48" t="str">
        <f t="shared" si="13"/>
        <v/>
      </c>
      <c r="O123" s="154"/>
    </row>
    <row r="124">
      <c r="B124" s="40"/>
      <c r="C124" s="84"/>
      <c r="D124" s="42"/>
      <c r="E124" s="42"/>
      <c r="F124" s="50"/>
      <c r="G124" s="50"/>
      <c r="H124" s="50"/>
      <c r="I124" s="50"/>
      <c r="J124" s="50"/>
      <c r="K124" s="50"/>
      <c r="L124" s="50"/>
      <c r="M124" s="85" t="str">
        <f t="shared" si="12"/>
        <v/>
      </c>
      <c r="N124" s="48" t="str">
        <f t="shared" si="13"/>
        <v/>
      </c>
      <c r="O124" s="154"/>
    </row>
    <row r="125">
      <c r="B125" s="40"/>
      <c r="C125" s="84"/>
      <c r="D125" s="42"/>
      <c r="E125" s="42"/>
      <c r="F125" s="50"/>
      <c r="G125" s="50"/>
      <c r="H125" s="50"/>
      <c r="I125" s="50"/>
      <c r="J125" s="50"/>
      <c r="K125" s="50"/>
      <c r="L125" s="50"/>
      <c r="M125" s="85" t="str">
        <f t="shared" si="12"/>
        <v/>
      </c>
      <c r="N125" s="48" t="str">
        <f t="shared" si="13"/>
        <v/>
      </c>
      <c r="O125" s="154"/>
    </row>
    <row r="126">
      <c r="B126" s="40"/>
      <c r="C126" s="84"/>
      <c r="D126" s="42"/>
      <c r="E126" s="42"/>
      <c r="F126" s="50"/>
      <c r="G126" s="50"/>
      <c r="H126" s="50"/>
      <c r="I126" s="50"/>
      <c r="J126" s="50"/>
      <c r="K126" s="50"/>
      <c r="L126" s="50"/>
      <c r="M126" s="85" t="str">
        <f t="shared" si="12"/>
        <v/>
      </c>
      <c r="N126" s="48" t="str">
        <f t="shared" si="13"/>
        <v/>
      </c>
      <c r="O126" s="154"/>
    </row>
    <row r="127">
      <c r="B127" s="40"/>
      <c r="C127" s="84"/>
      <c r="D127" s="42"/>
      <c r="E127" s="42"/>
      <c r="F127" s="50"/>
      <c r="G127" s="50"/>
      <c r="H127" s="50"/>
      <c r="I127" s="50"/>
      <c r="J127" s="50"/>
      <c r="K127" s="50"/>
      <c r="L127" s="50"/>
      <c r="M127" s="85" t="str">
        <f t="shared" si="12"/>
        <v/>
      </c>
      <c r="N127" s="48" t="str">
        <f t="shared" si="13"/>
        <v/>
      </c>
      <c r="O127" s="154"/>
    </row>
    <row r="128">
      <c r="B128" s="40"/>
      <c r="C128" s="84"/>
      <c r="D128" s="42"/>
      <c r="E128" s="42"/>
      <c r="F128" s="50"/>
      <c r="G128" s="50"/>
      <c r="H128" s="50"/>
      <c r="I128" s="50"/>
      <c r="J128" s="50"/>
      <c r="K128" s="50"/>
      <c r="L128" s="50"/>
      <c r="M128" s="85" t="str">
        <f t="shared" si="12"/>
        <v/>
      </c>
      <c r="N128" s="48" t="str">
        <f t="shared" si="13"/>
        <v/>
      </c>
      <c r="O128" s="154"/>
    </row>
    <row r="129">
      <c r="B129" s="40"/>
      <c r="C129" s="84"/>
      <c r="D129" s="42"/>
      <c r="E129" s="42"/>
      <c r="F129" s="50"/>
      <c r="G129" s="50"/>
      <c r="H129" s="50"/>
      <c r="I129" s="50"/>
      <c r="J129" s="50"/>
      <c r="K129" s="50"/>
      <c r="L129" s="50"/>
      <c r="M129" s="85" t="str">
        <f t="shared" si="12"/>
        <v/>
      </c>
      <c r="N129" s="48" t="str">
        <f t="shared" si="13"/>
        <v/>
      </c>
      <c r="O129" s="154"/>
    </row>
    <row r="130">
      <c r="B130" s="40"/>
      <c r="C130" s="84"/>
      <c r="D130" s="42"/>
      <c r="E130" s="42"/>
      <c r="F130" s="50"/>
      <c r="G130" s="50"/>
      <c r="H130" s="50"/>
      <c r="I130" s="50"/>
      <c r="J130" s="50"/>
      <c r="K130" s="50"/>
      <c r="L130" s="50"/>
      <c r="M130" s="85" t="str">
        <f t="shared" si="12"/>
        <v/>
      </c>
      <c r="N130" s="48" t="str">
        <f t="shared" si="13"/>
        <v/>
      </c>
      <c r="O130" s="154"/>
    </row>
    <row r="131">
      <c r="B131" s="40"/>
      <c r="C131" s="84"/>
      <c r="D131" s="42"/>
      <c r="E131" s="42"/>
      <c r="F131" s="50"/>
      <c r="G131" s="50"/>
      <c r="H131" s="50"/>
      <c r="I131" s="50"/>
      <c r="J131" s="50"/>
      <c r="K131" s="50"/>
      <c r="L131" s="50"/>
      <c r="M131" s="85" t="str">
        <f t="shared" si="12"/>
        <v/>
      </c>
      <c r="N131" s="48" t="str">
        <f t="shared" si="13"/>
        <v/>
      </c>
      <c r="O131" s="154"/>
    </row>
    <row r="132">
      <c r="B132" s="40"/>
      <c r="C132" s="84"/>
      <c r="D132" s="42"/>
      <c r="E132" s="42"/>
      <c r="F132" s="50"/>
      <c r="G132" s="50"/>
      <c r="H132" s="50"/>
      <c r="I132" s="50"/>
      <c r="J132" s="50"/>
      <c r="K132" s="50"/>
      <c r="L132" s="50"/>
      <c r="M132" s="85" t="str">
        <f t="shared" si="12"/>
        <v/>
      </c>
      <c r="N132" s="48" t="str">
        <f t="shared" si="13"/>
        <v/>
      </c>
      <c r="O132" s="154"/>
    </row>
    <row r="133">
      <c r="B133" s="40"/>
      <c r="C133" s="84"/>
      <c r="D133" s="42"/>
      <c r="E133" s="42"/>
      <c r="F133" s="50"/>
      <c r="G133" s="50"/>
      <c r="H133" s="50"/>
      <c r="I133" s="50"/>
      <c r="J133" s="50"/>
      <c r="K133" s="50"/>
      <c r="L133" s="50"/>
      <c r="M133" s="85" t="str">
        <f t="shared" si="12"/>
        <v/>
      </c>
      <c r="N133" s="48" t="str">
        <f t="shared" si="13"/>
        <v/>
      </c>
      <c r="O133" s="154"/>
    </row>
    <row r="134">
      <c r="B134" s="40"/>
      <c r="C134" s="84"/>
      <c r="D134" s="42"/>
      <c r="E134" s="42"/>
      <c r="F134" s="50"/>
      <c r="G134" s="50"/>
      <c r="H134" s="50"/>
      <c r="I134" s="50"/>
      <c r="J134" s="50"/>
      <c r="K134" s="50"/>
      <c r="L134" s="50"/>
      <c r="M134" s="85" t="str">
        <f t="shared" si="12"/>
        <v/>
      </c>
      <c r="N134" s="48" t="str">
        <f t="shared" si="13"/>
        <v/>
      </c>
      <c r="O134" s="154"/>
    </row>
    <row r="135">
      <c r="B135" s="40"/>
      <c r="C135" s="84"/>
      <c r="D135" s="42"/>
      <c r="E135" s="42"/>
      <c r="F135" s="50"/>
      <c r="G135" s="50"/>
      <c r="H135" s="50"/>
      <c r="I135" s="50"/>
      <c r="J135" s="50"/>
      <c r="K135" s="50"/>
      <c r="L135" s="50"/>
      <c r="M135" s="85" t="str">
        <f t="shared" si="12"/>
        <v/>
      </c>
      <c r="N135" s="48" t="str">
        <f t="shared" si="13"/>
        <v/>
      </c>
      <c r="O135" s="154"/>
    </row>
    <row r="136">
      <c r="B136" s="40"/>
      <c r="C136" s="84"/>
      <c r="D136" s="42"/>
      <c r="E136" s="42"/>
      <c r="F136" s="50"/>
      <c r="G136" s="50"/>
      <c r="H136" s="50"/>
      <c r="I136" s="50"/>
      <c r="J136" s="50"/>
      <c r="K136" s="50"/>
      <c r="L136" s="50"/>
      <c r="M136" s="85" t="str">
        <f t="shared" si="12"/>
        <v/>
      </c>
      <c r="N136" s="48" t="str">
        <f t="shared" si="13"/>
        <v/>
      </c>
      <c r="O136" s="154"/>
    </row>
    <row r="137">
      <c r="B137" s="40"/>
      <c r="C137" s="84"/>
      <c r="D137" s="42"/>
      <c r="E137" s="42"/>
      <c r="F137" s="50"/>
      <c r="G137" s="50"/>
      <c r="H137" s="50"/>
      <c r="I137" s="50"/>
      <c r="J137" s="50"/>
      <c r="K137" s="50"/>
      <c r="L137" s="50"/>
      <c r="M137" s="85" t="str">
        <f t="shared" si="12"/>
        <v/>
      </c>
      <c r="N137" s="48" t="str">
        <f t="shared" si="13"/>
        <v/>
      </c>
      <c r="O137" s="154"/>
    </row>
    <row r="138">
      <c r="A138" s="7"/>
      <c r="B138" s="86"/>
      <c r="C138" s="87"/>
      <c r="D138" s="88"/>
      <c r="E138" s="88"/>
      <c r="F138" s="44"/>
      <c r="G138" s="44"/>
      <c r="H138" s="43"/>
      <c r="I138" s="44"/>
      <c r="J138" s="44"/>
      <c r="K138" s="44"/>
      <c r="L138" s="44"/>
      <c r="M138" s="44"/>
      <c r="N138" s="44"/>
    </row>
    <row r="139">
      <c r="A139" s="368" t="s">
        <v>148</v>
      </c>
      <c r="B139" s="248"/>
      <c r="C139" s="67"/>
      <c r="D139" s="249"/>
      <c r="E139" s="249"/>
      <c r="F139" s="225" t="s">
        <v>922</v>
      </c>
      <c r="M139" s="71"/>
      <c r="N139" s="71"/>
      <c r="O139" s="54"/>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c r="AM139" s="54"/>
      <c r="AN139" s="54"/>
    </row>
    <row r="140">
      <c r="A140" s="234"/>
      <c r="B140" s="250"/>
      <c r="C140" s="251"/>
      <c r="D140" s="250"/>
      <c r="E140" s="249"/>
      <c r="F140" s="71"/>
      <c r="G140" s="119"/>
      <c r="H140" s="119"/>
      <c r="I140" s="119"/>
      <c r="J140" s="71"/>
      <c r="K140" s="71"/>
      <c r="L140" s="71"/>
      <c r="M140" s="71"/>
      <c r="N140" s="71"/>
      <c r="O140" s="54"/>
      <c r="P140" s="54"/>
      <c r="Q140" s="54"/>
      <c r="R140" s="54"/>
      <c r="S140" s="54"/>
      <c r="T140" s="54"/>
      <c r="U140" s="54"/>
      <c r="V140" s="54"/>
      <c r="W140" s="54"/>
      <c r="X140" s="54"/>
      <c r="Y140" s="54"/>
      <c r="Z140" s="54"/>
      <c r="AA140" s="54"/>
      <c r="AB140" s="54"/>
      <c r="AC140" s="54"/>
      <c r="AD140" s="54"/>
      <c r="AE140" s="54"/>
      <c r="AF140" s="54"/>
      <c r="AG140" s="54"/>
      <c r="AH140" s="54"/>
      <c r="AI140" s="54"/>
      <c r="AJ140" s="54"/>
      <c r="AK140" s="54"/>
      <c r="AL140" s="54"/>
      <c r="AM140" s="54"/>
      <c r="AN140" s="54"/>
    </row>
    <row r="141">
      <c r="A141" s="252"/>
      <c r="B141" s="253" t="s">
        <v>149</v>
      </c>
      <c r="C141" s="254"/>
      <c r="D141" s="255"/>
      <c r="E141" s="249"/>
      <c r="F141" s="71"/>
      <c r="G141" s="256" t="s">
        <v>464</v>
      </c>
      <c r="H141" s="257"/>
      <c r="I141" s="257"/>
      <c r="J141" s="71"/>
      <c r="K141" s="71"/>
      <c r="L141" s="71"/>
      <c r="M141" s="71"/>
      <c r="N141" s="71"/>
      <c r="O141" s="54"/>
      <c r="P141" s="54"/>
      <c r="Q141" s="54"/>
      <c r="R141" s="54"/>
      <c r="S141" s="54"/>
      <c r="T141" s="54"/>
      <c r="U141" s="54"/>
      <c r="V141" s="54"/>
      <c r="W141" s="54"/>
      <c r="X141" s="54"/>
      <c r="Y141" s="54"/>
      <c r="Z141" s="54"/>
      <c r="AA141" s="54"/>
      <c r="AB141" s="54"/>
      <c r="AC141" s="54"/>
      <c r="AD141" s="54"/>
      <c r="AE141" s="54"/>
      <c r="AF141" s="54"/>
      <c r="AG141" s="54"/>
      <c r="AH141" s="54"/>
      <c r="AI141" s="54"/>
      <c r="AJ141" s="54"/>
      <c r="AK141" s="54"/>
      <c r="AL141" s="54"/>
      <c r="AM141" s="54"/>
      <c r="AN141" s="54"/>
    </row>
    <row r="142">
      <c r="A142" s="252"/>
      <c r="B142" s="258"/>
      <c r="C142" s="259" t="s">
        <v>150</v>
      </c>
      <c r="D142" s="255"/>
      <c r="E142" s="249"/>
      <c r="F142" s="71"/>
      <c r="G142" s="119"/>
      <c r="H142" s="260" t="s">
        <v>465</v>
      </c>
      <c r="I142" s="260" t="s">
        <v>466</v>
      </c>
      <c r="J142" s="119"/>
      <c r="K142" s="71"/>
      <c r="L142" s="71"/>
      <c r="M142" s="71"/>
      <c r="N142" s="71"/>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row>
    <row r="143">
      <c r="A143" s="252"/>
      <c r="B143" s="261" t="s">
        <v>151</v>
      </c>
      <c r="C143" s="267" t="s">
        <v>152</v>
      </c>
      <c r="D143" s="255"/>
      <c r="E143" s="249"/>
      <c r="F143" s="71"/>
      <c r="G143" s="119"/>
      <c r="H143" s="263">
        <v>44702.0</v>
      </c>
      <c r="I143" s="264" t="s">
        <v>467</v>
      </c>
      <c r="J143" s="119"/>
      <c r="K143" s="71"/>
      <c r="L143" s="71"/>
      <c r="M143" s="71"/>
      <c r="N143" s="71"/>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row>
    <row r="144">
      <c r="A144" s="252"/>
      <c r="B144" s="265"/>
      <c r="C144" s="267" t="s">
        <v>153</v>
      </c>
      <c r="D144" s="255"/>
      <c r="E144" s="249"/>
      <c r="F144" s="71"/>
      <c r="G144" s="119"/>
      <c r="H144" s="119"/>
      <c r="I144" s="119"/>
      <c r="J144" s="119"/>
      <c r="K144" s="71"/>
      <c r="L144" s="71"/>
      <c r="M144" s="71"/>
      <c r="N144" s="71"/>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row>
    <row r="145">
      <c r="A145" s="252"/>
      <c r="B145" s="266"/>
      <c r="C145" s="262" t="s">
        <v>154</v>
      </c>
      <c r="D145" s="255"/>
      <c r="E145" s="249"/>
      <c r="F145" s="71"/>
      <c r="G145" s="119"/>
      <c r="H145" s="119"/>
      <c r="I145" s="119"/>
      <c r="J145" s="119"/>
      <c r="K145" s="71"/>
      <c r="L145" s="71"/>
      <c r="M145" s="71"/>
      <c r="N145" s="71"/>
      <c r="O145" s="54"/>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row>
    <row r="146">
      <c r="A146" s="234"/>
      <c r="B146" s="249"/>
      <c r="C146" s="71"/>
      <c r="D146" s="249"/>
      <c r="E146" s="249"/>
      <c r="F146" s="119"/>
      <c r="G146" s="54"/>
      <c r="H146" s="71"/>
      <c r="I146" s="71"/>
      <c r="J146" s="71"/>
      <c r="K146" s="71"/>
      <c r="L146" s="71"/>
      <c r="M146" s="71"/>
      <c r="N146" s="71"/>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row>
    <row r="147">
      <c r="A147" s="234"/>
      <c r="B147" s="268"/>
      <c r="C147" s="119" t="s">
        <v>156</v>
      </c>
      <c r="D147" s="269" t="s">
        <v>178</v>
      </c>
      <c r="F147" s="119"/>
      <c r="G147" s="54"/>
      <c r="H147" s="71"/>
      <c r="I147" s="71"/>
      <c r="J147" s="71"/>
      <c r="K147" s="71"/>
      <c r="L147" s="71"/>
      <c r="M147" s="71"/>
      <c r="N147" s="71"/>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row>
    <row r="148">
      <c r="A148" s="285"/>
      <c r="B148" s="270" t="s">
        <v>301</v>
      </c>
      <c r="C148" s="108"/>
      <c r="D148" s="105"/>
      <c r="F148" s="71"/>
      <c r="G148" s="71"/>
      <c r="H148" s="71"/>
      <c r="I148" s="71"/>
      <c r="J148" s="71"/>
      <c r="K148" s="71"/>
      <c r="L148" s="71"/>
      <c r="M148" s="71"/>
      <c r="N148" s="71"/>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row>
    <row r="149">
      <c r="A149" s="54"/>
      <c r="B149" s="108"/>
      <c r="C149" s="108"/>
      <c r="D149" s="167" t="s">
        <v>159</v>
      </c>
      <c r="F149" s="324" t="s">
        <v>923</v>
      </c>
      <c r="G149" s="54"/>
      <c r="H149" s="71"/>
      <c r="I149" s="71"/>
      <c r="J149" s="71"/>
      <c r="K149" s="71"/>
      <c r="L149" s="71"/>
      <c r="M149" s="71"/>
      <c r="N149" s="71"/>
      <c r="O149" s="54"/>
      <c r="P149" s="23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row>
    <row r="150">
      <c r="A150" s="54"/>
      <c r="B150" s="108"/>
      <c r="C150" s="167"/>
      <c r="D150" s="167" t="s">
        <v>303</v>
      </c>
      <c r="F150" s="166" t="s">
        <v>430</v>
      </c>
      <c r="G150" s="54"/>
      <c r="H150" s="71"/>
      <c r="I150" s="71"/>
      <c r="J150" s="71"/>
      <c r="K150" s="71"/>
      <c r="L150" s="71"/>
      <c r="M150" s="71"/>
      <c r="N150" s="71"/>
      <c r="O150" s="54"/>
      <c r="P150" s="234"/>
      <c r="Q150" s="54"/>
      <c r="R150" s="54"/>
      <c r="S150" s="54"/>
      <c r="T150" s="54"/>
      <c r="U150" s="54"/>
      <c r="V150" s="54"/>
      <c r="W150" s="54"/>
      <c r="X150" s="54"/>
      <c r="Y150" s="54"/>
      <c r="Z150" s="54"/>
      <c r="AA150" s="54"/>
      <c r="AB150" s="54"/>
      <c r="AC150" s="54"/>
      <c r="AD150" s="54"/>
      <c r="AE150" s="54"/>
      <c r="AF150" s="54"/>
      <c r="AG150" s="54"/>
      <c r="AH150" s="54"/>
      <c r="AI150" s="54"/>
      <c r="AJ150" s="54"/>
      <c r="AK150" s="54"/>
      <c r="AL150" s="54"/>
      <c r="AM150" s="54"/>
      <c r="AN150" s="54"/>
    </row>
    <row r="151">
      <c r="A151" s="54"/>
      <c r="B151" s="108"/>
      <c r="C151" s="274" t="s">
        <v>924</v>
      </c>
      <c r="D151" s="167" t="s">
        <v>161</v>
      </c>
      <c r="F151" s="166">
        <v>100000.0</v>
      </c>
      <c r="G151" s="52" t="s">
        <v>470</v>
      </c>
      <c r="H151" s="119"/>
      <c r="I151" s="186" t="s">
        <v>471</v>
      </c>
      <c r="J151" s="119"/>
      <c r="K151" s="186" t="s">
        <v>472</v>
      </c>
      <c r="L151" s="71"/>
      <c r="M151" s="119"/>
      <c r="N151" s="119"/>
      <c r="O151" s="71"/>
      <c r="P151" s="71"/>
      <c r="Q151" s="54"/>
      <c r="R151" s="54"/>
      <c r="S151" s="54"/>
      <c r="T151" s="54"/>
      <c r="U151" s="52" t="s">
        <v>69</v>
      </c>
      <c r="V151" s="53" t="s">
        <v>70</v>
      </c>
      <c r="AA151" s="54"/>
      <c r="AB151" s="54"/>
      <c r="AC151" s="54"/>
      <c r="AD151" s="54"/>
      <c r="AE151" s="54"/>
      <c r="AF151" s="54"/>
      <c r="AG151" s="54"/>
      <c r="AH151" s="54"/>
      <c r="AI151" s="54"/>
      <c r="AJ151" s="54"/>
      <c r="AK151" s="54"/>
      <c r="AL151" s="54"/>
      <c r="AM151" s="54"/>
      <c r="AN151" s="54"/>
    </row>
    <row r="152">
      <c r="A152" s="54"/>
      <c r="B152" s="108"/>
      <c r="C152" s="274" t="s">
        <v>925</v>
      </c>
      <c r="D152" s="167" t="s">
        <v>163</v>
      </c>
      <c r="F152" s="166">
        <v>399.67</v>
      </c>
      <c r="G152" s="231" t="s">
        <v>383</v>
      </c>
      <c r="H152" s="118">
        <f>N50</f>
        <v>1304.423586</v>
      </c>
      <c r="I152" s="232">
        <f t="shared" ref="I152:I153" si="14">F152+H152</f>
        <v>1704.093586</v>
      </c>
      <c r="J152" s="119"/>
      <c r="K152" s="118">
        <f>O50</f>
        <v>1705</v>
      </c>
      <c r="L152" s="225" t="s">
        <v>926</v>
      </c>
      <c r="R152" s="71"/>
      <c r="S152" s="280" t="s">
        <v>475</v>
      </c>
      <c r="T152" s="54"/>
      <c r="U152" s="54"/>
      <c r="V152" s="52" t="s">
        <v>72</v>
      </c>
      <c r="W152" s="56" t="s">
        <v>73</v>
      </c>
      <c r="X152" s="52" t="s">
        <v>74</v>
      </c>
      <c r="Y152" s="56" t="s">
        <v>75</v>
      </c>
      <c r="Z152" s="56" t="s">
        <v>76</v>
      </c>
      <c r="AA152" s="54"/>
      <c r="AB152" s="54"/>
      <c r="AC152" s="54"/>
      <c r="AD152" s="54"/>
      <c r="AE152" s="54"/>
      <c r="AF152" s="54"/>
      <c r="AG152" s="54"/>
      <c r="AH152" s="54"/>
      <c r="AI152" s="54"/>
      <c r="AJ152" s="54"/>
      <c r="AK152" s="54"/>
      <c r="AL152" s="54"/>
      <c r="AM152" s="54"/>
      <c r="AN152" s="54"/>
    </row>
    <row r="153">
      <c r="A153" s="54"/>
      <c r="B153" s="108"/>
      <c r="C153" s="108" t="s">
        <v>308</v>
      </c>
      <c r="D153" s="167" t="s">
        <v>164</v>
      </c>
      <c r="F153" s="166">
        <v>63.69</v>
      </c>
      <c r="G153" s="231" t="s">
        <v>476</v>
      </c>
      <c r="H153" s="118" t="str">
        <f>N33</f>
        <v/>
      </c>
      <c r="I153" s="232">
        <f t="shared" si="14"/>
        <v>63.69</v>
      </c>
      <c r="J153" s="119"/>
      <c r="K153" s="118">
        <f>O33</f>
        <v>64</v>
      </c>
      <c r="L153" s="225" t="s">
        <v>927</v>
      </c>
      <c r="R153" s="71"/>
      <c r="S153" s="280" t="s">
        <v>475</v>
      </c>
      <c r="T153" s="54"/>
      <c r="U153" s="52" t="s">
        <v>78</v>
      </c>
      <c r="V153" s="126"/>
      <c r="W153" s="58" t="str">
        <f t="shared" ref="W153:W156" si="15">V153/$U$153</f>
        <v>#VALUE!</v>
      </c>
      <c r="X153" s="126"/>
      <c r="Y153" s="59" t="str">
        <f t="shared" ref="Y153:Y155" si="16">$S$35*W153</f>
        <v>#VALUE!</v>
      </c>
      <c r="Z153" s="56" t="s">
        <v>79</v>
      </c>
      <c r="AA153" s="54"/>
      <c r="AB153" s="54"/>
      <c r="AC153" s="54"/>
      <c r="AD153" s="54"/>
      <c r="AE153" s="54"/>
      <c r="AF153" s="54"/>
      <c r="AG153" s="54"/>
      <c r="AH153" s="54"/>
      <c r="AI153" s="54"/>
      <c r="AJ153" s="54"/>
      <c r="AK153" s="54"/>
      <c r="AL153" s="54"/>
      <c r="AM153" s="54"/>
      <c r="AN153" s="54"/>
    </row>
    <row r="154">
      <c r="A154" s="54"/>
      <c r="B154" s="108"/>
      <c r="C154" s="276" t="s">
        <v>310</v>
      </c>
      <c r="D154" s="171" t="s">
        <v>165</v>
      </c>
      <c r="F154" s="166">
        <v>0.0</v>
      </c>
      <c r="G154" s="54"/>
      <c r="H154" s="277" t="s">
        <v>311</v>
      </c>
      <c r="I154" s="257"/>
      <c r="J154" s="257"/>
      <c r="K154" s="71"/>
      <c r="L154" s="71" t="s">
        <v>151</v>
      </c>
      <c r="M154" s="71"/>
      <c r="N154" s="71"/>
      <c r="O154" s="54"/>
      <c r="P154" s="234"/>
      <c r="Q154" s="54"/>
      <c r="R154" s="54"/>
      <c r="S154" s="54"/>
      <c r="T154" s="54"/>
      <c r="U154" s="52" t="s">
        <v>82</v>
      </c>
      <c r="V154" s="126"/>
      <c r="W154" s="58" t="str">
        <f t="shared" si="15"/>
        <v>#VALUE!</v>
      </c>
      <c r="X154" s="54"/>
      <c r="Y154" s="59" t="str">
        <f t="shared" si="16"/>
        <v>#VALUE!</v>
      </c>
      <c r="Z154" s="54"/>
      <c r="AA154" s="54"/>
      <c r="AB154" s="54"/>
      <c r="AC154" s="54"/>
      <c r="AD154" s="54"/>
      <c r="AE154" s="54"/>
      <c r="AF154" s="54"/>
      <c r="AG154" s="54"/>
      <c r="AH154" s="54"/>
      <c r="AI154" s="54"/>
      <c r="AJ154" s="54"/>
      <c r="AK154" s="54"/>
      <c r="AL154" s="54"/>
      <c r="AM154" s="54"/>
      <c r="AN154" s="54"/>
    </row>
    <row r="155">
      <c r="A155" s="54"/>
      <c r="B155" s="108"/>
      <c r="C155" s="167" t="s">
        <v>167</v>
      </c>
      <c r="D155" s="167" t="s">
        <v>312</v>
      </c>
      <c r="F155" s="278">
        <v>0.557179</v>
      </c>
      <c r="G155" s="54"/>
      <c r="H155" s="54"/>
      <c r="I155" s="54"/>
      <c r="J155" s="54"/>
      <c r="K155" s="279">
        <f>J8</f>
        <v>0.005571792929</v>
      </c>
      <c r="L155" s="225" t="s">
        <v>928</v>
      </c>
      <c r="R155" s="54"/>
      <c r="S155" s="280" t="s">
        <v>475</v>
      </c>
      <c r="T155" s="54"/>
      <c r="U155" s="52" t="s">
        <v>85</v>
      </c>
      <c r="V155" s="126"/>
      <c r="W155" s="58" t="str">
        <f t="shared" si="15"/>
        <v>#VALUE!</v>
      </c>
      <c r="X155" s="54"/>
      <c r="Y155" s="59" t="str">
        <f t="shared" si="16"/>
        <v>#VALUE!</v>
      </c>
      <c r="Z155" s="56" t="s">
        <v>86</v>
      </c>
      <c r="AA155" s="54"/>
      <c r="AB155" s="54"/>
      <c r="AC155" s="54"/>
      <c r="AD155" s="54"/>
      <c r="AE155" s="54"/>
      <c r="AF155" s="54"/>
      <c r="AG155" s="54"/>
      <c r="AH155" s="54"/>
      <c r="AI155" s="54"/>
      <c r="AJ155" s="54"/>
      <c r="AK155" s="54"/>
      <c r="AL155" s="54"/>
      <c r="AM155" s="54"/>
      <c r="AN155" s="54"/>
    </row>
    <row r="156">
      <c r="A156" s="54"/>
      <c r="B156" s="108"/>
      <c r="C156" s="281" t="s">
        <v>929</v>
      </c>
      <c r="D156" s="167" t="s">
        <v>168</v>
      </c>
      <c r="F156" s="166">
        <v>0.0</v>
      </c>
      <c r="G156" s="54"/>
      <c r="H156" s="71"/>
      <c r="I156" s="71"/>
      <c r="J156" s="71"/>
      <c r="K156" s="71"/>
      <c r="L156" s="71"/>
      <c r="M156" s="71"/>
      <c r="N156" s="71"/>
      <c r="O156" s="54"/>
      <c r="P156" s="234"/>
      <c r="Q156" s="54"/>
      <c r="R156" s="54"/>
      <c r="S156" s="54"/>
      <c r="T156" s="54"/>
      <c r="U156" s="60" t="s">
        <v>89</v>
      </c>
      <c r="V156" s="126"/>
      <c r="W156" s="58" t="str">
        <f t="shared" si="15"/>
        <v>#VALUE!</v>
      </c>
      <c r="X156" s="54"/>
      <c r="Y156" s="54"/>
      <c r="Z156" s="54"/>
      <c r="AA156" s="54"/>
      <c r="AB156" s="54"/>
      <c r="AC156" s="54"/>
      <c r="AD156" s="54"/>
      <c r="AE156" s="54"/>
      <c r="AF156" s="54"/>
      <c r="AG156" s="54"/>
      <c r="AH156" s="54"/>
      <c r="AI156" s="54"/>
      <c r="AJ156" s="54"/>
      <c r="AK156" s="54"/>
      <c r="AL156" s="54"/>
      <c r="AM156" s="54"/>
      <c r="AN156" s="54"/>
    </row>
    <row r="157">
      <c r="A157" s="54"/>
      <c r="B157" s="108"/>
      <c r="C157" s="171" t="s">
        <v>171</v>
      </c>
      <c r="D157" s="171" t="s">
        <v>170</v>
      </c>
      <c r="F157" s="166">
        <v>0.0</v>
      </c>
      <c r="G157" s="54"/>
      <c r="H157" s="277" t="s">
        <v>311</v>
      </c>
      <c r="I157" s="282"/>
      <c r="J157" s="257"/>
      <c r="K157" s="257"/>
      <c r="L157" s="257"/>
      <c r="M157" s="369"/>
      <c r="N157" s="282"/>
      <c r="O157" s="282"/>
      <c r="P157" s="234"/>
      <c r="Q157" s="54"/>
      <c r="R157" s="54"/>
      <c r="S157" s="54"/>
      <c r="T157" s="54"/>
      <c r="U157" s="61" t="s">
        <v>91</v>
      </c>
      <c r="V157" s="62">
        <f>sum(V153:V155)</f>
        <v>0</v>
      </c>
      <c r="W157" s="54"/>
      <c r="X157" s="54"/>
      <c r="Y157" s="54"/>
      <c r="Z157" s="54"/>
      <c r="AA157" s="54"/>
      <c r="AB157" s="54"/>
      <c r="AC157" s="54"/>
      <c r="AD157" s="54"/>
      <c r="AE157" s="54"/>
      <c r="AF157" s="54"/>
      <c r="AG157" s="54"/>
      <c r="AH157" s="54"/>
      <c r="AI157" s="54"/>
      <c r="AJ157" s="54"/>
      <c r="AK157" s="54"/>
      <c r="AL157" s="54"/>
      <c r="AM157" s="54"/>
      <c r="AN157" s="54"/>
    </row>
    <row r="158">
      <c r="A158" s="54"/>
      <c r="B158" s="284"/>
      <c r="C158" s="108"/>
      <c r="D158" s="108"/>
      <c r="E158" s="108"/>
      <c r="F158" s="54"/>
      <c r="G158" s="54"/>
      <c r="H158" s="71"/>
      <c r="I158" s="71"/>
      <c r="J158" s="71"/>
      <c r="K158" s="71"/>
      <c r="L158" s="71"/>
      <c r="M158" s="71"/>
      <c r="N158" s="71"/>
      <c r="O158" s="54"/>
      <c r="P158" s="23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row>
    <row r="159">
      <c r="A159" s="285"/>
      <c r="B159" s="270" t="s">
        <v>172</v>
      </c>
      <c r="C159" s="286"/>
      <c r="D159" s="108"/>
      <c r="E159" s="108"/>
      <c r="F159" s="54"/>
      <c r="G159" s="54"/>
      <c r="H159" s="71"/>
      <c r="I159" s="71"/>
      <c r="J159" s="71"/>
      <c r="K159" s="71"/>
      <c r="L159" s="71"/>
      <c r="M159" s="71"/>
      <c r="N159" s="71"/>
      <c r="O159" s="54"/>
      <c r="P159" s="234"/>
      <c r="Q159" s="200"/>
      <c r="R159" s="200"/>
      <c r="S159" s="200"/>
      <c r="T159" s="54"/>
      <c r="U159" s="54"/>
      <c r="V159" s="54"/>
      <c r="W159" s="54"/>
      <c r="X159" s="54"/>
      <c r="Y159" s="54"/>
      <c r="Z159" s="54"/>
      <c r="AA159" s="54"/>
      <c r="AB159" s="54"/>
      <c r="AC159" s="54"/>
      <c r="AD159" s="54"/>
      <c r="AE159" s="54"/>
      <c r="AF159" s="54"/>
      <c r="AG159" s="54"/>
      <c r="AH159" s="54"/>
      <c r="AI159" s="54"/>
      <c r="AJ159" s="54"/>
      <c r="AK159" s="54"/>
      <c r="AL159" s="54"/>
      <c r="AM159" s="54"/>
      <c r="AN159" s="54"/>
    </row>
    <row r="160">
      <c r="A160" s="54"/>
      <c r="B160" s="108"/>
      <c r="C160" s="167" t="s">
        <v>315</v>
      </c>
      <c r="D160" s="108"/>
      <c r="E160" s="108"/>
      <c r="F160" s="110" t="s">
        <v>316</v>
      </c>
      <c r="G160" s="110" t="s">
        <v>317</v>
      </c>
      <c r="H160" s="234" t="s">
        <v>318</v>
      </c>
      <c r="I160" s="71"/>
      <c r="J160" s="71"/>
      <c r="K160" s="71"/>
      <c r="L160" s="71"/>
      <c r="M160" s="71"/>
      <c r="N160" s="71"/>
      <c r="O160" s="54"/>
      <c r="P160" s="252"/>
      <c r="Q160" s="287" t="s">
        <v>319</v>
      </c>
      <c r="R160" s="288"/>
      <c r="S160" s="254"/>
      <c r="T160" s="370" t="s">
        <v>519</v>
      </c>
      <c r="U160" s="290"/>
      <c r="V160" s="290"/>
      <c r="W160" s="291"/>
      <c r="X160" s="200"/>
      <c r="Y160" s="200"/>
      <c r="Z160" s="200"/>
      <c r="AA160" s="200"/>
      <c r="AB160" s="200"/>
      <c r="AC160" s="200"/>
      <c r="AD160" s="200"/>
      <c r="AE160" s="200"/>
      <c r="AF160" s="200"/>
      <c r="AG160" s="54"/>
      <c r="AH160" s="54"/>
      <c r="AI160" s="54"/>
      <c r="AJ160" s="54"/>
      <c r="AK160" s="54"/>
      <c r="AL160" s="54"/>
      <c r="AM160" s="54"/>
      <c r="AN160" s="54"/>
    </row>
    <row r="161">
      <c r="A161" s="54"/>
      <c r="B161" s="108"/>
      <c r="C161" s="108" t="s">
        <v>320</v>
      </c>
      <c r="D161" s="167" t="s">
        <v>321</v>
      </c>
      <c r="F161" s="166">
        <v>0.0</v>
      </c>
      <c r="G161" s="166">
        <v>23867.0</v>
      </c>
      <c r="H161" s="115">
        <f t="shared" ref="H161:H163" si="17">F161+G161</f>
        <v>23867</v>
      </c>
      <c r="I161" s="71"/>
      <c r="J161" s="71"/>
      <c r="K161" s="71"/>
      <c r="L161" s="71"/>
      <c r="M161" s="71"/>
      <c r="N161" s="71"/>
      <c r="O161" s="54"/>
      <c r="P161" s="252"/>
      <c r="Q161" s="54"/>
      <c r="R161" s="54"/>
      <c r="S161" s="54"/>
      <c r="T161" s="54"/>
      <c r="U161" s="54"/>
      <c r="V161" s="54"/>
      <c r="W161" s="54"/>
      <c r="X161" s="54"/>
      <c r="Y161" s="54"/>
      <c r="Z161" s="54"/>
      <c r="AA161" s="54"/>
      <c r="AB161" s="54"/>
      <c r="AC161" s="54"/>
      <c r="AD161" s="54"/>
      <c r="AE161" s="54"/>
      <c r="AF161" s="285"/>
      <c r="AG161" s="54"/>
      <c r="AH161" s="54"/>
      <c r="AI161" s="54"/>
      <c r="AJ161" s="54"/>
      <c r="AK161" s="54"/>
      <c r="AL161" s="54"/>
      <c r="AM161" s="54"/>
      <c r="AN161" s="54"/>
    </row>
    <row r="162">
      <c r="A162" s="54"/>
      <c r="B162" s="108"/>
      <c r="C162" s="108" t="s">
        <v>320</v>
      </c>
      <c r="D162" s="167" t="s">
        <v>322</v>
      </c>
      <c r="F162" s="166">
        <v>0.0</v>
      </c>
      <c r="G162" s="166">
        <v>0.0</v>
      </c>
      <c r="H162" s="115">
        <f t="shared" si="17"/>
        <v>0</v>
      </c>
      <c r="I162" s="71"/>
      <c r="J162" s="71"/>
      <c r="K162" s="71"/>
      <c r="L162" s="71"/>
      <c r="M162" s="71"/>
      <c r="N162" s="71"/>
      <c r="O162" s="54"/>
      <c r="P162" s="252"/>
      <c r="Q162" s="54" t="s">
        <v>178</v>
      </c>
      <c r="R162" s="54"/>
      <c r="S162" s="150" t="str">
        <f t="shared" ref="S162:Y162" si="18">F20</f>
        <v>PARABELLUM</v>
      </c>
      <c r="T162" s="150" t="str">
        <f t="shared" si="18"/>
        <v>ACB</v>
      </c>
      <c r="U162" s="150" t="str">
        <f t="shared" si="18"/>
        <v/>
      </c>
      <c r="V162" s="150" t="str">
        <f t="shared" si="18"/>
        <v/>
      </c>
      <c r="W162" s="150" t="str">
        <f t="shared" si="18"/>
        <v/>
      </c>
      <c r="X162" s="150" t="str">
        <f t="shared" si="18"/>
        <v/>
      </c>
      <c r="Y162" s="150" t="str">
        <f t="shared" si="18"/>
        <v/>
      </c>
      <c r="Z162" s="183"/>
      <c r="AA162" s="183"/>
      <c r="AB162" s="183"/>
      <c r="AC162" s="183"/>
      <c r="AD162" s="183"/>
      <c r="AE162" s="183"/>
      <c r="AF162" s="285"/>
      <c r="AG162" s="54"/>
      <c r="AH162" s="54"/>
      <c r="AI162" s="54"/>
      <c r="AJ162" s="54"/>
      <c r="AK162" s="54"/>
      <c r="AL162" s="54"/>
      <c r="AM162" s="54"/>
      <c r="AN162" s="54"/>
    </row>
    <row r="163">
      <c r="A163" s="54"/>
      <c r="B163" s="108"/>
      <c r="C163" s="108" t="s">
        <v>320</v>
      </c>
      <c r="D163" s="167" t="s">
        <v>323</v>
      </c>
      <c r="F163" s="166">
        <v>0.0</v>
      </c>
      <c r="G163" s="166">
        <v>0.0</v>
      </c>
      <c r="H163" s="115">
        <f t="shared" si="17"/>
        <v>0</v>
      </c>
      <c r="I163" s="71"/>
      <c r="J163" s="71"/>
      <c r="K163" s="71"/>
      <c r="L163" s="71"/>
      <c r="M163" s="71"/>
      <c r="N163" s="71"/>
      <c r="O163" s="54"/>
      <c r="P163" s="252"/>
      <c r="Q163" s="52" t="s">
        <v>324</v>
      </c>
      <c r="R163" s="54"/>
      <c r="S163" s="150" t="str">
        <f t="shared" ref="S163:Y163" si="19">F75</f>
        <v/>
      </c>
      <c r="T163" s="150" t="str">
        <f t="shared" si="19"/>
        <v/>
      </c>
      <c r="U163" s="136" t="str">
        <f t="shared" si="19"/>
        <v/>
      </c>
      <c r="V163" s="136" t="str">
        <f t="shared" si="19"/>
        <v/>
      </c>
      <c r="W163" s="136" t="str">
        <f t="shared" si="19"/>
        <v/>
      </c>
      <c r="X163" s="136" t="str">
        <f t="shared" si="19"/>
        <v/>
      </c>
      <c r="Y163" s="136" t="str">
        <f t="shared" si="19"/>
        <v/>
      </c>
      <c r="Z163" s="54"/>
      <c r="AA163" s="54"/>
      <c r="AB163" s="54"/>
      <c r="AC163" s="54"/>
      <c r="AD163" s="54"/>
      <c r="AE163" s="54"/>
      <c r="AF163" s="285"/>
      <c r="AG163" s="54"/>
      <c r="AH163" s="54"/>
      <c r="AI163" s="54"/>
      <c r="AJ163" s="54"/>
      <c r="AK163" s="54"/>
      <c r="AL163" s="54"/>
      <c r="AM163" s="54"/>
      <c r="AN163" s="54"/>
    </row>
    <row r="164">
      <c r="A164" s="54"/>
      <c r="B164" s="108"/>
      <c r="C164" s="108"/>
      <c r="D164" s="108"/>
      <c r="E164" s="108"/>
      <c r="F164" s="54"/>
      <c r="G164" s="238" t="s">
        <v>446</v>
      </c>
      <c r="H164" s="115">
        <f>sum(H161:H163)</f>
        <v>23867</v>
      </c>
      <c r="I164" s="71" t="s">
        <v>173</v>
      </c>
      <c r="J164" s="115">
        <f>sum(N166:N169)</f>
        <v>23867.33776</v>
      </c>
      <c r="K164" s="71"/>
      <c r="L164" s="71"/>
      <c r="M164" s="71"/>
      <c r="N164" s="71"/>
      <c r="O164" s="280" t="s">
        <v>481</v>
      </c>
      <c r="P164" s="293"/>
      <c r="Q164" s="234" t="s">
        <v>151</v>
      </c>
      <c r="R164" s="119"/>
      <c r="S164" s="119"/>
      <c r="T164" s="119"/>
      <c r="U164" s="119"/>
      <c r="V164" s="119"/>
      <c r="W164" s="119"/>
      <c r="X164" s="119"/>
      <c r="Y164" s="119"/>
      <c r="Z164" s="119"/>
      <c r="AA164" s="119"/>
      <c r="AB164" s="119"/>
      <c r="AC164" s="119"/>
      <c r="AD164" s="119"/>
      <c r="AE164" s="54"/>
      <c r="AF164" s="285"/>
      <c r="AG164" s="54"/>
      <c r="AH164" s="54"/>
      <c r="AI164" s="54"/>
      <c r="AJ164" s="54"/>
      <c r="AK164" s="54"/>
      <c r="AL164" s="54"/>
      <c r="AM164" s="54"/>
      <c r="AN164" s="54"/>
    </row>
    <row r="165">
      <c r="A165" s="54"/>
      <c r="B165" s="108"/>
      <c r="C165" s="108"/>
      <c r="D165" s="108"/>
      <c r="E165" s="108"/>
      <c r="F165" s="294" t="s">
        <v>447</v>
      </c>
      <c r="G165" s="257"/>
      <c r="H165" s="71"/>
      <c r="I165" s="132">
        <f>N166+N167</f>
        <v>23867.33776</v>
      </c>
      <c r="J165" s="71"/>
      <c r="K165" s="71"/>
      <c r="L165" s="119"/>
      <c r="M165" s="71"/>
      <c r="N165" s="115"/>
      <c r="O165" s="141"/>
      <c r="P165" s="285"/>
      <c r="Q165" s="52" t="s">
        <v>325</v>
      </c>
      <c r="R165" s="141"/>
      <c r="S165" s="141"/>
      <c r="T165" s="141"/>
      <c r="U165" s="141"/>
      <c r="V165" s="141"/>
      <c r="W165" s="141"/>
      <c r="X165" s="141"/>
      <c r="Y165" s="141"/>
      <c r="Z165" s="141"/>
      <c r="AA165" s="141"/>
      <c r="AB165" s="141"/>
      <c r="AC165" s="141"/>
      <c r="AD165" s="141"/>
      <c r="AE165" s="54"/>
      <c r="AF165" s="285"/>
      <c r="AG165" s="54"/>
      <c r="AH165" s="54"/>
      <c r="AI165" s="54"/>
      <c r="AJ165" s="54"/>
      <c r="AK165" s="54"/>
      <c r="AL165" s="54"/>
      <c r="AM165" s="54"/>
      <c r="AN165" s="54"/>
    </row>
    <row r="166">
      <c r="A166" s="54"/>
      <c r="B166" s="108"/>
      <c r="C166" s="167" t="s">
        <v>930</v>
      </c>
      <c r="D166" s="167" t="s">
        <v>177</v>
      </c>
      <c r="F166" s="70">
        <v>4042014.0</v>
      </c>
      <c r="G166" s="119"/>
      <c r="H166" s="71"/>
      <c r="I166" s="71"/>
      <c r="J166" s="71"/>
      <c r="K166" s="71"/>
      <c r="L166" s="119"/>
      <c r="M166" s="71">
        <f>if(Count(F166:K166)&gt;0,sum(F166:K166),"")</f>
        <v>4042014</v>
      </c>
      <c r="N166" s="115">
        <f t="shared" ref="N166:N170" si="20">if(ISNUMBER(M166)=false,"",if($J$8&lt;&gt;0,if(M166&lt;&gt;"",M166*$J$8,""),""))</f>
        <v>22521.26502</v>
      </c>
      <c r="O166" s="54"/>
      <c r="P166" s="285"/>
      <c r="Q166" s="54"/>
      <c r="R166" s="52" t="s">
        <v>327</v>
      </c>
      <c r="S166" s="142"/>
      <c r="T166" s="142"/>
      <c r="U166" s="142"/>
      <c r="V166" s="142"/>
      <c r="W166" s="142"/>
      <c r="X166" s="142"/>
      <c r="Y166" s="142"/>
      <c r="Z166" s="142"/>
      <c r="AA166" s="142"/>
      <c r="AB166" s="142"/>
      <c r="AC166" s="142"/>
      <c r="AD166" s="142"/>
      <c r="AE166" s="142"/>
      <c r="AF166" s="285"/>
      <c r="AG166" s="54"/>
      <c r="AH166" s="54"/>
      <c r="AI166" s="54"/>
      <c r="AJ166" s="54"/>
      <c r="AK166" s="54"/>
      <c r="AL166" s="54"/>
      <c r="AM166" s="54"/>
      <c r="AN166" s="54"/>
    </row>
    <row r="167">
      <c r="A167" s="54"/>
      <c r="B167" s="108"/>
      <c r="C167" s="167" t="s">
        <v>179</v>
      </c>
      <c r="D167" s="167" t="s">
        <v>180</v>
      </c>
      <c r="F167" s="70">
        <v>241587.0</v>
      </c>
      <c r="G167" s="66"/>
      <c r="H167" s="66"/>
      <c r="I167" s="66"/>
      <c r="J167" s="66"/>
      <c r="K167" s="66"/>
      <c r="L167" s="66"/>
      <c r="M167" s="71">
        <f t="shared" ref="M167:M170" si="21">if(Count(F167:L167)&gt;0,sum(F167:L167),"")</f>
        <v>241587</v>
      </c>
      <c r="N167" s="115">
        <f t="shared" si="20"/>
        <v>1346.072738</v>
      </c>
      <c r="O167" s="54"/>
      <c r="P167" s="285"/>
      <c r="Q167" s="54"/>
      <c r="R167" s="186" t="s">
        <v>328</v>
      </c>
      <c r="S167" s="187"/>
      <c r="T167" s="187"/>
      <c r="U167" s="187"/>
      <c r="V167" s="187"/>
      <c r="W167" s="187"/>
      <c r="X167" s="187"/>
      <c r="Y167" s="187"/>
      <c r="Z167" s="187"/>
      <c r="AA167" s="187"/>
      <c r="AB167" s="187"/>
      <c r="AC167" s="187"/>
      <c r="AD167" s="187"/>
      <c r="AE167" s="187"/>
      <c r="AF167" s="285"/>
      <c r="AG167" s="54"/>
      <c r="AH167" s="54"/>
      <c r="AI167" s="54"/>
      <c r="AJ167" s="54"/>
      <c r="AK167" s="54"/>
      <c r="AL167" s="54"/>
      <c r="AM167" s="54"/>
      <c r="AN167" s="54"/>
    </row>
    <row r="168">
      <c r="A168" s="54"/>
      <c r="B168" s="108"/>
      <c r="C168" s="167" t="s">
        <v>181</v>
      </c>
      <c r="D168" s="167" t="s">
        <v>449</v>
      </c>
      <c r="F168" s="70">
        <v>0.0</v>
      </c>
      <c r="G168" s="66"/>
      <c r="H168" s="66"/>
      <c r="I168" s="66"/>
      <c r="J168" s="66"/>
      <c r="K168" s="66"/>
      <c r="L168" s="66"/>
      <c r="M168" s="71">
        <f t="shared" si="21"/>
        <v>0</v>
      </c>
      <c r="N168" s="115">
        <f t="shared" si="20"/>
        <v>0</v>
      </c>
      <c r="O168" s="280" t="s">
        <v>483</v>
      </c>
      <c r="P168" s="295"/>
      <c r="Q168" s="234" t="s">
        <v>151</v>
      </c>
      <c r="R168" s="188" t="s">
        <v>329</v>
      </c>
      <c r="S168" s="189">
        <f t="shared" ref="S168:AE168" si="22">S166*$J$8</f>
        <v>0</v>
      </c>
      <c r="T168" s="189">
        <f t="shared" si="22"/>
        <v>0</v>
      </c>
      <c r="U168" s="189">
        <f t="shared" si="22"/>
        <v>0</v>
      </c>
      <c r="V168" s="189">
        <f t="shared" si="22"/>
        <v>0</v>
      </c>
      <c r="W168" s="189">
        <f t="shared" si="22"/>
        <v>0</v>
      </c>
      <c r="X168" s="190">
        <f t="shared" si="22"/>
        <v>0</v>
      </c>
      <c r="Y168" s="190">
        <f t="shared" si="22"/>
        <v>0</v>
      </c>
      <c r="Z168" s="189">
        <f t="shared" si="22"/>
        <v>0</v>
      </c>
      <c r="AA168" s="189">
        <f t="shared" si="22"/>
        <v>0</v>
      </c>
      <c r="AB168" s="189">
        <f t="shared" si="22"/>
        <v>0</v>
      </c>
      <c r="AC168" s="189">
        <f t="shared" si="22"/>
        <v>0</v>
      </c>
      <c r="AD168" s="189">
        <f t="shared" si="22"/>
        <v>0</v>
      </c>
      <c r="AE168" s="189">
        <f t="shared" si="22"/>
        <v>0</v>
      </c>
      <c r="AF168" s="285"/>
      <c r="AG168" s="54"/>
      <c r="AH168" s="54"/>
      <c r="AI168" s="54"/>
      <c r="AJ168" s="54"/>
      <c r="AK168" s="54"/>
      <c r="AL168" s="54"/>
      <c r="AM168" s="54"/>
      <c r="AN168" s="54"/>
    </row>
    <row r="169">
      <c r="A169" s="54"/>
      <c r="B169" s="284"/>
      <c r="C169" s="167" t="s">
        <v>184</v>
      </c>
      <c r="D169" s="167" t="s">
        <v>180</v>
      </c>
      <c r="F169" s="70">
        <v>0.0</v>
      </c>
      <c r="G169" s="66"/>
      <c r="H169" s="66"/>
      <c r="I169" s="66"/>
      <c r="J169" s="66"/>
      <c r="K169" s="66"/>
      <c r="L169" s="66"/>
      <c r="M169" s="71">
        <f t="shared" si="21"/>
        <v>0</v>
      </c>
      <c r="N169" s="115">
        <f t="shared" si="20"/>
        <v>0</v>
      </c>
      <c r="O169" s="54"/>
      <c r="P169" s="285"/>
      <c r="Q169" s="54"/>
      <c r="R169" s="54"/>
      <c r="S169" s="54"/>
      <c r="T169" s="54"/>
      <c r="U169" s="54"/>
      <c r="V169" s="54"/>
      <c r="W169" s="54"/>
      <c r="X169" s="54"/>
      <c r="Y169" s="54"/>
      <c r="Z169" s="54"/>
      <c r="AA169" s="54"/>
      <c r="AB169" s="54"/>
      <c r="AC169" s="54"/>
      <c r="AD169" s="54"/>
      <c r="AE169" s="54"/>
      <c r="AF169" s="285"/>
      <c r="AG169" s="54"/>
      <c r="AH169" s="54"/>
      <c r="AI169" s="54"/>
      <c r="AJ169" s="54"/>
      <c r="AK169" s="54"/>
      <c r="AL169" s="54"/>
      <c r="AM169" s="54"/>
      <c r="AN169" s="54"/>
    </row>
    <row r="170">
      <c r="A170" s="285"/>
      <c r="B170" s="270" t="s">
        <v>186</v>
      </c>
      <c r="C170" s="371"/>
      <c r="D170" s="286"/>
      <c r="E170" s="108"/>
      <c r="F170" s="71"/>
      <c r="G170" s="71"/>
      <c r="H170" s="71"/>
      <c r="I170" s="71"/>
      <c r="J170" s="71"/>
      <c r="K170" s="71"/>
      <c r="L170" s="71"/>
      <c r="M170" s="71" t="str">
        <f t="shared" si="21"/>
        <v/>
      </c>
      <c r="N170" s="68" t="str">
        <f t="shared" si="20"/>
        <v/>
      </c>
      <c r="O170" s="54"/>
      <c r="P170" s="252"/>
      <c r="Q170" s="210" t="s">
        <v>330</v>
      </c>
      <c r="R170" s="119"/>
      <c r="S170" s="119"/>
      <c r="T170" s="119"/>
      <c r="U170" s="119"/>
      <c r="V170" s="119"/>
      <c r="W170" s="119"/>
      <c r="X170" s="119"/>
      <c r="Y170" s="119"/>
      <c r="Z170" s="119"/>
      <c r="AA170" s="119"/>
      <c r="AB170" s="119"/>
      <c r="AC170" s="119"/>
      <c r="AD170" s="119"/>
      <c r="AE170" s="54"/>
      <c r="AF170" s="285"/>
      <c r="AG170" s="54"/>
      <c r="AH170" s="54"/>
      <c r="AI170" s="54"/>
      <c r="AJ170" s="54"/>
      <c r="AK170" s="54"/>
      <c r="AL170" s="54"/>
      <c r="AM170" s="54"/>
      <c r="AN170" s="54"/>
    </row>
    <row r="171">
      <c r="A171" s="54"/>
      <c r="B171" s="108"/>
      <c r="C171" s="194" t="s">
        <v>187</v>
      </c>
      <c r="D171" s="108"/>
      <c r="E171" s="108"/>
      <c r="F171" s="166">
        <v>23867.0</v>
      </c>
      <c r="G171" s="195">
        <f>sum(N172:N173)</f>
        <v>23867.33776</v>
      </c>
      <c r="H171" s="224" t="s">
        <v>331</v>
      </c>
      <c r="I171" s="54"/>
      <c r="J171" s="71"/>
      <c r="K171" s="71"/>
      <c r="L171" s="71"/>
      <c r="M171" s="71"/>
      <c r="N171" s="68"/>
      <c r="O171" s="54"/>
      <c r="P171" s="285"/>
      <c r="Q171" s="54"/>
      <c r="R171" s="188" t="s">
        <v>327</v>
      </c>
      <c r="S171" s="142"/>
      <c r="T171" s="142"/>
      <c r="U171" s="142"/>
      <c r="V171" s="142"/>
      <c r="W171" s="142"/>
      <c r="X171" s="142"/>
      <c r="Y171" s="142"/>
      <c r="Z171" s="142"/>
      <c r="AA171" s="142"/>
      <c r="AB171" s="142"/>
      <c r="AC171" s="142"/>
      <c r="AD171" s="142"/>
      <c r="AE171" s="142"/>
      <c r="AF171" s="285"/>
      <c r="AG171" s="54"/>
      <c r="AH171" s="54"/>
      <c r="AI171" s="54"/>
      <c r="AJ171" s="54"/>
      <c r="AK171" s="54"/>
      <c r="AL171" s="54"/>
      <c r="AM171" s="54"/>
      <c r="AN171" s="54"/>
    </row>
    <row r="172">
      <c r="A172" s="54"/>
      <c r="B172" s="108"/>
      <c r="C172" s="167" t="s">
        <v>332</v>
      </c>
      <c r="D172" s="108"/>
      <c r="E172" s="108"/>
      <c r="F172" s="118">
        <f>F166</f>
        <v>4042014</v>
      </c>
      <c r="G172" s="71"/>
      <c r="H172" s="71"/>
      <c r="I172" s="54"/>
      <c r="J172" s="71"/>
      <c r="K172" s="71"/>
      <c r="L172" s="71"/>
      <c r="M172" s="71">
        <f t="shared" ref="M172:M173" si="23">if(Count(F172:L172)&gt;0,sum(F172:L172),"")</f>
        <v>4042014</v>
      </c>
      <c r="N172" s="115">
        <f t="shared" ref="N172:N175" si="24">if(ISNUMBER(M172)=false,"",if($J$8&lt;&gt;0,if(M172&lt;&gt;"",M172*$J$8,""),""))</f>
        <v>22521.26502</v>
      </c>
      <c r="O172" s="54"/>
      <c r="P172" s="285"/>
      <c r="Q172" s="54"/>
      <c r="R172" s="52" t="s">
        <v>328</v>
      </c>
      <c r="S172" s="187"/>
      <c r="T172" s="187"/>
      <c r="U172" s="187"/>
      <c r="V172" s="187"/>
      <c r="W172" s="187"/>
      <c r="X172" s="187"/>
      <c r="Y172" s="187"/>
      <c r="Z172" s="187"/>
      <c r="AA172" s="187"/>
      <c r="AB172" s="187"/>
      <c r="AC172" s="187"/>
      <c r="AD172" s="187"/>
      <c r="AE172" s="187"/>
      <c r="AF172" s="285"/>
      <c r="AG172" s="54"/>
      <c r="AH172" s="54"/>
      <c r="AI172" s="54"/>
      <c r="AJ172" s="54"/>
      <c r="AK172" s="54"/>
      <c r="AL172" s="54"/>
      <c r="AM172" s="54"/>
      <c r="AN172" s="54"/>
    </row>
    <row r="173">
      <c r="A173" s="54"/>
      <c r="B173" s="284"/>
      <c r="C173" s="167" t="s">
        <v>190</v>
      </c>
      <c r="D173" s="108"/>
      <c r="E173" s="108"/>
      <c r="F173" s="118">
        <f>M167</f>
        <v>241587</v>
      </c>
      <c r="G173" s="71"/>
      <c r="H173" s="71"/>
      <c r="I173" s="54"/>
      <c r="J173" s="71"/>
      <c r="K173" s="71"/>
      <c r="L173" s="71"/>
      <c r="M173" s="71">
        <f t="shared" si="23"/>
        <v>241587</v>
      </c>
      <c r="N173" s="115">
        <f t="shared" si="24"/>
        <v>1346.072738</v>
      </c>
      <c r="O173" s="54"/>
      <c r="P173" s="285"/>
      <c r="Q173" s="54"/>
      <c r="R173" s="186" t="s">
        <v>329</v>
      </c>
      <c r="S173" s="189">
        <f t="shared" ref="S173:AE173" si="25">S171*$J$8</f>
        <v>0</v>
      </c>
      <c r="T173" s="189">
        <f t="shared" si="25"/>
        <v>0</v>
      </c>
      <c r="U173" s="189">
        <f t="shared" si="25"/>
        <v>0</v>
      </c>
      <c r="V173" s="189">
        <f t="shared" si="25"/>
        <v>0</v>
      </c>
      <c r="W173" s="189">
        <f t="shared" si="25"/>
        <v>0</v>
      </c>
      <c r="X173" s="190">
        <f t="shared" si="25"/>
        <v>0</v>
      </c>
      <c r="Y173" s="190">
        <f t="shared" si="25"/>
        <v>0</v>
      </c>
      <c r="Z173" s="189">
        <f t="shared" si="25"/>
        <v>0</v>
      </c>
      <c r="AA173" s="189">
        <f t="shared" si="25"/>
        <v>0</v>
      </c>
      <c r="AB173" s="189">
        <f t="shared" si="25"/>
        <v>0</v>
      </c>
      <c r="AC173" s="189">
        <f t="shared" si="25"/>
        <v>0</v>
      </c>
      <c r="AD173" s="189">
        <f t="shared" si="25"/>
        <v>0</v>
      </c>
      <c r="AE173" s="189">
        <f t="shared" si="25"/>
        <v>0</v>
      </c>
      <c r="AF173" s="285"/>
      <c r="AG173" s="54"/>
      <c r="AH173" s="54"/>
      <c r="AI173" s="54"/>
      <c r="AJ173" s="54"/>
      <c r="AK173" s="54"/>
      <c r="AL173" s="54"/>
      <c r="AM173" s="54"/>
      <c r="AN173" s="54"/>
    </row>
    <row r="174">
      <c r="A174" s="285"/>
      <c r="B174" s="270" t="s">
        <v>191</v>
      </c>
      <c r="C174" s="371"/>
      <c r="D174" s="286"/>
      <c r="E174" s="286"/>
      <c r="F174" s="71"/>
      <c r="G174" s="71"/>
      <c r="H174" s="71"/>
      <c r="I174" s="54"/>
      <c r="J174" s="71"/>
      <c r="K174" s="71"/>
      <c r="L174" s="71"/>
      <c r="M174" s="71"/>
      <c r="N174" s="68" t="str">
        <f t="shared" si="24"/>
        <v/>
      </c>
      <c r="O174" s="54"/>
      <c r="P174" s="285"/>
      <c r="Q174" s="54"/>
      <c r="R174" s="141"/>
      <c r="S174" s="141"/>
      <c r="T174" s="141"/>
      <c r="U174" s="141"/>
      <c r="V174" s="141"/>
      <c r="W174" s="141"/>
      <c r="X174" s="141"/>
      <c r="Y174" s="141"/>
      <c r="Z174" s="141"/>
      <c r="AA174" s="141"/>
      <c r="AB174" s="141"/>
      <c r="AC174" s="141"/>
      <c r="AD174" s="141"/>
      <c r="AE174" s="54"/>
      <c r="AF174" s="285"/>
      <c r="AG174" s="54"/>
      <c r="AH174" s="54"/>
      <c r="AI174" s="54"/>
      <c r="AJ174" s="54"/>
      <c r="AK174" s="54"/>
      <c r="AL174" s="54"/>
      <c r="AM174" s="54"/>
      <c r="AN174" s="54"/>
    </row>
    <row r="175">
      <c r="A175" s="54"/>
      <c r="B175" s="108"/>
      <c r="C175" s="194" t="s">
        <v>193</v>
      </c>
      <c r="D175" s="194"/>
      <c r="E175" s="108"/>
      <c r="F175" s="166">
        <v>0.0</v>
      </c>
      <c r="G175" s="195">
        <f>M176</f>
        <v>0</v>
      </c>
      <c r="H175" s="224" t="s">
        <v>331</v>
      </c>
      <c r="I175" s="54"/>
      <c r="J175" s="71"/>
      <c r="K175" s="71"/>
      <c r="L175" s="71"/>
      <c r="M175" s="71"/>
      <c r="N175" s="68" t="str">
        <f t="shared" si="24"/>
        <v/>
      </c>
      <c r="O175" s="54"/>
      <c r="P175" s="296"/>
      <c r="Q175" s="52" t="s">
        <v>192</v>
      </c>
      <c r="R175" s="54"/>
      <c r="S175" s="54"/>
      <c r="T175" s="54"/>
      <c r="U175" s="54"/>
      <c r="V175" s="54"/>
      <c r="W175" s="54"/>
      <c r="X175" s="54"/>
      <c r="Y175" s="54"/>
      <c r="Z175" s="54"/>
      <c r="AA175" s="54"/>
      <c r="AB175" s="54"/>
      <c r="AC175" s="54"/>
      <c r="AD175" s="54"/>
      <c r="AE175" s="54"/>
      <c r="AF175" s="285"/>
      <c r="AG175" s="54"/>
      <c r="AH175" s="54"/>
      <c r="AI175" s="54"/>
      <c r="AJ175" s="54"/>
      <c r="AK175" s="54"/>
      <c r="AL175" s="54"/>
      <c r="AM175" s="54"/>
      <c r="AN175" s="54"/>
    </row>
    <row r="176">
      <c r="A176" s="54"/>
      <c r="B176" s="108"/>
      <c r="C176" s="167" t="s">
        <v>333</v>
      </c>
      <c r="D176" s="108"/>
      <c r="E176" s="108"/>
      <c r="F176" s="66">
        <f>if(F150="Yes",0,F156)</f>
        <v>0</v>
      </c>
      <c r="G176" s="71"/>
      <c r="H176" s="71"/>
      <c r="I176" s="54"/>
      <c r="J176" s="71"/>
      <c r="K176" s="71"/>
      <c r="L176" s="71"/>
      <c r="M176" s="71">
        <f>if(Count(F176:L176)&gt;0,sum(F176:L176),"")</f>
        <v>0</v>
      </c>
      <c r="N176" s="133" t="s">
        <v>151</v>
      </c>
      <c r="O176" s="119"/>
      <c r="P176" s="285"/>
      <c r="Q176" s="54"/>
      <c r="R176" s="52" t="s">
        <v>327</v>
      </c>
      <c r="S176" s="142"/>
      <c r="T176" s="142"/>
      <c r="U176" s="142"/>
      <c r="V176" s="142"/>
      <c r="W176" s="142"/>
      <c r="X176" s="142"/>
      <c r="Y176" s="142"/>
      <c r="Z176" s="142"/>
      <c r="AA176" s="142"/>
      <c r="AB176" s="142"/>
      <c r="AC176" s="142"/>
      <c r="AD176" s="142"/>
      <c r="AE176" s="142"/>
      <c r="AF176" s="285"/>
      <c r="AG176" s="54"/>
      <c r="AH176" s="54"/>
      <c r="AI176" s="54"/>
      <c r="AJ176" s="54"/>
      <c r="AK176" s="54"/>
      <c r="AL176" s="54"/>
      <c r="AM176" s="54"/>
      <c r="AN176" s="54"/>
    </row>
    <row r="177">
      <c r="A177" s="54"/>
      <c r="B177" s="108"/>
      <c r="C177" s="108"/>
      <c r="D177" s="108"/>
      <c r="E177" s="108"/>
      <c r="F177" s="71"/>
      <c r="G177" s="71"/>
      <c r="H177" s="71"/>
      <c r="I177" s="54"/>
      <c r="J177" s="71"/>
      <c r="K177" s="71"/>
      <c r="L177" s="71"/>
      <c r="M177" s="71"/>
      <c r="N177" s="68"/>
      <c r="O177" s="119"/>
      <c r="P177" s="285"/>
      <c r="Q177" s="54"/>
      <c r="R177" s="52" t="s">
        <v>328</v>
      </c>
      <c r="S177" s="187"/>
      <c r="T177" s="187"/>
      <c r="U177" s="187"/>
      <c r="V177" s="187"/>
      <c r="W177" s="187"/>
      <c r="X177" s="187"/>
      <c r="Y177" s="187"/>
      <c r="Z177" s="187"/>
      <c r="AA177" s="187"/>
      <c r="AB177" s="187"/>
      <c r="AC177" s="187"/>
      <c r="AD177" s="187"/>
      <c r="AE177" s="187"/>
      <c r="AF177" s="285"/>
      <c r="AG177" s="54"/>
      <c r="AH177" s="54"/>
      <c r="AI177" s="54"/>
      <c r="AJ177" s="54"/>
      <c r="AK177" s="54"/>
      <c r="AL177" s="54"/>
      <c r="AM177" s="54"/>
      <c r="AN177" s="54"/>
    </row>
    <row r="178">
      <c r="A178" s="54"/>
      <c r="B178" s="108"/>
      <c r="C178" s="194" t="s">
        <v>196</v>
      </c>
      <c r="D178" s="108"/>
      <c r="E178" s="108"/>
      <c r="F178" s="166">
        <v>75000.0</v>
      </c>
      <c r="G178" s="195">
        <f>M179</f>
        <v>75000</v>
      </c>
      <c r="H178" s="224" t="s">
        <v>331</v>
      </c>
      <c r="I178" s="54"/>
      <c r="J178" s="71"/>
      <c r="K178" s="71"/>
      <c r="L178" s="71"/>
      <c r="M178" s="71"/>
      <c r="N178" s="68" t="str">
        <f t="shared" ref="N178:N179" si="27">if(ISNUMBER(M178)=false,"",if($J$8&lt;&gt;0,if(M178&lt;&gt;"",M178*$J$8,""),""))</f>
        <v/>
      </c>
      <c r="O178" s="54"/>
      <c r="P178" s="296"/>
      <c r="Q178" s="54"/>
      <c r="R178" s="52" t="s">
        <v>329</v>
      </c>
      <c r="S178" s="189">
        <f t="shared" ref="S178:AE178" si="26">S176*$J$8</f>
        <v>0</v>
      </c>
      <c r="T178" s="189">
        <f t="shared" si="26"/>
        <v>0</v>
      </c>
      <c r="U178" s="189">
        <f t="shared" si="26"/>
        <v>0</v>
      </c>
      <c r="V178" s="189">
        <f t="shared" si="26"/>
        <v>0</v>
      </c>
      <c r="W178" s="189">
        <f t="shared" si="26"/>
        <v>0</v>
      </c>
      <c r="X178" s="190">
        <f t="shared" si="26"/>
        <v>0</v>
      </c>
      <c r="Y178" s="190">
        <f t="shared" si="26"/>
        <v>0</v>
      </c>
      <c r="Z178" s="189">
        <f t="shared" si="26"/>
        <v>0</v>
      </c>
      <c r="AA178" s="189">
        <f t="shared" si="26"/>
        <v>0</v>
      </c>
      <c r="AB178" s="189">
        <f t="shared" si="26"/>
        <v>0</v>
      </c>
      <c r="AC178" s="189">
        <f t="shared" si="26"/>
        <v>0</v>
      </c>
      <c r="AD178" s="189">
        <f t="shared" si="26"/>
        <v>0</v>
      </c>
      <c r="AE178" s="189">
        <f t="shared" si="26"/>
        <v>0</v>
      </c>
      <c r="AF178" s="285"/>
      <c r="AG178" s="54"/>
      <c r="AH178" s="54"/>
      <c r="AI178" s="54"/>
      <c r="AJ178" s="54"/>
      <c r="AK178" s="54"/>
      <c r="AL178" s="54"/>
      <c r="AM178" s="54"/>
      <c r="AN178" s="54"/>
    </row>
    <row r="179">
      <c r="A179" s="54"/>
      <c r="B179" s="108"/>
      <c r="C179" s="167" t="s">
        <v>334</v>
      </c>
      <c r="D179" s="108"/>
      <c r="E179" s="108"/>
      <c r="F179" s="70">
        <v>75000.0</v>
      </c>
      <c r="G179" s="71"/>
      <c r="H179" s="71"/>
      <c r="I179" s="54"/>
      <c r="J179" s="71"/>
      <c r="K179" s="71"/>
      <c r="L179" s="71"/>
      <c r="M179" s="71">
        <f t="shared" ref="M179:M180" si="28">if(Count(F179:L179)&gt;0,sum(F179:L179),"")</f>
        <v>75000</v>
      </c>
      <c r="N179" s="68">
        <f t="shared" si="27"/>
        <v>417.8844697</v>
      </c>
      <c r="O179" s="54"/>
      <c r="P179" s="285"/>
      <c r="Q179" s="54"/>
      <c r="R179" s="54"/>
      <c r="S179" s="54"/>
      <c r="T179" s="54"/>
      <c r="U179" s="54"/>
      <c r="V179" s="54"/>
      <c r="W179" s="54"/>
      <c r="X179" s="54"/>
      <c r="Y179" s="54"/>
      <c r="Z179" s="54"/>
      <c r="AA179" s="54"/>
      <c r="AB179" s="54"/>
      <c r="AC179" s="54"/>
      <c r="AD179" s="54"/>
      <c r="AE179" s="54"/>
      <c r="AF179" s="285"/>
      <c r="AG179" s="54"/>
      <c r="AH179" s="54"/>
      <c r="AI179" s="54"/>
      <c r="AJ179" s="54"/>
      <c r="AK179" s="54"/>
      <c r="AL179" s="54"/>
      <c r="AM179" s="54"/>
      <c r="AN179" s="54"/>
    </row>
    <row r="180">
      <c r="A180" s="54"/>
      <c r="B180" s="108"/>
      <c r="C180" s="65"/>
      <c r="D180" s="108"/>
      <c r="E180" s="108"/>
      <c r="F180" s="119"/>
      <c r="G180" s="71"/>
      <c r="H180" s="71"/>
      <c r="I180" s="54"/>
      <c r="J180" s="71"/>
      <c r="K180" s="71"/>
      <c r="L180" s="71"/>
      <c r="M180" s="71" t="str">
        <f t="shared" si="28"/>
        <v/>
      </c>
      <c r="N180" s="68" t="str">
        <f t="shared" ref="N180:N181" si="29">M180</f>
        <v/>
      </c>
      <c r="O180" s="54"/>
      <c r="P180" s="285"/>
      <c r="Q180" s="54" t="s">
        <v>195</v>
      </c>
      <c r="R180" s="54"/>
      <c r="S180" s="54"/>
      <c r="T180" s="54"/>
      <c r="U180" s="54"/>
      <c r="V180" s="54"/>
      <c r="W180" s="54"/>
      <c r="X180" s="54"/>
      <c r="Y180" s="54"/>
      <c r="Z180" s="54"/>
      <c r="AA180" s="54"/>
      <c r="AB180" s="54"/>
      <c r="AC180" s="54"/>
      <c r="AD180" s="54"/>
      <c r="AE180" s="54"/>
      <c r="AF180" s="285"/>
      <c r="AG180" s="54"/>
      <c r="AH180" s="54"/>
      <c r="AI180" s="54"/>
      <c r="AJ180" s="54"/>
      <c r="AK180" s="54"/>
      <c r="AL180" s="54"/>
      <c r="AM180" s="54"/>
      <c r="AN180" s="54"/>
    </row>
    <row r="181">
      <c r="A181" s="54"/>
      <c r="B181" s="108"/>
      <c r="C181" s="194" t="s">
        <v>198</v>
      </c>
      <c r="D181" s="108"/>
      <c r="E181" s="108"/>
      <c r="F181" s="166">
        <v>-1641.0</v>
      </c>
      <c r="G181" s="223">
        <f>G187-G175-G178+G183</f>
        <v>-2945.423586</v>
      </c>
      <c r="H181" s="224" t="s">
        <v>331</v>
      </c>
      <c r="I181" s="225" t="s">
        <v>335</v>
      </c>
      <c r="N181" s="68" t="str">
        <f t="shared" si="29"/>
        <v/>
      </c>
      <c r="O181" s="280" t="s">
        <v>484</v>
      </c>
      <c r="P181" s="295"/>
      <c r="Q181" s="234" t="s">
        <v>151</v>
      </c>
      <c r="R181" s="52" t="s">
        <v>327</v>
      </c>
      <c r="S181" s="142"/>
      <c r="T181" s="142"/>
      <c r="U181" s="142"/>
      <c r="V181" s="142"/>
      <c r="W181" s="142"/>
      <c r="X181" s="142"/>
      <c r="Y181" s="142"/>
      <c r="Z181" s="142"/>
      <c r="AA181" s="142"/>
      <c r="AB181" s="142"/>
      <c r="AC181" s="142"/>
      <c r="AD181" s="142"/>
      <c r="AE181" s="142"/>
      <c r="AF181" s="285"/>
      <c r="AG181" s="54"/>
      <c r="AH181" s="54"/>
      <c r="AI181" s="54"/>
      <c r="AJ181" s="54"/>
      <c r="AK181" s="54"/>
      <c r="AL181" s="54"/>
      <c r="AM181" s="54"/>
      <c r="AN181" s="54"/>
    </row>
    <row r="182">
      <c r="A182" s="54"/>
      <c r="B182" s="108"/>
      <c r="C182" s="108"/>
      <c r="D182" s="108"/>
      <c r="E182" s="108"/>
      <c r="F182" s="54"/>
      <c r="G182" s="71"/>
      <c r="H182" s="71"/>
      <c r="I182" s="54"/>
      <c r="J182" s="71"/>
      <c r="K182" s="71"/>
      <c r="L182" s="71"/>
      <c r="M182" s="67"/>
      <c r="N182" s="68"/>
      <c r="O182" s="280" t="s">
        <v>484</v>
      </c>
      <c r="P182" s="295"/>
      <c r="Q182" s="234" t="s">
        <v>151</v>
      </c>
      <c r="R182" s="52" t="s">
        <v>328</v>
      </c>
      <c r="S182" s="187"/>
      <c r="T182" s="187"/>
      <c r="U182" s="187"/>
      <c r="V182" s="187"/>
      <c r="W182" s="187"/>
      <c r="X182" s="187"/>
      <c r="Y182" s="187"/>
      <c r="Z182" s="187"/>
      <c r="AA182" s="187"/>
      <c r="AB182" s="187"/>
      <c r="AC182" s="187"/>
      <c r="AD182" s="187"/>
      <c r="AE182" s="187"/>
      <c r="AF182" s="285"/>
      <c r="AG182" s="54"/>
      <c r="AH182" s="54"/>
      <c r="AI182" s="54"/>
      <c r="AJ182" s="54"/>
      <c r="AK182" s="54"/>
      <c r="AL182" s="54"/>
      <c r="AM182" s="54"/>
      <c r="AN182" s="54"/>
    </row>
    <row r="183">
      <c r="A183" s="54"/>
      <c r="B183" s="108"/>
      <c r="C183" s="194" t="s">
        <v>199</v>
      </c>
      <c r="D183" s="108"/>
      <c r="E183" s="108"/>
      <c r="F183" s="166">
        <v>0.0</v>
      </c>
      <c r="G183" s="223" t="str">
        <f>N185</f>
        <v/>
      </c>
      <c r="H183" s="224" t="s">
        <v>331</v>
      </c>
      <c r="I183" s="54"/>
      <c r="J183" s="71"/>
      <c r="K183" s="71"/>
      <c r="L183" s="71"/>
      <c r="M183" s="71"/>
      <c r="N183" s="68"/>
      <c r="O183" s="54"/>
      <c r="P183" s="296"/>
      <c r="Q183" s="54"/>
      <c r="R183" s="52" t="s">
        <v>329</v>
      </c>
      <c r="S183" s="189">
        <f t="shared" ref="S183:AE183" si="30">S181*$J$8</f>
        <v>0</v>
      </c>
      <c r="T183" s="189">
        <f t="shared" si="30"/>
        <v>0</v>
      </c>
      <c r="U183" s="189">
        <f t="shared" si="30"/>
        <v>0</v>
      </c>
      <c r="V183" s="189">
        <f t="shared" si="30"/>
        <v>0</v>
      </c>
      <c r="W183" s="189">
        <f t="shared" si="30"/>
        <v>0</v>
      </c>
      <c r="X183" s="190">
        <f t="shared" si="30"/>
        <v>0</v>
      </c>
      <c r="Y183" s="190">
        <f t="shared" si="30"/>
        <v>0</v>
      </c>
      <c r="Z183" s="189">
        <f t="shared" si="30"/>
        <v>0</v>
      </c>
      <c r="AA183" s="189">
        <f t="shared" si="30"/>
        <v>0</v>
      </c>
      <c r="AB183" s="189">
        <f t="shared" si="30"/>
        <v>0</v>
      </c>
      <c r="AC183" s="189">
        <f t="shared" si="30"/>
        <v>0</v>
      </c>
      <c r="AD183" s="189">
        <f t="shared" si="30"/>
        <v>0</v>
      </c>
      <c r="AE183" s="189">
        <f t="shared" si="30"/>
        <v>0</v>
      </c>
      <c r="AF183" s="285"/>
      <c r="AG183" s="54"/>
      <c r="AH183" s="54"/>
      <c r="AI183" s="54"/>
      <c r="AJ183" s="54"/>
      <c r="AK183" s="54"/>
      <c r="AL183" s="54"/>
      <c r="AM183" s="54"/>
      <c r="AN183" s="54"/>
    </row>
    <row r="184">
      <c r="A184" s="54"/>
      <c r="B184" s="198" t="s">
        <v>205</v>
      </c>
      <c r="C184" s="108" t="s">
        <v>336</v>
      </c>
      <c r="D184" s="108"/>
      <c r="E184" s="108"/>
      <c r="F184" s="71"/>
      <c r="G184" s="71"/>
      <c r="H184" s="71"/>
      <c r="I184" s="71"/>
      <c r="J184" s="71"/>
      <c r="K184" s="71"/>
      <c r="L184" s="71"/>
      <c r="M184" s="71"/>
      <c r="N184" s="68" t="str">
        <f t="shared" ref="N184:N185" si="31">F184</f>
        <v/>
      </c>
      <c r="O184" s="54"/>
      <c r="P184" s="285"/>
      <c r="Q184" s="200"/>
      <c r="R184" s="200"/>
      <c r="S184" s="200"/>
      <c r="T184" s="200"/>
      <c r="U184" s="200"/>
      <c r="V184" s="200"/>
      <c r="W184" s="200"/>
      <c r="X184" s="200"/>
      <c r="Y184" s="200"/>
      <c r="Z184" s="200"/>
      <c r="AA184" s="200"/>
      <c r="AB184" s="200"/>
      <c r="AC184" s="200"/>
      <c r="AD184" s="200"/>
      <c r="AE184" s="200"/>
      <c r="AF184" s="254"/>
      <c r="AG184" s="54"/>
      <c r="AH184" s="54"/>
      <c r="AI184" s="54"/>
      <c r="AJ184" s="54"/>
      <c r="AK184" s="54"/>
      <c r="AL184" s="54"/>
      <c r="AM184" s="54"/>
      <c r="AN184" s="54"/>
    </row>
    <row r="185">
      <c r="A185" s="54"/>
      <c r="B185" s="194" t="s">
        <v>128</v>
      </c>
      <c r="C185" s="167" t="s">
        <v>337</v>
      </c>
      <c r="D185" s="108"/>
      <c r="E185" s="108"/>
      <c r="F185" s="118" t="str">
        <f>O70</f>
        <v/>
      </c>
      <c r="G185" s="71"/>
      <c r="H185" s="294" t="s">
        <v>338</v>
      </c>
      <c r="I185" s="257"/>
      <c r="J185" s="71"/>
      <c r="K185" s="71">
        <f>G187+F183</f>
        <v>72054.57641</v>
      </c>
      <c r="L185" s="71"/>
      <c r="M185" s="71"/>
      <c r="N185" s="68" t="str">
        <f t="shared" si="31"/>
        <v/>
      </c>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row>
    <row r="186">
      <c r="A186" s="54"/>
      <c r="B186" s="108"/>
      <c r="C186" s="108"/>
      <c r="D186" s="108"/>
      <c r="E186" s="108"/>
      <c r="F186" s="119"/>
      <c r="G186" s="71"/>
      <c r="H186" s="243" t="s">
        <v>399</v>
      </c>
      <c r="I186" s="244">
        <f>F187-G187</f>
        <v>1304.423586</v>
      </c>
      <c r="J186" s="300"/>
      <c r="K186" s="71"/>
      <c r="L186" s="71"/>
      <c r="M186" s="71"/>
      <c r="N186" s="71"/>
      <c r="O186" s="54"/>
      <c r="P186" s="54"/>
      <c r="Q186" s="54"/>
      <c r="R186" s="54"/>
      <c r="S186" s="54"/>
      <c r="T186" s="54"/>
      <c r="U186" s="54"/>
      <c r="V186" s="54"/>
      <c r="W186" s="54"/>
      <c r="X186" s="54"/>
      <c r="Y186" s="54"/>
      <c r="Z186" s="54"/>
      <c r="AA186" s="54"/>
      <c r="AB186" s="54"/>
      <c r="AC186" s="54"/>
      <c r="AD186" s="54"/>
      <c r="AE186" s="54"/>
      <c r="AF186" s="54"/>
      <c r="AG186" s="54"/>
      <c r="AH186" s="54"/>
      <c r="AI186" s="54"/>
      <c r="AJ186" s="54"/>
      <c r="AK186" s="54"/>
      <c r="AL186" s="54"/>
      <c r="AM186" s="54"/>
      <c r="AN186" s="54"/>
    </row>
    <row r="187">
      <c r="A187" s="54"/>
      <c r="B187" s="108"/>
      <c r="C187" s="194" t="s">
        <v>201</v>
      </c>
      <c r="D187" s="108"/>
      <c r="E187" s="108"/>
      <c r="F187" s="166">
        <v>73359.0</v>
      </c>
      <c r="G187" s="195">
        <f>sum(O188:O208)</f>
        <v>72054.57641</v>
      </c>
      <c r="H187" s="224" t="s">
        <v>331</v>
      </c>
      <c r="I187" s="301"/>
      <c r="J187" s="282"/>
      <c r="K187" s="257"/>
      <c r="L187" s="257"/>
      <c r="M187" s="257"/>
      <c r="N187" s="71"/>
      <c r="O187" s="54"/>
      <c r="P187" s="234" t="s">
        <v>203</v>
      </c>
      <c r="Q187" s="59">
        <f>M188+N189+N190+N191+N192+N193+N194+N196+N197-M198-N199-N200+N202+M203-M204-M205-M206+M207+M208</f>
        <v>72054.57641</v>
      </c>
      <c r="R187" s="54"/>
      <c r="S187" s="54"/>
      <c r="T187" s="54"/>
      <c r="U187" s="54"/>
      <c r="V187" s="54"/>
      <c r="W187" s="54"/>
      <c r="X187" s="54"/>
      <c r="Y187" s="54"/>
      <c r="Z187" s="54"/>
      <c r="AA187" s="54"/>
      <c r="AB187" s="54"/>
      <c r="AC187" s="54"/>
      <c r="AD187" s="54"/>
      <c r="AE187" s="54"/>
      <c r="AF187" s="54"/>
      <c r="AG187" s="54"/>
      <c r="AH187" s="54"/>
      <c r="AI187" s="54"/>
      <c r="AJ187" s="54"/>
      <c r="AK187" s="54"/>
      <c r="AL187" s="54"/>
      <c r="AM187" s="54"/>
      <c r="AN187" s="54"/>
    </row>
    <row r="188">
      <c r="A188" s="54"/>
      <c r="B188" s="108"/>
      <c r="C188" s="167" t="s">
        <v>204</v>
      </c>
      <c r="D188" s="108"/>
      <c r="E188" s="108"/>
      <c r="F188" s="118">
        <f>F179+F176</f>
        <v>75000</v>
      </c>
      <c r="G188" s="119"/>
      <c r="H188" s="71"/>
      <c r="I188" s="71"/>
      <c r="J188" s="71"/>
      <c r="K188" s="71"/>
      <c r="L188" s="71"/>
      <c r="M188" s="71">
        <f t="shared" ref="M188:M202" si="33">if(Count(F188:L188)&gt;0,sum(F188:L188),"")</f>
        <v>75000</v>
      </c>
      <c r="N188" s="54"/>
      <c r="O188" s="149">
        <f>M188</f>
        <v>75000</v>
      </c>
      <c r="P188" s="54"/>
      <c r="Q188" s="54"/>
      <c r="R188" s="54"/>
      <c r="S188" s="54"/>
      <c r="T188" s="54"/>
      <c r="U188" s="54"/>
      <c r="V188" s="54"/>
      <c r="W188" s="54"/>
      <c r="X188" s="54"/>
      <c r="Y188" s="54"/>
      <c r="Z188" s="54"/>
      <c r="AA188" s="54"/>
      <c r="AB188" s="54"/>
      <c r="AC188" s="54"/>
      <c r="AD188" s="54"/>
      <c r="AE188" s="54"/>
      <c r="AF188" s="54"/>
      <c r="AG188" s="54"/>
      <c r="AH188" s="54"/>
      <c r="AI188" s="54"/>
      <c r="AJ188" s="54"/>
      <c r="AK188" s="54"/>
      <c r="AL188" s="54"/>
      <c r="AM188" s="54"/>
      <c r="AN188" s="54"/>
    </row>
    <row r="189">
      <c r="A189" s="54"/>
      <c r="B189" s="137" t="s">
        <v>205</v>
      </c>
      <c r="C189" s="167" t="s">
        <v>206</v>
      </c>
      <c r="D189" s="65"/>
      <c r="E189" s="65"/>
      <c r="F189" s="118" t="str">
        <f t="shared" ref="F189:L189" si="32">F27</f>
        <v/>
      </c>
      <c r="G189" s="118" t="str">
        <f t="shared" si="32"/>
        <v/>
      </c>
      <c r="H189" s="118" t="str">
        <f t="shared" si="32"/>
        <v/>
      </c>
      <c r="I189" s="118" t="str">
        <f t="shared" si="32"/>
        <v/>
      </c>
      <c r="J189" s="118" t="str">
        <f t="shared" si="32"/>
        <v/>
      </c>
      <c r="K189" s="118" t="str">
        <f t="shared" si="32"/>
        <v/>
      </c>
      <c r="L189" s="118" t="str">
        <f t="shared" si="32"/>
        <v/>
      </c>
      <c r="M189" s="71" t="str">
        <f t="shared" si="33"/>
        <v/>
      </c>
      <c r="N189" s="68" t="str">
        <f t="shared" ref="N189:N197" si="35">if(ISNUMBER(M189)=false,"",if($J$8&lt;&gt;0,if(M189&lt;&gt;"",M189*$J$8,""),""))</f>
        <v/>
      </c>
      <c r="O189" s="138" t="str">
        <f t="shared" ref="O189:O197" si="36">N189</f>
        <v/>
      </c>
      <c r="P189" s="54"/>
      <c r="Q189" s="54"/>
      <c r="R189" s="54"/>
      <c r="S189" s="54"/>
      <c r="T189" s="54"/>
      <c r="U189" s="54"/>
      <c r="V189" s="54"/>
      <c r="W189" s="54"/>
      <c r="X189" s="54"/>
      <c r="Y189" s="54"/>
      <c r="Z189" s="54"/>
      <c r="AA189" s="54"/>
      <c r="AB189" s="54"/>
      <c r="AC189" s="54"/>
      <c r="AD189" s="54"/>
      <c r="AE189" s="54"/>
      <c r="AF189" s="54"/>
      <c r="AG189" s="54"/>
      <c r="AH189" s="54"/>
      <c r="AI189" s="54"/>
      <c r="AJ189" s="54"/>
      <c r="AK189" s="54"/>
      <c r="AL189" s="54"/>
      <c r="AM189" s="54"/>
      <c r="AN189" s="54"/>
    </row>
    <row r="190">
      <c r="A190" s="54"/>
      <c r="B190" s="137" t="s">
        <v>205</v>
      </c>
      <c r="C190" s="203" t="s">
        <v>207</v>
      </c>
      <c r="D190" s="65"/>
      <c r="E190" s="65"/>
      <c r="F190" s="118" t="str">
        <f t="shared" ref="F190:L190" si="34">F28</f>
        <v/>
      </c>
      <c r="G190" s="118" t="str">
        <f t="shared" si="34"/>
        <v/>
      </c>
      <c r="H190" s="118" t="str">
        <f t="shared" si="34"/>
        <v/>
      </c>
      <c r="I190" s="118" t="str">
        <f t="shared" si="34"/>
        <v/>
      </c>
      <c r="J190" s="118" t="str">
        <f t="shared" si="34"/>
        <v/>
      </c>
      <c r="K190" s="118" t="str">
        <f t="shared" si="34"/>
        <v/>
      </c>
      <c r="L190" s="118" t="str">
        <f t="shared" si="34"/>
        <v/>
      </c>
      <c r="M190" s="71" t="str">
        <f t="shared" si="33"/>
        <v/>
      </c>
      <c r="N190" s="68" t="str">
        <f t="shared" si="35"/>
        <v/>
      </c>
      <c r="O190" s="138" t="str">
        <f t="shared" si="36"/>
        <v/>
      </c>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row>
    <row r="191">
      <c r="A191" s="54"/>
      <c r="B191" s="137" t="s">
        <v>205</v>
      </c>
      <c r="C191" s="167" t="s">
        <v>208</v>
      </c>
      <c r="D191" s="65"/>
      <c r="E191" s="65"/>
      <c r="F191" s="118" t="str">
        <f t="shared" ref="F191:L191" si="37">F34</f>
        <v/>
      </c>
      <c r="G191" s="118" t="str">
        <f t="shared" si="37"/>
        <v/>
      </c>
      <c r="H191" s="118" t="str">
        <f t="shared" si="37"/>
        <v/>
      </c>
      <c r="I191" s="118" t="str">
        <f t="shared" si="37"/>
        <v/>
      </c>
      <c r="J191" s="118" t="str">
        <f t="shared" si="37"/>
        <v/>
      </c>
      <c r="K191" s="118" t="str">
        <f t="shared" si="37"/>
        <v/>
      </c>
      <c r="L191" s="118" t="str">
        <f t="shared" si="37"/>
        <v/>
      </c>
      <c r="M191" s="71" t="str">
        <f t="shared" si="33"/>
        <v/>
      </c>
      <c r="N191" s="68" t="str">
        <f t="shared" si="35"/>
        <v/>
      </c>
      <c r="O191" s="138" t="str">
        <f t="shared" si="36"/>
        <v/>
      </c>
      <c r="P191" s="54"/>
      <c r="Q191" s="54"/>
      <c r="R191" s="54"/>
      <c r="S191" s="54"/>
      <c r="T191" s="54"/>
      <c r="U191" s="54"/>
      <c r="V191" s="54"/>
      <c r="W191" s="54"/>
      <c r="X191" s="54"/>
      <c r="Y191" s="54"/>
      <c r="Z191" s="54"/>
      <c r="AA191" s="54"/>
      <c r="AB191" s="54"/>
      <c r="AC191" s="54"/>
      <c r="AD191" s="54"/>
      <c r="AE191" s="54"/>
      <c r="AF191" s="54"/>
      <c r="AG191" s="54"/>
      <c r="AH191" s="54"/>
      <c r="AI191" s="54"/>
      <c r="AJ191" s="54"/>
      <c r="AK191" s="54"/>
      <c r="AL191" s="54"/>
      <c r="AM191" s="54"/>
      <c r="AN191" s="54"/>
    </row>
    <row r="192">
      <c r="A192" s="54"/>
      <c r="B192" s="137" t="s">
        <v>205</v>
      </c>
      <c r="C192" s="203" t="s">
        <v>209</v>
      </c>
      <c r="D192" s="65"/>
      <c r="E192" s="65"/>
      <c r="F192" s="118" t="str">
        <f t="shared" ref="F192:L192" si="38">F37</f>
        <v/>
      </c>
      <c r="G192" s="118" t="str">
        <f t="shared" si="38"/>
        <v/>
      </c>
      <c r="H192" s="118" t="str">
        <f t="shared" si="38"/>
        <v/>
      </c>
      <c r="I192" s="118" t="str">
        <f t="shared" si="38"/>
        <v/>
      </c>
      <c r="J192" s="118" t="str">
        <f t="shared" si="38"/>
        <v/>
      </c>
      <c r="K192" s="118" t="str">
        <f t="shared" si="38"/>
        <v/>
      </c>
      <c r="L192" s="118" t="str">
        <f t="shared" si="38"/>
        <v/>
      </c>
      <c r="M192" s="71" t="str">
        <f t="shared" si="33"/>
        <v/>
      </c>
      <c r="N192" s="68" t="str">
        <f t="shared" si="35"/>
        <v/>
      </c>
      <c r="O192" s="138" t="str">
        <f t="shared" si="36"/>
        <v/>
      </c>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c r="AM192" s="54"/>
      <c r="AN192" s="54"/>
    </row>
    <row r="193">
      <c r="A193" s="54"/>
      <c r="B193" s="137" t="s">
        <v>205</v>
      </c>
      <c r="C193" s="167" t="s">
        <v>210</v>
      </c>
      <c r="D193" s="65"/>
      <c r="E193" s="65"/>
      <c r="F193" s="118" t="str">
        <f t="shared" ref="F193:L193" si="39">F38</f>
        <v/>
      </c>
      <c r="G193" s="118" t="str">
        <f t="shared" si="39"/>
        <v/>
      </c>
      <c r="H193" s="118" t="str">
        <f t="shared" si="39"/>
        <v/>
      </c>
      <c r="I193" s="118" t="str">
        <f t="shared" si="39"/>
        <v/>
      </c>
      <c r="J193" s="118" t="str">
        <f t="shared" si="39"/>
        <v/>
      </c>
      <c r="K193" s="118" t="str">
        <f t="shared" si="39"/>
        <v/>
      </c>
      <c r="L193" s="118" t="str">
        <f t="shared" si="39"/>
        <v/>
      </c>
      <c r="M193" s="71" t="str">
        <f t="shared" si="33"/>
        <v/>
      </c>
      <c r="N193" s="68" t="str">
        <f t="shared" si="35"/>
        <v/>
      </c>
      <c r="O193" s="138" t="str">
        <f t="shared" si="36"/>
        <v/>
      </c>
      <c r="P193" s="54"/>
      <c r="Q193" s="54"/>
      <c r="R193" s="54"/>
      <c r="S193" s="54"/>
      <c r="T193" s="54"/>
      <c r="U193" s="54"/>
      <c r="V193" s="54"/>
      <c r="W193" s="54"/>
      <c r="X193" s="54"/>
      <c r="Y193" s="54"/>
      <c r="Z193" s="54"/>
      <c r="AA193" s="54"/>
      <c r="AB193" s="54"/>
      <c r="AC193" s="54"/>
      <c r="AD193" s="54"/>
      <c r="AE193" s="54"/>
      <c r="AF193" s="54"/>
      <c r="AG193" s="54"/>
      <c r="AH193" s="54"/>
      <c r="AI193" s="54"/>
      <c r="AJ193" s="54"/>
      <c r="AK193" s="54"/>
      <c r="AL193" s="54"/>
      <c r="AM193" s="54"/>
      <c r="AN193" s="54"/>
    </row>
    <row r="194">
      <c r="A194" s="54"/>
      <c r="B194" s="137" t="s">
        <v>205</v>
      </c>
      <c r="C194" s="167" t="s">
        <v>211</v>
      </c>
      <c r="D194" s="65"/>
      <c r="E194" s="65"/>
      <c r="F194" s="118" t="str">
        <f>F39</f>
        <v/>
      </c>
      <c r="G194" s="118"/>
      <c r="H194" s="118"/>
      <c r="I194" s="118"/>
      <c r="J194" s="118"/>
      <c r="K194" s="118"/>
      <c r="L194" s="118"/>
      <c r="M194" s="71" t="str">
        <f t="shared" si="33"/>
        <v/>
      </c>
      <c r="N194" s="68" t="str">
        <f t="shared" si="35"/>
        <v/>
      </c>
      <c r="O194" s="138" t="str">
        <f t="shared" si="36"/>
        <v/>
      </c>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c r="AM194" s="54"/>
      <c r="AN194" s="54"/>
    </row>
    <row r="195">
      <c r="A195" s="54"/>
      <c r="B195" s="137" t="s">
        <v>205</v>
      </c>
      <c r="C195" s="203" t="s">
        <v>485</v>
      </c>
      <c r="D195" s="65"/>
      <c r="E195" s="65"/>
      <c r="F195" s="118" t="str">
        <f t="shared" ref="F195:L195" si="40">F42</f>
        <v/>
      </c>
      <c r="G195" s="118" t="str">
        <f t="shared" si="40"/>
        <v/>
      </c>
      <c r="H195" s="118" t="str">
        <f t="shared" si="40"/>
        <v/>
      </c>
      <c r="I195" s="118" t="str">
        <f t="shared" si="40"/>
        <v/>
      </c>
      <c r="J195" s="118" t="str">
        <f t="shared" si="40"/>
        <v/>
      </c>
      <c r="K195" s="118" t="str">
        <f t="shared" si="40"/>
        <v/>
      </c>
      <c r="L195" s="118" t="str">
        <f t="shared" si="40"/>
        <v/>
      </c>
      <c r="M195" s="71" t="str">
        <f t="shared" si="33"/>
        <v/>
      </c>
      <c r="N195" s="68" t="str">
        <f t="shared" si="35"/>
        <v/>
      </c>
      <c r="O195" s="138" t="str">
        <f t="shared" si="36"/>
        <v/>
      </c>
      <c r="P195" s="275" t="s">
        <v>486</v>
      </c>
      <c r="Q195" s="236"/>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row>
    <row r="196">
      <c r="A196" s="54"/>
      <c r="B196" s="137" t="s">
        <v>205</v>
      </c>
      <c r="C196" s="203" t="s">
        <v>212</v>
      </c>
      <c r="D196" s="65"/>
      <c r="E196" s="65"/>
      <c r="F196" s="118" t="str">
        <f t="shared" ref="F196:L196" si="41">F44</f>
        <v/>
      </c>
      <c r="G196" s="118" t="str">
        <f t="shared" si="41"/>
        <v/>
      </c>
      <c r="H196" s="118" t="str">
        <f t="shared" si="41"/>
        <v/>
      </c>
      <c r="I196" s="118" t="str">
        <f t="shared" si="41"/>
        <v/>
      </c>
      <c r="J196" s="118" t="str">
        <f t="shared" si="41"/>
        <v/>
      </c>
      <c r="K196" s="118" t="str">
        <f t="shared" si="41"/>
        <v/>
      </c>
      <c r="L196" s="118" t="str">
        <f t="shared" si="41"/>
        <v/>
      </c>
      <c r="M196" s="71" t="str">
        <f t="shared" si="33"/>
        <v/>
      </c>
      <c r="N196" s="68" t="str">
        <f t="shared" si="35"/>
        <v/>
      </c>
      <c r="O196" s="138" t="str">
        <f t="shared" si="36"/>
        <v/>
      </c>
      <c r="P196" s="54"/>
      <c r="Q196" s="54"/>
      <c r="R196" s="54"/>
      <c r="S196" s="54"/>
      <c r="T196" s="54"/>
      <c r="U196" s="54"/>
      <c r="V196" s="54"/>
      <c r="W196" s="54"/>
      <c r="X196" s="54"/>
      <c r="Y196" s="54"/>
      <c r="Z196" s="54"/>
      <c r="AA196" s="54"/>
      <c r="AB196" s="54"/>
      <c r="AC196" s="54"/>
      <c r="AD196" s="54"/>
      <c r="AE196" s="54"/>
      <c r="AF196" s="54"/>
      <c r="AG196" s="54"/>
      <c r="AH196" s="54"/>
      <c r="AI196" s="54"/>
      <c r="AJ196" s="54"/>
      <c r="AK196" s="54"/>
      <c r="AL196" s="54"/>
      <c r="AM196" s="54"/>
      <c r="AN196" s="54"/>
    </row>
    <row r="197">
      <c r="A197" s="54"/>
      <c r="B197" s="137" t="s">
        <v>205</v>
      </c>
      <c r="C197" s="203" t="s">
        <v>213</v>
      </c>
      <c r="D197" s="65"/>
      <c r="E197" s="65"/>
      <c r="F197" s="118" t="str">
        <f t="shared" ref="F197:L197" si="42">F45</f>
        <v/>
      </c>
      <c r="G197" s="118" t="str">
        <f t="shared" si="42"/>
        <v/>
      </c>
      <c r="H197" s="118" t="str">
        <f t="shared" si="42"/>
        <v/>
      </c>
      <c r="I197" s="118" t="str">
        <f t="shared" si="42"/>
        <v/>
      </c>
      <c r="J197" s="118" t="str">
        <f t="shared" si="42"/>
        <v/>
      </c>
      <c r="K197" s="118" t="str">
        <f t="shared" si="42"/>
        <v/>
      </c>
      <c r="L197" s="118" t="str">
        <f t="shared" si="42"/>
        <v/>
      </c>
      <c r="M197" s="71" t="str">
        <f t="shared" si="33"/>
        <v/>
      </c>
      <c r="N197" s="68" t="str">
        <f t="shared" si="35"/>
        <v/>
      </c>
      <c r="O197" s="138" t="str">
        <f t="shared" si="36"/>
        <v/>
      </c>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row>
    <row r="198">
      <c r="A198" s="54"/>
      <c r="B198" s="65" t="s">
        <v>128</v>
      </c>
      <c r="C198" s="203" t="s">
        <v>214</v>
      </c>
      <c r="D198" s="65"/>
      <c r="E198" s="65"/>
      <c r="F198" s="140">
        <v>0.0</v>
      </c>
      <c r="G198" s="71"/>
      <c r="H198" s="71"/>
      <c r="I198" s="71"/>
      <c r="J198" s="71"/>
      <c r="K198" s="71"/>
      <c r="L198" s="71"/>
      <c r="M198" s="68">
        <f t="shared" si="33"/>
        <v>0</v>
      </c>
      <c r="N198" s="141"/>
      <c r="O198" s="189">
        <f>-M198</f>
        <v>0</v>
      </c>
      <c r="P198" s="54"/>
      <c r="Q198" s="54"/>
      <c r="R198" s="54"/>
      <c r="S198" s="54"/>
      <c r="T198" s="54"/>
      <c r="U198" s="54"/>
      <c r="V198" s="54"/>
      <c r="W198" s="54"/>
      <c r="X198" s="54"/>
      <c r="Y198" s="54"/>
      <c r="Z198" s="54"/>
      <c r="AA198" s="54"/>
      <c r="AB198" s="54"/>
      <c r="AC198" s="54"/>
      <c r="AD198" s="54"/>
      <c r="AE198" s="54"/>
      <c r="AF198" s="54"/>
      <c r="AG198" s="54"/>
      <c r="AH198" s="54"/>
      <c r="AI198" s="54"/>
      <c r="AJ198" s="54"/>
      <c r="AK198" s="54"/>
      <c r="AL198" s="54"/>
      <c r="AM198" s="54"/>
      <c r="AN198" s="54"/>
    </row>
    <row r="199">
      <c r="A199" s="54"/>
      <c r="B199" s="65" t="s">
        <v>128</v>
      </c>
      <c r="C199" s="167" t="s">
        <v>215</v>
      </c>
      <c r="D199" s="65"/>
      <c r="E199" s="65"/>
      <c r="F199" s="118" t="str">
        <f t="shared" ref="F199:L199" si="43">F49</f>
        <v/>
      </c>
      <c r="G199" s="118" t="str">
        <f t="shared" si="43"/>
        <v/>
      </c>
      <c r="H199" s="118" t="str">
        <f t="shared" si="43"/>
        <v/>
      </c>
      <c r="I199" s="118" t="str">
        <f t="shared" si="43"/>
        <v/>
      </c>
      <c r="J199" s="118" t="str">
        <f t="shared" si="43"/>
        <v/>
      </c>
      <c r="K199" s="118" t="str">
        <f t="shared" si="43"/>
        <v/>
      </c>
      <c r="L199" s="118" t="str">
        <f t="shared" si="43"/>
        <v/>
      </c>
      <c r="M199" s="71" t="str">
        <f t="shared" si="33"/>
        <v/>
      </c>
      <c r="N199" s="68" t="str">
        <f t="shared" ref="N199:N202" si="45">if(ISNUMBER(M199)=false,"",if($J$8&lt;&gt;0,if(M199&lt;&gt;"",M199*$J$8,""),""))</f>
        <v/>
      </c>
      <c r="O199" s="189">
        <f t="shared" ref="O199:O200" si="46">-N199</f>
        <v>0</v>
      </c>
      <c r="P199" s="234"/>
      <c r="Q199" s="54"/>
      <c r="R199" s="54"/>
      <c r="S199" s="54"/>
      <c r="T199" s="54"/>
      <c r="U199" s="54"/>
      <c r="V199" s="54"/>
      <c r="W199" s="54"/>
      <c r="X199" s="54"/>
      <c r="Y199" s="54"/>
      <c r="Z199" s="54"/>
      <c r="AA199" s="54"/>
      <c r="AB199" s="54"/>
      <c r="AC199" s="54"/>
      <c r="AD199" s="54"/>
      <c r="AE199" s="54"/>
      <c r="AF199" s="54"/>
      <c r="AG199" s="54"/>
      <c r="AH199" s="54"/>
      <c r="AI199" s="54"/>
      <c r="AJ199" s="54"/>
      <c r="AK199" s="54"/>
      <c r="AL199" s="54"/>
      <c r="AM199" s="54"/>
      <c r="AN199" s="54"/>
    </row>
    <row r="200">
      <c r="A200" s="54"/>
      <c r="B200" s="108" t="s">
        <v>128</v>
      </c>
      <c r="C200" s="167" t="s">
        <v>216</v>
      </c>
      <c r="D200" s="65"/>
      <c r="E200" s="65"/>
      <c r="F200" s="118">
        <f t="shared" ref="F200:L200" si="44">F50</f>
        <v>234112</v>
      </c>
      <c r="G200" s="118" t="str">
        <f t="shared" si="44"/>
        <v/>
      </c>
      <c r="H200" s="118" t="str">
        <f t="shared" si="44"/>
        <v/>
      </c>
      <c r="I200" s="118" t="str">
        <f t="shared" si="44"/>
        <v/>
      </c>
      <c r="J200" s="118" t="str">
        <f t="shared" si="44"/>
        <v/>
      </c>
      <c r="K200" s="118" t="str">
        <f t="shared" si="44"/>
        <v/>
      </c>
      <c r="L200" s="118" t="str">
        <f t="shared" si="44"/>
        <v/>
      </c>
      <c r="M200" s="71">
        <f t="shared" si="33"/>
        <v>234112</v>
      </c>
      <c r="N200" s="68">
        <f t="shared" si="45"/>
        <v>1304.423586</v>
      </c>
      <c r="O200" s="189">
        <f t="shared" si="46"/>
        <v>-1304.423586</v>
      </c>
      <c r="P200" s="280" t="s">
        <v>487</v>
      </c>
      <c r="Q200" s="236"/>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row>
    <row r="201">
      <c r="A201" s="54"/>
      <c r="B201" s="144" t="s">
        <v>205</v>
      </c>
      <c r="C201" s="167" t="s">
        <v>488</v>
      </c>
      <c r="D201" s="108"/>
      <c r="E201" s="108"/>
      <c r="F201" s="118" t="str">
        <f t="shared" ref="F201:L201" si="47">F66</f>
        <v/>
      </c>
      <c r="G201" s="118" t="str">
        <f t="shared" si="47"/>
        <v/>
      </c>
      <c r="H201" s="118" t="str">
        <f t="shared" si="47"/>
        <v/>
      </c>
      <c r="I201" s="118" t="str">
        <f t="shared" si="47"/>
        <v/>
      </c>
      <c r="J201" s="118" t="str">
        <f t="shared" si="47"/>
        <v/>
      </c>
      <c r="K201" s="118" t="str">
        <f t="shared" si="47"/>
        <v/>
      </c>
      <c r="L201" s="118" t="str">
        <f t="shared" si="47"/>
        <v/>
      </c>
      <c r="M201" s="71" t="str">
        <f t="shared" si="33"/>
        <v/>
      </c>
      <c r="N201" s="68" t="str">
        <f t="shared" si="45"/>
        <v/>
      </c>
      <c r="O201" s="138" t="str">
        <f>+N201</f>
        <v/>
      </c>
      <c r="P201" s="275" t="s">
        <v>486</v>
      </c>
      <c r="Q201" s="236"/>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row>
    <row r="202">
      <c r="A202" s="54"/>
      <c r="B202" s="144" t="s">
        <v>128</v>
      </c>
      <c r="C202" s="167" t="s">
        <v>217</v>
      </c>
      <c r="D202" s="108"/>
      <c r="E202" s="108"/>
      <c r="F202" s="118" t="str">
        <f t="shared" ref="F202:L202" si="48">F67</f>
        <v/>
      </c>
      <c r="G202" s="118" t="str">
        <f t="shared" si="48"/>
        <v/>
      </c>
      <c r="H202" s="118" t="str">
        <f t="shared" si="48"/>
        <v/>
      </c>
      <c r="I202" s="118" t="str">
        <f t="shared" si="48"/>
        <v/>
      </c>
      <c r="J202" s="118" t="str">
        <f t="shared" si="48"/>
        <v/>
      </c>
      <c r="K202" s="118" t="str">
        <f t="shared" si="48"/>
        <v/>
      </c>
      <c r="L202" s="118" t="str">
        <f t="shared" si="48"/>
        <v/>
      </c>
      <c r="M202" s="71" t="str">
        <f t="shared" si="33"/>
        <v/>
      </c>
      <c r="N202" s="68" t="str">
        <f t="shared" si="45"/>
        <v/>
      </c>
      <c r="O202" s="189">
        <f>-N202</f>
        <v>0</v>
      </c>
      <c r="P202" s="275" t="s">
        <v>489</v>
      </c>
      <c r="Q202" s="302"/>
      <c r="R202" s="282"/>
      <c r="S202" s="282"/>
      <c r="T202" s="282"/>
      <c r="U202" s="282"/>
      <c r="V202" s="282"/>
      <c r="W202" s="282"/>
      <c r="X202" s="282"/>
      <c r="Y202" s="282"/>
      <c r="Z202" s="282"/>
      <c r="AA202" s="282"/>
      <c r="AB202" s="282"/>
      <c r="AC202" s="282"/>
      <c r="AD202" s="282"/>
      <c r="AE202" s="282"/>
      <c r="AF202" s="282"/>
      <c r="AG202" s="282"/>
      <c r="AH202" s="282"/>
      <c r="AI202" s="282"/>
      <c r="AJ202" s="282"/>
      <c r="AK202" s="282"/>
      <c r="AL202" s="282"/>
      <c r="AM202" s="282"/>
      <c r="AN202" s="54"/>
    </row>
    <row r="203">
      <c r="A203" s="54"/>
      <c r="B203" s="144" t="s">
        <v>205</v>
      </c>
      <c r="C203" s="167" t="s">
        <v>341</v>
      </c>
      <c r="D203" s="108"/>
      <c r="E203" s="108"/>
      <c r="F203" s="140">
        <v>64.0</v>
      </c>
      <c r="G203" s="119" t="s">
        <v>342</v>
      </c>
      <c r="H203" s="118">
        <f>O33</f>
        <v>64</v>
      </c>
      <c r="I203" s="225" t="s">
        <v>309</v>
      </c>
      <c r="M203" s="68">
        <f t="shared" ref="M203:M204" si="49">F203</f>
        <v>64</v>
      </c>
      <c r="N203" s="141"/>
      <c r="O203" s="138">
        <f>M203</f>
        <v>64</v>
      </c>
      <c r="P203" s="54"/>
      <c r="Q203" s="23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row>
    <row r="204">
      <c r="A204" s="54"/>
      <c r="B204" s="108" t="s">
        <v>128</v>
      </c>
      <c r="C204" s="167" t="s">
        <v>343</v>
      </c>
      <c r="D204" s="108"/>
      <c r="E204" s="108"/>
      <c r="F204" s="140">
        <v>1705.0</v>
      </c>
      <c r="G204" s="119" t="s">
        <v>342</v>
      </c>
      <c r="H204" s="118">
        <f>O50</f>
        <v>1705</v>
      </c>
      <c r="I204" s="225" t="s">
        <v>307</v>
      </c>
      <c r="M204" s="68">
        <f t="shared" si="49"/>
        <v>1705</v>
      </c>
      <c r="N204" s="141"/>
      <c r="O204" s="189">
        <f t="shared" ref="O204:O206" si="50">-M204</f>
        <v>-1705</v>
      </c>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row>
    <row r="205">
      <c r="A205" s="54"/>
      <c r="B205" s="108" t="s">
        <v>128</v>
      </c>
      <c r="C205" s="167" t="s">
        <v>221</v>
      </c>
      <c r="D205" s="108"/>
      <c r="E205" s="108"/>
      <c r="F205" s="142"/>
      <c r="G205" s="71"/>
      <c r="H205" s="71"/>
      <c r="I205" s="71"/>
      <c r="J205" s="71"/>
      <c r="K205" s="71"/>
      <c r="L205" s="71"/>
      <c r="M205" s="68" t="str">
        <f t="shared" ref="M205:M224" si="51">if(Count(F205:L205)&gt;0,sum(F205:L205),"")</f>
        <v/>
      </c>
      <c r="N205" s="141"/>
      <c r="O205" s="189">
        <f t="shared" si="50"/>
        <v>0</v>
      </c>
      <c r="P205" s="234"/>
      <c r="Q205" s="372" t="s">
        <v>222</v>
      </c>
      <c r="R205" s="282"/>
      <c r="S205" s="282"/>
      <c r="T205" s="282"/>
      <c r="U205" s="282"/>
      <c r="V205" s="282"/>
      <c r="W205" s="282"/>
      <c r="X205" s="282"/>
      <c r="Y205" s="282"/>
      <c r="Z205" s="54"/>
      <c r="AA205" s="54"/>
      <c r="AB205" s="54"/>
      <c r="AC205" s="54"/>
      <c r="AD205" s="54"/>
      <c r="AE205" s="54"/>
      <c r="AF205" s="54"/>
      <c r="AG205" s="54"/>
      <c r="AH205" s="54"/>
      <c r="AI205" s="54"/>
      <c r="AJ205" s="54"/>
      <c r="AK205" s="54"/>
      <c r="AL205" s="54"/>
      <c r="AM205" s="54"/>
      <c r="AN205" s="54"/>
    </row>
    <row r="206">
      <c r="A206" s="54"/>
      <c r="B206" s="108" t="s">
        <v>128</v>
      </c>
      <c r="C206" s="167" t="s">
        <v>344</v>
      </c>
      <c r="D206" s="108"/>
      <c r="E206" s="108"/>
      <c r="F206" s="118" t="str">
        <f>F185</f>
        <v/>
      </c>
      <c r="G206" s="71"/>
      <c r="H206" s="71"/>
      <c r="I206" s="71"/>
      <c r="J206" s="71"/>
      <c r="K206" s="71"/>
      <c r="L206" s="71"/>
      <c r="M206" s="68" t="str">
        <f t="shared" si="51"/>
        <v/>
      </c>
      <c r="N206" s="141"/>
      <c r="O206" s="189">
        <f t="shared" si="50"/>
        <v>0</v>
      </c>
      <c r="P206" s="23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row>
    <row r="207">
      <c r="A207" s="54"/>
      <c r="B207" s="144" t="s">
        <v>205</v>
      </c>
      <c r="C207" s="167" t="s">
        <v>224</v>
      </c>
      <c r="D207" s="108"/>
      <c r="E207" s="108"/>
      <c r="F207" s="142" t="s">
        <v>151</v>
      </c>
      <c r="G207" s="71"/>
      <c r="H207" s="71"/>
      <c r="I207" s="71"/>
      <c r="J207" s="71"/>
      <c r="K207" s="71"/>
      <c r="L207" s="71"/>
      <c r="M207" s="68" t="str">
        <f t="shared" si="51"/>
        <v/>
      </c>
      <c r="N207" s="141"/>
      <c r="O207" s="138" t="str">
        <f t="shared" ref="O207:O208" si="52">M207</f>
        <v/>
      </c>
      <c r="P207" s="275" t="s">
        <v>492</v>
      </c>
      <c r="Q207" s="302"/>
      <c r="R207" s="302"/>
      <c r="S207" s="302"/>
      <c r="T207" s="54"/>
      <c r="U207" s="54"/>
      <c r="V207" s="54"/>
      <c r="W207" s="54"/>
      <c r="X207" s="54"/>
      <c r="Y207" s="54"/>
      <c r="Z207" s="54"/>
      <c r="AA207" s="54"/>
      <c r="AB207" s="54"/>
      <c r="AC207" s="54"/>
      <c r="AD207" s="54"/>
      <c r="AE207" s="54"/>
      <c r="AF207" s="54"/>
      <c r="AG207" s="54"/>
      <c r="AH207" s="54"/>
      <c r="AI207" s="54"/>
      <c r="AJ207" s="54"/>
      <c r="AK207" s="54"/>
      <c r="AL207" s="54"/>
      <c r="AM207" s="54"/>
      <c r="AN207" s="54"/>
    </row>
    <row r="208">
      <c r="A208" s="54"/>
      <c r="B208" s="144" t="s">
        <v>205</v>
      </c>
      <c r="C208" s="167" t="s">
        <v>225</v>
      </c>
      <c r="D208" s="108"/>
      <c r="E208" s="108"/>
      <c r="F208" s="142" t="s">
        <v>151</v>
      </c>
      <c r="G208" s="71"/>
      <c r="H208" s="71"/>
      <c r="I208" s="71"/>
      <c r="J208" s="71"/>
      <c r="K208" s="71"/>
      <c r="L208" s="71"/>
      <c r="M208" s="68" t="str">
        <f t="shared" si="51"/>
        <v/>
      </c>
      <c r="N208" s="141"/>
      <c r="O208" s="138" t="str">
        <f t="shared" si="52"/>
        <v/>
      </c>
      <c r="P208" s="275" t="s">
        <v>493</v>
      </c>
      <c r="Q208" s="302"/>
      <c r="R208" s="302"/>
      <c r="S208" s="302"/>
      <c r="T208" s="282"/>
      <c r="U208" s="282"/>
      <c r="V208" s="282"/>
      <c r="W208" s="282"/>
      <c r="X208" s="282"/>
      <c r="Y208" s="282"/>
      <c r="Z208" s="54"/>
      <c r="AA208" s="54"/>
      <c r="AB208" s="54"/>
      <c r="AC208" s="54"/>
      <c r="AD208" s="54"/>
      <c r="AE208" s="54"/>
      <c r="AF208" s="54"/>
      <c r="AG208" s="54"/>
      <c r="AH208" s="54"/>
      <c r="AI208" s="54"/>
      <c r="AJ208" s="54"/>
      <c r="AK208" s="54"/>
      <c r="AL208" s="54"/>
      <c r="AM208" s="54"/>
      <c r="AN208" s="54"/>
    </row>
    <row r="209">
      <c r="A209" s="54"/>
      <c r="B209" s="108"/>
      <c r="C209" s="108"/>
      <c r="D209" s="108"/>
      <c r="E209" s="108"/>
      <c r="F209" s="54"/>
      <c r="G209" s="71"/>
      <c r="H209" s="71"/>
      <c r="I209" s="71"/>
      <c r="J209" s="71"/>
      <c r="K209" s="71"/>
      <c r="L209" s="71"/>
      <c r="M209" s="67" t="str">
        <f t="shared" si="51"/>
        <v/>
      </c>
      <c r="N209" s="68" t="str">
        <f t="shared" ref="N209:N224" si="53">if(ISNUMBER(M209)=false,"",if($J$8&lt;&gt;0,if(M209&lt;&gt;"",M209*$J$8,""),""))</f>
        <v/>
      </c>
      <c r="O209" s="150"/>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row>
    <row r="210">
      <c r="A210" s="54"/>
      <c r="B210" s="108"/>
      <c r="C210" s="108"/>
      <c r="D210" s="108"/>
      <c r="E210" s="108"/>
      <c r="F210" s="54"/>
      <c r="G210" s="71"/>
      <c r="H210" s="71"/>
      <c r="I210" s="71"/>
      <c r="J210" s="71"/>
      <c r="K210" s="71"/>
      <c r="L210" s="71"/>
      <c r="M210" s="67" t="str">
        <f t="shared" si="51"/>
        <v/>
      </c>
      <c r="N210" s="68" t="str">
        <f t="shared" si="53"/>
        <v/>
      </c>
      <c r="O210" s="150"/>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row>
    <row r="211">
      <c r="A211" s="54"/>
      <c r="B211" s="108"/>
      <c r="C211" s="108"/>
      <c r="D211" s="108"/>
      <c r="E211" s="108"/>
      <c r="F211" s="54"/>
      <c r="G211" s="71"/>
      <c r="H211" s="71"/>
      <c r="I211" s="71"/>
      <c r="J211" s="71"/>
      <c r="K211" s="71"/>
      <c r="L211" s="71"/>
      <c r="M211" s="67" t="str">
        <f t="shared" si="51"/>
        <v/>
      </c>
      <c r="N211" s="68" t="str">
        <f t="shared" si="53"/>
        <v/>
      </c>
      <c r="O211" s="150"/>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row>
    <row r="212">
      <c r="A212" s="54"/>
      <c r="B212" s="108"/>
      <c r="C212" s="108"/>
      <c r="D212" s="108"/>
      <c r="E212" s="108"/>
      <c r="F212" s="54"/>
      <c r="G212" s="71"/>
      <c r="H212" s="71"/>
      <c r="I212" s="71"/>
      <c r="J212" s="71"/>
      <c r="K212" s="71"/>
      <c r="L212" s="71"/>
      <c r="M212" s="67" t="str">
        <f t="shared" si="51"/>
        <v/>
      </c>
      <c r="N212" s="68" t="str">
        <f t="shared" si="53"/>
        <v/>
      </c>
      <c r="O212" s="150"/>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row>
    <row r="213">
      <c r="A213" s="54"/>
      <c r="B213" s="108"/>
      <c r="C213" s="108"/>
      <c r="D213" s="108"/>
      <c r="E213" s="108"/>
      <c r="F213" s="54"/>
      <c r="G213" s="71"/>
      <c r="H213" s="71"/>
      <c r="I213" s="71"/>
      <c r="J213" s="71"/>
      <c r="K213" s="71"/>
      <c r="L213" s="71"/>
      <c r="M213" s="67" t="str">
        <f t="shared" si="51"/>
        <v/>
      </c>
      <c r="N213" s="68" t="str">
        <f t="shared" si="53"/>
        <v/>
      </c>
      <c r="O213" s="150"/>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row>
    <row r="214">
      <c r="A214" s="54"/>
      <c r="B214" s="108"/>
      <c r="C214" s="108"/>
      <c r="D214" s="108"/>
      <c r="E214" s="108"/>
      <c r="F214" s="54"/>
      <c r="G214" s="71"/>
      <c r="H214" s="71"/>
      <c r="I214" s="71"/>
      <c r="J214" s="71"/>
      <c r="K214" s="71"/>
      <c r="L214" s="71"/>
      <c r="M214" s="67" t="str">
        <f t="shared" si="51"/>
        <v/>
      </c>
      <c r="N214" s="68" t="str">
        <f t="shared" si="53"/>
        <v/>
      </c>
      <c r="O214" s="150"/>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row>
    <row r="215">
      <c r="A215" s="54"/>
      <c r="B215" s="108"/>
      <c r="C215" s="108"/>
      <c r="D215" s="108"/>
      <c r="E215" s="108"/>
      <c r="F215" s="54"/>
      <c r="G215" s="71"/>
      <c r="H215" s="71"/>
      <c r="I215" s="71"/>
      <c r="J215" s="71"/>
      <c r="K215" s="71"/>
      <c r="L215" s="71"/>
      <c r="M215" s="67" t="str">
        <f t="shared" si="51"/>
        <v/>
      </c>
      <c r="N215" s="68" t="str">
        <f t="shared" si="53"/>
        <v/>
      </c>
      <c r="O215" s="136"/>
      <c r="P215" s="54"/>
      <c r="Q215" s="54"/>
      <c r="R215" s="54"/>
      <c r="S215" s="54"/>
      <c r="T215" s="54"/>
      <c r="U215" s="54"/>
      <c r="V215" s="54"/>
      <c r="W215" s="54"/>
      <c r="X215" s="54"/>
      <c r="Y215" s="54"/>
      <c r="Z215" s="54"/>
      <c r="AA215" s="54"/>
      <c r="AB215" s="54"/>
      <c r="AC215" s="54"/>
      <c r="AD215" s="54"/>
      <c r="AE215" s="54"/>
      <c r="AF215" s="54"/>
      <c r="AG215" s="54"/>
      <c r="AH215" s="54"/>
      <c r="AI215" s="54"/>
      <c r="AJ215" s="54"/>
      <c r="AK215" s="54"/>
      <c r="AL215" s="54"/>
      <c r="AM215" s="54"/>
      <c r="AN215" s="54"/>
    </row>
    <row r="216">
      <c r="A216" s="54"/>
      <c r="B216" s="108"/>
      <c r="C216" s="108"/>
      <c r="D216" s="108"/>
      <c r="E216" s="108"/>
      <c r="F216" s="54"/>
      <c r="G216" s="71"/>
      <c r="H216" s="71"/>
      <c r="I216" s="71"/>
      <c r="J216" s="71"/>
      <c r="K216" s="71"/>
      <c r="L216" s="71"/>
      <c r="M216" s="67" t="str">
        <f t="shared" si="51"/>
        <v/>
      </c>
      <c r="N216" s="68" t="str">
        <f t="shared" si="53"/>
        <v/>
      </c>
      <c r="O216" s="136"/>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row>
    <row r="217">
      <c r="A217" s="54"/>
      <c r="B217" s="108"/>
      <c r="C217" s="108"/>
      <c r="D217" s="108"/>
      <c r="E217" s="108"/>
      <c r="F217" s="54"/>
      <c r="G217" s="71"/>
      <c r="H217" s="71"/>
      <c r="I217" s="71"/>
      <c r="J217" s="71"/>
      <c r="K217" s="71"/>
      <c r="L217" s="71"/>
      <c r="M217" s="67" t="str">
        <f t="shared" si="51"/>
        <v/>
      </c>
      <c r="N217" s="68" t="str">
        <f t="shared" si="53"/>
        <v/>
      </c>
      <c r="O217" s="136" t="str">
        <f>M218</f>
        <v/>
      </c>
      <c r="P217" s="56" t="s">
        <v>226</v>
      </c>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row>
    <row r="218">
      <c r="A218" s="54"/>
      <c r="B218" s="108"/>
      <c r="C218" s="108"/>
      <c r="D218" s="108"/>
      <c r="E218" s="108"/>
      <c r="F218" s="54"/>
      <c r="G218" s="71"/>
      <c r="H218" s="71"/>
      <c r="I218" s="71"/>
      <c r="J218" s="71"/>
      <c r="K218" s="71"/>
      <c r="L218" s="71"/>
      <c r="M218" s="67" t="str">
        <f t="shared" si="51"/>
        <v/>
      </c>
      <c r="N218" s="68" t="str">
        <f t="shared" si="53"/>
        <v/>
      </c>
      <c r="O218" s="136"/>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row>
    <row r="219">
      <c r="A219" s="54"/>
      <c r="B219" s="108"/>
      <c r="C219" s="108"/>
      <c r="D219" s="108"/>
      <c r="E219" s="108"/>
      <c r="F219" s="54"/>
      <c r="G219" s="71"/>
      <c r="H219" s="71"/>
      <c r="I219" s="71"/>
      <c r="J219" s="71"/>
      <c r="K219" s="71"/>
      <c r="L219" s="71"/>
      <c r="M219" s="67" t="str">
        <f t="shared" si="51"/>
        <v/>
      </c>
      <c r="N219" s="68" t="str">
        <f t="shared" si="53"/>
        <v/>
      </c>
      <c r="O219" s="136"/>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row>
    <row r="220">
      <c r="A220" s="54"/>
      <c r="B220" s="108"/>
      <c r="C220" s="108"/>
      <c r="D220" s="108"/>
      <c r="E220" s="108"/>
      <c r="F220" s="54"/>
      <c r="G220" s="71"/>
      <c r="H220" s="71"/>
      <c r="I220" s="71"/>
      <c r="J220" s="71"/>
      <c r="K220" s="71"/>
      <c r="L220" s="71"/>
      <c r="M220" s="67" t="str">
        <f t="shared" si="51"/>
        <v/>
      </c>
      <c r="N220" s="68" t="str">
        <f t="shared" si="53"/>
        <v/>
      </c>
      <c r="O220" s="136" t="str">
        <f>M221</f>
        <v/>
      </c>
      <c r="P220" s="56" t="s">
        <v>226</v>
      </c>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row>
    <row r="221">
      <c r="A221" s="54"/>
      <c r="B221" s="108"/>
      <c r="C221" s="108"/>
      <c r="D221" s="108"/>
      <c r="E221" s="108"/>
      <c r="F221" s="54"/>
      <c r="G221" s="71"/>
      <c r="H221" s="71"/>
      <c r="I221" s="71"/>
      <c r="J221" s="71"/>
      <c r="K221" s="71"/>
      <c r="L221" s="71"/>
      <c r="M221" s="67" t="str">
        <f t="shared" si="51"/>
        <v/>
      </c>
      <c r="N221" s="68" t="str">
        <f t="shared" si="53"/>
        <v/>
      </c>
      <c r="O221" s="136"/>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row>
    <row r="222">
      <c r="A222" s="54"/>
      <c r="B222" s="108"/>
      <c r="C222" s="108"/>
      <c r="D222" s="108"/>
      <c r="E222" s="108"/>
      <c r="F222" s="54"/>
      <c r="G222" s="71"/>
      <c r="H222" s="71"/>
      <c r="I222" s="71"/>
      <c r="J222" s="71"/>
      <c r="K222" s="71"/>
      <c r="L222" s="71"/>
      <c r="M222" s="67" t="str">
        <f t="shared" si="51"/>
        <v/>
      </c>
      <c r="N222" s="68" t="str">
        <f t="shared" si="53"/>
        <v/>
      </c>
      <c r="O222" s="150"/>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row>
    <row r="223">
      <c r="A223" s="54"/>
      <c r="B223" s="65"/>
      <c r="C223" s="65"/>
      <c r="D223" s="65"/>
      <c r="E223" s="65"/>
      <c r="F223" s="54"/>
      <c r="G223" s="71"/>
      <c r="H223" s="71"/>
      <c r="I223" s="71"/>
      <c r="J223" s="71"/>
      <c r="K223" s="71"/>
      <c r="L223" s="71"/>
      <c r="M223" s="67" t="str">
        <f t="shared" si="51"/>
        <v/>
      </c>
      <c r="N223" s="68" t="str">
        <f t="shared" si="53"/>
        <v/>
      </c>
      <c r="O223" s="136">
        <f>O228-O220</f>
        <v>0</v>
      </c>
      <c r="P223" s="56" t="s">
        <v>226</v>
      </c>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row>
    <row r="224">
      <c r="A224" s="54"/>
      <c r="B224" s="65"/>
      <c r="C224" s="65"/>
      <c r="D224" s="65"/>
      <c r="E224" s="65"/>
      <c r="F224" s="54"/>
      <c r="G224" s="71"/>
      <c r="H224" s="71"/>
      <c r="I224" s="71"/>
      <c r="J224" s="71"/>
      <c r="K224" s="71"/>
      <c r="L224" s="71"/>
      <c r="M224" s="67" t="str">
        <f t="shared" si="51"/>
        <v/>
      </c>
      <c r="N224" s="68" t="str">
        <f t="shared" si="53"/>
        <v/>
      </c>
      <c r="O224" s="150"/>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row>
    <row r="225">
      <c r="A225" s="54"/>
      <c r="B225" s="54"/>
      <c r="C225" s="54"/>
      <c r="D225" s="54"/>
      <c r="E225" s="54"/>
      <c r="F225" s="54"/>
      <c r="G225" s="54"/>
      <c r="H225" s="54"/>
      <c r="I225" s="54"/>
      <c r="J225" s="54"/>
      <c r="K225" s="54"/>
      <c r="L225" s="54"/>
      <c r="M225" s="54"/>
      <c r="N225" s="141"/>
      <c r="O225" s="136" t="str">
        <f>N226</f>
        <v/>
      </c>
      <c r="P225" s="56" t="s">
        <v>226</v>
      </c>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row>
    <row r="226">
      <c r="A226" s="54"/>
      <c r="B226" s="54"/>
      <c r="C226" s="54"/>
      <c r="D226" s="54"/>
      <c r="E226" s="54"/>
      <c r="F226" s="54"/>
      <c r="G226" s="54"/>
      <c r="H226" s="54"/>
      <c r="I226" s="54"/>
      <c r="J226" s="54"/>
      <c r="K226" s="54"/>
      <c r="L226" s="54"/>
      <c r="M226" s="54"/>
      <c r="N226" s="141"/>
      <c r="O226" s="136"/>
      <c r="P226" s="54"/>
      <c r="Q226" s="54"/>
      <c r="R226" s="54"/>
      <c r="S226" s="54"/>
      <c r="T226" s="54"/>
      <c r="U226" s="54"/>
      <c r="V226" s="54"/>
      <c r="W226" s="54"/>
      <c r="X226" s="54"/>
      <c r="Y226" s="54"/>
      <c r="Z226" s="54"/>
      <c r="AA226" s="54"/>
      <c r="AB226" s="54"/>
      <c r="AC226" s="54"/>
      <c r="AD226" s="54"/>
      <c r="AE226" s="54"/>
      <c r="AF226" s="54"/>
      <c r="AG226" s="54"/>
      <c r="AH226" s="54"/>
      <c r="AI226" s="54"/>
      <c r="AJ226" s="54"/>
      <c r="AK226" s="54"/>
      <c r="AL226" s="54"/>
      <c r="AM226" s="54"/>
      <c r="AN226" s="54"/>
    </row>
    <row r="227">
      <c r="A227" s="54"/>
      <c r="B227" s="54"/>
      <c r="C227" s="54"/>
      <c r="D227" s="54"/>
      <c r="E227" s="54"/>
      <c r="F227" s="54"/>
      <c r="G227" s="54"/>
      <c r="H227" s="54"/>
      <c r="I227" s="54"/>
      <c r="J227" s="54"/>
      <c r="K227" s="54"/>
      <c r="L227" s="54"/>
      <c r="M227" s="54"/>
      <c r="N227" s="141"/>
      <c r="O227" s="150"/>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row>
    <row r="228">
      <c r="A228" s="54"/>
      <c r="B228" s="234"/>
      <c r="C228" s="54"/>
      <c r="D228" s="54"/>
      <c r="E228" s="54"/>
      <c r="F228" s="54"/>
      <c r="G228" s="54"/>
      <c r="H228" s="54"/>
      <c r="I228" s="54"/>
      <c r="J228" s="54"/>
      <c r="K228" s="54"/>
      <c r="L228" s="54"/>
      <c r="M228" s="54"/>
      <c r="N228" s="141"/>
      <c r="O228" s="136">
        <f>M229+N230+N231+N232+N233+N234+N235-M236-N237-N238+M239-M240-M241</f>
        <v>0</v>
      </c>
      <c r="P228" s="56" t="s">
        <v>226</v>
      </c>
      <c r="Q228" s="54"/>
      <c r="R228" s="54"/>
      <c r="S228" s="54"/>
      <c r="T228" s="54"/>
      <c r="U228" s="54"/>
      <c r="V228" s="54"/>
      <c r="W228" s="54"/>
      <c r="X228" s="54"/>
      <c r="Y228" s="54"/>
      <c r="Z228" s="54"/>
      <c r="AA228" s="54"/>
      <c r="AB228" s="54"/>
      <c r="AC228" s="54"/>
      <c r="AD228" s="54"/>
      <c r="AE228" s="54"/>
      <c r="AF228" s="54"/>
      <c r="AG228" s="54"/>
      <c r="AH228" s="54"/>
      <c r="AI228" s="54"/>
      <c r="AJ228" s="54"/>
      <c r="AK228" s="54"/>
      <c r="AL228" s="54"/>
      <c r="AM228" s="54"/>
      <c r="AN228" s="54"/>
    </row>
    <row r="229">
      <c r="A229" s="54"/>
      <c r="B229" s="234"/>
      <c r="C229" s="23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row>
    <row r="230">
      <c r="A230" s="54"/>
      <c r="B230" s="234"/>
      <c r="C230" s="234"/>
      <c r="D230" s="54"/>
      <c r="E230" s="54"/>
      <c r="F230" s="54"/>
      <c r="G230" s="54"/>
      <c r="H230" s="54"/>
      <c r="I230" s="54"/>
      <c r="J230" s="54"/>
      <c r="K230" s="54"/>
      <c r="L230" s="54"/>
      <c r="M230" s="54"/>
      <c r="N230" s="141"/>
      <c r="O230" s="54"/>
      <c r="P230" s="54"/>
      <c r="Q230" s="54"/>
      <c r="R230" s="54"/>
      <c r="S230" s="54"/>
      <c r="T230" s="54"/>
      <c r="U230" s="54"/>
      <c r="V230" s="54"/>
      <c r="W230" s="54"/>
      <c r="X230" s="54"/>
      <c r="Y230" s="54"/>
      <c r="Z230" s="54"/>
      <c r="AA230" s="54"/>
      <c r="AB230" s="54"/>
      <c r="AC230" s="54"/>
      <c r="AD230" s="54"/>
      <c r="AE230" s="54"/>
      <c r="AF230" s="54"/>
      <c r="AG230" s="54"/>
      <c r="AH230" s="54"/>
      <c r="AI230" s="54"/>
      <c r="AJ230" s="54"/>
      <c r="AK230" s="54"/>
      <c r="AL230" s="54"/>
      <c r="AM230" s="54"/>
      <c r="AN230" s="54"/>
    </row>
    <row r="231">
      <c r="A231" s="54"/>
      <c r="B231" s="54"/>
      <c r="C231" s="234"/>
      <c r="D231" s="54"/>
      <c r="E231" s="54"/>
      <c r="F231" s="54"/>
      <c r="G231" s="54"/>
      <c r="H231" s="54"/>
      <c r="I231" s="54"/>
      <c r="J231" s="54"/>
      <c r="K231" s="54"/>
      <c r="L231" s="54"/>
      <c r="M231" s="54"/>
      <c r="N231" s="141"/>
      <c r="O231" s="54"/>
      <c r="P231" s="54"/>
      <c r="Q231" s="54"/>
      <c r="R231" s="54"/>
      <c r="S231" s="54"/>
      <c r="T231" s="54"/>
      <c r="U231" s="54"/>
      <c r="V231" s="54"/>
      <c r="W231" s="54"/>
      <c r="X231" s="54"/>
      <c r="Y231" s="54"/>
      <c r="Z231" s="54"/>
      <c r="AA231" s="54"/>
      <c r="AB231" s="54"/>
      <c r="AC231" s="54"/>
      <c r="AD231" s="54"/>
      <c r="AE231" s="54"/>
      <c r="AF231" s="54"/>
      <c r="AG231" s="54"/>
      <c r="AH231" s="54"/>
      <c r="AI231" s="54"/>
      <c r="AJ231" s="54"/>
      <c r="AK231" s="54"/>
      <c r="AL231" s="54"/>
      <c r="AM231" s="54"/>
      <c r="AN231" s="54"/>
    </row>
    <row r="232">
      <c r="C232" s="2" t="s">
        <v>493</v>
      </c>
      <c r="N232" s="4"/>
    </row>
    <row r="233">
      <c r="N233" s="4"/>
    </row>
    <row r="234">
      <c r="N234" s="4"/>
    </row>
    <row r="235">
      <c r="N235" s="4"/>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row r="1081">
      <c r="N1081" s="4"/>
    </row>
  </sheetData>
  <mergeCells count="29">
    <mergeCell ref="B8:D8"/>
    <mergeCell ref="AB8:AC8"/>
    <mergeCell ref="R36:V36"/>
    <mergeCell ref="F139:L139"/>
    <mergeCell ref="D147:E147"/>
    <mergeCell ref="D148:E148"/>
    <mergeCell ref="D149:E149"/>
    <mergeCell ref="D150:E150"/>
    <mergeCell ref="D151:E151"/>
    <mergeCell ref="V151:Z151"/>
    <mergeCell ref="D152:E152"/>
    <mergeCell ref="L152:Q152"/>
    <mergeCell ref="D153:E153"/>
    <mergeCell ref="L153:Q153"/>
    <mergeCell ref="D163:E163"/>
    <mergeCell ref="D166:E166"/>
    <mergeCell ref="D167:E167"/>
    <mergeCell ref="D168:E168"/>
    <mergeCell ref="D169:E169"/>
    <mergeCell ref="I181:M181"/>
    <mergeCell ref="I203:L203"/>
    <mergeCell ref="I204:L204"/>
    <mergeCell ref="D154:E154"/>
    <mergeCell ref="D155:E155"/>
    <mergeCell ref="L155:Q155"/>
    <mergeCell ref="D156:E156"/>
    <mergeCell ref="D157:E157"/>
    <mergeCell ref="D161:E161"/>
    <mergeCell ref="D162:E162"/>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hidden="1" min="6" max="6" width="15.63"/>
    <col hidden="1" min="7" max="13" width="12.63"/>
    <col customWidth="1" min="17" max="17" width="24.88"/>
    <col customWidth="1" min="18" max="18" width="24.0"/>
    <col customWidth="1" min="20" max="20" width="24.88"/>
  </cols>
  <sheetData>
    <row r="1">
      <c r="A1" s="3" t="s">
        <v>931</v>
      </c>
      <c r="N1" s="4"/>
    </row>
    <row r="2">
      <c r="A2" s="5" t="s">
        <v>932</v>
      </c>
      <c r="B2" s="6"/>
      <c r="C2" s="6"/>
      <c r="D2" s="6"/>
      <c r="E2" s="6"/>
      <c r="F2" s="6"/>
      <c r="G2" s="6"/>
      <c r="H2" s="6"/>
      <c r="I2" s="6"/>
      <c r="J2" s="6"/>
      <c r="K2" s="6"/>
      <c r="N2" s="4"/>
    </row>
    <row r="3">
      <c r="A3" s="5" t="s">
        <v>933</v>
      </c>
      <c r="B3" s="6"/>
      <c r="C3" s="6"/>
      <c r="D3" s="6"/>
      <c r="E3" s="6"/>
      <c r="F3" s="6"/>
      <c r="G3" s="6"/>
      <c r="H3" s="6"/>
      <c r="I3" s="6"/>
      <c r="J3" s="6"/>
      <c r="K3" s="6"/>
      <c r="N3" s="4"/>
    </row>
    <row r="4">
      <c r="A4" s="7" t="s">
        <v>934</v>
      </c>
      <c r="N4" s="4"/>
      <c r="Y4" s="8" t="s">
        <v>7</v>
      </c>
    </row>
    <row r="5">
      <c r="A5" s="9" t="s">
        <v>935</v>
      </c>
      <c r="N5" s="4"/>
      <c r="Y5" s="2" t="s">
        <v>9</v>
      </c>
      <c r="AA5" s="10">
        <v>2021.0</v>
      </c>
    </row>
    <row r="6">
      <c r="A6" s="9" t="s">
        <v>10</v>
      </c>
      <c r="E6" s="11"/>
      <c r="F6" s="11"/>
      <c r="N6" s="4"/>
      <c r="Y6" s="2" t="s">
        <v>11</v>
      </c>
      <c r="AA6" s="12">
        <f>DATEVALUE("12/31/" &amp; AA5)</f>
        <v>44561</v>
      </c>
    </row>
    <row r="7">
      <c r="A7" s="9"/>
      <c r="E7" s="11"/>
      <c r="F7" s="11"/>
      <c r="N7" s="4"/>
      <c r="Y7" s="2" t="s">
        <v>12</v>
      </c>
      <c r="AA7" s="13">
        <v>0.01</v>
      </c>
    </row>
    <row r="8">
      <c r="B8" s="14" t="str">
        <f>"Enter your management fees (for the entire year of " &amp; AA5 &amp; ") using one of the three methods below:"</f>
        <v>Enter your management fees (for the entire year of 2021) using one of the three methods below:</v>
      </c>
      <c r="E8" s="15">
        <v>0.0</v>
      </c>
      <c r="F8" s="8"/>
      <c r="G8" s="2" t="s">
        <v>13</v>
      </c>
      <c r="J8" s="151">
        <f>E8/AA8</f>
        <v>0</v>
      </c>
      <c r="Y8" s="2" t="s">
        <v>14</v>
      </c>
      <c r="AA8" s="17">
        <v>38105.67</v>
      </c>
      <c r="AB8" s="7" t="s">
        <v>15</v>
      </c>
      <c r="AD8" s="7"/>
      <c r="AE8" s="7"/>
      <c r="AF8" s="7"/>
      <c r="AG8" s="7"/>
      <c r="AH8" s="7"/>
      <c r="AI8" s="7"/>
      <c r="AJ8" s="7"/>
      <c r="AK8" s="7"/>
      <c r="AL8" s="7"/>
      <c r="AM8" s="7"/>
      <c r="AN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16</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t="s">
        <v>936</v>
      </c>
      <c r="G20" s="36"/>
      <c r="H20" s="36"/>
      <c r="I20" s="36"/>
      <c r="J20" s="36"/>
      <c r="K20" s="37"/>
      <c r="L20" s="37"/>
      <c r="M20" s="38"/>
      <c r="N20" s="39"/>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row>
    <row r="21">
      <c r="B21" s="40" t="s">
        <v>37</v>
      </c>
      <c r="C21" s="41"/>
      <c r="D21" s="42"/>
      <c r="E21" s="42"/>
      <c r="F21" s="43"/>
      <c r="G21" s="43"/>
      <c r="H21" s="43"/>
      <c r="I21" s="43"/>
      <c r="J21" s="43"/>
      <c r="K21" s="44"/>
      <c r="L21" s="44"/>
      <c r="M21" s="45"/>
    </row>
    <row r="22">
      <c r="B22" s="40" t="s">
        <v>38</v>
      </c>
      <c r="C22" s="41" t="s">
        <v>39</v>
      </c>
      <c r="D22" s="42"/>
      <c r="E22" s="42"/>
      <c r="F22" s="43"/>
      <c r="G22" s="43"/>
      <c r="H22" s="43"/>
      <c r="I22" s="43"/>
      <c r="J22" s="43"/>
      <c r="K22" s="44"/>
      <c r="L22" s="44"/>
      <c r="M22" s="45"/>
      <c r="N22" s="46" t="s">
        <v>937</v>
      </c>
      <c r="O22" s="46"/>
      <c r="P22" s="46"/>
      <c r="Q22" s="46"/>
    </row>
    <row r="23">
      <c r="B23" s="40" t="s">
        <v>42</v>
      </c>
      <c r="C23" s="41" t="s">
        <v>43</v>
      </c>
      <c r="D23" s="41" t="s">
        <v>44</v>
      </c>
      <c r="E23" s="42"/>
      <c r="F23" s="43"/>
      <c r="G23" s="43"/>
      <c r="H23" s="43"/>
      <c r="I23" s="43"/>
      <c r="J23" s="43"/>
      <c r="K23" s="44"/>
      <c r="L23" s="44"/>
      <c r="M23" s="45"/>
      <c r="N23" s="46" t="s">
        <v>750</v>
      </c>
      <c r="O23" s="46"/>
      <c r="P23" s="46"/>
      <c r="Q23" s="46"/>
    </row>
    <row r="24">
      <c r="B24" s="40" t="s">
        <v>42</v>
      </c>
      <c r="C24" s="41" t="s">
        <v>47</v>
      </c>
      <c r="D24" s="41" t="s">
        <v>48</v>
      </c>
      <c r="E24" s="42"/>
      <c r="F24" s="43"/>
      <c r="G24" s="43"/>
      <c r="H24" s="43"/>
      <c r="I24" s="43"/>
      <c r="J24" s="43"/>
      <c r="K24" s="44"/>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51" si="4">if(Count(F26:L26)&gt;0,sum(F26:L26),"")</f>
        <v/>
      </c>
      <c r="N26" s="48" t="str">
        <f t="shared" ref="N26:N51" si="5">if(ISNUMBER(M26)=false,"",if($J$8&lt;&gt;0,if(M26&lt;&gt;"",M26*$J$8,""),""))</f>
        <v/>
      </c>
    </row>
    <row r="27">
      <c r="B27" s="40">
        <v>1.0</v>
      </c>
      <c r="C27" s="41" t="s">
        <v>51</v>
      </c>
      <c r="D27" s="42"/>
      <c r="E27" s="42"/>
      <c r="F27" s="49"/>
      <c r="G27" s="49"/>
      <c r="H27" s="49"/>
      <c r="I27" s="49"/>
      <c r="J27" s="49"/>
      <c r="K27" s="50"/>
      <c r="L27" s="50"/>
      <c r="M27" s="45" t="str">
        <f t="shared" si="4"/>
        <v/>
      </c>
      <c r="N27" s="48" t="str">
        <f t="shared" si="5"/>
        <v/>
      </c>
      <c r="O27" s="153"/>
    </row>
    <row r="28">
      <c r="B28" s="40">
        <v>2.0</v>
      </c>
      <c r="C28" s="41" t="s">
        <v>52</v>
      </c>
      <c r="D28" s="42"/>
      <c r="E28" s="42"/>
      <c r="F28" s="49"/>
      <c r="G28" s="49"/>
      <c r="H28" s="49"/>
      <c r="I28" s="49"/>
      <c r="J28" s="49"/>
      <c r="K28" s="50"/>
      <c r="L28" s="50"/>
      <c r="M28" s="45" t="str">
        <f t="shared" si="4"/>
        <v/>
      </c>
      <c r="N28" s="48" t="str">
        <f t="shared" si="5"/>
        <v/>
      </c>
      <c r="O28" s="153"/>
    </row>
    <row r="29">
      <c r="B29" s="40">
        <v>3.0</v>
      </c>
      <c r="C29" s="41" t="s">
        <v>53</v>
      </c>
      <c r="D29" s="42"/>
      <c r="E29" s="42"/>
      <c r="F29" s="50"/>
      <c r="G29" s="50"/>
      <c r="H29" s="50"/>
      <c r="I29" s="50"/>
      <c r="J29" s="50"/>
      <c r="K29" s="50"/>
      <c r="L29" s="50"/>
      <c r="M29" s="45" t="str">
        <f t="shared" si="4"/>
        <v/>
      </c>
      <c r="N29" s="48" t="str">
        <f t="shared" si="5"/>
        <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row>
    <row r="33">
      <c r="B33" s="40">
        <v>5.0</v>
      </c>
      <c r="C33" s="41" t="s">
        <v>60</v>
      </c>
      <c r="D33" s="42"/>
      <c r="E33" s="42"/>
      <c r="F33" s="49">
        <v>0.0</v>
      </c>
      <c r="G33" s="50"/>
      <c r="H33" s="49"/>
      <c r="I33" s="50"/>
      <c r="J33" s="50"/>
      <c r="K33" s="50"/>
      <c r="L33" s="50"/>
      <c r="M33" s="51">
        <f t="shared" si="4"/>
        <v>0</v>
      </c>
      <c r="N33" s="48" t="str">
        <f t="shared" si="5"/>
        <v/>
      </c>
      <c r="O33" s="154"/>
      <c r="P33" s="2" t="s">
        <v>61</v>
      </c>
    </row>
    <row r="34">
      <c r="B34" s="40" t="s">
        <v>62</v>
      </c>
      <c r="C34" s="41" t="s">
        <v>63</v>
      </c>
      <c r="D34" s="42"/>
      <c r="E34" s="42"/>
      <c r="F34" s="49">
        <v>0.0</v>
      </c>
      <c r="G34" s="50"/>
      <c r="H34" s="50"/>
      <c r="I34" s="50"/>
      <c r="J34" s="50"/>
      <c r="K34" s="50"/>
      <c r="L34" s="50"/>
      <c r="M34" s="51">
        <f t="shared" si="4"/>
        <v>0</v>
      </c>
      <c r="N34" s="48" t="str">
        <f t="shared" si="5"/>
        <v/>
      </c>
      <c r="O34" s="154"/>
    </row>
    <row r="35">
      <c r="B35" s="40" t="s">
        <v>65</v>
      </c>
      <c r="C35" s="41" t="s">
        <v>66</v>
      </c>
      <c r="D35" s="42"/>
      <c r="E35" s="42"/>
      <c r="F35" s="49">
        <v>0.0</v>
      </c>
      <c r="G35" s="50"/>
      <c r="H35" s="50"/>
      <c r="I35" s="50"/>
      <c r="J35" s="50"/>
      <c r="K35" s="50"/>
      <c r="L35" s="50"/>
      <c r="M35" s="51">
        <f t="shared" si="4"/>
        <v>0</v>
      </c>
      <c r="N35" s="48" t="str">
        <f t="shared" si="5"/>
        <v/>
      </c>
      <c r="O35" s="154"/>
    </row>
    <row r="36">
      <c r="B36" s="40" t="s">
        <v>67</v>
      </c>
      <c r="C36" s="41" t="s">
        <v>68</v>
      </c>
      <c r="D36" s="42"/>
      <c r="E36" s="42"/>
      <c r="F36" s="50"/>
      <c r="G36" s="50"/>
      <c r="H36" s="50"/>
      <c r="I36" s="50"/>
      <c r="J36" s="50"/>
      <c r="K36" s="50"/>
      <c r="L36" s="50"/>
      <c r="M36" s="45" t="str">
        <f t="shared" si="4"/>
        <v/>
      </c>
      <c r="N36" s="48" t="str">
        <f t="shared" si="5"/>
        <v/>
      </c>
      <c r="O36" s="153"/>
      <c r="Q36" s="52" t="s">
        <v>69</v>
      </c>
      <c r="R36" s="53" t="s">
        <v>70</v>
      </c>
    </row>
    <row r="37">
      <c r="B37" s="40">
        <v>7.0</v>
      </c>
      <c r="C37" s="41" t="s">
        <v>71</v>
      </c>
      <c r="D37" s="42"/>
      <c r="E37" s="42"/>
      <c r="F37" s="49">
        <v>0.0</v>
      </c>
      <c r="G37" s="50"/>
      <c r="H37" s="50"/>
      <c r="I37" s="50"/>
      <c r="J37" s="50"/>
      <c r="K37" s="50"/>
      <c r="L37" s="50"/>
      <c r="M37" s="51">
        <f t="shared" si="4"/>
        <v>0</v>
      </c>
      <c r="N37" s="48" t="str">
        <f t="shared" si="5"/>
        <v/>
      </c>
      <c r="O37" s="153"/>
      <c r="Q37" s="54"/>
      <c r="R37" s="55" t="s">
        <v>72</v>
      </c>
      <c r="S37" s="56" t="s">
        <v>73</v>
      </c>
      <c r="T37" s="52" t="s">
        <v>74</v>
      </c>
      <c r="U37" s="56" t="s">
        <v>75</v>
      </c>
      <c r="V37" s="56" t="s">
        <v>76</v>
      </c>
    </row>
    <row r="38">
      <c r="B38" s="40">
        <v>8.0</v>
      </c>
      <c r="C38" s="41" t="s">
        <v>77</v>
      </c>
      <c r="D38" s="42"/>
      <c r="E38" s="42"/>
      <c r="F38" s="50"/>
      <c r="G38" s="50"/>
      <c r="H38" s="50"/>
      <c r="I38" s="50"/>
      <c r="J38" s="50"/>
      <c r="K38" s="50"/>
      <c r="L38" s="50"/>
      <c r="M38" s="45" t="str">
        <f t="shared" si="4"/>
        <v/>
      </c>
      <c r="N38" s="48" t="str">
        <f t="shared" si="5"/>
        <v/>
      </c>
      <c r="O38" s="153"/>
      <c r="Q38" s="56" t="s">
        <v>78</v>
      </c>
      <c r="R38" s="57"/>
      <c r="S38" s="58" t="str">
        <f t="shared" ref="S38:S41" si="6">R38/$Q$38</f>
        <v>#VALUE!</v>
      </c>
      <c r="T38" s="57"/>
      <c r="U38" s="59" t="str">
        <f t="shared" ref="U38:U40" si="7">$S$35*S38</f>
        <v>#VALUE!</v>
      </c>
      <c r="V38" s="56" t="s">
        <v>79</v>
      </c>
    </row>
    <row r="39">
      <c r="B39" s="40" t="s">
        <v>80</v>
      </c>
      <c r="C39" s="41" t="s">
        <v>81</v>
      </c>
      <c r="D39" s="42"/>
      <c r="E39" s="42"/>
      <c r="F39" s="50"/>
      <c r="G39" s="50"/>
      <c r="H39" s="50"/>
      <c r="I39" s="50"/>
      <c r="J39" s="50"/>
      <c r="K39" s="50"/>
      <c r="L39" s="50"/>
      <c r="M39" s="45" t="str">
        <f t="shared" si="4"/>
        <v/>
      </c>
      <c r="N39" s="48" t="str">
        <f t="shared" si="5"/>
        <v/>
      </c>
      <c r="O39" s="153"/>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O40" s="153"/>
      <c r="Q40" s="56" t="s">
        <v>85</v>
      </c>
      <c r="R40" s="57"/>
      <c r="S40" s="58" t="str">
        <f t="shared" si="6"/>
        <v>#VALUE!</v>
      </c>
      <c r="T40" s="54"/>
      <c r="U40" s="59" t="str">
        <f t="shared" si="7"/>
        <v>#VALUE!</v>
      </c>
      <c r="V40" s="8" t="s">
        <v>86</v>
      </c>
    </row>
    <row r="41">
      <c r="B41" s="40" t="s">
        <v>87</v>
      </c>
      <c r="C41" s="41" t="s">
        <v>88</v>
      </c>
      <c r="D41" s="42"/>
      <c r="E41" s="42"/>
      <c r="F41" s="50"/>
      <c r="G41" s="50"/>
      <c r="H41" s="50"/>
      <c r="I41" s="50"/>
      <c r="J41" s="50"/>
      <c r="K41" s="50"/>
      <c r="L41" s="50"/>
      <c r="M41" s="45" t="str">
        <f t="shared" si="4"/>
        <v/>
      </c>
      <c r="N41" s="48" t="str">
        <f t="shared" si="5"/>
        <v/>
      </c>
      <c r="O41" s="153"/>
      <c r="Q41" s="60" t="s">
        <v>89</v>
      </c>
      <c r="R41" s="57"/>
      <c r="S41" s="58" t="str">
        <f t="shared" si="6"/>
        <v>#VALUE!</v>
      </c>
      <c r="T41" s="54"/>
      <c r="U41" s="54"/>
      <c r="V41" s="54"/>
    </row>
    <row r="42">
      <c r="B42" s="40">
        <v>10.0</v>
      </c>
      <c r="C42" s="41" t="s">
        <v>90</v>
      </c>
      <c r="D42" s="42"/>
      <c r="E42" s="42"/>
      <c r="F42" s="50"/>
      <c r="G42" s="50"/>
      <c r="H42" s="50"/>
      <c r="I42" s="50"/>
      <c r="J42" s="50"/>
      <c r="K42" s="50"/>
      <c r="L42" s="50"/>
      <c r="M42" s="45" t="str">
        <f t="shared" si="4"/>
        <v/>
      </c>
      <c r="N42" s="48" t="str">
        <f t="shared" si="5"/>
        <v/>
      </c>
      <c r="O42" s="153"/>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50"/>
      <c r="G44" s="50"/>
      <c r="H44" s="50"/>
      <c r="I44" s="50"/>
      <c r="J44" s="50"/>
      <c r="K44" s="50"/>
      <c r="L44" s="50"/>
      <c r="M44" s="45" t="str">
        <f t="shared" si="4"/>
        <v/>
      </c>
      <c r="N44" s="48" t="str">
        <f t="shared" si="5"/>
        <v/>
      </c>
      <c r="O44" s="153"/>
    </row>
    <row r="45">
      <c r="B45" s="40"/>
      <c r="C45" s="41" t="s">
        <v>96</v>
      </c>
      <c r="D45" s="41" t="s">
        <v>97</v>
      </c>
      <c r="E45" s="42"/>
      <c r="F45" s="50"/>
      <c r="G45" s="50"/>
      <c r="H45" s="50"/>
      <c r="I45" s="50"/>
      <c r="J45" s="50"/>
      <c r="K45" s="50"/>
      <c r="L45" s="50"/>
      <c r="M45" s="45" t="str">
        <f t="shared" si="4"/>
        <v/>
      </c>
      <c r="N45" s="48" t="str">
        <f t="shared" si="5"/>
        <v/>
      </c>
      <c r="O45" s="153"/>
    </row>
    <row r="46">
      <c r="B46" s="40"/>
      <c r="C46" s="41" t="s">
        <v>98</v>
      </c>
      <c r="D46" s="42"/>
      <c r="E46" s="42"/>
      <c r="F46" s="50"/>
      <c r="G46" s="50"/>
      <c r="H46" s="50"/>
      <c r="I46" s="50"/>
      <c r="J46" s="50"/>
      <c r="K46" s="50"/>
      <c r="L46" s="50"/>
      <c r="M46" s="45" t="str">
        <f t="shared" si="4"/>
        <v/>
      </c>
      <c r="N46" s="48" t="str">
        <f t="shared" si="5"/>
        <v/>
      </c>
      <c r="O46" s="153"/>
    </row>
    <row r="47">
      <c r="B47" s="40">
        <v>12.0</v>
      </c>
      <c r="C47" s="41" t="s">
        <v>99</v>
      </c>
      <c r="D47" s="42"/>
      <c r="E47" s="42"/>
      <c r="F47" s="49"/>
      <c r="G47" s="50"/>
      <c r="H47" s="50"/>
      <c r="I47" s="50"/>
      <c r="J47" s="50"/>
      <c r="K47" s="50"/>
      <c r="L47" s="50"/>
      <c r="M47" s="45" t="str">
        <f t="shared" si="4"/>
        <v/>
      </c>
      <c r="N47" s="48" t="str">
        <f t="shared" si="5"/>
        <v/>
      </c>
      <c r="O47" s="153"/>
    </row>
    <row r="48">
      <c r="B48" s="63" t="s">
        <v>100</v>
      </c>
      <c r="C48" s="64" t="s">
        <v>101</v>
      </c>
      <c r="D48" s="64"/>
      <c r="E48" s="65"/>
      <c r="F48" s="220"/>
      <c r="G48" s="220"/>
      <c r="H48" s="220"/>
      <c r="I48" s="220"/>
      <c r="J48" s="220"/>
      <c r="K48" s="220"/>
      <c r="L48" s="220"/>
      <c r="M48" s="67" t="str">
        <f t="shared" si="4"/>
        <v/>
      </c>
      <c r="N48" s="68" t="str">
        <f t="shared" si="5"/>
        <v/>
      </c>
      <c r="O48" s="155"/>
      <c r="P48" s="2"/>
    </row>
    <row r="49">
      <c r="B49" s="63"/>
      <c r="C49" s="64" t="s">
        <v>102</v>
      </c>
      <c r="D49" s="64" t="s">
        <v>97</v>
      </c>
      <c r="E49" s="65"/>
      <c r="F49" s="125">
        <v>0.0</v>
      </c>
      <c r="G49" s="220"/>
      <c r="H49" s="220"/>
      <c r="I49" s="220"/>
      <c r="J49" s="220"/>
      <c r="K49" s="220"/>
      <c r="L49" s="220"/>
      <c r="M49" s="71">
        <f t="shared" si="4"/>
        <v>0</v>
      </c>
      <c r="N49" s="68" t="str">
        <f t="shared" si="5"/>
        <v/>
      </c>
      <c r="O49" s="155"/>
      <c r="P49" s="2" t="s">
        <v>104</v>
      </c>
    </row>
    <row r="50">
      <c r="B50" s="40"/>
      <c r="C50" s="64" t="s">
        <v>938</v>
      </c>
      <c r="D50" s="64" t="s">
        <v>505</v>
      </c>
      <c r="E50" s="65"/>
      <c r="F50" s="125">
        <v>-9822.0</v>
      </c>
      <c r="G50" s="220"/>
      <c r="H50" s="220"/>
      <c r="I50" s="220"/>
      <c r="J50" s="220"/>
      <c r="K50" s="220"/>
      <c r="L50" s="220"/>
      <c r="M50" s="71">
        <f t="shared" si="4"/>
        <v>-9822</v>
      </c>
      <c r="N50" s="68" t="str">
        <f t="shared" si="5"/>
        <v/>
      </c>
      <c r="O50" s="155"/>
      <c r="P50" s="308"/>
    </row>
    <row r="51">
      <c r="B51" s="40"/>
      <c r="C51" s="64" t="s">
        <v>105</v>
      </c>
      <c r="D51" s="64" t="s">
        <v>106</v>
      </c>
      <c r="E51" s="65"/>
      <c r="F51" s="220"/>
      <c r="G51" s="220"/>
      <c r="H51" s="220"/>
      <c r="I51" s="220"/>
      <c r="J51" s="220"/>
      <c r="K51" s="220"/>
      <c r="L51" s="220"/>
      <c r="M51" s="67" t="str">
        <f t="shared" si="4"/>
        <v/>
      </c>
      <c r="N51" s="68" t="str">
        <f t="shared" si="5"/>
        <v/>
      </c>
      <c r="O51" s="155"/>
      <c r="P51" s="73" t="s">
        <v>107</v>
      </c>
    </row>
    <row r="52">
      <c r="B52" s="40"/>
      <c r="C52" s="64" t="s">
        <v>108</v>
      </c>
      <c r="D52" s="42"/>
      <c r="E52" s="42"/>
      <c r="F52" s="50"/>
      <c r="G52" s="50"/>
      <c r="H52" s="50"/>
      <c r="I52" s="50"/>
      <c r="J52" s="50"/>
      <c r="K52" s="50"/>
      <c r="L52" s="50"/>
      <c r="M52" s="45"/>
      <c r="N52" s="48"/>
      <c r="O52" s="153"/>
    </row>
    <row r="53">
      <c r="B53" s="40" t="s">
        <v>109</v>
      </c>
      <c r="C53" s="41" t="s">
        <v>110</v>
      </c>
      <c r="D53" s="42"/>
      <c r="E53" s="42"/>
      <c r="F53" s="50"/>
      <c r="G53" s="50"/>
      <c r="H53" s="50"/>
      <c r="I53" s="50"/>
      <c r="J53" s="50"/>
      <c r="K53" s="50"/>
      <c r="L53" s="50"/>
      <c r="M53" s="45" t="str">
        <f t="shared" ref="M53:M68" si="8">if(Count(F53:L53)&gt;0,sum(F53:L53),"")</f>
        <v/>
      </c>
      <c r="N53" s="48" t="str">
        <f t="shared" ref="N53:N68" si="9">if(ISNUMBER(M53)=false,"",if($J$8&lt;&gt;0,if(M53&lt;&gt;"",M53*$J$8,""),""))</f>
        <v/>
      </c>
      <c r="O53" s="153"/>
    </row>
    <row r="54">
      <c r="B54" s="40"/>
      <c r="C54" s="41" t="s">
        <v>111</v>
      </c>
      <c r="D54" s="41"/>
      <c r="E54" s="42"/>
      <c r="F54" s="50"/>
      <c r="G54" s="50"/>
      <c r="H54" s="50"/>
      <c r="I54" s="50"/>
      <c r="J54" s="50"/>
      <c r="K54" s="50"/>
      <c r="L54" s="50"/>
      <c r="M54" s="45" t="str">
        <f t="shared" si="8"/>
        <v/>
      </c>
      <c r="N54" s="48" t="str">
        <f t="shared" si="9"/>
        <v/>
      </c>
      <c r="O54" s="153"/>
    </row>
    <row r="55">
      <c r="B55" s="40" t="s">
        <v>112</v>
      </c>
      <c r="C55" s="41" t="s">
        <v>113</v>
      </c>
      <c r="D55" s="42"/>
      <c r="E55" s="42"/>
      <c r="F55" s="50"/>
      <c r="G55" s="50"/>
      <c r="H55" s="50"/>
      <c r="I55" s="50"/>
      <c r="J55" s="50"/>
      <c r="K55" s="50"/>
      <c r="L55" s="50"/>
      <c r="M55" s="45" t="str">
        <f t="shared" si="8"/>
        <v/>
      </c>
      <c r="N55" s="48" t="str">
        <f t="shared" si="9"/>
        <v/>
      </c>
      <c r="O55" s="153"/>
    </row>
    <row r="56">
      <c r="B56" s="40"/>
      <c r="C56" s="41" t="s">
        <v>114</v>
      </c>
      <c r="D56" s="42"/>
      <c r="E56" s="42"/>
      <c r="F56" s="50"/>
      <c r="G56" s="50"/>
      <c r="H56" s="50"/>
      <c r="I56" s="50"/>
      <c r="J56" s="50"/>
      <c r="K56" s="50"/>
      <c r="L56" s="50"/>
      <c r="M56" s="45" t="str">
        <f t="shared" si="8"/>
        <v/>
      </c>
      <c r="N56" s="48" t="str">
        <f t="shared" si="9"/>
        <v/>
      </c>
      <c r="O56" s="153"/>
    </row>
    <row r="57">
      <c r="B57" s="40" t="s">
        <v>115</v>
      </c>
      <c r="C57" s="41" t="s">
        <v>116</v>
      </c>
      <c r="D57" s="42"/>
      <c r="E57" s="42"/>
      <c r="F57" s="50"/>
      <c r="G57" s="50"/>
      <c r="H57" s="50"/>
      <c r="I57" s="50"/>
      <c r="J57" s="50"/>
      <c r="K57" s="50"/>
      <c r="L57" s="50"/>
      <c r="M57" s="45" t="str">
        <f t="shared" si="8"/>
        <v/>
      </c>
      <c r="N57" s="48" t="str">
        <f t="shared" si="9"/>
        <v/>
      </c>
      <c r="O57" s="153"/>
    </row>
    <row r="58">
      <c r="B58" s="40"/>
      <c r="C58" s="41" t="s">
        <v>117</v>
      </c>
      <c r="D58" s="42"/>
      <c r="E58" s="42"/>
      <c r="F58" s="50"/>
      <c r="G58" s="50"/>
      <c r="H58" s="50"/>
      <c r="I58" s="50"/>
      <c r="J58" s="50"/>
      <c r="K58" s="50"/>
      <c r="L58" s="50"/>
      <c r="M58" s="45" t="str">
        <f t="shared" si="8"/>
        <v/>
      </c>
      <c r="N58" s="48" t="str">
        <f t="shared" si="9"/>
        <v/>
      </c>
      <c r="O58" s="153"/>
    </row>
    <row r="59">
      <c r="B59" s="40"/>
      <c r="C59" s="41" t="s">
        <v>117</v>
      </c>
      <c r="D59" s="42"/>
      <c r="E59" s="42"/>
      <c r="F59" s="50"/>
      <c r="G59" s="50"/>
      <c r="H59" s="50"/>
      <c r="I59" s="50"/>
      <c r="J59" s="50"/>
      <c r="K59" s="50"/>
      <c r="L59" s="50"/>
      <c r="M59" s="45" t="str">
        <f t="shared" si="8"/>
        <v/>
      </c>
      <c r="N59" s="48" t="str">
        <f t="shared" si="9"/>
        <v/>
      </c>
      <c r="O59" s="153"/>
    </row>
    <row r="60">
      <c r="B60" s="40"/>
      <c r="C60" s="41" t="s">
        <v>117</v>
      </c>
      <c r="D60" s="42"/>
      <c r="E60" s="42"/>
      <c r="F60" s="50"/>
      <c r="G60" s="50"/>
      <c r="H60" s="50"/>
      <c r="I60" s="50"/>
      <c r="J60" s="50"/>
      <c r="K60" s="50"/>
      <c r="L60" s="50"/>
      <c r="M60" s="45" t="str">
        <f t="shared" si="8"/>
        <v/>
      </c>
      <c r="N60" s="48" t="str">
        <f t="shared" si="9"/>
        <v/>
      </c>
      <c r="O60" s="153"/>
    </row>
    <row r="61">
      <c r="B61" s="40"/>
      <c r="C61" s="41" t="s">
        <v>117</v>
      </c>
      <c r="D61" s="42"/>
      <c r="E61" s="42"/>
      <c r="F61" s="50"/>
      <c r="G61" s="50"/>
      <c r="H61" s="50"/>
      <c r="I61" s="50"/>
      <c r="J61" s="50"/>
      <c r="K61" s="50"/>
      <c r="L61" s="50"/>
      <c r="M61" s="45" t="str">
        <f t="shared" si="8"/>
        <v/>
      </c>
      <c r="N61" s="48" t="str">
        <f t="shared" si="9"/>
        <v/>
      </c>
      <c r="O61" s="153"/>
    </row>
    <row r="62">
      <c r="B62" s="40"/>
      <c r="C62" s="41" t="s">
        <v>117</v>
      </c>
      <c r="D62" s="42"/>
      <c r="E62" s="42"/>
      <c r="F62" s="50"/>
      <c r="G62" s="50"/>
      <c r="H62" s="50"/>
      <c r="I62" s="50"/>
      <c r="J62" s="50"/>
      <c r="K62" s="50"/>
      <c r="L62" s="50"/>
      <c r="M62" s="45" t="str">
        <f t="shared" si="8"/>
        <v/>
      </c>
      <c r="N62" s="48" t="str">
        <f t="shared" si="9"/>
        <v/>
      </c>
      <c r="O62" s="153"/>
    </row>
    <row r="63">
      <c r="B63" s="40"/>
      <c r="C63" s="41" t="s">
        <v>117</v>
      </c>
      <c r="D63" s="42"/>
      <c r="E63" s="42"/>
      <c r="F63" s="50"/>
      <c r="G63" s="50"/>
      <c r="H63" s="50"/>
      <c r="I63" s="50"/>
      <c r="J63" s="50"/>
      <c r="K63" s="50"/>
      <c r="L63" s="50"/>
      <c r="M63" s="45" t="str">
        <f t="shared" si="8"/>
        <v/>
      </c>
      <c r="N63" s="48" t="str">
        <f t="shared" si="9"/>
        <v/>
      </c>
      <c r="O63" s="153"/>
    </row>
    <row r="64">
      <c r="B64" s="40" t="s">
        <v>118</v>
      </c>
      <c r="C64" s="41" t="s">
        <v>119</v>
      </c>
      <c r="D64" s="41"/>
      <c r="E64" s="42"/>
      <c r="F64" s="50"/>
      <c r="G64" s="50"/>
      <c r="H64" s="49"/>
      <c r="I64" s="50"/>
      <c r="J64" s="50"/>
      <c r="K64" s="50"/>
      <c r="L64" s="50"/>
      <c r="M64" s="45" t="str">
        <f t="shared" si="8"/>
        <v/>
      </c>
      <c r="N64" s="48" t="str">
        <f t="shared" si="9"/>
        <v/>
      </c>
      <c r="O64" s="153"/>
    </row>
    <row r="65">
      <c r="B65" s="40"/>
      <c r="C65" s="41" t="s">
        <v>120</v>
      </c>
      <c r="D65" s="42"/>
      <c r="E65" s="42"/>
      <c r="F65" s="50"/>
      <c r="G65" s="50"/>
      <c r="H65" s="50"/>
      <c r="I65" s="50"/>
      <c r="J65" s="50"/>
      <c r="K65" s="50"/>
      <c r="L65" s="50"/>
      <c r="M65" s="45" t="str">
        <f t="shared" si="8"/>
        <v/>
      </c>
      <c r="N65" s="48" t="str">
        <f t="shared" si="9"/>
        <v/>
      </c>
      <c r="O65" s="153"/>
    </row>
    <row r="66">
      <c r="B66" s="40" t="s">
        <v>121</v>
      </c>
      <c r="C66" s="41" t="s">
        <v>122</v>
      </c>
      <c r="D66" s="41"/>
      <c r="E66" s="42"/>
      <c r="F66" s="50"/>
      <c r="G66" s="49"/>
      <c r="H66" s="50"/>
      <c r="I66" s="50"/>
      <c r="J66" s="50"/>
      <c r="K66" s="50"/>
      <c r="L66" s="50"/>
      <c r="M66" s="45" t="str">
        <f t="shared" si="8"/>
        <v/>
      </c>
      <c r="N66" s="48" t="str">
        <f t="shared" si="9"/>
        <v/>
      </c>
      <c r="O66" s="153"/>
    </row>
    <row r="67">
      <c r="B67" s="40"/>
      <c r="C67" s="41" t="s">
        <v>123</v>
      </c>
      <c r="D67" s="41" t="s">
        <v>124</v>
      </c>
      <c r="E67" s="42"/>
      <c r="F67" s="50"/>
      <c r="G67" s="49"/>
      <c r="H67" s="50"/>
      <c r="I67" s="50"/>
      <c r="J67" s="50"/>
      <c r="K67" s="50"/>
      <c r="L67" s="50"/>
      <c r="M67" s="45" t="str">
        <f t="shared" si="8"/>
        <v/>
      </c>
      <c r="N67" s="48" t="str">
        <f t="shared" si="9"/>
        <v/>
      </c>
      <c r="O67" s="153"/>
    </row>
    <row r="68">
      <c r="B68" s="40"/>
      <c r="C68" s="64" t="s">
        <v>125</v>
      </c>
      <c r="D68" s="41"/>
      <c r="E68" s="41"/>
      <c r="F68" s="50"/>
      <c r="G68" s="50"/>
      <c r="H68" s="49"/>
      <c r="I68" s="50"/>
      <c r="J68" s="50"/>
      <c r="K68" s="50"/>
      <c r="L68" s="50"/>
      <c r="M68" s="45" t="str">
        <f t="shared" si="8"/>
        <v/>
      </c>
      <c r="N68" s="48" t="str">
        <f t="shared" si="9"/>
        <v/>
      </c>
      <c r="O68" s="153"/>
    </row>
    <row r="69">
      <c r="B69" s="40" t="s">
        <v>126</v>
      </c>
      <c r="C69" s="41" t="s">
        <v>127</v>
      </c>
      <c r="D69" s="41"/>
      <c r="E69" s="42"/>
      <c r="F69" s="74" t="s">
        <v>128</v>
      </c>
      <c r="G69" s="74" t="s">
        <v>128</v>
      </c>
      <c r="H69" s="74" t="s">
        <v>128</v>
      </c>
      <c r="I69" s="74" t="s">
        <v>128</v>
      </c>
      <c r="J69" s="74" t="s">
        <v>128</v>
      </c>
      <c r="K69" s="74" t="s">
        <v>128</v>
      </c>
      <c r="L69" s="74" t="s">
        <v>128</v>
      </c>
      <c r="M69" s="74" t="s">
        <v>128</v>
      </c>
      <c r="N69" s="75"/>
      <c r="O69" s="153"/>
      <c r="P69" s="2" t="s">
        <v>129</v>
      </c>
    </row>
    <row r="70">
      <c r="B70" s="40"/>
      <c r="C70" s="41" t="s">
        <v>130</v>
      </c>
      <c r="D70" s="41" t="s">
        <v>95</v>
      </c>
      <c r="E70" s="42"/>
      <c r="F70" s="74" t="s">
        <v>128</v>
      </c>
      <c r="G70" s="74" t="s">
        <v>128</v>
      </c>
      <c r="H70" s="74" t="s">
        <v>128</v>
      </c>
      <c r="I70" s="74" t="s">
        <v>128</v>
      </c>
      <c r="J70" s="74" t="s">
        <v>128</v>
      </c>
      <c r="K70" s="74" t="s">
        <v>128</v>
      </c>
      <c r="L70" s="74" t="s">
        <v>128</v>
      </c>
      <c r="M70" s="74" t="s">
        <v>128</v>
      </c>
      <c r="N70" s="75" t="s">
        <v>128</v>
      </c>
      <c r="O70" s="153"/>
      <c r="P70" s="2" t="s">
        <v>129</v>
      </c>
    </row>
    <row r="71">
      <c r="B71" s="40"/>
      <c r="C71" s="76" t="s">
        <v>131</v>
      </c>
      <c r="D71" s="40"/>
      <c r="E71" s="40"/>
      <c r="F71" s="50"/>
      <c r="G71" s="50"/>
      <c r="H71" s="50"/>
      <c r="I71" s="50"/>
      <c r="J71" s="50"/>
      <c r="K71" s="50"/>
      <c r="L71" s="50"/>
      <c r="M71" s="45" t="str">
        <f>if(Count(F71:L71)&gt;0,sum(F71:L71),"")</f>
        <v/>
      </c>
      <c r="N71" s="48" t="str">
        <f>if(ISNUMBER(M71)=false,"",if($J$8&lt;&gt;0,if(M71&lt;&gt;"",M71*$J$8,""),""))</f>
        <v/>
      </c>
      <c r="O71" s="153"/>
    </row>
    <row r="72">
      <c r="B72" s="40" t="s">
        <v>132</v>
      </c>
      <c r="C72" s="41" t="s">
        <v>133</v>
      </c>
      <c r="D72" s="41"/>
      <c r="E72" s="42"/>
      <c r="F72" s="74"/>
      <c r="G72" s="74"/>
      <c r="H72" s="74"/>
      <c r="I72" s="74"/>
      <c r="J72" s="74"/>
      <c r="K72" s="74"/>
      <c r="L72" s="74"/>
      <c r="M72" s="74"/>
      <c r="N72" s="75"/>
      <c r="O72" s="153"/>
      <c r="P72" s="77"/>
    </row>
    <row r="73">
      <c r="B73" s="40"/>
      <c r="C73" s="41" t="s">
        <v>134</v>
      </c>
      <c r="D73" s="41" t="s">
        <v>95</v>
      </c>
      <c r="E73" s="42"/>
      <c r="F73" s="74" t="s">
        <v>128</v>
      </c>
      <c r="G73" s="74" t="s">
        <v>128</v>
      </c>
      <c r="H73" s="74" t="s">
        <v>128</v>
      </c>
      <c r="I73" s="74" t="s">
        <v>128</v>
      </c>
      <c r="J73" s="74" t="s">
        <v>128</v>
      </c>
      <c r="K73" s="74" t="s">
        <v>128</v>
      </c>
      <c r="L73" s="74" t="s">
        <v>128</v>
      </c>
      <c r="M73" s="74" t="s">
        <v>128</v>
      </c>
      <c r="N73" s="75" t="s">
        <v>128</v>
      </c>
      <c r="O73" s="153"/>
      <c r="P73" s="77" t="s">
        <v>136</v>
      </c>
    </row>
    <row r="74">
      <c r="B74" s="40"/>
      <c r="C74" s="76" t="s">
        <v>261</v>
      </c>
      <c r="D74" s="41" t="s">
        <v>262</v>
      </c>
      <c r="E74" s="41"/>
      <c r="F74" s="49"/>
      <c r="G74" s="49"/>
      <c r="H74" s="49"/>
      <c r="I74" s="50"/>
      <c r="J74" s="50"/>
      <c r="K74" s="50"/>
      <c r="L74" s="50"/>
      <c r="M74" s="45" t="str">
        <f t="shared" ref="M74:M82" si="10">if(Count(F74:L74)&gt;0,sum(F74:L74),"")</f>
        <v/>
      </c>
      <c r="N74" s="48" t="str">
        <f t="shared" ref="N74:N82" si="11">if(ISNUMBER(M74)=false,"",if($J$8&lt;&gt;0,if(M74&lt;&gt;"",M74*$J$8,""),""))</f>
        <v/>
      </c>
      <c r="O74" s="157" t="s">
        <v>268</v>
      </c>
    </row>
    <row r="75">
      <c r="B75" s="40"/>
      <c r="C75" s="76" t="s">
        <v>261</v>
      </c>
      <c r="D75" s="41" t="s">
        <v>275</v>
      </c>
      <c r="E75" s="41"/>
      <c r="F75" s="221"/>
      <c r="G75" s="221"/>
      <c r="H75" s="49"/>
      <c r="I75" s="50"/>
      <c r="J75" s="50"/>
      <c r="K75" s="50"/>
      <c r="L75" s="50"/>
      <c r="M75" s="45" t="str">
        <f t="shared" si="10"/>
        <v/>
      </c>
      <c r="N75" s="48" t="str">
        <f t="shared" si="11"/>
        <v/>
      </c>
      <c r="O75" s="157" t="s">
        <v>282</v>
      </c>
    </row>
    <row r="76">
      <c r="B76" s="40" t="s">
        <v>139</v>
      </c>
      <c r="C76" s="76" t="s">
        <v>137</v>
      </c>
      <c r="D76" s="41"/>
      <c r="E76" s="41"/>
      <c r="F76" s="49"/>
      <c r="G76" s="50"/>
      <c r="H76" s="50"/>
      <c r="I76" s="50"/>
      <c r="J76" s="50"/>
      <c r="K76" s="50"/>
      <c r="L76" s="50"/>
      <c r="M76" s="45" t="str">
        <f t="shared" si="10"/>
        <v/>
      </c>
      <c r="N76" s="48" t="str">
        <f t="shared" si="11"/>
        <v/>
      </c>
      <c r="O76" s="153"/>
    </row>
    <row r="77">
      <c r="B77" s="40" t="s">
        <v>140</v>
      </c>
      <c r="C77" s="42"/>
      <c r="D77" s="41"/>
      <c r="E77" s="41"/>
      <c r="F77" s="50"/>
      <c r="G77" s="50"/>
      <c r="H77" s="49"/>
      <c r="I77" s="50"/>
      <c r="J77" s="50"/>
      <c r="K77" s="50"/>
      <c r="L77" s="50"/>
      <c r="M77" s="45" t="str">
        <f t="shared" si="10"/>
        <v/>
      </c>
      <c r="N77" s="48" t="str">
        <f t="shared" si="11"/>
        <v/>
      </c>
      <c r="O77" s="153"/>
    </row>
    <row r="78">
      <c r="B78" s="40" t="s">
        <v>141</v>
      </c>
      <c r="C78" s="42"/>
      <c r="D78" s="41"/>
      <c r="E78" s="41"/>
      <c r="F78" s="50"/>
      <c r="G78" s="50"/>
      <c r="H78" s="49"/>
      <c r="I78" s="50"/>
      <c r="J78" s="50"/>
      <c r="K78" s="50"/>
      <c r="L78" s="50"/>
      <c r="M78" s="45" t="str">
        <f t="shared" si="10"/>
        <v/>
      </c>
      <c r="N78" s="48" t="str">
        <f t="shared" si="11"/>
        <v/>
      </c>
      <c r="O78" s="153"/>
    </row>
    <row r="79">
      <c r="B79" s="40" t="s">
        <v>142</v>
      </c>
      <c r="C79" s="42"/>
      <c r="D79" s="42"/>
      <c r="E79" s="42"/>
      <c r="F79" s="50"/>
      <c r="G79" s="50"/>
      <c r="H79" s="50"/>
      <c r="I79" s="50"/>
      <c r="J79" s="50"/>
      <c r="K79" s="50"/>
      <c r="L79" s="50"/>
      <c r="M79" s="45" t="str">
        <f t="shared" si="10"/>
        <v/>
      </c>
      <c r="N79" s="48" t="str">
        <f t="shared" si="11"/>
        <v/>
      </c>
      <c r="O79" s="153"/>
    </row>
    <row r="80">
      <c r="B80" s="40" t="s">
        <v>143</v>
      </c>
      <c r="C80" s="42"/>
      <c r="D80" s="42"/>
      <c r="E80" s="42"/>
      <c r="F80" s="50"/>
      <c r="G80" s="50"/>
      <c r="H80" s="50"/>
      <c r="I80" s="50"/>
      <c r="J80" s="50"/>
      <c r="K80" s="50"/>
      <c r="L80" s="50"/>
      <c r="M80" s="45" t="str">
        <f t="shared" si="10"/>
        <v/>
      </c>
      <c r="N80" s="48" t="str">
        <f t="shared" si="11"/>
        <v/>
      </c>
      <c r="O80" s="153"/>
    </row>
    <row r="81">
      <c r="B81" s="40" t="s">
        <v>144</v>
      </c>
      <c r="C81" s="42"/>
      <c r="D81" s="42"/>
      <c r="E81" s="42"/>
      <c r="F81" s="50"/>
      <c r="G81" s="50"/>
      <c r="H81" s="50"/>
      <c r="I81" s="50"/>
      <c r="J81" s="50"/>
      <c r="K81" s="50"/>
      <c r="L81" s="50"/>
      <c r="M81" s="45" t="str">
        <f t="shared" si="10"/>
        <v/>
      </c>
      <c r="N81" s="48" t="str">
        <f t="shared" si="11"/>
        <v/>
      </c>
      <c r="O81" s="153"/>
    </row>
    <row r="82">
      <c r="B82" s="40" t="s">
        <v>145</v>
      </c>
      <c r="C82" s="42"/>
      <c r="D82" s="42"/>
      <c r="E82" s="42"/>
      <c r="F82" s="50"/>
      <c r="G82" s="50"/>
      <c r="H82" s="50"/>
      <c r="I82" s="50"/>
      <c r="J82" s="50"/>
      <c r="K82" s="50"/>
      <c r="L82" s="50"/>
      <c r="M82" s="45" t="str">
        <f t="shared" si="10"/>
        <v/>
      </c>
      <c r="N82" s="48" t="str">
        <f t="shared" si="11"/>
        <v/>
      </c>
      <c r="O82" s="154"/>
    </row>
    <row r="83">
      <c r="B83" s="33"/>
      <c r="C83" s="33"/>
      <c r="D83" s="33"/>
      <c r="E83" s="33"/>
      <c r="F83" s="147"/>
      <c r="G83" s="147"/>
      <c r="H83" s="147"/>
      <c r="I83" s="147"/>
      <c r="J83" s="147"/>
      <c r="K83" s="147"/>
      <c r="L83" s="147"/>
      <c r="N83" s="4"/>
      <c r="O83" s="45"/>
    </row>
    <row r="84">
      <c r="A84" s="8" t="s">
        <v>146</v>
      </c>
      <c r="B84" s="33"/>
      <c r="C84" s="33"/>
      <c r="D84" s="33"/>
      <c r="E84" s="33"/>
      <c r="F84" s="147"/>
      <c r="G84" s="147"/>
      <c r="H84" s="147"/>
      <c r="I84" s="147"/>
      <c r="J84" s="147"/>
      <c r="K84" s="147"/>
      <c r="L84" s="147"/>
      <c r="N84" s="4"/>
      <c r="O84" s="45"/>
    </row>
    <row r="85">
      <c r="B85" s="81" t="s">
        <v>939</v>
      </c>
      <c r="C85" s="82"/>
      <c r="D85" s="82"/>
      <c r="E85" s="82"/>
      <c r="F85" s="147"/>
      <c r="G85" s="147"/>
      <c r="H85" s="147"/>
      <c r="I85" s="147"/>
      <c r="J85" s="147"/>
      <c r="K85" s="147"/>
      <c r="L85" s="147"/>
      <c r="N85" s="4"/>
      <c r="O85" s="45"/>
    </row>
    <row r="86">
      <c r="B86" s="33"/>
      <c r="C86" s="33"/>
      <c r="D86" s="33"/>
      <c r="E86" s="33"/>
      <c r="F86" s="147"/>
      <c r="G86" s="147"/>
      <c r="H86" s="147"/>
      <c r="I86" s="147"/>
      <c r="J86" s="147"/>
      <c r="K86" s="147"/>
      <c r="L86" s="147"/>
      <c r="N86" s="4"/>
      <c r="O86" s="158"/>
      <c r="R86" s="83"/>
    </row>
    <row r="87">
      <c r="B87" s="40"/>
      <c r="C87" s="84"/>
      <c r="D87" s="42"/>
      <c r="E87" s="42"/>
      <c r="F87" s="50"/>
      <c r="G87" s="50"/>
      <c r="H87" s="50"/>
      <c r="I87" s="50"/>
      <c r="J87" s="50"/>
      <c r="K87" s="50"/>
      <c r="L87" s="50"/>
      <c r="M87" s="85" t="str">
        <f t="shared" ref="M87:M137" si="12">if(Count(F87:L87)&gt;0,sum(F87:L87),"")</f>
        <v/>
      </c>
      <c r="N87" s="48" t="str">
        <f t="shared" ref="N87:N137" si="13">if(ISNUMBER(M87)=false,"",if($J$8&lt;&gt;0,if(M87&lt;&gt;"",M87*$J$8,""),""))</f>
        <v/>
      </c>
      <c r="O87" s="154"/>
    </row>
    <row r="88">
      <c r="B88" s="40"/>
      <c r="C88" s="84"/>
      <c r="D88" s="42"/>
      <c r="E88" s="42"/>
      <c r="F88" s="50"/>
      <c r="G88" s="50"/>
      <c r="H88" s="50"/>
      <c r="I88" s="50"/>
      <c r="J88" s="50"/>
      <c r="K88" s="50"/>
      <c r="L88" s="50"/>
      <c r="M88" s="85" t="str">
        <f t="shared" si="12"/>
        <v/>
      </c>
      <c r="N88" s="48" t="str">
        <f t="shared" si="13"/>
        <v/>
      </c>
      <c r="O88" s="154"/>
    </row>
    <row r="89">
      <c r="B89" s="40"/>
      <c r="C89" s="84"/>
      <c r="D89" s="42"/>
      <c r="E89" s="42"/>
      <c r="F89" s="50"/>
      <c r="G89" s="50"/>
      <c r="H89" s="50"/>
      <c r="I89" s="50"/>
      <c r="J89" s="50"/>
      <c r="K89" s="50"/>
      <c r="L89" s="50"/>
      <c r="M89" s="85" t="str">
        <f t="shared" si="12"/>
        <v/>
      </c>
      <c r="N89" s="48" t="str">
        <f t="shared" si="13"/>
        <v/>
      </c>
      <c r="O89" s="154"/>
    </row>
    <row r="90">
      <c r="B90" s="40"/>
      <c r="C90" s="84"/>
      <c r="D90" s="42"/>
      <c r="E90" s="42"/>
      <c r="F90" s="50"/>
      <c r="G90" s="50"/>
      <c r="H90" s="50"/>
      <c r="I90" s="50"/>
      <c r="J90" s="50"/>
      <c r="K90" s="50"/>
      <c r="L90" s="50"/>
      <c r="M90" s="85" t="str">
        <f t="shared" si="12"/>
        <v/>
      </c>
      <c r="N90" s="48" t="str">
        <f t="shared" si="13"/>
        <v/>
      </c>
      <c r="O90" s="154"/>
    </row>
    <row r="91">
      <c r="B91" s="40"/>
      <c r="C91" s="84"/>
      <c r="D91" s="42"/>
      <c r="E91" s="42"/>
      <c r="F91" s="50"/>
      <c r="G91" s="50"/>
      <c r="H91" s="50"/>
      <c r="I91" s="50"/>
      <c r="J91" s="50"/>
      <c r="K91" s="50"/>
      <c r="L91" s="50"/>
      <c r="M91" s="85" t="str">
        <f t="shared" si="12"/>
        <v/>
      </c>
      <c r="N91" s="48" t="str">
        <f t="shared" si="13"/>
        <v/>
      </c>
      <c r="O91" s="154"/>
    </row>
    <row r="92">
      <c r="B92" s="40"/>
      <c r="C92" s="84"/>
      <c r="D92" s="42"/>
      <c r="E92" s="42"/>
      <c r="F92" s="50"/>
      <c r="G92" s="50"/>
      <c r="H92" s="50"/>
      <c r="I92" s="50"/>
      <c r="J92" s="50"/>
      <c r="K92" s="50"/>
      <c r="L92" s="50"/>
      <c r="M92" s="85" t="str">
        <f t="shared" si="12"/>
        <v/>
      </c>
      <c r="N92" s="48" t="str">
        <f t="shared" si="13"/>
        <v/>
      </c>
      <c r="O92" s="154"/>
    </row>
    <row r="93">
      <c r="B93" s="40"/>
      <c r="C93" s="84"/>
      <c r="D93" s="42"/>
      <c r="E93" s="42"/>
      <c r="F93" s="50"/>
      <c r="G93" s="50"/>
      <c r="H93" s="50"/>
      <c r="I93" s="50"/>
      <c r="J93" s="50"/>
      <c r="K93" s="50"/>
      <c r="L93" s="50"/>
      <c r="M93" s="85" t="str">
        <f t="shared" si="12"/>
        <v/>
      </c>
      <c r="N93" s="48" t="str">
        <f t="shared" si="13"/>
        <v/>
      </c>
      <c r="O93" s="154"/>
    </row>
    <row r="94">
      <c r="B94" s="40"/>
      <c r="C94" s="84"/>
      <c r="D94" s="42"/>
      <c r="E94" s="42"/>
      <c r="F94" s="50"/>
      <c r="G94" s="50"/>
      <c r="H94" s="50"/>
      <c r="I94" s="50"/>
      <c r="J94" s="50"/>
      <c r="K94" s="50"/>
      <c r="L94" s="50"/>
      <c r="M94" s="85" t="str">
        <f t="shared" si="12"/>
        <v/>
      </c>
      <c r="N94" s="48" t="str">
        <f t="shared" si="13"/>
        <v/>
      </c>
      <c r="O94" s="154"/>
    </row>
    <row r="95">
      <c r="B95" s="40"/>
      <c r="C95" s="84"/>
      <c r="D95" s="42"/>
      <c r="E95" s="42"/>
      <c r="F95" s="50"/>
      <c r="G95" s="50"/>
      <c r="H95" s="50"/>
      <c r="I95" s="50"/>
      <c r="J95" s="50"/>
      <c r="K95" s="50"/>
      <c r="L95" s="50"/>
      <c r="M95" s="85" t="str">
        <f t="shared" si="12"/>
        <v/>
      </c>
      <c r="N95" s="48" t="str">
        <f t="shared" si="13"/>
        <v/>
      </c>
      <c r="O95" s="154"/>
    </row>
    <row r="96">
      <c r="B96" s="40"/>
      <c r="C96" s="84"/>
      <c r="D96" s="42"/>
      <c r="E96" s="42"/>
      <c r="F96" s="50"/>
      <c r="G96" s="50"/>
      <c r="H96" s="50"/>
      <c r="I96" s="50"/>
      <c r="J96" s="50"/>
      <c r="K96" s="50"/>
      <c r="L96" s="50"/>
      <c r="M96" s="85" t="str">
        <f t="shared" si="12"/>
        <v/>
      </c>
      <c r="N96" s="48" t="str">
        <f t="shared" si="13"/>
        <v/>
      </c>
      <c r="O96" s="154"/>
    </row>
    <row r="97">
      <c r="B97" s="40"/>
      <c r="C97" s="84"/>
      <c r="D97" s="42"/>
      <c r="E97" s="42"/>
      <c r="F97" s="50"/>
      <c r="G97" s="50"/>
      <c r="H97" s="50"/>
      <c r="I97" s="50"/>
      <c r="J97" s="50"/>
      <c r="K97" s="50"/>
      <c r="L97" s="50"/>
      <c r="M97" s="85" t="str">
        <f t="shared" si="12"/>
        <v/>
      </c>
      <c r="N97" s="48" t="str">
        <f t="shared" si="13"/>
        <v/>
      </c>
      <c r="O97" s="154"/>
    </row>
    <row r="98">
      <c r="B98" s="40"/>
      <c r="C98" s="84"/>
      <c r="D98" s="42"/>
      <c r="E98" s="42"/>
      <c r="F98" s="50"/>
      <c r="G98" s="50"/>
      <c r="H98" s="50"/>
      <c r="I98" s="50"/>
      <c r="J98" s="50"/>
      <c r="K98" s="50"/>
      <c r="L98" s="50"/>
      <c r="M98" s="85" t="str">
        <f t="shared" si="12"/>
        <v/>
      </c>
      <c r="N98" s="48" t="str">
        <f t="shared" si="13"/>
        <v/>
      </c>
      <c r="O98" s="154"/>
    </row>
    <row r="99">
      <c r="B99" s="40"/>
      <c r="C99" s="84"/>
      <c r="D99" s="42"/>
      <c r="E99" s="42"/>
      <c r="F99" s="50"/>
      <c r="G99" s="50"/>
      <c r="H99" s="50"/>
      <c r="I99" s="50"/>
      <c r="J99" s="50"/>
      <c r="K99" s="50"/>
      <c r="L99" s="50"/>
      <c r="M99" s="85" t="str">
        <f t="shared" si="12"/>
        <v/>
      </c>
      <c r="N99" s="48" t="str">
        <f t="shared" si="13"/>
        <v/>
      </c>
      <c r="O99" s="154"/>
    </row>
    <row r="100">
      <c r="B100" s="40"/>
      <c r="C100" s="84"/>
      <c r="D100" s="42"/>
      <c r="E100" s="42"/>
      <c r="F100" s="50"/>
      <c r="G100" s="50"/>
      <c r="H100" s="50"/>
      <c r="I100" s="50"/>
      <c r="J100" s="50"/>
      <c r="K100" s="50"/>
      <c r="L100" s="50"/>
      <c r="M100" s="85" t="str">
        <f t="shared" si="12"/>
        <v/>
      </c>
      <c r="N100" s="48" t="str">
        <f t="shared" si="13"/>
        <v/>
      </c>
      <c r="O100" s="154"/>
    </row>
    <row r="101">
      <c r="B101" s="40"/>
      <c r="C101" s="84"/>
      <c r="D101" s="42"/>
      <c r="E101" s="42"/>
      <c r="F101" s="50"/>
      <c r="G101" s="50"/>
      <c r="H101" s="50"/>
      <c r="I101" s="50"/>
      <c r="J101" s="50"/>
      <c r="K101" s="50"/>
      <c r="L101" s="50"/>
      <c r="M101" s="85" t="str">
        <f t="shared" si="12"/>
        <v/>
      </c>
      <c r="N101" s="48" t="str">
        <f t="shared" si="13"/>
        <v/>
      </c>
      <c r="O101" s="154"/>
    </row>
    <row r="102">
      <c r="B102" s="40"/>
      <c r="C102" s="84"/>
      <c r="D102" s="42"/>
      <c r="E102" s="42"/>
      <c r="F102" s="50"/>
      <c r="G102" s="50"/>
      <c r="H102" s="50"/>
      <c r="I102" s="50"/>
      <c r="J102" s="50"/>
      <c r="K102" s="50"/>
      <c r="L102" s="50"/>
      <c r="M102" s="85" t="str">
        <f t="shared" si="12"/>
        <v/>
      </c>
      <c r="N102" s="48" t="str">
        <f t="shared" si="13"/>
        <v/>
      </c>
      <c r="O102" s="154"/>
    </row>
    <row r="103">
      <c r="B103" s="40"/>
      <c r="C103" s="84"/>
      <c r="D103" s="42"/>
      <c r="E103" s="42"/>
      <c r="F103" s="50"/>
      <c r="G103" s="50"/>
      <c r="H103" s="50"/>
      <c r="I103" s="50"/>
      <c r="J103" s="50"/>
      <c r="K103" s="50"/>
      <c r="L103" s="50"/>
      <c r="M103" s="85" t="str">
        <f t="shared" si="12"/>
        <v/>
      </c>
      <c r="N103" s="48" t="str">
        <f t="shared" si="13"/>
        <v/>
      </c>
      <c r="O103" s="154"/>
    </row>
    <row r="104">
      <c r="B104" s="40"/>
      <c r="C104" s="84"/>
      <c r="D104" s="42"/>
      <c r="E104" s="42"/>
      <c r="F104" s="50"/>
      <c r="G104" s="50"/>
      <c r="H104" s="50"/>
      <c r="I104" s="50"/>
      <c r="J104" s="50"/>
      <c r="K104" s="50"/>
      <c r="L104" s="50"/>
      <c r="M104" s="85" t="str">
        <f t="shared" si="12"/>
        <v/>
      </c>
      <c r="N104" s="48" t="str">
        <f t="shared" si="13"/>
        <v/>
      </c>
      <c r="O104" s="154"/>
    </row>
    <row r="105">
      <c r="B105" s="40"/>
      <c r="C105" s="84"/>
      <c r="D105" s="42"/>
      <c r="E105" s="42"/>
      <c r="F105" s="50"/>
      <c r="G105" s="50"/>
      <c r="H105" s="50"/>
      <c r="I105" s="50"/>
      <c r="J105" s="50"/>
      <c r="K105" s="50"/>
      <c r="L105" s="50"/>
      <c r="M105" s="85" t="str">
        <f t="shared" si="12"/>
        <v/>
      </c>
      <c r="N105" s="48" t="str">
        <f t="shared" si="13"/>
        <v/>
      </c>
      <c r="O105" s="154"/>
    </row>
    <row r="106">
      <c r="B106" s="40"/>
      <c r="C106" s="84"/>
      <c r="D106" s="42"/>
      <c r="E106" s="42"/>
      <c r="F106" s="50"/>
      <c r="G106" s="50"/>
      <c r="H106" s="50"/>
      <c r="I106" s="50"/>
      <c r="J106" s="50"/>
      <c r="K106" s="50"/>
      <c r="L106" s="50"/>
      <c r="M106" s="85" t="str">
        <f t="shared" si="12"/>
        <v/>
      </c>
      <c r="N106" s="48" t="str">
        <f t="shared" si="13"/>
        <v/>
      </c>
      <c r="O106" s="154"/>
    </row>
    <row r="107">
      <c r="B107" s="40"/>
      <c r="C107" s="84"/>
      <c r="D107" s="42"/>
      <c r="E107" s="42"/>
      <c r="F107" s="50"/>
      <c r="G107" s="50"/>
      <c r="H107" s="50"/>
      <c r="I107" s="50"/>
      <c r="J107" s="50"/>
      <c r="K107" s="50"/>
      <c r="L107" s="50"/>
      <c r="M107" s="85" t="str">
        <f t="shared" si="12"/>
        <v/>
      </c>
      <c r="N107" s="48" t="str">
        <f t="shared" si="13"/>
        <v/>
      </c>
      <c r="O107" s="154"/>
    </row>
    <row r="108">
      <c r="B108" s="40"/>
      <c r="C108" s="84"/>
      <c r="D108" s="42"/>
      <c r="E108" s="42"/>
      <c r="F108" s="50"/>
      <c r="G108" s="50"/>
      <c r="H108" s="50"/>
      <c r="I108" s="50"/>
      <c r="J108" s="50"/>
      <c r="K108" s="50"/>
      <c r="L108" s="50"/>
      <c r="M108" s="85" t="str">
        <f t="shared" si="12"/>
        <v/>
      </c>
      <c r="N108" s="48" t="str">
        <f t="shared" si="13"/>
        <v/>
      </c>
      <c r="O108" s="154"/>
    </row>
    <row r="109">
      <c r="B109" s="40"/>
      <c r="C109" s="84"/>
      <c r="D109" s="42"/>
      <c r="E109" s="42"/>
      <c r="F109" s="50"/>
      <c r="G109" s="50"/>
      <c r="H109" s="50"/>
      <c r="I109" s="50"/>
      <c r="J109" s="50"/>
      <c r="K109" s="50"/>
      <c r="L109" s="50"/>
      <c r="M109" s="85" t="str">
        <f t="shared" si="12"/>
        <v/>
      </c>
      <c r="N109" s="48" t="str">
        <f t="shared" si="13"/>
        <v/>
      </c>
      <c r="O109" s="154"/>
    </row>
    <row r="110">
      <c r="B110" s="40"/>
      <c r="C110" s="84"/>
      <c r="D110" s="42"/>
      <c r="E110" s="42"/>
      <c r="F110" s="50"/>
      <c r="G110" s="50"/>
      <c r="H110" s="50"/>
      <c r="I110" s="50"/>
      <c r="J110" s="50"/>
      <c r="K110" s="50"/>
      <c r="L110" s="50"/>
      <c r="M110" s="85" t="str">
        <f t="shared" si="12"/>
        <v/>
      </c>
      <c r="N110" s="48" t="str">
        <f t="shared" si="13"/>
        <v/>
      </c>
      <c r="O110" s="154"/>
    </row>
    <row r="111">
      <c r="B111" s="40"/>
      <c r="C111" s="84"/>
      <c r="D111" s="42"/>
      <c r="E111" s="42"/>
      <c r="F111" s="50"/>
      <c r="G111" s="50"/>
      <c r="H111" s="50"/>
      <c r="I111" s="50"/>
      <c r="J111" s="50"/>
      <c r="K111" s="50"/>
      <c r="L111" s="50"/>
      <c r="M111" s="85" t="str">
        <f t="shared" si="12"/>
        <v/>
      </c>
      <c r="N111" s="48" t="str">
        <f t="shared" si="13"/>
        <v/>
      </c>
      <c r="O111" s="154"/>
    </row>
    <row r="112">
      <c r="B112" s="40"/>
      <c r="C112" s="84"/>
      <c r="D112" s="42"/>
      <c r="E112" s="42"/>
      <c r="F112" s="50"/>
      <c r="G112" s="50"/>
      <c r="H112" s="50"/>
      <c r="I112" s="50"/>
      <c r="J112" s="50"/>
      <c r="K112" s="50"/>
      <c r="L112" s="50"/>
      <c r="M112" s="85" t="str">
        <f t="shared" si="12"/>
        <v/>
      </c>
      <c r="N112" s="48" t="str">
        <f t="shared" si="13"/>
        <v/>
      </c>
      <c r="O112" s="154"/>
    </row>
    <row r="113">
      <c r="B113" s="40"/>
      <c r="C113" s="84"/>
      <c r="D113" s="42"/>
      <c r="E113" s="42"/>
      <c r="F113" s="50"/>
      <c r="G113" s="50"/>
      <c r="H113" s="50"/>
      <c r="I113" s="50"/>
      <c r="J113" s="50"/>
      <c r="K113" s="50"/>
      <c r="L113" s="50"/>
      <c r="M113" s="85" t="str">
        <f t="shared" si="12"/>
        <v/>
      </c>
      <c r="N113" s="48" t="str">
        <f t="shared" si="13"/>
        <v/>
      </c>
      <c r="O113" s="154"/>
    </row>
    <row r="114">
      <c r="B114" s="40"/>
      <c r="C114" s="84"/>
      <c r="D114" s="42"/>
      <c r="E114" s="42"/>
      <c r="F114" s="50"/>
      <c r="G114" s="50"/>
      <c r="H114" s="50"/>
      <c r="I114" s="50"/>
      <c r="J114" s="50"/>
      <c r="K114" s="50"/>
      <c r="L114" s="50"/>
      <c r="M114" s="85" t="str">
        <f t="shared" si="12"/>
        <v/>
      </c>
      <c r="N114" s="48" t="str">
        <f t="shared" si="13"/>
        <v/>
      </c>
      <c r="O114" s="154"/>
    </row>
    <row r="115">
      <c r="B115" s="40"/>
      <c r="C115" s="84"/>
      <c r="D115" s="42"/>
      <c r="E115" s="42"/>
      <c r="F115" s="50"/>
      <c r="G115" s="50"/>
      <c r="H115" s="50"/>
      <c r="I115" s="50"/>
      <c r="J115" s="50"/>
      <c r="K115" s="50"/>
      <c r="L115" s="50"/>
      <c r="M115" s="85" t="str">
        <f t="shared" si="12"/>
        <v/>
      </c>
      <c r="N115" s="48" t="str">
        <f t="shared" si="13"/>
        <v/>
      </c>
      <c r="O115" s="154"/>
    </row>
    <row r="116">
      <c r="B116" s="40"/>
      <c r="C116" s="84"/>
      <c r="D116" s="42"/>
      <c r="E116" s="42"/>
      <c r="F116" s="50"/>
      <c r="G116" s="50"/>
      <c r="H116" s="50"/>
      <c r="I116" s="50"/>
      <c r="J116" s="50"/>
      <c r="K116" s="50"/>
      <c r="L116" s="50"/>
      <c r="M116" s="85" t="str">
        <f t="shared" si="12"/>
        <v/>
      </c>
      <c r="N116" s="48" t="str">
        <f t="shared" si="13"/>
        <v/>
      </c>
      <c r="O116" s="154"/>
    </row>
    <row r="117">
      <c r="B117" s="40"/>
      <c r="C117" s="84"/>
      <c r="D117" s="42"/>
      <c r="E117" s="42"/>
      <c r="F117" s="50"/>
      <c r="G117" s="50"/>
      <c r="H117" s="50"/>
      <c r="I117" s="50"/>
      <c r="J117" s="50"/>
      <c r="K117" s="50"/>
      <c r="L117" s="50"/>
      <c r="M117" s="85" t="str">
        <f t="shared" si="12"/>
        <v/>
      </c>
      <c r="N117" s="48" t="str">
        <f t="shared" si="13"/>
        <v/>
      </c>
      <c r="O117" s="154"/>
    </row>
    <row r="118">
      <c r="B118" s="40"/>
      <c r="C118" s="84"/>
      <c r="D118" s="42"/>
      <c r="E118" s="42"/>
      <c r="F118" s="50"/>
      <c r="G118" s="50"/>
      <c r="H118" s="50"/>
      <c r="I118" s="50"/>
      <c r="J118" s="50"/>
      <c r="K118" s="50"/>
      <c r="L118" s="50"/>
      <c r="M118" s="85" t="str">
        <f t="shared" si="12"/>
        <v/>
      </c>
      <c r="N118" s="48" t="str">
        <f t="shared" si="13"/>
        <v/>
      </c>
      <c r="O118" s="154"/>
    </row>
    <row r="119">
      <c r="B119" s="40"/>
      <c r="C119" s="84"/>
      <c r="D119" s="42"/>
      <c r="E119" s="42"/>
      <c r="F119" s="50"/>
      <c r="G119" s="50"/>
      <c r="H119" s="50"/>
      <c r="I119" s="50"/>
      <c r="J119" s="50"/>
      <c r="K119" s="50"/>
      <c r="L119" s="50"/>
      <c r="M119" s="85" t="str">
        <f t="shared" si="12"/>
        <v/>
      </c>
      <c r="N119" s="48" t="str">
        <f t="shared" si="13"/>
        <v/>
      </c>
      <c r="O119" s="154"/>
    </row>
    <row r="120">
      <c r="B120" s="40"/>
      <c r="C120" s="84"/>
      <c r="D120" s="42"/>
      <c r="E120" s="42"/>
      <c r="F120" s="50"/>
      <c r="G120" s="50"/>
      <c r="H120" s="50"/>
      <c r="I120" s="50"/>
      <c r="J120" s="50"/>
      <c r="K120" s="50"/>
      <c r="L120" s="50"/>
      <c r="M120" s="85" t="str">
        <f t="shared" si="12"/>
        <v/>
      </c>
      <c r="N120" s="48" t="str">
        <f t="shared" si="13"/>
        <v/>
      </c>
      <c r="O120" s="154"/>
    </row>
    <row r="121">
      <c r="B121" s="40"/>
      <c r="C121" s="84"/>
      <c r="D121" s="42"/>
      <c r="E121" s="42"/>
      <c r="F121" s="50"/>
      <c r="G121" s="50"/>
      <c r="H121" s="50"/>
      <c r="I121" s="50"/>
      <c r="J121" s="50"/>
      <c r="K121" s="50"/>
      <c r="L121" s="50"/>
      <c r="M121" s="85" t="str">
        <f t="shared" si="12"/>
        <v/>
      </c>
      <c r="N121" s="48" t="str">
        <f t="shared" si="13"/>
        <v/>
      </c>
      <c r="O121" s="154"/>
    </row>
    <row r="122">
      <c r="B122" s="40"/>
      <c r="C122" s="84"/>
      <c r="D122" s="42"/>
      <c r="E122" s="42"/>
      <c r="F122" s="50"/>
      <c r="G122" s="50"/>
      <c r="H122" s="50"/>
      <c r="I122" s="50"/>
      <c r="J122" s="50"/>
      <c r="K122" s="50"/>
      <c r="L122" s="50"/>
      <c r="M122" s="85" t="str">
        <f t="shared" si="12"/>
        <v/>
      </c>
      <c r="N122" s="48" t="str">
        <f t="shared" si="13"/>
        <v/>
      </c>
      <c r="O122" s="154"/>
    </row>
    <row r="123">
      <c r="B123" s="40"/>
      <c r="C123" s="84"/>
      <c r="D123" s="42"/>
      <c r="E123" s="42"/>
      <c r="F123" s="50"/>
      <c r="G123" s="50"/>
      <c r="H123" s="50"/>
      <c r="I123" s="50"/>
      <c r="J123" s="50"/>
      <c r="K123" s="50"/>
      <c r="L123" s="50"/>
      <c r="M123" s="85" t="str">
        <f t="shared" si="12"/>
        <v/>
      </c>
      <c r="N123" s="48" t="str">
        <f t="shared" si="13"/>
        <v/>
      </c>
      <c r="O123" s="154"/>
    </row>
    <row r="124">
      <c r="B124" s="40"/>
      <c r="C124" s="84"/>
      <c r="D124" s="42"/>
      <c r="E124" s="42"/>
      <c r="F124" s="50"/>
      <c r="G124" s="50"/>
      <c r="H124" s="50"/>
      <c r="I124" s="50"/>
      <c r="J124" s="50"/>
      <c r="K124" s="50"/>
      <c r="L124" s="50"/>
      <c r="M124" s="85" t="str">
        <f t="shared" si="12"/>
        <v/>
      </c>
      <c r="N124" s="48" t="str">
        <f t="shared" si="13"/>
        <v/>
      </c>
      <c r="O124" s="154"/>
    </row>
    <row r="125">
      <c r="B125" s="40"/>
      <c r="C125" s="84"/>
      <c r="D125" s="42"/>
      <c r="E125" s="42"/>
      <c r="F125" s="50"/>
      <c r="G125" s="50"/>
      <c r="H125" s="50"/>
      <c r="I125" s="50"/>
      <c r="J125" s="50"/>
      <c r="K125" s="50"/>
      <c r="L125" s="50"/>
      <c r="M125" s="85" t="str">
        <f t="shared" si="12"/>
        <v/>
      </c>
      <c r="N125" s="48" t="str">
        <f t="shared" si="13"/>
        <v/>
      </c>
      <c r="O125" s="154"/>
    </row>
    <row r="126">
      <c r="B126" s="40"/>
      <c r="C126" s="84"/>
      <c r="D126" s="42"/>
      <c r="E126" s="42"/>
      <c r="F126" s="50"/>
      <c r="G126" s="50"/>
      <c r="H126" s="50"/>
      <c r="I126" s="50"/>
      <c r="J126" s="50"/>
      <c r="K126" s="50"/>
      <c r="L126" s="50"/>
      <c r="M126" s="85" t="str">
        <f t="shared" si="12"/>
        <v/>
      </c>
      <c r="N126" s="48" t="str">
        <f t="shared" si="13"/>
        <v/>
      </c>
      <c r="O126" s="154"/>
    </row>
    <row r="127">
      <c r="B127" s="40"/>
      <c r="C127" s="84"/>
      <c r="D127" s="42"/>
      <c r="E127" s="42"/>
      <c r="F127" s="50"/>
      <c r="G127" s="50"/>
      <c r="H127" s="50"/>
      <c r="I127" s="50"/>
      <c r="J127" s="50"/>
      <c r="K127" s="50"/>
      <c r="L127" s="50"/>
      <c r="M127" s="85" t="str">
        <f t="shared" si="12"/>
        <v/>
      </c>
      <c r="N127" s="48" t="str">
        <f t="shared" si="13"/>
        <v/>
      </c>
      <c r="O127" s="154"/>
    </row>
    <row r="128">
      <c r="B128" s="40"/>
      <c r="C128" s="84"/>
      <c r="D128" s="42"/>
      <c r="E128" s="42"/>
      <c r="F128" s="50"/>
      <c r="G128" s="50"/>
      <c r="H128" s="50"/>
      <c r="I128" s="50"/>
      <c r="J128" s="50"/>
      <c r="K128" s="50"/>
      <c r="L128" s="50"/>
      <c r="M128" s="85" t="str">
        <f t="shared" si="12"/>
        <v/>
      </c>
      <c r="N128" s="48" t="str">
        <f t="shared" si="13"/>
        <v/>
      </c>
      <c r="O128" s="154"/>
    </row>
    <row r="129">
      <c r="B129" s="40"/>
      <c r="C129" s="84"/>
      <c r="D129" s="42"/>
      <c r="E129" s="42"/>
      <c r="F129" s="50"/>
      <c r="G129" s="50"/>
      <c r="H129" s="50"/>
      <c r="I129" s="50"/>
      <c r="J129" s="50"/>
      <c r="K129" s="50"/>
      <c r="L129" s="50"/>
      <c r="M129" s="85" t="str">
        <f t="shared" si="12"/>
        <v/>
      </c>
      <c r="N129" s="48" t="str">
        <f t="shared" si="13"/>
        <v/>
      </c>
      <c r="O129" s="154"/>
    </row>
    <row r="130">
      <c r="B130" s="40"/>
      <c r="C130" s="84"/>
      <c r="D130" s="42"/>
      <c r="E130" s="42"/>
      <c r="F130" s="50"/>
      <c r="G130" s="50"/>
      <c r="H130" s="50"/>
      <c r="I130" s="50"/>
      <c r="J130" s="50"/>
      <c r="K130" s="50"/>
      <c r="L130" s="50"/>
      <c r="M130" s="85" t="str">
        <f t="shared" si="12"/>
        <v/>
      </c>
      <c r="N130" s="48" t="str">
        <f t="shared" si="13"/>
        <v/>
      </c>
      <c r="O130" s="154"/>
    </row>
    <row r="131">
      <c r="B131" s="40"/>
      <c r="C131" s="84"/>
      <c r="D131" s="42"/>
      <c r="E131" s="42"/>
      <c r="F131" s="50"/>
      <c r="G131" s="50"/>
      <c r="H131" s="50"/>
      <c r="I131" s="50"/>
      <c r="J131" s="50"/>
      <c r="K131" s="50"/>
      <c r="L131" s="50"/>
      <c r="M131" s="85" t="str">
        <f t="shared" si="12"/>
        <v/>
      </c>
      <c r="N131" s="48" t="str">
        <f t="shared" si="13"/>
        <v/>
      </c>
      <c r="O131" s="154"/>
    </row>
    <row r="132">
      <c r="B132" s="40"/>
      <c r="C132" s="84"/>
      <c r="D132" s="42"/>
      <c r="E132" s="42"/>
      <c r="F132" s="50"/>
      <c r="G132" s="50"/>
      <c r="H132" s="50"/>
      <c r="I132" s="50"/>
      <c r="J132" s="50"/>
      <c r="K132" s="50"/>
      <c r="L132" s="50"/>
      <c r="M132" s="85" t="str">
        <f t="shared" si="12"/>
        <v/>
      </c>
      <c r="N132" s="48" t="str">
        <f t="shared" si="13"/>
        <v/>
      </c>
      <c r="O132" s="154"/>
    </row>
    <row r="133">
      <c r="B133" s="40"/>
      <c r="C133" s="84"/>
      <c r="D133" s="42"/>
      <c r="E133" s="42"/>
      <c r="F133" s="50"/>
      <c r="G133" s="50"/>
      <c r="H133" s="50"/>
      <c r="I133" s="50"/>
      <c r="J133" s="50"/>
      <c r="K133" s="50"/>
      <c r="L133" s="50"/>
      <c r="M133" s="85" t="str">
        <f t="shared" si="12"/>
        <v/>
      </c>
      <c r="N133" s="48" t="str">
        <f t="shared" si="13"/>
        <v/>
      </c>
      <c r="O133" s="154"/>
    </row>
    <row r="134">
      <c r="B134" s="40"/>
      <c r="C134" s="84"/>
      <c r="D134" s="42"/>
      <c r="E134" s="42"/>
      <c r="F134" s="50"/>
      <c r="G134" s="50"/>
      <c r="H134" s="50"/>
      <c r="I134" s="50"/>
      <c r="J134" s="50"/>
      <c r="K134" s="50"/>
      <c r="L134" s="50"/>
      <c r="M134" s="85" t="str">
        <f t="shared" si="12"/>
        <v/>
      </c>
      <c r="N134" s="48" t="str">
        <f t="shared" si="13"/>
        <v/>
      </c>
      <c r="O134" s="154"/>
    </row>
    <row r="135">
      <c r="B135" s="40"/>
      <c r="C135" s="84"/>
      <c r="D135" s="42"/>
      <c r="E135" s="42"/>
      <c r="F135" s="50"/>
      <c r="G135" s="50"/>
      <c r="H135" s="50"/>
      <c r="I135" s="50"/>
      <c r="J135" s="50"/>
      <c r="K135" s="50"/>
      <c r="L135" s="50"/>
      <c r="M135" s="85" t="str">
        <f t="shared" si="12"/>
        <v/>
      </c>
      <c r="N135" s="48" t="str">
        <f t="shared" si="13"/>
        <v/>
      </c>
      <c r="O135" s="154"/>
    </row>
    <row r="136">
      <c r="B136" s="40"/>
      <c r="C136" s="84"/>
      <c r="D136" s="42"/>
      <c r="E136" s="42"/>
      <c r="F136" s="50"/>
      <c r="G136" s="50"/>
      <c r="H136" s="50"/>
      <c r="I136" s="50"/>
      <c r="J136" s="50"/>
      <c r="K136" s="50"/>
      <c r="L136" s="50"/>
      <c r="M136" s="85" t="str">
        <f t="shared" si="12"/>
        <v/>
      </c>
      <c r="N136" s="48" t="str">
        <f t="shared" si="13"/>
        <v/>
      </c>
      <c r="O136" s="154"/>
    </row>
    <row r="137">
      <c r="B137" s="40"/>
      <c r="C137" s="84"/>
      <c r="D137" s="42"/>
      <c r="E137" s="42"/>
      <c r="F137" s="50"/>
      <c r="G137" s="50"/>
      <c r="H137" s="50"/>
      <c r="I137" s="50"/>
      <c r="J137" s="50"/>
      <c r="K137" s="50"/>
      <c r="L137" s="50"/>
      <c r="M137" s="85" t="str">
        <f t="shared" si="12"/>
        <v/>
      </c>
      <c r="N137" s="48" t="str">
        <f t="shared" si="13"/>
        <v/>
      </c>
      <c r="O137" s="154"/>
    </row>
    <row r="138">
      <c r="A138" s="7"/>
      <c r="B138" s="86"/>
      <c r="C138" s="87"/>
      <c r="D138" s="88"/>
      <c r="E138" s="88"/>
      <c r="F138" s="44"/>
      <c r="G138" s="44"/>
      <c r="H138" s="43"/>
      <c r="I138" s="44"/>
      <c r="J138" s="44"/>
      <c r="K138" s="44"/>
      <c r="L138" s="44"/>
      <c r="M138" s="44"/>
      <c r="N138" s="44"/>
    </row>
    <row r="139">
      <c r="A139" s="89" t="s">
        <v>148</v>
      </c>
      <c r="B139" s="86"/>
      <c r="C139" s="87"/>
      <c r="D139" s="88"/>
      <c r="E139" s="88"/>
      <c r="F139" s="44"/>
      <c r="G139" s="44"/>
      <c r="H139" s="43"/>
      <c r="I139" s="44"/>
      <c r="J139" s="44"/>
      <c r="K139" s="44"/>
      <c r="L139" s="44"/>
      <c r="M139" s="44"/>
      <c r="N139" s="44"/>
    </row>
    <row r="140">
      <c r="A140" s="7"/>
      <c r="B140" s="86"/>
      <c r="C140" s="87"/>
      <c r="D140" s="88"/>
      <c r="E140" s="88"/>
      <c r="F140" s="44"/>
      <c r="G140" s="44"/>
      <c r="H140" s="43"/>
      <c r="I140" s="44"/>
      <c r="J140" s="44"/>
      <c r="K140" s="44"/>
      <c r="L140" s="44"/>
      <c r="M140" s="44"/>
      <c r="N140" s="44"/>
    </row>
    <row r="141">
      <c r="A141" s="7"/>
      <c r="B141" s="90" t="s">
        <v>149</v>
      </c>
      <c r="C141" s="91"/>
      <c r="D141" s="92"/>
      <c r="E141" s="88"/>
      <c r="F141" s="44"/>
      <c r="G141" s="44"/>
      <c r="H141" s="43"/>
      <c r="I141" s="44"/>
      <c r="J141" s="44"/>
      <c r="K141" s="44"/>
      <c r="L141" s="44"/>
      <c r="M141" s="44"/>
      <c r="N141" s="44"/>
    </row>
    <row r="142">
      <c r="A142" s="7"/>
      <c r="B142" s="93"/>
      <c r="C142" s="94" t="s">
        <v>150</v>
      </c>
      <c r="D142" s="92"/>
      <c r="E142" s="88"/>
      <c r="F142" s="44"/>
      <c r="G142" s="44"/>
      <c r="H142" s="43"/>
      <c r="I142" s="44"/>
      <c r="J142" s="44"/>
      <c r="K142" s="44"/>
      <c r="L142" s="44"/>
      <c r="M142" s="44"/>
      <c r="N142" s="44"/>
    </row>
    <row r="143">
      <c r="A143" s="7"/>
      <c r="B143" s="95" t="s">
        <v>151</v>
      </c>
      <c r="C143" s="96" t="s">
        <v>152</v>
      </c>
      <c r="D143" s="92"/>
      <c r="E143" s="88"/>
      <c r="F143" s="44"/>
      <c r="G143" s="44"/>
      <c r="H143" s="43"/>
      <c r="I143" s="44"/>
      <c r="J143" s="44"/>
      <c r="K143" s="44"/>
      <c r="L143" s="44"/>
      <c r="M143" s="44"/>
      <c r="N143" s="44"/>
    </row>
    <row r="144">
      <c r="A144" s="7"/>
      <c r="B144" s="97"/>
      <c r="C144" s="98" t="s">
        <v>153</v>
      </c>
      <c r="D144" s="92"/>
      <c r="E144" s="88"/>
      <c r="F144" s="44"/>
      <c r="G144" s="44"/>
      <c r="H144" s="43"/>
      <c r="I144" s="44"/>
      <c r="J144" s="44"/>
      <c r="K144" s="44"/>
      <c r="L144" s="44"/>
      <c r="M144" s="44"/>
      <c r="N144" s="44"/>
    </row>
    <row r="145">
      <c r="A145" s="7"/>
      <c r="B145" s="99"/>
      <c r="C145" s="100" t="s">
        <v>154</v>
      </c>
      <c r="D145" s="92"/>
      <c r="E145" s="88"/>
      <c r="F145" s="44"/>
      <c r="G145" s="44"/>
      <c r="H145" s="43"/>
      <c r="I145" s="44"/>
      <c r="J145" s="44"/>
      <c r="K145" s="44"/>
      <c r="L145" s="44"/>
      <c r="M145" s="44"/>
      <c r="N145" s="44"/>
    </row>
    <row r="146">
      <c r="A146" s="7"/>
      <c r="B146" s="160"/>
      <c r="C146" s="43"/>
      <c r="D146" s="161"/>
      <c r="E146" s="88"/>
      <c r="F146" s="101"/>
      <c r="H146" s="43"/>
      <c r="I146" s="44"/>
      <c r="J146" s="44"/>
      <c r="K146" s="44"/>
      <c r="L146" s="44"/>
      <c r="M146" s="44"/>
      <c r="N146" s="44"/>
    </row>
    <row r="147">
      <c r="A147" s="7"/>
      <c r="B147" s="43"/>
      <c r="C147" s="101" t="s">
        <v>156</v>
      </c>
      <c r="D147" s="162" t="s">
        <v>178</v>
      </c>
      <c r="F147" s="101"/>
      <c r="H147" s="43"/>
      <c r="I147" s="44"/>
      <c r="J147" s="44"/>
      <c r="K147" s="44"/>
      <c r="L147" s="44"/>
      <c r="M147" s="44"/>
      <c r="N147" s="44"/>
    </row>
    <row r="148">
      <c r="B148" s="163" t="s">
        <v>301</v>
      </c>
      <c r="C148" s="104"/>
      <c r="D148" s="105"/>
      <c r="F148" s="107"/>
      <c r="G148" s="107"/>
      <c r="H148" s="43"/>
      <c r="I148" s="44"/>
      <c r="J148" s="44"/>
      <c r="K148" s="44"/>
      <c r="L148" s="44"/>
      <c r="M148" s="44"/>
      <c r="N148" s="44"/>
    </row>
    <row r="149">
      <c r="B149" s="108"/>
      <c r="C149" s="108"/>
      <c r="D149" s="164" t="s">
        <v>159</v>
      </c>
      <c r="F149" s="165"/>
      <c r="H149" s="109"/>
      <c r="I149" s="109"/>
      <c r="J149" s="71"/>
      <c r="K149" s="71"/>
      <c r="L149" s="71"/>
      <c r="M149" s="71"/>
      <c r="N149" s="71"/>
      <c r="P149" s="110"/>
      <c r="R149" s="111"/>
      <c r="S149" s="54"/>
      <c r="T149" s="54"/>
      <c r="U149" s="54"/>
      <c r="V149" s="54"/>
      <c r="W149" s="54"/>
      <c r="X149" s="54"/>
      <c r="Y149" s="54"/>
      <c r="Z149" s="54"/>
      <c r="AA149" s="54"/>
      <c r="AB149" s="54"/>
    </row>
    <row r="150">
      <c r="B150" s="108"/>
      <c r="C150" s="164"/>
      <c r="D150" s="164" t="s">
        <v>303</v>
      </c>
      <c r="F150" s="166"/>
      <c r="H150" s="109"/>
      <c r="I150" s="109"/>
      <c r="J150" s="71"/>
      <c r="K150" s="71"/>
      <c r="L150" s="71"/>
      <c r="M150" s="71"/>
      <c r="N150" s="71"/>
      <c r="P150" s="110"/>
      <c r="R150" s="111"/>
      <c r="S150" s="54"/>
      <c r="T150" s="54"/>
      <c r="U150" s="54"/>
      <c r="V150" s="54"/>
      <c r="W150" s="54"/>
      <c r="X150" s="54"/>
      <c r="Y150" s="54"/>
      <c r="Z150" s="54"/>
      <c r="AA150" s="54"/>
      <c r="AB150" s="54"/>
    </row>
    <row r="151">
      <c r="B151" s="108"/>
      <c r="C151" s="164" t="s">
        <v>940</v>
      </c>
      <c r="D151" s="167" t="s">
        <v>161</v>
      </c>
      <c r="F151" s="166"/>
      <c r="H151" s="109"/>
      <c r="I151" s="109"/>
      <c r="J151" s="71"/>
      <c r="K151" s="71"/>
      <c r="L151" s="71"/>
      <c r="M151" s="71"/>
      <c r="N151" s="71"/>
      <c r="P151" s="110"/>
      <c r="R151" s="111"/>
      <c r="S151" s="54"/>
      <c r="T151" s="54"/>
      <c r="U151" s="54"/>
      <c r="V151" s="54"/>
      <c r="W151" s="54"/>
      <c r="X151" s="54"/>
      <c r="Y151" s="54"/>
      <c r="Z151" s="54"/>
      <c r="AA151" s="54"/>
      <c r="AB151" s="54"/>
    </row>
    <row r="152">
      <c r="B152" s="108"/>
      <c r="C152" s="129" t="s">
        <v>384</v>
      </c>
      <c r="D152" s="167" t="s">
        <v>163</v>
      </c>
      <c r="F152" s="166"/>
      <c r="G152" s="168" t="str">
        <f>O51</f>
        <v/>
      </c>
      <c r="H152" s="169" t="s">
        <v>307</v>
      </c>
      <c r="I152" s="109"/>
      <c r="J152" s="71"/>
      <c r="K152" s="71"/>
      <c r="L152" s="71"/>
      <c r="M152" s="71"/>
      <c r="N152" s="71"/>
      <c r="P152" s="110"/>
      <c r="R152" s="111"/>
      <c r="S152" s="54"/>
      <c r="T152" s="54"/>
      <c r="U152" s="54"/>
      <c r="V152" s="54"/>
      <c r="W152" s="54"/>
      <c r="X152" s="54"/>
      <c r="Y152" s="54"/>
      <c r="Z152" s="54"/>
      <c r="AA152" s="54"/>
      <c r="AB152" s="54"/>
    </row>
    <row r="153">
      <c r="B153" s="108"/>
      <c r="C153" s="129" t="s">
        <v>308</v>
      </c>
      <c r="D153" s="167" t="s">
        <v>164</v>
      </c>
      <c r="F153" s="166"/>
      <c r="G153" s="168" t="str">
        <f>O33</f>
        <v/>
      </c>
      <c r="H153" s="169" t="s">
        <v>309</v>
      </c>
      <c r="I153" s="109"/>
      <c r="J153" s="71"/>
      <c r="K153" s="71"/>
      <c r="L153" s="71"/>
      <c r="M153" s="71"/>
      <c r="N153" s="71"/>
      <c r="P153" s="110"/>
      <c r="R153" s="111"/>
      <c r="S153" s="54"/>
      <c r="T153" s="54"/>
      <c r="U153" s="54"/>
      <c r="V153" s="54"/>
      <c r="W153" s="54"/>
      <c r="X153" s="54"/>
      <c r="Y153" s="54"/>
      <c r="Z153" s="54"/>
      <c r="AA153" s="54"/>
      <c r="AB153" s="54"/>
    </row>
    <row r="154">
      <c r="B154" s="108"/>
      <c r="C154" s="170" t="s">
        <v>310</v>
      </c>
      <c r="D154" s="171" t="s">
        <v>165</v>
      </c>
      <c r="F154" s="172"/>
      <c r="H154" s="173" t="s">
        <v>311</v>
      </c>
      <c r="I154" s="109"/>
      <c r="J154" s="71"/>
      <c r="K154" s="71"/>
      <c r="L154" s="71"/>
      <c r="M154" s="71"/>
      <c r="N154" s="71"/>
      <c r="P154" s="110"/>
      <c r="R154" s="111"/>
      <c r="S154" s="54"/>
      <c r="T154" s="54"/>
      <c r="U154" s="54"/>
      <c r="V154" s="54"/>
      <c r="W154" s="54"/>
      <c r="X154" s="54"/>
      <c r="Y154" s="54"/>
      <c r="Z154" s="54"/>
      <c r="AA154" s="54"/>
      <c r="AB154" s="54"/>
    </row>
    <row r="155">
      <c r="B155" s="114"/>
      <c r="C155" s="164" t="s">
        <v>167</v>
      </c>
      <c r="D155" s="164" t="s">
        <v>312</v>
      </c>
      <c r="F155" s="174"/>
      <c r="G155" s="175">
        <f>J8</f>
        <v>0</v>
      </c>
      <c r="H155" s="169" t="s">
        <v>313</v>
      </c>
      <c r="I155" s="71"/>
      <c r="J155" s="71"/>
      <c r="K155" s="71"/>
      <c r="L155" s="71"/>
      <c r="M155" s="71"/>
      <c r="N155" s="71"/>
      <c r="P155" s="110"/>
      <c r="R155" s="111"/>
      <c r="S155" s="54"/>
      <c r="T155" s="54"/>
      <c r="U155" s="54"/>
      <c r="V155" s="54"/>
      <c r="W155" s="54"/>
      <c r="X155" s="54"/>
      <c r="Y155" s="54"/>
      <c r="Z155" s="54"/>
      <c r="AA155" s="54"/>
      <c r="AB155" s="54"/>
    </row>
    <row r="156">
      <c r="B156" s="114"/>
      <c r="C156" s="164" t="s">
        <v>941</v>
      </c>
      <c r="D156" s="164" t="s">
        <v>168</v>
      </c>
      <c r="F156" s="166"/>
      <c r="H156" s="109"/>
      <c r="I156" s="71"/>
      <c r="J156" s="71"/>
      <c r="K156" s="71"/>
      <c r="L156" s="71"/>
      <c r="M156" s="71"/>
      <c r="N156" s="71"/>
      <c r="P156" s="110"/>
      <c r="R156" s="111"/>
      <c r="S156" s="54"/>
      <c r="T156" s="54"/>
      <c r="U156" s="54"/>
      <c r="V156" s="54"/>
      <c r="W156" s="54"/>
      <c r="X156" s="54"/>
      <c r="Y156" s="54"/>
      <c r="Z156" s="54"/>
      <c r="AA156" s="54"/>
      <c r="AB156" s="54"/>
    </row>
    <row r="157">
      <c r="B157" s="114"/>
      <c r="C157" s="176" t="s">
        <v>171</v>
      </c>
      <c r="D157" s="176" t="s">
        <v>170</v>
      </c>
      <c r="F157" s="172"/>
      <c r="H157" s="173" t="s">
        <v>311</v>
      </c>
      <c r="J157" s="71"/>
      <c r="K157" s="71"/>
      <c r="L157" s="71"/>
      <c r="M157" s="67"/>
      <c r="P157" s="110"/>
      <c r="R157" s="111"/>
      <c r="S157" s="54"/>
      <c r="T157" s="54"/>
      <c r="U157" s="54"/>
      <c r="V157" s="54"/>
      <c r="W157" s="54"/>
      <c r="X157" s="54"/>
      <c r="Y157" s="54"/>
      <c r="Z157" s="54"/>
      <c r="AA157" s="54"/>
      <c r="AB157" s="54"/>
    </row>
    <row r="158">
      <c r="B158" s="114"/>
      <c r="C158" s="108"/>
      <c r="D158" s="108"/>
      <c r="E158" s="108"/>
      <c r="H158" s="109"/>
      <c r="I158" s="109"/>
      <c r="J158" s="71"/>
      <c r="K158" s="71"/>
      <c r="L158" s="71"/>
      <c r="M158" s="71"/>
      <c r="N158" s="71"/>
      <c r="P158" s="110"/>
      <c r="R158" s="111"/>
      <c r="S158" s="54"/>
      <c r="T158" s="54"/>
      <c r="U158" s="54"/>
      <c r="V158" s="54"/>
      <c r="W158" s="54"/>
      <c r="X158" s="54"/>
      <c r="Y158" s="54"/>
      <c r="Z158" s="54"/>
      <c r="AA158" s="54"/>
      <c r="AB158" s="54"/>
    </row>
    <row r="159">
      <c r="B159" s="163" t="s">
        <v>172</v>
      </c>
      <c r="C159" s="108"/>
      <c r="D159" s="108"/>
      <c r="E159" s="108"/>
      <c r="H159" s="109"/>
      <c r="I159" s="109"/>
      <c r="J159" s="71"/>
      <c r="K159" s="71"/>
      <c r="L159" s="71"/>
      <c r="M159" s="71"/>
      <c r="N159" s="71"/>
      <c r="P159" s="110"/>
      <c r="R159" s="111"/>
      <c r="S159" s="54"/>
      <c r="T159" s="54"/>
      <c r="U159" s="54"/>
      <c r="V159" s="54"/>
      <c r="W159" s="54"/>
      <c r="X159" s="54"/>
      <c r="Y159" s="54"/>
      <c r="Z159" s="54"/>
      <c r="AA159" s="54"/>
      <c r="AB159" s="54"/>
    </row>
    <row r="160">
      <c r="B160" s="114"/>
      <c r="C160" s="164" t="s">
        <v>315</v>
      </c>
      <c r="D160" s="108"/>
      <c r="E160" s="108"/>
      <c r="F160" s="8" t="s">
        <v>316</v>
      </c>
      <c r="G160" s="8" t="s">
        <v>317</v>
      </c>
      <c r="H160" s="2" t="s">
        <v>318</v>
      </c>
      <c r="I160" s="109"/>
      <c r="J160" s="71"/>
      <c r="K160" s="71"/>
      <c r="L160" s="71"/>
      <c r="M160" s="71"/>
      <c r="N160" s="71"/>
      <c r="P160" s="110"/>
      <c r="Q160" s="116" t="s">
        <v>174</v>
      </c>
      <c r="R160" s="117"/>
      <c r="S160" s="117"/>
      <c r="T160" s="54"/>
      <c r="U160" s="54"/>
      <c r="V160" s="54"/>
      <c r="W160" s="54"/>
      <c r="X160" s="54"/>
      <c r="Y160" s="54"/>
      <c r="Z160" s="54"/>
      <c r="AA160" s="54"/>
    </row>
    <row r="161">
      <c r="B161" s="114"/>
      <c r="C161" s="129" t="s">
        <v>320</v>
      </c>
      <c r="D161" s="167" t="s">
        <v>321</v>
      </c>
      <c r="F161" s="166"/>
      <c r="G161" s="166"/>
      <c r="H161" s="115">
        <f t="shared" ref="H161:H163" si="14">F161+G161</f>
        <v>0</v>
      </c>
      <c r="I161" s="109"/>
      <c r="J161" s="71"/>
      <c r="K161" s="71"/>
      <c r="L161" s="71"/>
      <c r="M161" s="71"/>
      <c r="N161" s="71"/>
      <c r="P161" s="110"/>
      <c r="Q161" s="52"/>
      <c r="R161" s="123"/>
      <c r="S161" s="123"/>
      <c r="T161" s="124"/>
      <c r="U161" s="124"/>
      <c r="V161" s="124"/>
      <c r="W161" s="124"/>
      <c r="X161" s="124"/>
      <c r="Y161" s="124"/>
      <c r="Z161" s="124"/>
      <c r="AA161" s="124"/>
      <c r="AB161" s="124"/>
      <c r="AC161" s="124"/>
      <c r="AD161" s="124"/>
    </row>
    <row r="162">
      <c r="B162" s="114"/>
      <c r="C162" s="129" t="s">
        <v>320</v>
      </c>
      <c r="D162" s="167" t="s">
        <v>322</v>
      </c>
      <c r="F162" s="166"/>
      <c r="G162" s="166"/>
      <c r="H162" s="115">
        <f t="shared" si="14"/>
        <v>0</v>
      </c>
      <c r="I162" s="109"/>
      <c r="J162" s="71"/>
      <c r="K162" s="71"/>
      <c r="L162" s="71"/>
      <c r="M162" s="71"/>
      <c r="N162" s="71"/>
      <c r="P162" s="110"/>
      <c r="Q162" s="52" t="s">
        <v>178</v>
      </c>
      <c r="R162" s="123"/>
      <c r="S162" s="123"/>
      <c r="T162" s="124"/>
      <c r="U162" s="124"/>
      <c r="V162" s="124"/>
      <c r="W162" s="124"/>
      <c r="X162" s="124"/>
      <c r="Y162" s="124"/>
      <c r="Z162" s="124"/>
      <c r="AA162" s="124"/>
      <c r="AB162" s="124"/>
      <c r="AC162" s="124"/>
      <c r="AD162" s="124"/>
    </row>
    <row r="163">
      <c r="B163" s="114"/>
      <c r="C163" s="129" t="s">
        <v>320</v>
      </c>
      <c r="D163" s="167" t="s">
        <v>323</v>
      </c>
      <c r="F163" s="166"/>
      <c r="G163" s="166"/>
      <c r="H163" s="115">
        <f t="shared" si="14"/>
        <v>0</v>
      </c>
      <c r="I163" s="109"/>
      <c r="J163" s="71"/>
      <c r="K163" s="71"/>
      <c r="L163" s="71"/>
      <c r="M163" s="71"/>
      <c r="N163" s="71"/>
      <c r="P163" s="110"/>
      <c r="Q163" s="60"/>
      <c r="R163" s="54"/>
      <c r="S163" s="54"/>
      <c r="T163" s="54"/>
      <c r="U163" s="54"/>
      <c r="V163" s="54"/>
      <c r="W163" s="54"/>
      <c r="X163" s="54"/>
      <c r="Y163" s="54"/>
      <c r="Z163" s="54"/>
      <c r="AA163" s="54"/>
      <c r="AB163" s="54"/>
      <c r="AC163" s="54"/>
      <c r="AD163" s="54"/>
    </row>
    <row r="164">
      <c r="B164" s="108"/>
      <c r="C164" s="108"/>
      <c r="D164" s="108"/>
      <c r="E164" s="108"/>
      <c r="H164" s="109" t="s">
        <v>173</v>
      </c>
      <c r="I164" s="115">
        <f>sum(N165:N168)</f>
        <v>0</v>
      </c>
      <c r="J164" s="71"/>
      <c r="K164" s="71"/>
      <c r="L164" s="71"/>
      <c r="M164" s="71">
        <f>if(Count(F164:L164)&gt;0,sum(F164:L164),"")</f>
        <v>0</v>
      </c>
      <c r="N164" s="68" t="str">
        <f>if(ISNUMBER(M164)=false,"",if($J$8&lt;&gt;0,if(M164&lt;&gt;"",M164*$J$8,""),""))</f>
        <v/>
      </c>
      <c r="P164" s="110"/>
      <c r="Q164" s="52" t="s">
        <v>183</v>
      </c>
      <c r="R164" s="126"/>
      <c r="S164" s="126"/>
      <c r="T164" s="126"/>
      <c r="U164" s="126"/>
      <c r="V164" s="126"/>
      <c r="W164" s="127"/>
      <c r="X164" s="127"/>
      <c r="Y164" s="126"/>
      <c r="Z164" s="126"/>
      <c r="AA164" s="126"/>
      <c r="AB164" s="126"/>
      <c r="AC164" s="126"/>
      <c r="AD164" s="126"/>
    </row>
    <row r="165">
      <c r="B165" s="108"/>
      <c r="C165" s="105"/>
      <c r="D165" s="112"/>
      <c r="E165" s="112"/>
      <c r="G165" s="107" t="s">
        <v>175</v>
      </c>
      <c r="H165" s="43"/>
      <c r="I165" s="118">
        <f>N166+N167</f>
        <v>0</v>
      </c>
      <c r="J165" s="71"/>
      <c r="K165" s="71"/>
      <c r="L165" s="119"/>
      <c r="M165" s="120"/>
      <c r="N165" s="115"/>
      <c r="O165" s="121"/>
      <c r="P165" s="122"/>
      <c r="Q165" s="60" t="s">
        <v>185</v>
      </c>
      <c r="R165" s="69">
        <f t="shared" ref="R165:AD165" si="15">R164*$J$8</f>
        <v>0</v>
      </c>
      <c r="S165" s="69">
        <f t="shared" si="15"/>
        <v>0</v>
      </c>
      <c r="T165" s="69">
        <f t="shared" si="15"/>
        <v>0</v>
      </c>
      <c r="U165" s="69">
        <f t="shared" si="15"/>
        <v>0</v>
      </c>
      <c r="V165" s="69">
        <f t="shared" si="15"/>
        <v>0</v>
      </c>
      <c r="W165" s="128">
        <f t="shared" si="15"/>
        <v>0</v>
      </c>
      <c r="X165" s="128">
        <f t="shared" si="15"/>
        <v>0</v>
      </c>
      <c r="Y165" s="69">
        <f t="shared" si="15"/>
        <v>0</v>
      </c>
      <c r="Z165" s="69">
        <f t="shared" si="15"/>
        <v>0</v>
      </c>
      <c r="AA165" s="69">
        <f t="shared" si="15"/>
        <v>0</v>
      </c>
      <c r="AB165" s="69">
        <f t="shared" si="15"/>
        <v>0</v>
      </c>
      <c r="AC165" s="69">
        <f t="shared" si="15"/>
        <v>0</v>
      </c>
      <c r="AD165" s="69">
        <f t="shared" si="15"/>
        <v>0</v>
      </c>
    </row>
    <row r="166">
      <c r="B166" s="108"/>
      <c r="C166" s="164" t="s">
        <v>942</v>
      </c>
      <c r="D166" s="167" t="s">
        <v>177</v>
      </c>
      <c r="F166" s="125"/>
      <c r="G166" s="119"/>
      <c r="H166" s="71"/>
      <c r="I166" s="71"/>
      <c r="J166" s="71"/>
      <c r="K166" s="71"/>
      <c r="L166" s="119"/>
      <c r="M166" s="120" t="str">
        <f>if(Count(F166:K166)&gt;0,sum(F166:K166),"")</f>
        <v/>
      </c>
      <c r="N166" s="115" t="str">
        <f t="shared" ref="N166:N170" si="16">if(ISNUMBER(M166)=false,"",if($J$8&lt;&gt;0,if(M166&lt;&gt;"",M166*$J$8,""),""))</f>
        <v/>
      </c>
      <c r="Q166" s="60"/>
      <c r="R166" s="54"/>
      <c r="S166" s="54"/>
      <c r="T166" s="54"/>
      <c r="U166" s="54"/>
      <c r="V166" s="54"/>
      <c r="W166" s="54"/>
      <c r="X166" s="54"/>
      <c r="Y166" s="54"/>
      <c r="Z166" s="54"/>
      <c r="AA166" s="54"/>
      <c r="AB166" s="54"/>
      <c r="AC166" s="54"/>
      <c r="AD166" s="54"/>
    </row>
    <row r="167">
      <c r="B167" s="108"/>
      <c r="C167" s="167" t="s">
        <v>179</v>
      </c>
      <c r="D167" s="167" t="s">
        <v>180</v>
      </c>
      <c r="F167" s="125"/>
      <c r="G167" s="70"/>
      <c r="H167" s="66"/>
      <c r="I167" s="66"/>
      <c r="J167" s="66"/>
      <c r="K167" s="66"/>
      <c r="L167" s="66"/>
      <c r="M167" s="120" t="str">
        <f t="shared" ref="M167:M170" si="17">if(Count(F167:L167)&gt;0,sum(F167:L167),"")</f>
        <v/>
      </c>
      <c r="N167" s="115" t="str">
        <f t="shared" si="16"/>
        <v/>
      </c>
      <c r="P167" s="54"/>
      <c r="Q167" s="52" t="s">
        <v>188</v>
      </c>
      <c r="R167" s="127"/>
      <c r="S167" s="127"/>
      <c r="T167" s="127"/>
      <c r="U167" s="127"/>
      <c r="V167" s="127"/>
      <c r="W167" s="126"/>
      <c r="X167" s="126"/>
      <c r="Y167" s="127"/>
      <c r="Z167" s="127"/>
      <c r="AA167" s="127"/>
      <c r="AB167" s="127"/>
      <c r="AC167" s="127"/>
      <c r="AD167" s="127"/>
    </row>
    <row r="168">
      <c r="B168" s="108"/>
      <c r="C168" s="167" t="s">
        <v>181</v>
      </c>
      <c r="D168" s="167" t="s">
        <v>182</v>
      </c>
      <c r="F168" s="70"/>
      <c r="G168" s="70"/>
      <c r="H168" s="66"/>
      <c r="I168" s="66"/>
      <c r="J168" s="66"/>
      <c r="K168" s="66"/>
      <c r="L168" s="66"/>
      <c r="M168" s="120" t="str">
        <f t="shared" si="17"/>
        <v/>
      </c>
      <c r="N168" s="115" t="str">
        <f t="shared" si="16"/>
        <v/>
      </c>
      <c r="P168" s="54"/>
      <c r="Q168" s="60" t="s">
        <v>185</v>
      </c>
      <c r="R168" s="69">
        <f t="shared" ref="R168:AD168" si="18">R167*$J$8</f>
        <v>0</v>
      </c>
      <c r="S168" s="69">
        <f t="shared" si="18"/>
        <v>0</v>
      </c>
      <c r="T168" s="69">
        <f t="shared" si="18"/>
        <v>0</v>
      </c>
      <c r="U168" s="69">
        <f t="shared" si="18"/>
        <v>0</v>
      </c>
      <c r="V168" s="69">
        <f t="shared" si="18"/>
        <v>0</v>
      </c>
      <c r="W168" s="128">
        <f t="shared" si="18"/>
        <v>0</v>
      </c>
      <c r="X168" s="128">
        <f t="shared" si="18"/>
        <v>0</v>
      </c>
      <c r="Y168" s="69">
        <f t="shared" si="18"/>
        <v>0</v>
      </c>
      <c r="Z168" s="69">
        <f t="shared" si="18"/>
        <v>0</v>
      </c>
      <c r="AA168" s="69">
        <f t="shared" si="18"/>
        <v>0</v>
      </c>
      <c r="AB168" s="69">
        <f t="shared" si="18"/>
        <v>0</v>
      </c>
      <c r="AC168" s="69">
        <f t="shared" si="18"/>
        <v>0</v>
      </c>
      <c r="AD168" s="69">
        <f t="shared" si="18"/>
        <v>0</v>
      </c>
    </row>
    <row r="169">
      <c r="B169" s="108"/>
      <c r="C169" s="167" t="s">
        <v>184</v>
      </c>
      <c r="D169" s="167" t="s">
        <v>180</v>
      </c>
      <c r="F169" s="70"/>
      <c r="G169" s="66"/>
      <c r="H169" s="66"/>
      <c r="I169" s="66"/>
      <c r="J169" s="66"/>
      <c r="K169" s="66"/>
      <c r="L169" s="66"/>
      <c r="M169" s="120" t="str">
        <f t="shared" si="17"/>
        <v/>
      </c>
      <c r="N169" s="115" t="str">
        <f t="shared" si="16"/>
        <v/>
      </c>
      <c r="P169" s="54"/>
      <c r="Q169" s="60"/>
      <c r="R169" s="54"/>
      <c r="S169" s="54"/>
      <c r="T169" s="54"/>
      <c r="U169" s="54"/>
      <c r="V169" s="54"/>
      <c r="W169" s="54"/>
      <c r="X169" s="54"/>
      <c r="Y169" s="54"/>
      <c r="Z169" s="54"/>
      <c r="AA169" s="54"/>
      <c r="AB169" s="54"/>
      <c r="AC169" s="54"/>
      <c r="AD169" s="54"/>
    </row>
    <row r="170">
      <c r="B170" s="163" t="s">
        <v>186</v>
      </c>
      <c r="C170" s="65"/>
      <c r="D170" s="108"/>
      <c r="E170" s="108"/>
      <c r="F170" s="71"/>
      <c r="G170" s="71"/>
      <c r="H170" s="71"/>
      <c r="I170" s="71"/>
      <c r="J170" s="71"/>
      <c r="K170" s="71"/>
      <c r="L170" s="71"/>
      <c r="M170" s="71" t="str">
        <f t="shared" si="17"/>
        <v/>
      </c>
      <c r="N170" s="68" t="str">
        <f t="shared" si="16"/>
        <v/>
      </c>
      <c r="P170" s="110"/>
      <c r="Q170" s="55" t="s">
        <v>192</v>
      </c>
      <c r="R170" s="127"/>
      <c r="S170" s="127"/>
      <c r="T170" s="127"/>
      <c r="U170" s="127"/>
      <c r="V170" s="127"/>
      <c r="W170" s="126"/>
      <c r="X170" s="126"/>
      <c r="Y170" s="127"/>
      <c r="Z170" s="127"/>
      <c r="AA170" s="127"/>
      <c r="AB170" s="127"/>
      <c r="AC170" s="127"/>
      <c r="AD170" s="127"/>
    </row>
    <row r="171">
      <c r="B171" s="108"/>
      <c r="C171" s="192" t="s">
        <v>187</v>
      </c>
      <c r="D171" s="108"/>
      <c r="E171" s="108"/>
      <c r="F171" s="113"/>
      <c r="G171" s="71"/>
      <c r="H171" s="130" t="s">
        <v>173</v>
      </c>
      <c r="I171" s="131">
        <f>sum(N172:N173)</f>
        <v>0</v>
      </c>
      <c r="J171" s="71"/>
      <c r="K171" s="71"/>
      <c r="L171" s="71"/>
      <c r="M171" s="71"/>
      <c r="N171" s="68"/>
      <c r="P171" s="54"/>
      <c r="Q171" s="60" t="s">
        <v>185</v>
      </c>
      <c r="R171" s="69">
        <f t="shared" ref="R171:AD171" si="19">R170*$J$8</f>
        <v>0</v>
      </c>
      <c r="S171" s="69">
        <f t="shared" si="19"/>
        <v>0</v>
      </c>
      <c r="T171" s="69">
        <f t="shared" si="19"/>
        <v>0</v>
      </c>
      <c r="U171" s="69">
        <f t="shared" si="19"/>
        <v>0</v>
      </c>
      <c r="V171" s="69">
        <f t="shared" si="19"/>
        <v>0</v>
      </c>
      <c r="W171" s="128">
        <f t="shared" si="19"/>
        <v>0</v>
      </c>
      <c r="X171" s="128">
        <f t="shared" si="19"/>
        <v>0</v>
      </c>
      <c r="Y171" s="69">
        <f t="shared" si="19"/>
        <v>0</v>
      </c>
      <c r="Z171" s="69">
        <f t="shared" si="19"/>
        <v>0</v>
      </c>
      <c r="AA171" s="69">
        <f t="shared" si="19"/>
        <v>0</v>
      </c>
      <c r="AB171" s="69">
        <f t="shared" si="19"/>
        <v>0</v>
      </c>
      <c r="AC171" s="69">
        <f t="shared" si="19"/>
        <v>0</v>
      </c>
      <c r="AD171" s="69">
        <f t="shared" si="19"/>
        <v>0</v>
      </c>
    </row>
    <row r="172">
      <c r="B172" s="108"/>
      <c r="C172" s="164" t="s">
        <v>332</v>
      </c>
      <c r="D172" s="108"/>
      <c r="E172" s="108"/>
      <c r="F172" s="118" t="str">
        <f>F166</f>
        <v/>
      </c>
      <c r="G172" s="119"/>
      <c r="H172" s="71"/>
      <c r="I172" s="71"/>
      <c r="J172" s="71"/>
      <c r="K172" s="71"/>
      <c r="L172" s="71"/>
      <c r="M172" s="120" t="str">
        <f t="shared" ref="M172:M173" si="20">if(Count(F172:L172)&gt;0,sum(F172:L172),"")</f>
        <v/>
      </c>
      <c r="N172" s="115" t="str">
        <f t="shared" ref="N172:N175" si="21">if(ISNUMBER(M172)=false,"",if($J$8&lt;&gt;0,if(M172&lt;&gt;"",M172*$J$8,""),""))</f>
        <v/>
      </c>
      <c r="O172" s="54"/>
      <c r="P172" s="54"/>
      <c r="Q172" s="54"/>
      <c r="R172" s="54"/>
      <c r="S172" s="54"/>
      <c r="T172" s="54"/>
      <c r="U172" s="54"/>
      <c r="V172" s="54"/>
      <c r="W172" s="54"/>
      <c r="X172" s="54"/>
      <c r="Y172" s="54"/>
      <c r="Z172" s="54"/>
      <c r="AA172" s="54"/>
      <c r="AB172" s="54"/>
      <c r="AC172" s="54"/>
      <c r="AD172" s="54"/>
    </row>
    <row r="173">
      <c r="B173" s="108"/>
      <c r="C173" s="167" t="s">
        <v>190</v>
      </c>
      <c r="D173" s="108"/>
      <c r="E173" s="108"/>
      <c r="F173" s="132" t="str">
        <f>M167</f>
        <v/>
      </c>
      <c r="G173" s="71"/>
      <c r="H173" s="71"/>
      <c r="I173" s="71"/>
      <c r="J173" s="71"/>
      <c r="K173" s="71"/>
      <c r="L173" s="71"/>
      <c r="M173" s="120" t="str">
        <f t="shared" si="20"/>
        <v/>
      </c>
      <c r="N173" s="115" t="str">
        <f t="shared" si="21"/>
        <v/>
      </c>
      <c r="O173" s="54"/>
      <c r="P173" s="54"/>
      <c r="Q173" s="52" t="s">
        <v>195</v>
      </c>
      <c r="R173" s="126"/>
      <c r="S173" s="126"/>
      <c r="T173" s="126"/>
      <c r="U173" s="127"/>
      <c r="V173" s="126"/>
      <c r="W173" s="126"/>
      <c r="X173" s="126"/>
      <c r="Y173" s="126"/>
      <c r="Z173" s="126"/>
      <c r="AA173" s="126"/>
      <c r="AB173" s="126"/>
      <c r="AC173" s="126"/>
      <c r="AD173" s="126"/>
    </row>
    <row r="174">
      <c r="B174" s="163" t="s">
        <v>191</v>
      </c>
      <c r="C174" s="65"/>
      <c r="D174" s="108"/>
      <c r="E174" s="108"/>
      <c r="F174" s="71"/>
      <c r="G174" s="71"/>
      <c r="H174" s="71"/>
      <c r="I174" s="71"/>
      <c r="J174" s="71"/>
      <c r="K174" s="71"/>
      <c r="L174" s="71"/>
      <c r="M174" s="71"/>
      <c r="N174" s="68" t="str">
        <f t="shared" si="21"/>
        <v/>
      </c>
      <c r="O174" s="54"/>
      <c r="P174" s="54"/>
      <c r="Q174" s="54" t="s">
        <v>185</v>
      </c>
      <c r="R174" s="69">
        <f t="shared" ref="R174:AD174" si="22">R173*$J$8</f>
        <v>0</v>
      </c>
      <c r="S174" s="69">
        <f t="shared" si="22"/>
        <v>0</v>
      </c>
      <c r="T174" s="69">
        <f t="shared" si="22"/>
        <v>0</v>
      </c>
      <c r="U174" s="69">
        <f t="shared" si="22"/>
        <v>0</v>
      </c>
      <c r="V174" s="69">
        <f t="shared" si="22"/>
        <v>0</v>
      </c>
      <c r="W174" s="128">
        <f t="shared" si="22"/>
        <v>0</v>
      </c>
      <c r="X174" s="128">
        <f t="shared" si="22"/>
        <v>0</v>
      </c>
      <c r="Y174" s="69">
        <f t="shared" si="22"/>
        <v>0</v>
      </c>
      <c r="Z174" s="69">
        <f t="shared" si="22"/>
        <v>0</v>
      </c>
      <c r="AA174" s="69">
        <f t="shared" si="22"/>
        <v>0</v>
      </c>
      <c r="AB174" s="69">
        <f t="shared" si="22"/>
        <v>0</v>
      </c>
      <c r="AC174" s="69">
        <f t="shared" si="22"/>
        <v>0</v>
      </c>
      <c r="AD174" s="69">
        <f t="shared" si="22"/>
        <v>0</v>
      </c>
    </row>
    <row r="175">
      <c r="A175" s="54"/>
      <c r="B175" s="108"/>
      <c r="C175" s="194" t="s">
        <v>193</v>
      </c>
      <c r="D175" s="194"/>
      <c r="E175" s="108"/>
      <c r="F175" s="113"/>
      <c r="G175" s="71"/>
      <c r="H175" s="130" t="s">
        <v>173</v>
      </c>
      <c r="I175" s="131" t="str">
        <f>M176</f>
        <v/>
      </c>
      <c r="J175" s="71"/>
      <c r="K175" s="71"/>
      <c r="L175" s="71"/>
      <c r="M175" s="71" t="str">
        <f t="shared" ref="M175:M176" si="23">if(Count(F175:L175)&gt;0,sum(F175:L175),"")</f>
        <v/>
      </c>
      <c r="N175" s="68" t="str">
        <f t="shared" si="21"/>
        <v/>
      </c>
      <c r="P175" s="56"/>
      <c r="AI175" s="54"/>
      <c r="AJ175" s="54"/>
      <c r="AK175" s="54"/>
      <c r="AL175" s="54"/>
      <c r="AM175" s="54"/>
      <c r="AN175" s="54"/>
    </row>
    <row r="176">
      <c r="A176" s="54"/>
      <c r="B176" s="108"/>
      <c r="C176" s="164" t="s">
        <v>333</v>
      </c>
      <c r="D176" s="108"/>
      <c r="E176" s="108"/>
      <c r="F176" s="118" t="str">
        <f>if(F150="Yes",0,F156)</f>
        <v/>
      </c>
      <c r="G176" s="119"/>
      <c r="H176" s="71"/>
      <c r="I176" s="71"/>
      <c r="J176" s="71"/>
      <c r="K176" s="71"/>
      <c r="L176" s="71"/>
      <c r="M176" s="120" t="str">
        <f t="shared" si="23"/>
        <v/>
      </c>
      <c r="N176" s="133" t="s">
        <v>151</v>
      </c>
      <c r="O176" s="119"/>
      <c r="P176" s="54"/>
      <c r="AI176" s="54"/>
      <c r="AJ176" s="54"/>
      <c r="AK176" s="54"/>
      <c r="AL176" s="54"/>
      <c r="AM176" s="54"/>
      <c r="AN176" s="54"/>
    </row>
    <row r="177">
      <c r="A177" s="54"/>
      <c r="B177" s="108"/>
      <c r="C177" s="108"/>
      <c r="D177" s="108"/>
      <c r="E177" s="108"/>
      <c r="F177" s="71"/>
      <c r="G177" s="71"/>
      <c r="H177" s="71"/>
      <c r="I177" s="71"/>
      <c r="J177" s="71"/>
      <c r="K177" s="71"/>
      <c r="L177" s="71"/>
      <c r="M177" s="71"/>
      <c r="N177" s="68"/>
      <c r="O177" s="119"/>
      <c r="P177" s="54"/>
      <c r="AI177" s="54"/>
      <c r="AJ177" s="54"/>
      <c r="AK177" s="54"/>
      <c r="AL177" s="54"/>
      <c r="AM177" s="54"/>
      <c r="AN177" s="54"/>
    </row>
    <row r="178">
      <c r="B178" s="108"/>
      <c r="C178" s="194" t="s">
        <v>196</v>
      </c>
      <c r="D178" s="108"/>
      <c r="E178" s="108"/>
      <c r="F178" s="113"/>
      <c r="G178" s="71"/>
      <c r="H178" s="130" t="s">
        <v>173</v>
      </c>
      <c r="I178" s="131" t="str">
        <f>M179</f>
        <v/>
      </c>
      <c r="J178" s="71"/>
      <c r="K178" s="71"/>
      <c r="L178" s="71"/>
      <c r="M178" s="71" t="str">
        <f t="shared" ref="M178:M180" si="24">if(Count(F178:L178)&gt;0,sum(F178:L178),"")</f>
        <v/>
      </c>
      <c r="N178" s="68" t="str">
        <f>if(ISNUMBER(M178)=false,"",if($J$8&lt;&gt;0,if(M178&lt;&gt;"",M178*$J$8,""),""))</f>
        <v/>
      </c>
      <c r="P178" s="56"/>
    </row>
    <row r="179">
      <c r="B179" s="108"/>
      <c r="C179" s="164" t="s">
        <v>334</v>
      </c>
      <c r="D179" s="108"/>
      <c r="E179" s="108"/>
      <c r="F179" s="70"/>
      <c r="G179" s="119"/>
      <c r="H179" s="71"/>
      <c r="I179" s="71"/>
      <c r="J179" s="71"/>
      <c r="K179" s="71"/>
      <c r="L179" s="71"/>
      <c r="M179" s="120" t="str">
        <f t="shared" si="24"/>
        <v/>
      </c>
      <c r="N179" s="133" t="s">
        <v>151</v>
      </c>
      <c r="O179" s="54"/>
      <c r="P179" s="54"/>
    </row>
    <row r="180">
      <c r="B180" s="108"/>
      <c r="C180" s="65"/>
      <c r="D180" s="108"/>
      <c r="E180" s="108"/>
      <c r="F180" s="119"/>
      <c r="G180" s="71"/>
      <c r="H180" s="71"/>
      <c r="I180" s="71"/>
      <c r="J180" s="71"/>
      <c r="K180" s="71"/>
      <c r="L180" s="71"/>
      <c r="M180" s="71" t="str">
        <f t="shared" si="24"/>
        <v/>
      </c>
      <c r="N180" s="68" t="str">
        <f t="shared" ref="N180:N181" si="25">M180</f>
        <v/>
      </c>
      <c r="O180" s="54"/>
      <c r="P180" s="54"/>
    </row>
    <row r="181">
      <c r="B181" s="108"/>
      <c r="C181" s="194" t="s">
        <v>198</v>
      </c>
      <c r="D181" s="108"/>
      <c r="E181" s="108"/>
      <c r="F181" s="113"/>
      <c r="G181" s="71"/>
      <c r="H181" s="130" t="s">
        <v>173</v>
      </c>
      <c r="I181" s="131">
        <f>Q187-I178</f>
        <v>0</v>
      </c>
      <c r="J181" s="119"/>
      <c r="K181" s="119"/>
      <c r="L181" s="119"/>
      <c r="M181" s="54"/>
      <c r="N181" s="68" t="str">
        <f t="shared" si="25"/>
        <v/>
      </c>
      <c r="P181" s="56"/>
    </row>
    <row r="182">
      <c r="B182" s="108"/>
      <c r="C182" s="108"/>
      <c r="D182" s="108"/>
      <c r="E182" s="108"/>
      <c r="F182" s="54"/>
      <c r="G182" s="71"/>
      <c r="H182" s="71"/>
      <c r="I182" s="71"/>
      <c r="J182" s="71"/>
      <c r="K182" s="71"/>
      <c r="L182" s="71"/>
      <c r="M182" s="67"/>
      <c r="N182" s="68"/>
      <c r="O182" s="54"/>
      <c r="P182" s="54"/>
    </row>
    <row r="183">
      <c r="B183" s="108"/>
      <c r="C183" s="194" t="s">
        <v>199</v>
      </c>
      <c r="D183" s="108"/>
      <c r="E183" s="108"/>
      <c r="F183" s="113"/>
      <c r="G183" s="71"/>
      <c r="H183" s="130" t="s">
        <v>173</v>
      </c>
      <c r="I183" s="131">
        <f>N184-N185</f>
        <v>0</v>
      </c>
      <c r="J183" s="71"/>
      <c r="K183" s="71"/>
      <c r="L183" s="71"/>
      <c r="M183" s="71"/>
      <c r="N183" s="68"/>
      <c r="P183" s="56"/>
    </row>
    <row r="184">
      <c r="B184" s="198" t="s">
        <v>205</v>
      </c>
      <c r="C184" s="105" t="s">
        <v>336</v>
      </c>
      <c r="D184" s="108"/>
      <c r="E184" s="108"/>
      <c r="F184" s="125"/>
      <c r="G184" s="71"/>
      <c r="H184" s="169"/>
      <c r="I184" s="71"/>
      <c r="J184" s="71"/>
      <c r="K184" s="71"/>
      <c r="L184" s="71"/>
      <c r="M184" s="71"/>
      <c r="N184" s="134" t="str">
        <f t="shared" ref="N184:N185" si="26">F184</f>
        <v/>
      </c>
      <c r="O184" s="54"/>
      <c r="P184" s="54"/>
    </row>
    <row r="185">
      <c r="B185" s="192" t="s">
        <v>128</v>
      </c>
      <c r="C185" s="164" t="s">
        <v>337</v>
      </c>
      <c r="D185" s="108"/>
      <c r="E185" s="108"/>
      <c r="F185" s="118" t="str">
        <f>O70</f>
        <v/>
      </c>
      <c r="G185" s="71"/>
      <c r="H185" s="169" t="s">
        <v>338</v>
      </c>
      <c r="I185" s="71"/>
      <c r="J185" s="71"/>
      <c r="K185" s="71">
        <f>I187+F183</f>
        <v>0</v>
      </c>
      <c r="L185" s="71"/>
      <c r="M185" s="71"/>
      <c r="N185" s="134" t="str">
        <f t="shared" si="26"/>
        <v/>
      </c>
      <c r="O185" s="54"/>
      <c r="P185" s="54"/>
    </row>
    <row r="186">
      <c r="B186" s="108"/>
      <c r="C186" s="108"/>
      <c r="D186" s="108"/>
      <c r="E186" s="108"/>
      <c r="F186" s="119"/>
      <c r="G186" s="71"/>
      <c r="H186" s="71"/>
      <c r="I186" s="71"/>
      <c r="J186" s="71">
        <f>I175+I178+I181-I183</f>
        <v>0</v>
      </c>
      <c r="K186" s="71"/>
      <c r="L186" s="71"/>
      <c r="M186" s="71"/>
      <c r="N186" s="71"/>
    </row>
    <row r="187">
      <c r="B187" s="108"/>
      <c r="C187" s="194" t="s">
        <v>201</v>
      </c>
      <c r="D187" s="108"/>
      <c r="E187" s="108"/>
      <c r="F187" s="113"/>
      <c r="G187" s="71"/>
      <c r="H187" s="130" t="s">
        <v>173</v>
      </c>
      <c r="I187" s="131">
        <f>sum(O188:O206)</f>
        <v>0</v>
      </c>
      <c r="J187" s="135" t="s">
        <v>202</v>
      </c>
      <c r="K187" s="71"/>
      <c r="L187" s="71"/>
      <c r="M187" s="71"/>
      <c r="N187" s="71"/>
      <c r="P187" s="2" t="s">
        <v>203</v>
      </c>
      <c r="Q187" s="59">
        <f>M188+N189+N190+N191+N192+N193+N194+N195+N196-M197-N198-N199+N200+M201-M202-M203-M204+M205+M206</f>
        <v>0</v>
      </c>
    </row>
    <row r="188">
      <c r="B188" s="108"/>
      <c r="C188" s="164" t="s">
        <v>204</v>
      </c>
      <c r="D188" s="108"/>
      <c r="E188" s="108"/>
      <c r="F188" s="132">
        <f>F179+F176</f>
        <v>0</v>
      </c>
      <c r="G188" s="119"/>
      <c r="H188" s="71"/>
      <c r="I188" s="71"/>
      <c r="J188" s="71"/>
      <c r="K188" s="71"/>
      <c r="L188" s="71"/>
      <c r="M188" s="120">
        <f t="shared" ref="M188:M200" si="28">if(Count(F188:L188)&gt;0,sum(F188:L188),"")</f>
        <v>0</v>
      </c>
      <c r="N188" s="54"/>
      <c r="O188" s="136">
        <f>M188</f>
        <v>0</v>
      </c>
      <c r="P188" s="54"/>
    </row>
    <row r="189">
      <c r="B189" s="137" t="s">
        <v>205</v>
      </c>
      <c r="C189" s="164" t="s">
        <v>206</v>
      </c>
      <c r="D189" s="65"/>
      <c r="E189" s="65"/>
      <c r="F189" s="132" t="str">
        <f t="shared" ref="F189:L189" si="27">F27</f>
        <v/>
      </c>
      <c r="G189" s="132" t="str">
        <f t="shared" si="27"/>
        <v/>
      </c>
      <c r="H189" s="132" t="str">
        <f t="shared" si="27"/>
        <v/>
      </c>
      <c r="I189" s="132" t="str">
        <f t="shared" si="27"/>
        <v/>
      </c>
      <c r="J189" s="132" t="str">
        <f t="shared" si="27"/>
        <v/>
      </c>
      <c r="K189" s="132" t="str">
        <f t="shared" si="27"/>
        <v/>
      </c>
      <c r="L189" s="132" t="str">
        <f t="shared" si="27"/>
        <v/>
      </c>
      <c r="M189" s="120" t="str">
        <f t="shared" si="28"/>
        <v/>
      </c>
      <c r="N189" s="134" t="str">
        <f t="shared" ref="N189:N196" si="30">if(ISNUMBER(M189)=false,"",if($J$8&lt;&gt;0,if(M189&lt;&gt;"",M189*$J$8,""),""))</f>
        <v/>
      </c>
      <c r="O189" s="138" t="str">
        <f t="shared" ref="O189:O196" si="31">N189</f>
        <v/>
      </c>
      <c r="P189" s="54"/>
    </row>
    <row r="190">
      <c r="B190" s="137" t="s">
        <v>205</v>
      </c>
      <c r="C190" s="203" t="s">
        <v>207</v>
      </c>
      <c r="D190" s="65"/>
      <c r="E190" s="65"/>
      <c r="F190" s="132" t="str">
        <f t="shared" ref="F190:L190" si="29">F28</f>
        <v/>
      </c>
      <c r="G190" s="132" t="str">
        <f t="shared" si="29"/>
        <v/>
      </c>
      <c r="H190" s="132" t="str">
        <f t="shared" si="29"/>
        <v/>
      </c>
      <c r="I190" s="132" t="str">
        <f t="shared" si="29"/>
        <v/>
      </c>
      <c r="J190" s="132" t="str">
        <f t="shared" si="29"/>
        <v/>
      </c>
      <c r="K190" s="132" t="str">
        <f t="shared" si="29"/>
        <v/>
      </c>
      <c r="L190" s="132" t="str">
        <f t="shared" si="29"/>
        <v/>
      </c>
      <c r="M190" s="120" t="str">
        <f t="shared" si="28"/>
        <v/>
      </c>
      <c r="N190" s="134" t="str">
        <f t="shared" si="30"/>
        <v/>
      </c>
      <c r="O190" s="138" t="str">
        <f t="shared" si="31"/>
        <v/>
      </c>
      <c r="P190" s="54"/>
    </row>
    <row r="191">
      <c r="B191" s="137" t="s">
        <v>205</v>
      </c>
      <c r="C191" s="164" t="s">
        <v>208</v>
      </c>
      <c r="D191" s="65"/>
      <c r="E191" s="65"/>
      <c r="F191" s="132">
        <f t="shared" ref="F191:L191" si="32">F34</f>
        <v>0</v>
      </c>
      <c r="G191" s="132" t="str">
        <f t="shared" si="32"/>
        <v/>
      </c>
      <c r="H191" s="132" t="str">
        <f t="shared" si="32"/>
        <v/>
      </c>
      <c r="I191" s="132" t="str">
        <f t="shared" si="32"/>
        <v/>
      </c>
      <c r="J191" s="132" t="str">
        <f t="shared" si="32"/>
        <v/>
      </c>
      <c r="K191" s="132" t="str">
        <f t="shared" si="32"/>
        <v/>
      </c>
      <c r="L191" s="132" t="str">
        <f t="shared" si="32"/>
        <v/>
      </c>
      <c r="M191" s="120">
        <f t="shared" si="28"/>
        <v>0</v>
      </c>
      <c r="N191" s="134" t="str">
        <f t="shared" si="30"/>
        <v/>
      </c>
      <c r="O191" s="138" t="str">
        <f t="shared" si="31"/>
        <v/>
      </c>
      <c r="P191" s="54"/>
    </row>
    <row r="192">
      <c r="B192" s="137" t="s">
        <v>205</v>
      </c>
      <c r="C192" s="203" t="s">
        <v>209</v>
      </c>
      <c r="D192" s="65"/>
      <c r="E192" s="65"/>
      <c r="F192" s="132">
        <f t="shared" ref="F192:L192" si="33">F37</f>
        <v>0</v>
      </c>
      <c r="G192" s="132" t="str">
        <f t="shared" si="33"/>
        <v/>
      </c>
      <c r="H192" s="132" t="str">
        <f t="shared" si="33"/>
        <v/>
      </c>
      <c r="I192" s="132" t="str">
        <f t="shared" si="33"/>
        <v/>
      </c>
      <c r="J192" s="132" t="str">
        <f t="shared" si="33"/>
        <v/>
      </c>
      <c r="K192" s="132" t="str">
        <f t="shared" si="33"/>
        <v/>
      </c>
      <c r="L192" s="132" t="str">
        <f t="shared" si="33"/>
        <v/>
      </c>
      <c r="M192" s="120">
        <f t="shared" si="28"/>
        <v>0</v>
      </c>
      <c r="N192" s="68" t="str">
        <f t="shared" si="30"/>
        <v/>
      </c>
      <c r="O192" s="138" t="str">
        <f t="shared" si="31"/>
        <v/>
      </c>
      <c r="P192" s="54"/>
    </row>
    <row r="193">
      <c r="B193" s="137" t="s">
        <v>205</v>
      </c>
      <c r="C193" s="164" t="s">
        <v>210</v>
      </c>
      <c r="D193" s="65"/>
      <c r="E193" s="65"/>
      <c r="F193" s="132" t="str">
        <f t="shared" ref="F193:L193" si="34">F38</f>
        <v/>
      </c>
      <c r="G193" s="132" t="str">
        <f t="shared" si="34"/>
        <v/>
      </c>
      <c r="H193" s="132" t="str">
        <f t="shared" si="34"/>
        <v/>
      </c>
      <c r="I193" s="132" t="str">
        <f t="shared" si="34"/>
        <v/>
      </c>
      <c r="J193" s="132" t="str">
        <f t="shared" si="34"/>
        <v/>
      </c>
      <c r="K193" s="132" t="str">
        <f t="shared" si="34"/>
        <v/>
      </c>
      <c r="L193" s="132" t="str">
        <f t="shared" si="34"/>
        <v/>
      </c>
      <c r="M193" s="120" t="str">
        <f t="shared" si="28"/>
        <v/>
      </c>
      <c r="N193" s="134" t="str">
        <f t="shared" si="30"/>
        <v/>
      </c>
      <c r="O193" s="138" t="str">
        <f t="shared" si="31"/>
        <v/>
      </c>
      <c r="P193" s="54"/>
    </row>
    <row r="194">
      <c r="B194" s="137" t="s">
        <v>205</v>
      </c>
      <c r="C194" s="164" t="s">
        <v>211</v>
      </c>
      <c r="D194" s="65"/>
      <c r="E194" s="65"/>
      <c r="F194" s="132" t="str">
        <f>F39</f>
        <v/>
      </c>
      <c r="G194" s="132"/>
      <c r="H194" s="132"/>
      <c r="I194" s="132"/>
      <c r="J194" s="132"/>
      <c r="K194" s="132"/>
      <c r="L194" s="132"/>
      <c r="M194" s="120" t="str">
        <f t="shared" si="28"/>
        <v/>
      </c>
      <c r="N194" s="134" t="str">
        <f t="shared" si="30"/>
        <v/>
      </c>
      <c r="O194" s="138" t="str">
        <f t="shared" si="31"/>
        <v/>
      </c>
      <c r="P194" s="54"/>
    </row>
    <row r="195">
      <c r="B195" s="137" t="s">
        <v>205</v>
      </c>
      <c r="C195" s="203" t="s">
        <v>212</v>
      </c>
      <c r="D195" s="65"/>
      <c r="E195" s="65"/>
      <c r="F195" s="132" t="str">
        <f t="shared" ref="F195:L195" si="35">F44</f>
        <v/>
      </c>
      <c r="G195" s="132" t="str">
        <f t="shared" si="35"/>
        <v/>
      </c>
      <c r="H195" s="132" t="str">
        <f t="shared" si="35"/>
        <v/>
      </c>
      <c r="I195" s="132" t="str">
        <f t="shared" si="35"/>
        <v/>
      </c>
      <c r="J195" s="132" t="str">
        <f t="shared" si="35"/>
        <v/>
      </c>
      <c r="K195" s="132" t="str">
        <f t="shared" si="35"/>
        <v/>
      </c>
      <c r="L195" s="132" t="str">
        <f t="shared" si="35"/>
        <v/>
      </c>
      <c r="M195" s="120" t="str">
        <f t="shared" si="28"/>
        <v/>
      </c>
      <c r="N195" s="68" t="str">
        <f t="shared" si="30"/>
        <v/>
      </c>
      <c r="O195" s="138" t="str">
        <f t="shared" si="31"/>
        <v/>
      </c>
      <c r="P195" s="54"/>
    </row>
    <row r="196">
      <c r="B196" s="137" t="s">
        <v>205</v>
      </c>
      <c r="C196" s="203" t="s">
        <v>213</v>
      </c>
      <c r="D196" s="65"/>
      <c r="E196" s="65"/>
      <c r="F196" s="132" t="str">
        <f t="shared" ref="F196:L196" si="36">F45</f>
        <v/>
      </c>
      <c r="G196" s="132" t="str">
        <f t="shared" si="36"/>
        <v/>
      </c>
      <c r="H196" s="132" t="str">
        <f t="shared" si="36"/>
        <v/>
      </c>
      <c r="I196" s="132" t="str">
        <f t="shared" si="36"/>
        <v/>
      </c>
      <c r="J196" s="132" t="str">
        <f t="shared" si="36"/>
        <v/>
      </c>
      <c r="K196" s="132" t="str">
        <f t="shared" si="36"/>
        <v/>
      </c>
      <c r="L196" s="132" t="str">
        <f t="shared" si="36"/>
        <v/>
      </c>
      <c r="M196" s="120" t="str">
        <f t="shared" si="28"/>
        <v/>
      </c>
      <c r="N196" s="68" t="str">
        <f t="shared" si="30"/>
        <v/>
      </c>
      <c r="O196" s="138" t="str">
        <f t="shared" si="31"/>
        <v/>
      </c>
      <c r="P196" s="54"/>
    </row>
    <row r="197">
      <c r="B197" s="65" t="s">
        <v>128</v>
      </c>
      <c r="C197" s="203" t="s">
        <v>214</v>
      </c>
      <c r="D197" s="65"/>
      <c r="E197" s="65"/>
      <c r="F197" s="140"/>
      <c r="G197" s="71"/>
      <c r="H197" s="71"/>
      <c r="I197" s="71"/>
      <c r="J197" s="71"/>
      <c r="K197" s="71"/>
      <c r="L197" s="71"/>
      <c r="M197" s="68" t="str">
        <f t="shared" si="28"/>
        <v/>
      </c>
      <c r="N197" s="141"/>
      <c r="O197" s="138">
        <f>-M197</f>
        <v>0</v>
      </c>
      <c r="P197" s="54"/>
    </row>
    <row r="198">
      <c r="B198" s="65" t="s">
        <v>128</v>
      </c>
      <c r="C198" s="203" t="s">
        <v>215</v>
      </c>
      <c r="D198" s="65"/>
      <c r="E198" s="65"/>
      <c r="F198" s="132">
        <f t="shared" ref="F198:L198" si="37">F49</f>
        <v>0</v>
      </c>
      <c r="G198" s="132" t="str">
        <f t="shared" si="37"/>
        <v/>
      </c>
      <c r="H198" s="132" t="str">
        <f t="shared" si="37"/>
        <v/>
      </c>
      <c r="I198" s="132" t="str">
        <f t="shared" si="37"/>
        <v/>
      </c>
      <c r="J198" s="132" t="str">
        <f t="shared" si="37"/>
        <v/>
      </c>
      <c r="K198" s="132" t="str">
        <f t="shared" si="37"/>
        <v/>
      </c>
      <c r="L198" s="132" t="str">
        <f t="shared" si="37"/>
        <v/>
      </c>
      <c r="M198" s="120">
        <f t="shared" si="28"/>
        <v>0</v>
      </c>
      <c r="N198" s="68" t="str">
        <f t="shared" ref="N198:N200" si="39">if(ISNUMBER(M198)=false,"",if($J$8&lt;&gt;0,if(M198&lt;&gt;"",M198*$J$8,""),""))</f>
        <v/>
      </c>
      <c r="O198" s="138">
        <f t="shared" ref="O198:O199" si="40">-N198</f>
        <v>0</v>
      </c>
    </row>
    <row r="199">
      <c r="B199" s="65" t="s">
        <v>128</v>
      </c>
      <c r="C199" s="164" t="s">
        <v>216</v>
      </c>
      <c r="D199" s="65"/>
      <c r="E199" s="65"/>
      <c r="F199" s="132">
        <f t="shared" ref="F199:L199" si="38">F49</f>
        <v>0</v>
      </c>
      <c r="G199" s="132" t="str">
        <f t="shared" si="38"/>
        <v/>
      </c>
      <c r="H199" s="132" t="str">
        <f t="shared" si="38"/>
        <v/>
      </c>
      <c r="I199" s="132" t="str">
        <f t="shared" si="38"/>
        <v/>
      </c>
      <c r="J199" s="132" t="str">
        <f t="shared" si="38"/>
        <v/>
      </c>
      <c r="K199" s="132" t="str">
        <f t="shared" si="38"/>
        <v/>
      </c>
      <c r="L199" s="132" t="str">
        <f t="shared" si="38"/>
        <v/>
      </c>
      <c r="M199" s="120">
        <f t="shared" si="28"/>
        <v>0</v>
      </c>
      <c r="N199" s="68" t="str">
        <f t="shared" si="39"/>
        <v/>
      </c>
      <c r="O199" s="138">
        <f t="shared" si="40"/>
        <v>0</v>
      </c>
    </row>
    <row r="200">
      <c r="B200" s="137" t="s">
        <v>205</v>
      </c>
      <c r="C200" s="164" t="s">
        <v>217</v>
      </c>
      <c r="D200" s="65"/>
      <c r="E200" s="65"/>
      <c r="F200" s="140"/>
      <c r="G200" s="142"/>
      <c r="H200" s="66"/>
      <c r="I200" s="66"/>
      <c r="J200" s="66"/>
      <c r="K200" s="66"/>
      <c r="L200" s="66"/>
      <c r="M200" s="120" t="str">
        <f t="shared" si="28"/>
        <v/>
      </c>
      <c r="N200" s="134" t="str">
        <f t="shared" si="39"/>
        <v/>
      </c>
      <c r="O200" s="138" t="str">
        <f>N200</f>
        <v/>
      </c>
      <c r="P200" s="143" t="s">
        <v>218</v>
      </c>
    </row>
    <row r="201">
      <c r="B201" s="144" t="s">
        <v>205</v>
      </c>
      <c r="C201" s="164" t="s">
        <v>341</v>
      </c>
      <c r="D201" s="108"/>
      <c r="E201" s="108"/>
      <c r="F201" s="145"/>
      <c r="G201" s="2" t="s">
        <v>342</v>
      </c>
      <c r="H201" s="168" t="str">
        <f>O33</f>
        <v/>
      </c>
      <c r="I201" s="196" t="s">
        <v>309</v>
      </c>
      <c r="M201" s="134" t="str">
        <f t="shared" ref="M201:M202" si="41">F201</f>
        <v/>
      </c>
      <c r="N201" s="141"/>
      <c r="O201" s="138" t="str">
        <f>M201</f>
        <v/>
      </c>
    </row>
    <row r="202">
      <c r="B202" s="108" t="s">
        <v>128</v>
      </c>
      <c r="C202" s="164" t="s">
        <v>343</v>
      </c>
      <c r="D202" s="108"/>
      <c r="E202" s="108"/>
      <c r="F202" s="145"/>
      <c r="G202" s="2" t="s">
        <v>342</v>
      </c>
      <c r="H202" s="168" t="str">
        <f>O51</f>
        <v/>
      </c>
      <c r="I202" s="196" t="s">
        <v>307</v>
      </c>
      <c r="M202" s="134" t="str">
        <f t="shared" si="41"/>
        <v/>
      </c>
      <c r="N202" s="141"/>
      <c r="O202" s="138">
        <f t="shared" ref="O202:O204" si="42">-M202</f>
        <v>0</v>
      </c>
    </row>
    <row r="203">
      <c r="B203" s="108" t="s">
        <v>128</v>
      </c>
      <c r="C203" s="164" t="s">
        <v>221</v>
      </c>
      <c r="D203" s="108"/>
      <c r="E203" s="108"/>
      <c r="F203" s="145"/>
      <c r="G203" s="71"/>
      <c r="H203" s="71"/>
      <c r="I203" s="71"/>
      <c r="J203" s="71"/>
      <c r="K203" s="71"/>
      <c r="L203" s="71"/>
      <c r="M203" s="134" t="str">
        <f t="shared" ref="M203:M222" si="43">if(Count(F203:L203)&gt;0,sum(F203:L203),"")</f>
        <v/>
      </c>
      <c r="N203" s="141"/>
      <c r="O203" s="138">
        <f t="shared" si="42"/>
        <v>0</v>
      </c>
      <c r="Q203" s="2" t="s">
        <v>222</v>
      </c>
    </row>
    <row r="204">
      <c r="B204" s="108" t="s">
        <v>128</v>
      </c>
      <c r="C204" s="164" t="s">
        <v>344</v>
      </c>
      <c r="D204" s="108"/>
      <c r="E204" s="108"/>
      <c r="F204" s="132" t="str">
        <f>F185</f>
        <v/>
      </c>
      <c r="G204" s="71"/>
      <c r="H204" s="71"/>
      <c r="I204" s="71"/>
      <c r="J204" s="71"/>
      <c r="K204" s="71"/>
      <c r="L204" s="71"/>
      <c r="M204" s="134" t="str">
        <f t="shared" si="43"/>
        <v/>
      </c>
      <c r="N204" s="141"/>
      <c r="O204" s="138">
        <f t="shared" si="42"/>
        <v>0</v>
      </c>
    </row>
    <row r="205">
      <c r="B205" s="144" t="s">
        <v>205</v>
      </c>
      <c r="C205" s="167" t="s">
        <v>224</v>
      </c>
      <c r="D205" s="108"/>
      <c r="E205" s="108"/>
      <c r="F205" s="145" t="s">
        <v>151</v>
      </c>
      <c r="G205" s="71"/>
      <c r="H205" s="71"/>
      <c r="I205" s="71"/>
      <c r="J205" s="71"/>
      <c r="K205" s="71"/>
      <c r="L205" s="71"/>
      <c r="M205" s="134" t="str">
        <f t="shared" si="43"/>
        <v/>
      </c>
      <c r="N205" s="141"/>
      <c r="O205" s="138" t="str">
        <f t="shared" ref="O205:O206" si="44">M205</f>
        <v/>
      </c>
    </row>
    <row r="206">
      <c r="B206" s="144" t="s">
        <v>205</v>
      </c>
      <c r="C206" s="167" t="s">
        <v>225</v>
      </c>
      <c r="D206" s="108"/>
      <c r="E206" s="108"/>
      <c r="F206" s="145" t="s">
        <v>151</v>
      </c>
      <c r="G206" s="71"/>
      <c r="H206" s="71"/>
      <c r="I206" s="71"/>
      <c r="J206" s="71"/>
      <c r="K206" s="71"/>
      <c r="L206" s="71"/>
      <c r="M206" s="134" t="str">
        <f t="shared" si="43"/>
        <v/>
      </c>
      <c r="N206" s="141"/>
      <c r="O206" s="138" t="str">
        <f t="shared" si="44"/>
        <v/>
      </c>
    </row>
    <row r="207">
      <c r="B207" s="40"/>
      <c r="C207" s="146"/>
      <c r="D207" s="41"/>
      <c r="E207" s="41"/>
      <c r="F207" s="147"/>
      <c r="G207" s="43"/>
      <c r="H207" s="43"/>
      <c r="I207" s="43"/>
      <c r="J207" s="43"/>
      <c r="K207" s="43"/>
      <c r="L207" s="43"/>
      <c r="M207" s="85" t="str">
        <f t="shared" si="43"/>
        <v/>
      </c>
      <c r="N207" s="48" t="str">
        <f t="shared" ref="N207:N222" si="45">if(ISNUMBER(M207)=false,"",if($J$8&lt;&gt;0,if(M207&lt;&gt;"",M207*$J$8,""),""))</f>
        <v/>
      </c>
      <c r="O207" s="148"/>
    </row>
    <row r="208">
      <c r="B208" s="40"/>
      <c r="C208" s="146"/>
      <c r="D208" s="41"/>
      <c r="E208" s="41"/>
      <c r="F208" s="147"/>
      <c r="G208" s="43"/>
      <c r="H208" s="43"/>
      <c r="I208" s="43"/>
      <c r="J208" s="43"/>
      <c r="K208" s="43"/>
      <c r="L208" s="43"/>
      <c r="M208" s="85" t="str">
        <f t="shared" si="43"/>
        <v/>
      </c>
      <c r="N208" s="48" t="str">
        <f t="shared" si="45"/>
        <v/>
      </c>
      <c r="O208" s="148"/>
    </row>
    <row r="209">
      <c r="B209" s="40"/>
      <c r="C209" s="146"/>
      <c r="D209" s="41"/>
      <c r="E209" s="41"/>
      <c r="F209" s="147"/>
      <c r="G209" s="43"/>
      <c r="H209" s="43"/>
      <c r="I209" s="43"/>
      <c r="J209" s="43"/>
      <c r="K209" s="43"/>
      <c r="L209" s="43"/>
      <c r="M209" s="85" t="str">
        <f t="shared" si="43"/>
        <v/>
      </c>
      <c r="N209" s="48" t="str">
        <f t="shared" si="45"/>
        <v/>
      </c>
      <c r="O209" s="148"/>
    </row>
    <row r="210">
      <c r="B210" s="40"/>
      <c r="C210" s="146"/>
      <c r="D210" s="41"/>
      <c r="E210" s="41"/>
      <c r="F210" s="147"/>
      <c r="G210" s="43"/>
      <c r="H210" s="43"/>
      <c r="I210" s="43"/>
      <c r="J210" s="43"/>
      <c r="K210" s="43"/>
      <c r="L210" s="43"/>
      <c r="M210" s="85" t="str">
        <f t="shared" si="43"/>
        <v/>
      </c>
      <c r="N210" s="48" t="str">
        <f t="shared" si="45"/>
        <v/>
      </c>
      <c r="O210" s="148"/>
    </row>
    <row r="211">
      <c r="B211" s="40"/>
      <c r="C211" s="146"/>
      <c r="D211" s="41"/>
      <c r="E211" s="41"/>
      <c r="F211" s="147"/>
      <c r="G211" s="43"/>
      <c r="H211" s="43"/>
      <c r="I211" s="43"/>
      <c r="J211" s="43"/>
      <c r="K211" s="43"/>
      <c r="L211" s="43"/>
      <c r="M211" s="85" t="str">
        <f t="shared" si="43"/>
        <v/>
      </c>
      <c r="N211" s="48" t="str">
        <f t="shared" si="45"/>
        <v/>
      </c>
      <c r="O211" s="148"/>
    </row>
    <row r="212">
      <c r="B212" s="40"/>
      <c r="C212" s="146"/>
      <c r="D212" s="41"/>
      <c r="E212" s="41"/>
      <c r="F212" s="147"/>
      <c r="G212" s="43"/>
      <c r="H212" s="43"/>
      <c r="I212" s="43"/>
      <c r="J212" s="43"/>
      <c r="K212" s="43"/>
      <c r="L212" s="43"/>
      <c r="M212" s="85" t="str">
        <f t="shared" si="43"/>
        <v/>
      </c>
      <c r="N212" s="48" t="str">
        <f t="shared" si="45"/>
        <v/>
      </c>
      <c r="O212" s="148"/>
    </row>
    <row r="213">
      <c r="B213" s="40"/>
      <c r="C213" s="146"/>
      <c r="D213" s="41"/>
      <c r="E213" s="41"/>
      <c r="F213" s="147"/>
      <c r="G213" s="43"/>
      <c r="H213" s="43"/>
      <c r="I213" s="43"/>
      <c r="J213" s="43"/>
      <c r="K213" s="43"/>
      <c r="L213" s="43"/>
      <c r="M213" s="85" t="str">
        <f t="shared" si="43"/>
        <v/>
      </c>
      <c r="N213" s="48" t="str">
        <f t="shared" si="45"/>
        <v/>
      </c>
      <c r="O213" s="148"/>
    </row>
    <row r="214">
      <c r="B214" s="40"/>
      <c r="C214" s="146"/>
      <c r="D214" s="41"/>
      <c r="E214" s="41"/>
      <c r="F214" s="147"/>
      <c r="G214" s="43"/>
      <c r="H214" s="43"/>
      <c r="I214" s="43"/>
      <c r="J214" s="43"/>
      <c r="K214" s="43"/>
      <c r="L214" s="43"/>
      <c r="M214" s="85" t="str">
        <f t="shared" si="43"/>
        <v/>
      </c>
      <c r="N214" s="48" t="str">
        <f t="shared" si="45"/>
        <v/>
      </c>
      <c r="O214" s="148"/>
    </row>
    <row r="215">
      <c r="B215" s="40"/>
      <c r="C215" s="146"/>
      <c r="D215" s="41"/>
      <c r="E215" s="41"/>
      <c r="F215" s="147"/>
      <c r="G215" s="43"/>
      <c r="H215" s="43"/>
      <c r="I215" s="43"/>
      <c r="J215" s="43"/>
      <c r="K215" s="43"/>
      <c r="L215" s="43"/>
      <c r="M215" s="85" t="str">
        <f t="shared" si="43"/>
        <v/>
      </c>
      <c r="N215" s="48" t="str">
        <f t="shared" si="45"/>
        <v/>
      </c>
      <c r="O215" s="149" t="str">
        <f>M216</f>
        <v/>
      </c>
      <c r="P215" s="56" t="s">
        <v>226</v>
      </c>
    </row>
    <row r="216">
      <c r="B216" s="40"/>
      <c r="C216" s="146"/>
      <c r="D216" s="41"/>
      <c r="E216" s="41"/>
      <c r="F216" s="147"/>
      <c r="G216" s="43"/>
      <c r="H216" s="43"/>
      <c r="I216" s="43"/>
      <c r="J216" s="43"/>
      <c r="K216" s="43"/>
      <c r="L216" s="43"/>
      <c r="M216" s="85" t="str">
        <f t="shared" si="43"/>
        <v/>
      </c>
      <c r="N216" s="48" t="str">
        <f t="shared" si="45"/>
        <v/>
      </c>
      <c r="O216" s="136"/>
      <c r="P216" s="54"/>
    </row>
    <row r="217">
      <c r="B217" s="40"/>
      <c r="C217" s="146"/>
      <c r="D217" s="41"/>
      <c r="E217" s="41"/>
      <c r="F217" s="147"/>
      <c r="G217" s="43"/>
      <c r="H217" s="43"/>
      <c r="I217" s="43"/>
      <c r="J217" s="43"/>
      <c r="K217" s="43"/>
      <c r="L217" s="43"/>
      <c r="M217" s="85" t="str">
        <f t="shared" si="43"/>
        <v/>
      </c>
      <c r="N217" s="48" t="str">
        <f t="shared" si="45"/>
        <v/>
      </c>
      <c r="O217" s="136"/>
      <c r="P217" s="54"/>
    </row>
    <row r="218">
      <c r="B218" s="40"/>
      <c r="C218" s="146"/>
      <c r="D218" s="41"/>
      <c r="E218" s="41"/>
      <c r="F218" s="147"/>
      <c r="G218" s="43"/>
      <c r="H218" s="43"/>
      <c r="I218" s="43"/>
      <c r="J218" s="43"/>
      <c r="K218" s="43"/>
      <c r="L218" s="43"/>
      <c r="M218" s="85" t="str">
        <f t="shared" si="43"/>
        <v/>
      </c>
      <c r="N218" s="48" t="str">
        <f t="shared" si="45"/>
        <v/>
      </c>
      <c r="O218" s="149" t="str">
        <f>M219</f>
        <v/>
      </c>
      <c r="P218" s="56" t="s">
        <v>226</v>
      </c>
    </row>
    <row r="219">
      <c r="B219" s="40"/>
      <c r="C219" s="146"/>
      <c r="D219" s="41"/>
      <c r="E219" s="41"/>
      <c r="F219" s="147"/>
      <c r="G219" s="43"/>
      <c r="H219" s="43"/>
      <c r="I219" s="43"/>
      <c r="J219" s="43"/>
      <c r="K219" s="43"/>
      <c r="L219" s="43"/>
      <c r="M219" s="85" t="str">
        <f t="shared" si="43"/>
        <v/>
      </c>
      <c r="N219" s="48" t="str">
        <f t="shared" si="45"/>
        <v/>
      </c>
      <c r="O219" s="150"/>
      <c r="P219" s="54"/>
    </row>
    <row r="220">
      <c r="B220" s="40"/>
      <c r="C220" s="146"/>
      <c r="D220" s="41"/>
      <c r="E220" s="41"/>
      <c r="F220" s="147"/>
      <c r="G220" s="43"/>
      <c r="H220" s="43"/>
      <c r="I220" s="43"/>
      <c r="J220" s="43"/>
      <c r="K220" s="43"/>
      <c r="L220" s="43"/>
      <c r="M220" s="85" t="str">
        <f t="shared" si="43"/>
        <v/>
      </c>
      <c r="N220" s="48" t="str">
        <f t="shared" si="45"/>
        <v/>
      </c>
      <c r="O220" s="150"/>
      <c r="P220" s="54"/>
    </row>
    <row r="221">
      <c r="B221" s="40"/>
      <c r="C221" s="146"/>
      <c r="D221" s="41"/>
      <c r="E221" s="41"/>
      <c r="F221" s="147"/>
      <c r="G221" s="43"/>
      <c r="H221" s="43"/>
      <c r="I221" s="43"/>
      <c r="J221" s="43"/>
      <c r="K221" s="43"/>
      <c r="L221" s="43"/>
      <c r="M221" s="85" t="str">
        <f t="shared" si="43"/>
        <v/>
      </c>
      <c r="N221" s="48" t="str">
        <f t="shared" si="45"/>
        <v/>
      </c>
      <c r="O221" s="149">
        <f>O226-O218</f>
        <v>0</v>
      </c>
      <c r="P221" s="56" t="s">
        <v>226</v>
      </c>
    </row>
    <row r="222">
      <c r="B222" s="40"/>
      <c r="C222" s="146"/>
      <c r="D222" s="41"/>
      <c r="E222" s="41"/>
      <c r="F222" s="147"/>
      <c r="G222" s="43"/>
      <c r="H222" s="43"/>
      <c r="I222" s="43"/>
      <c r="J222" s="43"/>
      <c r="K222" s="43"/>
      <c r="L222" s="43"/>
      <c r="M222" s="85" t="str">
        <f t="shared" si="43"/>
        <v/>
      </c>
      <c r="N222" s="48" t="str">
        <f t="shared" si="45"/>
        <v/>
      </c>
      <c r="O222" s="150"/>
      <c r="P222" s="54"/>
    </row>
    <row r="223">
      <c r="N223" s="4"/>
      <c r="O223" s="149" t="str">
        <f>N224</f>
        <v/>
      </c>
      <c r="P223" s="56" t="s">
        <v>226</v>
      </c>
    </row>
    <row r="224">
      <c r="N224" s="4"/>
      <c r="O224" s="150"/>
      <c r="P224" s="54"/>
    </row>
    <row r="225">
      <c r="N225" s="4"/>
      <c r="O225" s="150"/>
      <c r="P225" s="54"/>
    </row>
    <row r="226">
      <c r="N226" s="4"/>
      <c r="O226" s="149">
        <f>M227+N228+N229+N230+N231+N232+N233-M234-N235-N236+M237-M238-M239</f>
        <v>0</v>
      </c>
      <c r="P226" s="56" t="s">
        <v>226</v>
      </c>
    </row>
    <row r="230">
      <c r="N230" s="4"/>
    </row>
    <row r="231">
      <c r="N231" s="4"/>
    </row>
    <row r="232">
      <c r="N232" s="4"/>
    </row>
    <row r="233">
      <c r="N233" s="4"/>
    </row>
    <row r="234">
      <c r="N234" s="4"/>
    </row>
    <row r="235">
      <c r="N235" s="4"/>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row r="1081">
      <c r="N1081" s="4"/>
    </row>
  </sheetData>
  <mergeCells count="23">
    <mergeCell ref="B8:D8"/>
    <mergeCell ref="AB8:AC8"/>
    <mergeCell ref="R36:V36"/>
    <mergeCell ref="D147:E147"/>
    <mergeCell ref="D148:E148"/>
    <mergeCell ref="D149:E149"/>
    <mergeCell ref="D150:E150"/>
    <mergeCell ref="D151:E151"/>
    <mergeCell ref="D152:E152"/>
    <mergeCell ref="D153:E153"/>
    <mergeCell ref="D154:E154"/>
    <mergeCell ref="D155:E155"/>
    <mergeCell ref="D156:E156"/>
    <mergeCell ref="D157:E157"/>
    <mergeCell ref="I201:L201"/>
    <mergeCell ref="I202:L202"/>
    <mergeCell ref="D161:E161"/>
    <mergeCell ref="D162:E162"/>
    <mergeCell ref="D163:E163"/>
    <mergeCell ref="D166:E166"/>
    <mergeCell ref="D167:E167"/>
    <mergeCell ref="D168:E168"/>
    <mergeCell ref="D169:E169"/>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min="6" max="6" width="15.63"/>
    <col customWidth="1" min="17" max="17" width="24.88"/>
    <col customWidth="1" min="18" max="18" width="24.0"/>
    <col customWidth="1" min="20" max="20" width="24.88"/>
  </cols>
  <sheetData>
    <row r="1">
      <c r="A1" s="3" t="s">
        <v>943</v>
      </c>
      <c r="N1" s="4"/>
    </row>
    <row r="2">
      <c r="A2" s="5" t="s">
        <v>944</v>
      </c>
      <c r="B2" s="6"/>
      <c r="C2" s="6"/>
      <c r="D2" s="6"/>
      <c r="E2" s="6"/>
      <c r="F2" s="6"/>
      <c r="G2" s="6"/>
      <c r="H2" s="6"/>
      <c r="I2" s="6"/>
      <c r="J2" s="6"/>
      <c r="K2" s="6"/>
      <c r="N2" s="4"/>
    </row>
    <row r="3">
      <c r="A3" s="5" t="s">
        <v>945</v>
      </c>
      <c r="B3" s="6"/>
      <c r="C3" s="6"/>
      <c r="D3" s="6"/>
      <c r="E3" s="6"/>
      <c r="F3" s="6"/>
      <c r="G3" s="6"/>
      <c r="H3" s="6"/>
      <c r="I3" s="6"/>
      <c r="J3" s="6"/>
      <c r="K3" s="6"/>
      <c r="N3" s="4"/>
    </row>
    <row r="4">
      <c r="A4" s="7" t="s">
        <v>946</v>
      </c>
      <c r="N4" s="4"/>
      <c r="Y4" s="8" t="s">
        <v>7</v>
      </c>
    </row>
    <row r="5">
      <c r="A5" s="9" t="s">
        <v>947</v>
      </c>
      <c r="N5" s="4"/>
      <c r="Y5" s="2" t="s">
        <v>9</v>
      </c>
      <c r="AA5" s="10">
        <v>2021.0</v>
      </c>
    </row>
    <row r="6">
      <c r="A6" s="9" t="s">
        <v>10</v>
      </c>
      <c r="E6" s="11"/>
      <c r="F6" s="11"/>
      <c r="N6" s="4"/>
      <c r="Y6" s="2" t="s">
        <v>11</v>
      </c>
      <c r="AA6" s="12">
        <f>DATEVALUE("12/31/" &amp; AA5)</f>
        <v>44561</v>
      </c>
    </row>
    <row r="7">
      <c r="A7" s="9"/>
      <c r="E7" s="11"/>
      <c r="F7" s="11"/>
      <c r="N7" s="4"/>
      <c r="Y7" s="2" t="s">
        <v>12</v>
      </c>
      <c r="AA7" s="13">
        <v>0.01</v>
      </c>
    </row>
    <row r="8">
      <c r="B8" s="14" t="str">
        <f>"Enter your management fees (for the entire year of " &amp; AA5 &amp; ") using one of the three methods below:"</f>
        <v>Enter your management fees (for the entire year of 2021) using one of the three methods below:</v>
      </c>
      <c r="E8" s="15">
        <v>0.0</v>
      </c>
      <c r="F8" s="8"/>
      <c r="G8" s="2" t="s">
        <v>13</v>
      </c>
      <c r="J8" s="205">
        <v>0.04263482</v>
      </c>
      <c r="K8" s="2" t="s">
        <v>948</v>
      </c>
      <c r="Y8" s="2" t="s">
        <v>14</v>
      </c>
      <c r="AA8" s="17">
        <v>0.0</v>
      </c>
      <c r="AB8" s="7" t="s">
        <v>15</v>
      </c>
      <c r="AD8" s="7"/>
      <c r="AE8" s="7"/>
      <c r="AF8" s="7"/>
      <c r="AG8" s="7"/>
      <c r="AH8" s="7"/>
      <c r="AI8" s="7"/>
      <c r="AJ8" s="7"/>
      <c r="AK8" s="7"/>
      <c r="AL8" s="7"/>
      <c r="AM8" s="7"/>
      <c r="AN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408</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t="s">
        <v>699</v>
      </c>
      <c r="G20" s="36"/>
      <c r="H20" s="36"/>
      <c r="I20" s="36"/>
      <c r="J20" s="36"/>
      <c r="K20" s="37"/>
      <c r="L20" s="37"/>
      <c r="M20" s="38"/>
      <c r="N20" s="39"/>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row>
    <row r="21">
      <c r="B21" s="40" t="s">
        <v>37</v>
      </c>
      <c r="C21" s="41"/>
      <c r="D21" s="42"/>
      <c r="E21" s="42"/>
      <c r="F21" s="43"/>
      <c r="G21" s="43"/>
      <c r="H21" s="43"/>
      <c r="I21" s="43"/>
      <c r="J21" s="43"/>
      <c r="K21" s="44"/>
      <c r="L21" s="44"/>
      <c r="M21" s="45"/>
    </row>
    <row r="22">
      <c r="B22" s="40" t="s">
        <v>38</v>
      </c>
      <c r="C22" s="41" t="s">
        <v>39</v>
      </c>
      <c r="D22" s="42"/>
      <c r="E22" s="42"/>
      <c r="F22" s="43" t="s">
        <v>811</v>
      </c>
      <c r="G22" s="43"/>
      <c r="H22" s="43"/>
      <c r="I22" s="43"/>
      <c r="J22" s="43"/>
      <c r="K22" s="44"/>
      <c r="L22" s="44"/>
      <c r="M22" s="45"/>
      <c r="N22" s="46" t="s">
        <v>949</v>
      </c>
      <c r="O22" s="46"/>
      <c r="P22" s="46"/>
      <c r="Q22" s="46"/>
    </row>
    <row r="23">
      <c r="B23" s="40" t="s">
        <v>42</v>
      </c>
      <c r="C23" s="41" t="s">
        <v>43</v>
      </c>
      <c r="D23" s="41" t="s">
        <v>44</v>
      </c>
      <c r="E23" s="42"/>
      <c r="F23" s="43" t="s">
        <v>699</v>
      </c>
      <c r="G23" s="43"/>
      <c r="H23" s="43"/>
      <c r="I23" s="43"/>
      <c r="J23" s="43"/>
      <c r="K23" s="44"/>
      <c r="L23" s="44"/>
      <c r="M23" s="45"/>
      <c r="N23" s="46" t="s">
        <v>950</v>
      </c>
      <c r="O23" s="46"/>
      <c r="P23" s="46"/>
      <c r="Q23" s="46"/>
    </row>
    <row r="24">
      <c r="B24" s="40" t="s">
        <v>42</v>
      </c>
      <c r="C24" s="41" t="s">
        <v>47</v>
      </c>
      <c r="D24" s="41" t="s">
        <v>48</v>
      </c>
      <c r="E24" s="42"/>
      <c r="F24" s="43" t="s">
        <v>951</v>
      </c>
      <c r="G24" s="43"/>
      <c r="H24" s="43"/>
      <c r="I24" s="43"/>
      <c r="J24" s="43"/>
      <c r="K24" s="44"/>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65" si="4">if(Count(F26:L26)&gt;0,sum(F26:L26),"")</f>
        <v/>
      </c>
      <c r="N26" s="48" t="str">
        <f t="shared" ref="N26:N65" si="5">if(ISNUMBER(M26)=false,"",if($J$8&lt;&gt;0,if(M26&lt;&gt;"",M26*$J$8,""),""))</f>
        <v/>
      </c>
    </row>
    <row r="27">
      <c r="B27" s="40">
        <v>1.0</v>
      </c>
      <c r="C27" s="41" t="s">
        <v>51</v>
      </c>
      <c r="D27" s="42"/>
      <c r="E27" s="42"/>
      <c r="F27" s="49"/>
      <c r="G27" s="49"/>
      <c r="H27" s="49"/>
      <c r="I27" s="49"/>
      <c r="J27" s="49"/>
      <c r="K27" s="50"/>
      <c r="L27" s="50"/>
      <c r="M27" s="45" t="str">
        <f t="shared" si="4"/>
        <v/>
      </c>
      <c r="N27" s="48" t="str">
        <f t="shared" si="5"/>
        <v/>
      </c>
      <c r="O27" s="153"/>
    </row>
    <row r="28">
      <c r="B28" s="40">
        <v>2.0</v>
      </c>
      <c r="C28" s="41" t="s">
        <v>52</v>
      </c>
      <c r="D28" s="42"/>
      <c r="E28" s="42"/>
      <c r="F28" s="49"/>
      <c r="G28" s="49"/>
      <c r="H28" s="49"/>
      <c r="I28" s="49"/>
      <c r="J28" s="49"/>
      <c r="K28" s="50"/>
      <c r="L28" s="50"/>
      <c r="M28" s="45" t="str">
        <f t="shared" si="4"/>
        <v/>
      </c>
      <c r="N28" s="48" t="str">
        <f t="shared" si="5"/>
        <v/>
      </c>
      <c r="O28" s="153"/>
    </row>
    <row r="29">
      <c r="B29" s="40">
        <v>3.0</v>
      </c>
      <c r="C29" s="41" t="s">
        <v>53</v>
      </c>
      <c r="D29" s="42"/>
      <c r="E29" s="42"/>
      <c r="F29" s="50"/>
      <c r="G29" s="50"/>
      <c r="H29" s="50"/>
      <c r="I29" s="50"/>
      <c r="J29" s="50"/>
      <c r="K29" s="50"/>
      <c r="L29" s="50"/>
      <c r="M29" s="45" t="str">
        <f t="shared" si="4"/>
        <v/>
      </c>
      <c r="N29" s="48" t="str">
        <f t="shared" si="5"/>
        <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row>
    <row r="33">
      <c r="B33" s="40">
        <v>5.0</v>
      </c>
      <c r="C33" s="41" t="s">
        <v>60</v>
      </c>
      <c r="D33" s="42"/>
      <c r="E33" s="42"/>
      <c r="F33" s="49">
        <v>0.0</v>
      </c>
      <c r="G33" s="50"/>
      <c r="H33" s="49"/>
      <c r="I33" s="50"/>
      <c r="J33" s="50"/>
      <c r="K33" s="50"/>
      <c r="L33" s="50"/>
      <c r="M33" s="51">
        <f t="shared" si="4"/>
        <v>0</v>
      </c>
      <c r="N33" s="48">
        <f t="shared" si="5"/>
        <v>0</v>
      </c>
      <c r="O33" s="154">
        <v>9.0</v>
      </c>
      <c r="P33" s="2" t="s">
        <v>61</v>
      </c>
    </row>
    <row r="34">
      <c r="B34" s="40" t="s">
        <v>62</v>
      </c>
      <c r="C34" s="41" t="s">
        <v>63</v>
      </c>
      <c r="D34" s="42"/>
      <c r="E34" s="42"/>
      <c r="F34" s="50"/>
      <c r="G34" s="50"/>
      <c r="H34" s="50"/>
      <c r="I34" s="50"/>
      <c r="J34" s="50"/>
      <c r="K34" s="50"/>
      <c r="L34" s="50"/>
      <c r="M34" s="45" t="str">
        <f t="shared" si="4"/>
        <v/>
      </c>
      <c r="N34" s="48" t="str">
        <f t="shared" si="5"/>
        <v/>
      </c>
      <c r="O34" s="154"/>
    </row>
    <row r="35">
      <c r="B35" s="40" t="s">
        <v>65</v>
      </c>
      <c r="C35" s="41" t="s">
        <v>66</v>
      </c>
      <c r="D35" s="42"/>
      <c r="E35" s="42"/>
      <c r="F35" s="50"/>
      <c r="G35" s="50"/>
      <c r="H35" s="50"/>
      <c r="I35" s="50"/>
      <c r="J35" s="50"/>
      <c r="K35" s="50"/>
      <c r="L35" s="50"/>
      <c r="M35" s="45" t="str">
        <f t="shared" si="4"/>
        <v/>
      </c>
      <c r="N35" s="48" t="str">
        <f t="shared" si="5"/>
        <v/>
      </c>
      <c r="O35" s="154"/>
    </row>
    <row r="36">
      <c r="B36" s="40" t="s">
        <v>67</v>
      </c>
      <c r="C36" s="41" t="s">
        <v>68</v>
      </c>
      <c r="D36" s="42"/>
      <c r="E36" s="42"/>
      <c r="F36" s="50"/>
      <c r="G36" s="50"/>
      <c r="H36" s="50"/>
      <c r="I36" s="50"/>
      <c r="J36" s="50"/>
      <c r="K36" s="50"/>
      <c r="L36" s="50"/>
      <c r="M36" s="45" t="str">
        <f t="shared" si="4"/>
        <v/>
      </c>
      <c r="N36" s="48" t="str">
        <f t="shared" si="5"/>
        <v/>
      </c>
      <c r="O36" s="153"/>
    </row>
    <row r="37">
      <c r="B37" s="40">
        <v>7.0</v>
      </c>
      <c r="C37" s="41" t="s">
        <v>71</v>
      </c>
      <c r="D37" s="42"/>
      <c r="E37" s="42"/>
      <c r="F37" s="50"/>
      <c r="G37" s="50"/>
      <c r="H37" s="50"/>
      <c r="I37" s="50"/>
      <c r="J37" s="50"/>
      <c r="K37" s="50"/>
      <c r="L37" s="50"/>
      <c r="M37" s="45" t="str">
        <f t="shared" si="4"/>
        <v/>
      </c>
      <c r="N37" s="48" t="str">
        <f t="shared" si="5"/>
        <v/>
      </c>
      <c r="O37" s="153"/>
    </row>
    <row r="38">
      <c r="B38" s="40">
        <v>8.0</v>
      </c>
      <c r="C38" s="41" t="s">
        <v>77</v>
      </c>
      <c r="D38" s="42"/>
      <c r="E38" s="42"/>
      <c r="F38" s="50"/>
      <c r="G38" s="50"/>
      <c r="H38" s="50"/>
      <c r="I38" s="50"/>
      <c r="J38" s="50"/>
      <c r="K38" s="50"/>
      <c r="L38" s="50"/>
      <c r="M38" s="45" t="str">
        <f t="shared" si="4"/>
        <v/>
      </c>
      <c r="N38" s="48" t="str">
        <f t="shared" si="5"/>
        <v/>
      </c>
      <c r="O38" s="153"/>
    </row>
    <row r="39">
      <c r="B39" s="40" t="s">
        <v>80</v>
      </c>
      <c r="C39" s="41" t="s">
        <v>81</v>
      </c>
      <c r="D39" s="42"/>
      <c r="E39" s="42"/>
      <c r="F39" s="50"/>
      <c r="G39" s="50"/>
      <c r="H39" s="50"/>
      <c r="I39" s="50"/>
      <c r="J39" s="50"/>
      <c r="K39" s="50"/>
      <c r="L39" s="50"/>
      <c r="M39" s="45" t="str">
        <f t="shared" si="4"/>
        <v/>
      </c>
      <c r="N39" s="48" t="str">
        <f t="shared" si="5"/>
        <v/>
      </c>
      <c r="O39" s="153"/>
    </row>
    <row r="40">
      <c r="B40" s="40" t="s">
        <v>83</v>
      </c>
      <c r="C40" s="41" t="s">
        <v>84</v>
      </c>
      <c r="D40" s="42"/>
      <c r="E40" s="42"/>
      <c r="F40" s="50"/>
      <c r="G40" s="50"/>
      <c r="H40" s="50"/>
      <c r="I40" s="50"/>
      <c r="J40" s="50"/>
      <c r="K40" s="50"/>
      <c r="L40" s="50"/>
      <c r="M40" s="45" t="str">
        <f t="shared" si="4"/>
        <v/>
      </c>
      <c r="N40" s="48" t="str">
        <f t="shared" si="5"/>
        <v/>
      </c>
      <c r="O40" s="153"/>
    </row>
    <row r="41">
      <c r="B41" s="40" t="s">
        <v>87</v>
      </c>
      <c r="C41" s="41" t="s">
        <v>88</v>
      </c>
      <c r="D41" s="42"/>
      <c r="E41" s="42"/>
      <c r="F41" s="50"/>
      <c r="G41" s="50"/>
      <c r="H41" s="50"/>
      <c r="I41" s="50"/>
      <c r="J41" s="50"/>
      <c r="K41" s="50"/>
      <c r="L41" s="50"/>
      <c r="M41" s="45" t="str">
        <f t="shared" si="4"/>
        <v/>
      </c>
      <c r="N41" s="48" t="str">
        <f t="shared" si="5"/>
        <v/>
      </c>
      <c r="O41" s="153"/>
    </row>
    <row r="42">
      <c r="B42" s="40">
        <v>10.0</v>
      </c>
      <c r="C42" s="41" t="s">
        <v>90</v>
      </c>
      <c r="D42" s="42"/>
      <c r="E42" s="42"/>
      <c r="F42" s="49"/>
      <c r="G42" s="49"/>
      <c r="H42" s="49"/>
      <c r="I42" s="50"/>
      <c r="J42" s="50"/>
      <c r="K42" s="50"/>
      <c r="L42" s="50"/>
      <c r="M42" s="45" t="str">
        <f t="shared" si="4"/>
        <v/>
      </c>
      <c r="N42" s="48" t="str">
        <f t="shared" si="5"/>
        <v/>
      </c>
      <c r="O42" s="153"/>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50"/>
      <c r="G44" s="50"/>
      <c r="H44" s="50"/>
      <c r="I44" s="50"/>
      <c r="J44" s="50"/>
      <c r="K44" s="50"/>
      <c r="L44" s="50"/>
      <c r="M44" s="45" t="str">
        <f t="shared" si="4"/>
        <v/>
      </c>
      <c r="N44" s="48" t="str">
        <f t="shared" si="5"/>
        <v/>
      </c>
      <c r="O44" s="153"/>
    </row>
    <row r="45">
      <c r="B45" s="40"/>
      <c r="C45" s="41" t="s">
        <v>96</v>
      </c>
      <c r="D45" s="41" t="s">
        <v>97</v>
      </c>
      <c r="E45" s="42"/>
      <c r="F45" s="50"/>
      <c r="G45" s="50"/>
      <c r="H45" s="50"/>
      <c r="I45" s="50"/>
      <c r="J45" s="50"/>
      <c r="K45" s="50"/>
      <c r="L45" s="50"/>
      <c r="M45" s="45" t="str">
        <f t="shared" si="4"/>
        <v/>
      </c>
      <c r="N45" s="48" t="str">
        <f t="shared" si="5"/>
        <v/>
      </c>
      <c r="O45" s="153"/>
    </row>
    <row r="46">
      <c r="B46" s="40"/>
      <c r="C46" s="41" t="s">
        <v>98</v>
      </c>
      <c r="D46" s="42"/>
      <c r="E46" s="42"/>
      <c r="F46" s="50"/>
      <c r="G46" s="50"/>
      <c r="H46" s="50"/>
      <c r="I46" s="50"/>
      <c r="J46" s="50"/>
      <c r="K46" s="50"/>
      <c r="L46" s="50"/>
      <c r="M46" s="45" t="str">
        <f t="shared" si="4"/>
        <v/>
      </c>
      <c r="N46" s="48" t="str">
        <f t="shared" si="5"/>
        <v/>
      </c>
      <c r="O46" s="153"/>
    </row>
    <row r="47">
      <c r="B47" s="40">
        <v>12.0</v>
      </c>
      <c r="C47" s="41" t="s">
        <v>99</v>
      </c>
      <c r="D47" s="42"/>
      <c r="E47" s="42"/>
      <c r="F47" s="49"/>
      <c r="G47" s="50"/>
      <c r="H47" s="50"/>
      <c r="I47" s="50"/>
      <c r="J47" s="50"/>
      <c r="K47" s="50"/>
      <c r="L47" s="50"/>
      <c r="M47" s="45" t="str">
        <f t="shared" si="4"/>
        <v/>
      </c>
      <c r="N47" s="48" t="str">
        <f t="shared" si="5"/>
        <v/>
      </c>
      <c r="O47" s="153"/>
    </row>
    <row r="48">
      <c r="B48" s="63" t="s">
        <v>100</v>
      </c>
      <c r="C48" s="64" t="s">
        <v>101</v>
      </c>
      <c r="D48" s="64"/>
      <c r="E48" s="65"/>
      <c r="F48" s="220"/>
      <c r="G48" s="220"/>
      <c r="H48" s="220"/>
      <c r="I48" s="220"/>
      <c r="J48" s="220"/>
      <c r="K48" s="220"/>
      <c r="L48" s="220"/>
      <c r="M48" s="67" t="str">
        <f t="shared" si="4"/>
        <v/>
      </c>
      <c r="N48" s="68" t="str">
        <f t="shared" si="5"/>
        <v/>
      </c>
      <c r="O48" s="155"/>
      <c r="P48" s="2"/>
    </row>
    <row r="49">
      <c r="B49" s="63"/>
      <c r="C49" s="64" t="s">
        <v>102</v>
      </c>
      <c r="D49" s="64" t="s">
        <v>97</v>
      </c>
      <c r="E49" s="65"/>
      <c r="F49" s="125"/>
      <c r="G49" s="125"/>
      <c r="H49" s="220"/>
      <c r="I49" s="220"/>
      <c r="J49" s="220"/>
      <c r="K49" s="220"/>
      <c r="L49" s="220"/>
      <c r="M49" s="67" t="str">
        <f t="shared" si="4"/>
        <v/>
      </c>
      <c r="N49" s="68" t="str">
        <f t="shared" si="5"/>
        <v/>
      </c>
      <c r="O49" s="155"/>
      <c r="P49" s="2" t="s">
        <v>104</v>
      </c>
    </row>
    <row r="50">
      <c r="B50" s="40"/>
      <c r="C50" s="64" t="s">
        <v>105</v>
      </c>
      <c r="D50" s="64" t="s">
        <v>106</v>
      </c>
      <c r="E50" s="65"/>
      <c r="F50" s="220"/>
      <c r="G50" s="220"/>
      <c r="H50" s="220"/>
      <c r="I50" s="220"/>
      <c r="J50" s="220"/>
      <c r="K50" s="220"/>
      <c r="L50" s="220"/>
      <c r="M50" s="67" t="str">
        <f t="shared" si="4"/>
        <v/>
      </c>
      <c r="N50" s="68" t="str">
        <f t="shared" si="5"/>
        <v/>
      </c>
      <c r="O50" s="156">
        <v>3.0</v>
      </c>
      <c r="P50" s="73" t="s">
        <v>107</v>
      </c>
    </row>
    <row r="51">
      <c r="B51" s="40"/>
      <c r="C51" s="64" t="s">
        <v>108</v>
      </c>
      <c r="D51" s="42"/>
      <c r="E51" s="42"/>
      <c r="F51" s="50"/>
      <c r="G51" s="50"/>
      <c r="H51" s="50"/>
      <c r="I51" s="50"/>
      <c r="J51" s="50"/>
      <c r="K51" s="50"/>
      <c r="L51" s="50"/>
      <c r="M51" s="67" t="str">
        <f t="shared" si="4"/>
        <v/>
      </c>
      <c r="N51" s="68" t="str">
        <f t="shared" si="5"/>
        <v/>
      </c>
      <c r="O51" s="156"/>
    </row>
    <row r="52">
      <c r="B52" s="40" t="s">
        <v>109</v>
      </c>
      <c r="C52" s="41" t="s">
        <v>110</v>
      </c>
      <c r="D52" s="42"/>
      <c r="E52" s="42"/>
      <c r="F52" s="50"/>
      <c r="G52" s="50"/>
      <c r="H52" s="50"/>
      <c r="I52" s="50"/>
      <c r="J52" s="50"/>
      <c r="K52" s="50"/>
      <c r="L52" s="50"/>
      <c r="M52" s="45" t="str">
        <f t="shared" si="4"/>
        <v/>
      </c>
      <c r="N52" s="48" t="str">
        <f t="shared" si="5"/>
        <v/>
      </c>
      <c r="O52" s="153"/>
    </row>
    <row r="53">
      <c r="B53" s="40"/>
      <c r="C53" s="41" t="s">
        <v>111</v>
      </c>
      <c r="D53" s="41"/>
      <c r="E53" s="42"/>
      <c r="F53" s="50"/>
      <c r="G53" s="50"/>
      <c r="H53" s="50"/>
      <c r="I53" s="50"/>
      <c r="J53" s="50"/>
      <c r="K53" s="50"/>
      <c r="L53" s="50"/>
      <c r="M53" s="45" t="str">
        <f t="shared" si="4"/>
        <v/>
      </c>
      <c r="N53" s="48" t="str">
        <f t="shared" si="5"/>
        <v/>
      </c>
      <c r="O53" s="153"/>
    </row>
    <row r="54">
      <c r="B54" s="40" t="s">
        <v>112</v>
      </c>
      <c r="C54" s="41" t="s">
        <v>113</v>
      </c>
      <c r="D54" s="42"/>
      <c r="E54" s="42"/>
      <c r="F54" s="50"/>
      <c r="G54" s="50"/>
      <c r="H54" s="50"/>
      <c r="I54" s="50"/>
      <c r="J54" s="50"/>
      <c r="K54" s="50"/>
      <c r="L54" s="50"/>
      <c r="M54" s="45" t="str">
        <f t="shared" si="4"/>
        <v/>
      </c>
      <c r="N54" s="48" t="str">
        <f t="shared" si="5"/>
        <v/>
      </c>
      <c r="O54" s="153"/>
    </row>
    <row r="55">
      <c r="B55" s="40"/>
      <c r="C55" s="41" t="s">
        <v>114</v>
      </c>
      <c r="D55" s="42"/>
      <c r="E55" s="42"/>
      <c r="F55" s="50"/>
      <c r="G55" s="50"/>
      <c r="H55" s="50"/>
      <c r="I55" s="50"/>
      <c r="J55" s="50"/>
      <c r="K55" s="50"/>
      <c r="L55" s="50"/>
      <c r="M55" s="45" t="str">
        <f t="shared" si="4"/>
        <v/>
      </c>
      <c r="N55" s="48" t="str">
        <f t="shared" si="5"/>
        <v/>
      </c>
      <c r="O55" s="153"/>
    </row>
    <row r="56">
      <c r="B56" s="40" t="s">
        <v>115</v>
      </c>
      <c r="C56" s="41" t="s">
        <v>116</v>
      </c>
      <c r="D56" s="42"/>
      <c r="E56" s="42"/>
      <c r="F56" s="50"/>
      <c r="G56" s="50"/>
      <c r="H56" s="50"/>
      <c r="I56" s="50"/>
      <c r="J56" s="50"/>
      <c r="K56" s="50"/>
      <c r="L56" s="50"/>
      <c r="M56" s="45" t="str">
        <f t="shared" si="4"/>
        <v/>
      </c>
      <c r="N56" s="48" t="str">
        <f t="shared" si="5"/>
        <v/>
      </c>
      <c r="O56" s="153"/>
    </row>
    <row r="57">
      <c r="B57" s="40"/>
      <c r="C57" s="41" t="s">
        <v>117</v>
      </c>
      <c r="D57" s="42"/>
      <c r="E57" s="42"/>
      <c r="F57" s="50"/>
      <c r="G57" s="50"/>
      <c r="H57" s="50"/>
      <c r="I57" s="50"/>
      <c r="J57" s="50"/>
      <c r="K57" s="50"/>
      <c r="L57" s="50"/>
      <c r="M57" s="45" t="str">
        <f t="shared" si="4"/>
        <v/>
      </c>
      <c r="N57" s="48" t="str">
        <f t="shared" si="5"/>
        <v/>
      </c>
      <c r="O57" s="153"/>
    </row>
    <row r="58">
      <c r="B58" s="40"/>
      <c r="C58" s="41" t="s">
        <v>117</v>
      </c>
      <c r="D58" s="42"/>
      <c r="E58" s="42"/>
      <c r="F58" s="50"/>
      <c r="G58" s="50"/>
      <c r="H58" s="50"/>
      <c r="I58" s="50"/>
      <c r="J58" s="50"/>
      <c r="K58" s="50"/>
      <c r="L58" s="50"/>
      <c r="M58" s="45" t="str">
        <f t="shared" si="4"/>
        <v/>
      </c>
      <c r="N58" s="48" t="str">
        <f t="shared" si="5"/>
        <v/>
      </c>
      <c r="O58" s="153"/>
    </row>
    <row r="59">
      <c r="B59" s="40"/>
      <c r="C59" s="41" t="s">
        <v>117</v>
      </c>
      <c r="D59" s="42"/>
      <c r="E59" s="42"/>
      <c r="F59" s="50"/>
      <c r="G59" s="50"/>
      <c r="H59" s="50"/>
      <c r="I59" s="50"/>
      <c r="J59" s="50"/>
      <c r="K59" s="50"/>
      <c r="L59" s="50"/>
      <c r="M59" s="45" t="str">
        <f t="shared" si="4"/>
        <v/>
      </c>
      <c r="N59" s="48" t="str">
        <f t="shared" si="5"/>
        <v/>
      </c>
      <c r="O59" s="153"/>
    </row>
    <row r="60">
      <c r="B60" s="40"/>
      <c r="C60" s="41" t="s">
        <v>117</v>
      </c>
      <c r="D60" s="42"/>
      <c r="E60" s="42"/>
      <c r="F60" s="50"/>
      <c r="G60" s="50"/>
      <c r="H60" s="50"/>
      <c r="I60" s="50"/>
      <c r="J60" s="50"/>
      <c r="K60" s="50"/>
      <c r="L60" s="50"/>
      <c r="M60" s="45" t="str">
        <f t="shared" si="4"/>
        <v/>
      </c>
      <c r="N60" s="48" t="str">
        <f t="shared" si="5"/>
        <v/>
      </c>
      <c r="O60" s="153"/>
    </row>
    <row r="61">
      <c r="B61" s="40"/>
      <c r="C61" s="41" t="s">
        <v>117</v>
      </c>
      <c r="D61" s="42"/>
      <c r="E61" s="42"/>
      <c r="F61" s="50"/>
      <c r="G61" s="50"/>
      <c r="H61" s="50"/>
      <c r="I61" s="50"/>
      <c r="J61" s="50"/>
      <c r="K61" s="50"/>
      <c r="L61" s="50"/>
      <c r="M61" s="45" t="str">
        <f t="shared" si="4"/>
        <v/>
      </c>
      <c r="N61" s="48" t="str">
        <f t="shared" si="5"/>
        <v/>
      </c>
      <c r="O61" s="153"/>
    </row>
    <row r="62">
      <c r="B62" s="40"/>
      <c r="C62" s="41" t="s">
        <v>117</v>
      </c>
      <c r="D62" s="42"/>
      <c r="E62" s="42"/>
      <c r="F62" s="50"/>
      <c r="G62" s="50"/>
      <c r="H62" s="50"/>
      <c r="I62" s="50"/>
      <c r="J62" s="50"/>
      <c r="K62" s="50"/>
      <c r="L62" s="50"/>
      <c r="M62" s="45" t="str">
        <f t="shared" si="4"/>
        <v/>
      </c>
      <c r="N62" s="48" t="str">
        <f t="shared" si="5"/>
        <v/>
      </c>
      <c r="O62" s="153"/>
    </row>
    <row r="63">
      <c r="B63" s="40" t="s">
        <v>118</v>
      </c>
      <c r="C63" s="41" t="s">
        <v>119</v>
      </c>
      <c r="D63" s="41"/>
      <c r="E63" s="42"/>
      <c r="F63" s="50"/>
      <c r="G63" s="50"/>
      <c r="H63" s="49"/>
      <c r="I63" s="50"/>
      <c r="J63" s="50"/>
      <c r="K63" s="50"/>
      <c r="L63" s="50"/>
      <c r="M63" s="45" t="str">
        <f t="shared" si="4"/>
        <v/>
      </c>
      <c r="N63" s="48" t="str">
        <f t="shared" si="5"/>
        <v/>
      </c>
      <c r="O63" s="153"/>
    </row>
    <row r="64">
      <c r="B64" s="40"/>
      <c r="C64" s="41" t="s">
        <v>120</v>
      </c>
      <c r="D64" s="42"/>
      <c r="E64" s="42"/>
      <c r="F64" s="50"/>
      <c r="G64" s="50"/>
      <c r="H64" s="50"/>
      <c r="I64" s="50"/>
      <c r="J64" s="50"/>
      <c r="K64" s="50"/>
      <c r="L64" s="50"/>
      <c r="M64" s="45" t="str">
        <f t="shared" si="4"/>
        <v/>
      </c>
      <c r="N64" s="48" t="str">
        <f t="shared" si="5"/>
        <v/>
      </c>
      <c r="O64" s="153"/>
    </row>
    <row r="65">
      <c r="B65" s="40" t="s">
        <v>121</v>
      </c>
      <c r="C65" s="41" t="s">
        <v>122</v>
      </c>
      <c r="D65" s="41"/>
      <c r="E65" s="42"/>
      <c r="F65" s="50"/>
      <c r="G65" s="49"/>
      <c r="H65" s="50"/>
      <c r="I65" s="50"/>
      <c r="J65" s="50"/>
      <c r="K65" s="50"/>
      <c r="L65" s="50"/>
      <c r="M65" s="45" t="str">
        <f t="shared" si="4"/>
        <v/>
      </c>
      <c r="N65" s="48" t="str">
        <f t="shared" si="5"/>
        <v/>
      </c>
      <c r="O65" s="153"/>
    </row>
    <row r="66">
      <c r="B66" s="40"/>
      <c r="C66" s="41" t="s">
        <v>816</v>
      </c>
      <c r="D66" s="41" t="s">
        <v>415</v>
      </c>
      <c r="E66" s="42"/>
      <c r="F66" s="49"/>
      <c r="G66" s="49"/>
      <c r="H66" s="49"/>
      <c r="I66" s="49"/>
      <c r="J66" s="49"/>
      <c r="K66" s="49"/>
      <c r="L66" s="49"/>
      <c r="M66" s="45"/>
      <c r="N66" s="48"/>
      <c r="O66" s="153"/>
      <c r="Q66" s="239" t="s">
        <v>817</v>
      </c>
    </row>
    <row r="67">
      <c r="B67" s="40"/>
      <c r="C67" s="41" t="s">
        <v>123</v>
      </c>
      <c r="D67" s="41" t="s">
        <v>124</v>
      </c>
      <c r="E67" s="42"/>
      <c r="F67" s="49"/>
      <c r="G67" s="49"/>
      <c r="H67" s="49"/>
      <c r="I67" s="49"/>
      <c r="J67" s="49"/>
      <c r="K67" s="49"/>
      <c r="L67" s="49"/>
      <c r="M67" s="45" t="str">
        <f t="shared" ref="M67:M68" si="6">if(Count(F67:L67)&gt;0,sum(F67:L67),"")</f>
        <v/>
      </c>
      <c r="N67" s="48" t="str">
        <f t="shared" ref="N67:N68" si="7">if(ISNUMBER(M67)=false,"",if($J$8&lt;&gt;0,if(M67&lt;&gt;"",M67*$J$8,""),""))</f>
        <v/>
      </c>
      <c r="O67" s="153"/>
    </row>
    <row r="68">
      <c r="B68" s="40"/>
      <c r="C68" s="64" t="s">
        <v>125</v>
      </c>
      <c r="D68" s="41"/>
      <c r="E68" s="41"/>
      <c r="F68" s="50"/>
      <c r="G68" s="50"/>
      <c r="H68" s="49"/>
      <c r="I68" s="50"/>
      <c r="J68" s="50"/>
      <c r="K68" s="50"/>
      <c r="L68" s="50"/>
      <c r="M68" s="45" t="str">
        <f t="shared" si="6"/>
        <v/>
      </c>
      <c r="N68" s="48" t="str">
        <f t="shared" si="7"/>
        <v/>
      </c>
      <c r="O68" s="153"/>
    </row>
    <row r="69">
      <c r="B69" s="40" t="s">
        <v>126</v>
      </c>
      <c r="C69" s="41" t="s">
        <v>127</v>
      </c>
      <c r="D69" s="41"/>
      <c r="E69" s="42"/>
      <c r="F69" s="74" t="s">
        <v>128</v>
      </c>
      <c r="G69" s="74" t="s">
        <v>128</v>
      </c>
      <c r="H69" s="74" t="s">
        <v>128</v>
      </c>
      <c r="I69" s="74" t="s">
        <v>128</v>
      </c>
      <c r="J69" s="74" t="s">
        <v>128</v>
      </c>
      <c r="K69" s="74" t="s">
        <v>128</v>
      </c>
      <c r="L69" s="74" t="s">
        <v>128</v>
      </c>
      <c r="M69" s="74" t="s">
        <v>128</v>
      </c>
      <c r="N69" s="75"/>
      <c r="O69" s="153"/>
      <c r="P69" s="2" t="s">
        <v>129</v>
      </c>
    </row>
    <row r="70">
      <c r="B70" s="40"/>
      <c r="C70" s="41" t="s">
        <v>130</v>
      </c>
      <c r="D70" s="41" t="s">
        <v>95</v>
      </c>
      <c r="E70" s="42"/>
      <c r="F70" s="74" t="s">
        <v>128</v>
      </c>
      <c r="G70" s="74" t="s">
        <v>128</v>
      </c>
      <c r="H70" s="74" t="s">
        <v>128</v>
      </c>
      <c r="I70" s="74" t="s">
        <v>128</v>
      </c>
      <c r="J70" s="74" t="s">
        <v>128</v>
      </c>
      <c r="K70" s="74" t="s">
        <v>128</v>
      </c>
      <c r="L70" s="74" t="s">
        <v>128</v>
      </c>
      <c r="M70" s="74" t="s">
        <v>128</v>
      </c>
      <c r="N70" s="75" t="s">
        <v>128</v>
      </c>
      <c r="O70" s="153"/>
      <c r="P70" s="2" t="s">
        <v>129</v>
      </c>
    </row>
    <row r="71">
      <c r="B71" s="40"/>
      <c r="C71" s="76" t="s">
        <v>131</v>
      </c>
      <c r="D71" s="40"/>
      <c r="E71" s="40"/>
      <c r="F71" s="50"/>
      <c r="G71" s="50"/>
      <c r="H71" s="50"/>
      <c r="I71" s="50"/>
      <c r="J71" s="50"/>
      <c r="K71" s="50"/>
      <c r="L71" s="50"/>
      <c r="M71" s="45" t="str">
        <f>if(Count(F71:L71)&gt;0,sum(F71:L71),"")</f>
        <v/>
      </c>
      <c r="N71" s="48" t="str">
        <f>if(ISNUMBER(M71)=false,"",if($J$8&lt;&gt;0,if(M71&lt;&gt;"",M71*$J$8,""),""))</f>
        <v/>
      </c>
      <c r="O71" s="153"/>
    </row>
    <row r="72">
      <c r="B72" s="40" t="s">
        <v>132</v>
      </c>
      <c r="C72" s="41" t="s">
        <v>133</v>
      </c>
      <c r="D72" s="41"/>
      <c r="E72" s="42"/>
      <c r="F72" s="74"/>
      <c r="G72" s="74"/>
      <c r="H72" s="74"/>
      <c r="I72" s="74"/>
      <c r="J72" s="74"/>
      <c r="K72" s="74"/>
      <c r="L72" s="74"/>
      <c r="M72" s="74"/>
      <c r="N72" s="75"/>
      <c r="O72" s="153"/>
      <c r="P72" s="77"/>
    </row>
    <row r="73">
      <c r="B73" s="40"/>
      <c r="C73" s="41" t="s">
        <v>134</v>
      </c>
      <c r="D73" s="41" t="s">
        <v>95</v>
      </c>
      <c r="E73" s="42"/>
      <c r="F73" s="74" t="s">
        <v>128</v>
      </c>
      <c r="G73" s="74" t="s">
        <v>128</v>
      </c>
      <c r="H73" s="74" t="s">
        <v>128</v>
      </c>
      <c r="I73" s="74" t="s">
        <v>128</v>
      </c>
      <c r="J73" s="74" t="s">
        <v>128</v>
      </c>
      <c r="K73" s="74" t="s">
        <v>128</v>
      </c>
      <c r="L73" s="74" t="s">
        <v>128</v>
      </c>
      <c r="M73" s="74" t="s">
        <v>128</v>
      </c>
      <c r="N73" s="75" t="s">
        <v>128</v>
      </c>
      <c r="O73" s="154">
        <v>9.0</v>
      </c>
      <c r="P73" s="77" t="s">
        <v>136</v>
      </c>
    </row>
    <row r="74">
      <c r="B74" s="40"/>
      <c r="C74" s="76" t="s">
        <v>259</v>
      </c>
      <c r="D74" s="41" t="s">
        <v>260</v>
      </c>
      <c r="E74" s="42"/>
      <c r="F74" s="74" t="s">
        <v>128</v>
      </c>
      <c r="G74" s="74" t="s">
        <v>128</v>
      </c>
      <c r="H74" s="74" t="s">
        <v>128</v>
      </c>
      <c r="I74" s="74" t="s">
        <v>128</v>
      </c>
      <c r="J74" s="74" t="s">
        <v>128</v>
      </c>
      <c r="K74" s="74" t="s">
        <v>128</v>
      </c>
      <c r="L74" s="74" t="s">
        <v>128</v>
      </c>
      <c r="M74" s="74" t="s">
        <v>128</v>
      </c>
      <c r="N74" s="75" t="s">
        <v>128</v>
      </c>
      <c r="O74" s="153"/>
      <c r="P74" s="77" t="s">
        <v>136</v>
      </c>
    </row>
    <row r="75">
      <c r="B75" s="40"/>
      <c r="C75" s="76" t="s">
        <v>261</v>
      </c>
      <c r="D75" s="41" t="s">
        <v>262</v>
      </c>
      <c r="E75" s="41"/>
      <c r="F75" s="49"/>
      <c r="G75" s="49"/>
      <c r="H75" s="49"/>
      <c r="I75" s="50"/>
      <c r="J75" s="50"/>
      <c r="K75" s="50"/>
      <c r="L75" s="50"/>
      <c r="M75" s="45" t="str">
        <f t="shared" ref="M75:M82" si="8">if(Count(F75:L75)&gt;0,sum(F75:L75),"")</f>
        <v/>
      </c>
      <c r="N75" s="48" t="str">
        <f t="shared" ref="N75:N82" si="9">if(ISNUMBER(M75)=false,"",if($J$8&lt;&gt;0,if(M75&lt;&gt;"",M75*$J$8,""),""))</f>
        <v/>
      </c>
      <c r="O75" s="157" t="s">
        <v>268</v>
      </c>
    </row>
    <row r="76">
      <c r="B76" s="40"/>
      <c r="C76" s="76" t="s">
        <v>274</v>
      </c>
      <c r="D76" s="41" t="s">
        <v>275</v>
      </c>
      <c r="E76" s="41"/>
      <c r="F76" s="221"/>
      <c r="G76" s="221"/>
      <c r="H76" s="49"/>
      <c r="I76" s="50"/>
      <c r="J76" s="50"/>
      <c r="K76" s="50"/>
      <c r="L76" s="50"/>
      <c r="M76" s="45" t="str">
        <f t="shared" si="8"/>
        <v/>
      </c>
      <c r="N76" s="48" t="str">
        <f t="shared" si="9"/>
        <v/>
      </c>
      <c r="O76" s="157" t="s">
        <v>282</v>
      </c>
    </row>
    <row r="77">
      <c r="B77" s="40" t="s">
        <v>140</v>
      </c>
      <c r="C77" s="76" t="s">
        <v>137</v>
      </c>
      <c r="D77" s="41"/>
      <c r="E77" s="41"/>
      <c r="F77" s="50"/>
      <c r="G77" s="50"/>
      <c r="H77" s="49"/>
      <c r="I77" s="50"/>
      <c r="J77" s="50"/>
      <c r="K77" s="50"/>
      <c r="L77" s="50"/>
      <c r="M77" s="45" t="str">
        <f t="shared" si="8"/>
        <v/>
      </c>
      <c r="N77" s="48" t="str">
        <f t="shared" si="9"/>
        <v/>
      </c>
      <c r="O77" s="153"/>
    </row>
    <row r="78">
      <c r="B78" s="40" t="s">
        <v>141</v>
      </c>
      <c r="C78" s="42"/>
      <c r="D78" s="41"/>
      <c r="E78" s="41"/>
      <c r="F78" s="50"/>
      <c r="G78" s="50"/>
      <c r="H78" s="49"/>
      <c r="I78" s="50"/>
      <c r="J78" s="50"/>
      <c r="K78" s="50"/>
      <c r="L78" s="50"/>
      <c r="M78" s="45" t="str">
        <f t="shared" si="8"/>
        <v/>
      </c>
      <c r="N78" s="48" t="str">
        <f t="shared" si="9"/>
        <v/>
      </c>
      <c r="O78" s="153"/>
    </row>
    <row r="79">
      <c r="B79" s="40" t="s">
        <v>142</v>
      </c>
      <c r="C79" s="42"/>
      <c r="D79" s="42"/>
      <c r="E79" s="42"/>
      <c r="F79" s="50"/>
      <c r="G79" s="50"/>
      <c r="H79" s="50"/>
      <c r="I79" s="50"/>
      <c r="J79" s="50"/>
      <c r="K79" s="50"/>
      <c r="L79" s="50"/>
      <c r="M79" s="45" t="str">
        <f t="shared" si="8"/>
        <v/>
      </c>
      <c r="N79" s="48" t="str">
        <f t="shared" si="9"/>
        <v/>
      </c>
      <c r="O79" s="153"/>
    </row>
    <row r="80">
      <c r="B80" s="40" t="s">
        <v>143</v>
      </c>
      <c r="C80" s="42"/>
      <c r="D80" s="42"/>
      <c r="E80" s="42"/>
      <c r="F80" s="50"/>
      <c r="G80" s="50"/>
      <c r="H80" s="50"/>
      <c r="I80" s="50"/>
      <c r="J80" s="50"/>
      <c r="K80" s="50"/>
      <c r="L80" s="50"/>
      <c r="M80" s="45" t="str">
        <f t="shared" si="8"/>
        <v/>
      </c>
      <c r="N80" s="48" t="str">
        <f t="shared" si="9"/>
        <v/>
      </c>
      <c r="O80" s="153"/>
    </row>
    <row r="81">
      <c r="B81" s="40" t="s">
        <v>144</v>
      </c>
      <c r="C81" s="42"/>
      <c r="D81" s="42"/>
      <c r="E81" s="42"/>
      <c r="F81" s="50"/>
      <c r="G81" s="50"/>
      <c r="H81" s="50"/>
      <c r="I81" s="50"/>
      <c r="J81" s="50"/>
      <c r="K81" s="50"/>
      <c r="L81" s="50"/>
      <c r="M81" s="45" t="str">
        <f t="shared" si="8"/>
        <v/>
      </c>
      <c r="N81" s="48" t="str">
        <f t="shared" si="9"/>
        <v/>
      </c>
      <c r="O81" s="153"/>
    </row>
    <row r="82">
      <c r="B82" s="40" t="s">
        <v>145</v>
      </c>
      <c r="C82" s="42"/>
      <c r="D82" s="42"/>
      <c r="E82" s="42"/>
      <c r="F82" s="50"/>
      <c r="G82" s="50"/>
      <c r="H82" s="50"/>
      <c r="I82" s="50"/>
      <c r="J82" s="50"/>
      <c r="K82" s="50"/>
      <c r="L82" s="50"/>
      <c r="M82" s="45" t="str">
        <f t="shared" si="8"/>
        <v/>
      </c>
      <c r="N82" s="48" t="str">
        <f t="shared" si="9"/>
        <v/>
      </c>
      <c r="O82" s="154"/>
    </row>
    <row r="83">
      <c r="B83" s="33"/>
      <c r="C83" s="33"/>
      <c r="D83" s="33"/>
      <c r="E83" s="33"/>
      <c r="F83" s="147"/>
      <c r="G83" s="147"/>
      <c r="H83" s="147"/>
      <c r="I83" s="147"/>
      <c r="J83" s="147"/>
      <c r="K83" s="147"/>
      <c r="L83" s="147"/>
      <c r="N83" s="4"/>
      <c r="O83" s="45"/>
    </row>
    <row r="84">
      <c r="A84" s="8" t="s">
        <v>146</v>
      </c>
      <c r="B84" s="33"/>
      <c r="C84" s="33"/>
      <c r="D84" s="33"/>
      <c r="E84" s="33"/>
      <c r="F84" s="147"/>
      <c r="G84" s="147"/>
      <c r="H84" s="147"/>
      <c r="I84" s="147"/>
      <c r="J84" s="147"/>
      <c r="K84" s="147"/>
      <c r="L84" s="147"/>
      <c r="N84" s="4"/>
      <c r="O84" s="45"/>
    </row>
    <row r="85">
      <c r="B85" s="81" t="s">
        <v>952</v>
      </c>
      <c r="C85" s="82"/>
      <c r="D85" s="82"/>
      <c r="E85" s="82"/>
      <c r="F85" s="147"/>
      <c r="G85" s="147"/>
      <c r="H85" s="147"/>
      <c r="I85" s="147"/>
      <c r="J85" s="147"/>
      <c r="K85" s="147"/>
      <c r="L85" s="147"/>
      <c r="N85" s="4"/>
      <c r="O85" s="45"/>
    </row>
    <row r="86">
      <c r="B86" s="33"/>
      <c r="C86" s="33"/>
      <c r="D86" s="33"/>
      <c r="E86" s="33"/>
      <c r="F86" s="147"/>
      <c r="G86" s="147"/>
      <c r="H86" s="147"/>
      <c r="I86" s="147"/>
      <c r="J86" s="147"/>
      <c r="K86" s="147"/>
      <c r="L86" s="147"/>
      <c r="N86" s="4"/>
      <c r="O86" s="158"/>
      <c r="R86" s="83"/>
    </row>
    <row r="87">
      <c r="B87" s="40"/>
      <c r="C87" s="84"/>
      <c r="D87" s="42"/>
      <c r="E87" s="42"/>
      <c r="F87" s="50"/>
      <c r="G87" s="50"/>
      <c r="H87" s="50"/>
      <c r="I87" s="50"/>
      <c r="J87" s="50"/>
      <c r="K87" s="50"/>
      <c r="L87" s="50"/>
      <c r="M87" s="85" t="str">
        <f t="shared" ref="M87:M137" si="10">if(Count(F87:L87)&gt;0,sum(F87:L87),"")</f>
        <v/>
      </c>
      <c r="N87" s="48" t="str">
        <f t="shared" ref="N87:N137" si="11">if(ISNUMBER(M87)=false,"",if($J$8&lt;&gt;0,if(M87&lt;&gt;"",M87*$J$8,""),""))</f>
        <v/>
      </c>
      <c r="O87" s="154"/>
    </row>
    <row r="88">
      <c r="B88" s="40"/>
      <c r="C88" s="84"/>
      <c r="D88" s="42"/>
      <c r="E88" s="42"/>
      <c r="F88" s="50"/>
      <c r="G88" s="50"/>
      <c r="H88" s="50"/>
      <c r="I88" s="50"/>
      <c r="J88" s="50"/>
      <c r="K88" s="50"/>
      <c r="L88" s="50"/>
      <c r="M88" s="85" t="str">
        <f t="shared" si="10"/>
        <v/>
      </c>
      <c r="N88" s="48" t="str">
        <f t="shared" si="11"/>
        <v/>
      </c>
      <c r="O88" s="154"/>
    </row>
    <row r="89">
      <c r="B89" s="40"/>
      <c r="C89" s="84"/>
      <c r="D89" s="42"/>
      <c r="E89" s="42"/>
      <c r="F89" s="50"/>
      <c r="G89" s="50"/>
      <c r="H89" s="50"/>
      <c r="I89" s="50"/>
      <c r="J89" s="50"/>
      <c r="K89" s="50"/>
      <c r="L89" s="50"/>
      <c r="M89" s="85" t="str">
        <f t="shared" si="10"/>
        <v/>
      </c>
      <c r="N89" s="48" t="str">
        <f t="shared" si="11"/>
        <v/>
      </c>
      <c r="O89" s="154"/>
    </row>
    <row r="90">
      <c r="B90" s="40"/>
      <c r="C90" s="84"/>
      <c r="D90" s="42"/>
      <c r="E90" s="42"/>
      <c r="F90" s="50"/>
      <c r="G90" s="50"/>
      <c r="H90" s="50"/>
      <c r="I90" s="50"/>
      <c r="J90" s="50"/>
      <c r="K90" s="50"/>
      <c r="L90" s="50"/>
      <c r="M90" s="85" t="str">
        <f t="shared" si="10"/>
        <v/>
      </c>
      <c r="N90" s="48" t="str">
        <f t="shared" si="11"/>
        <v/>
      </c>
      <c r="O90" s="154"/>
    </row>
    <row r="91">
      <c r="B91" s="40"/>
      <c r="C91" s="84"/>
      <c r="D91" s="42"/>
      <c r="E91" s="42"/>
      <c r="F91" s="50"/>
      <c r="G91" s="50"/>
      <c r="H91" s="50"/>
      <c r="I91" s="50"/>
      <c r="J91" s="50"/>
      <c r="K91" s="50"/>
      <c r="L91" s="50"/>
      <c r="M91" s="85" t="str">
        <f t="shared" si="10"/>
        <v/>
      </c>
      <c r="N91" s="48" t="str">
        <f t="shared" si="11"/>
        <v/>
      </c>
      <c r="O91" s="154"/>
    </row>
    <row r="92">
      <c r="B92" s="40"/>
      <c r="C92" s="84"/>
      <c r="D92" s="42"/>
      <c r="E92" s="42"/>
      <c r="F92" s="50"/>
      <c r="G92" s="50"/>
      <c r="H92" s="50"/>
      <c r="I92" s="50"/>
      <c r="J92" s="50"/>
      <c r="K92" s="50"/>
      <c r="L92" s="50"/>
      <c r="M92" s="85" t="str">
        <f t="shared" si="10"/>
        <v/>
      </c>
      <c r="N92" s="48" t="str">
        <f t="shared" si="11"/>
        <v/>
      </c>
      <c r="O92" s="154"/>
    </row>
    <row r="93">
      <c r="B93" s="40"/>
      <c r="C93" s="84"/>
      <c r="D93" s="42"/>
      <c r="E93" s="42"/>
      <c r="F93" s="50"/>
      <c r="G93" s="50"/>
      <c r="H93" s="50"/>
      <c r="I93" s="50"/>
      <c r="J93" s="50"/>
      <c r="K93" s="50"/>
      <c r="L93" s="50"/>
      <c r="M93" s="85" t="str">
        <f t="shared" si="10"/>
        <v/>
      </c>
      <c r="N93" s="48" t="str">
        <f t="shared" si="11"/>
        <v/>
      </c>
      <c r="O93" s="154"/>
    </row>
    <row r="94">
      <c r="B94" s="40"/>
      <c r="C94" s="84"/>
      <c r="D94" s="42"/>
      <c r="E94" s="42"/>
      <c r="F94" s="50"/>
      <c r="G94" s="50"/>
      <c r="H94" s="50"/>
      <c r="I94" s="50"/>
      <c r="J94" s="50"/>
      <c r="K94" s="50"/>
      <c r="L94" s="50"/>
      <c r="M94" s="85" t="str">
        <f t="shared" si="10"/>
        <v/>
      </c>
      <c r="N94" s="48" t="str">
        <f t="shared" si="11"/>
        <v/>
      </c>
      <c r="O94" s="154"/>
    </row>
    <row r="95">
      <c r="B95" s="40"/>
      <c r="C95" s="84"/>
      <c r="D95" s="42"/>
      <c r="E95" s="42"/>
      <c r="F95" s="50"/>
      <c r="G95" s="50"/>
      <c r="H95" s="50"/>
      <c r="I95" s="50"/>
      <c r="J95" s="50"/>
      <c r="K95" s="50"/>
      <c r="L95" s="50"/>
      <c r="M95" s="85" t="str">
        <f t="shared" si="10"/>
        <v/>
      </c>
      <c r="N95" s="48" t="str">
        <f t="shared" si="11"/>
        <v/>
      </c>
      <c r="O95" s="154"/>
    </row>
    <row r="96">
      <c r="B96" s="40"/>
      <c r="C96" s="84"/>
      <c r="D96" s="42"/>
      <c r="E96" s="42"/>
      <c r="F96" s="50"/>
      <c r="G96" s="50"/>
      <c r="H96" s="50"/>
      <c r="I96" s="50"/>
      <c r="J96" s="50"/>
      <c r="K96" s="50"/>
      <c r="L96" s="50"/>
      <c r="M96" s="85" t="str">
        <f t="shared" si="10"/>
        <v/>
      </c>
      <c r="N96" s="48" t="str">
        <f t="shared" si="11"/>
        <v/>
      </c>
      <c r="O96" s="154"/>
    </row>
    <row r="97">
      <c r="B97" s="40"/>
      <c r="C97" s="84"/>
      <c r="D97" s="42"/>
      <c r="E97" s="42"/>
      <c r="F97" s="50"/>
      <c r="G97" s="50"/>
      <c r="H97" s="50"/>
      <c r="I97" s="50"/>
      <c r="J97" s="50"/>
      <c r="K97" s="50"/>
      <c r="L97" s="50"/>
      <c r="M97" s="85" t="str">
        <f t="shared" si="10"/>
        <v/>
      </c>
      <c r="N97" s="48" t="str">
        <f t="shared" si="11"/>
        <v/>
      </c>
      <c r="O97" s="154"/>
    </row>
    <row r="98">
      <c r="B98" s="40"/>
      <c r="C98" s="84"/>
      <c r="D98" s="42"/>
      <c r="E98" s="42"/>
      <c r="F98" s="50"/>
      <c r="G98" s="50"/>
      <c r="H98" s="50"/>
      <c r="I98" s="50"/>
      <c r="J98" s="50"/>
      <c r="K98" s="50"/>
      <c r="L98" s="50"/>
      <c r="M98" s="85" t="str">
        <f t="shared" si="10"/>
        <v/>
      </c>
      <c r="N98" s="48" t="str">
        <f t="shared" si="11"/>
        <v/>
      </c>
      <c r="O98" s="154"/>
    </row>
    <row r="99">
      <c r="B99" s="40"/>
      <c r="C99" s="84"/>
      <c r="D99" s="42"/>
      <c r="E99" s="42"/>
      <c r="F99" s="50"/>
      <c r="G99" s="50"/>
      <c r="H99" s="50"/>
      <c r="I99" s="50"/>
      <c r="J99" s="50"/>
      <c r="K99" s="50"/>
      <c r="L99" s="50"/>
      <c r="M99" s="85" t="str">
        <f t="shared" si="10"/>
        <v/>
      </c>
      <c r="N99" s="48" t="str">
        <f t="shared" si="11"/>
        <v/>
      </c>
      <c r="O99" s="154"/>
    </row>
    <row r="100">
      <c r="B100" s="40"/>
      <c r="C100" s="84"/>
      <c r="D100" s="42"/>
      <c r="E100" s="42"/>
      <c r="F100" s="50"/>
      <c r="G100" s="50"/>
      <c r="H100" s="50"/>
      <c r="I100" s="50"/>
      <c r="J100" s="50"/>
      <c r="K100" s="50"/>
      <c r="L100" s="50"/>
      <c r="M100" s="85" t="str">
        <f t="shared" si="10"/>
        <v/>
      </c>
      <c r="N100" s="48" t="str">
        <f t="shared" si="11"/>
        <v/>
      </c>
      <c r="O100" s="154"/>
    </row>
    <row r="101">
      <c r="B101" s="40"/>
      <c r="C101" s="84"/>
      <c r="D101" s="42"/>
      <c r="E101" s="42"/>
      <c r="F101" s="50"/>
      <c r="G101" s="50"/>
      <c r="H101" s="50"/>
      <c r="I101" s="50"/>
      <c r="J101" s="50"/>
      <c r="K101" s="50"/>
      <c r="L101" s="50"/>
      <c r="M101" s="85" t="str">
        <f t="shared" si="10"/>
        <v/>
      </c>
      <c r="N101" s="48" t="str">
        <f t="shared" si="11"/>
        <v/>
      </c>
      <c r="O101" s="154"/>
    </row>
    <row r="102">
      <c r="B102" s="40"/>
      <c r="C102" s="84"/>
      <c r="D102" s="42"/>
      <c r="E102" s="42"/>
      <c r="F102" s="50"/>
      <c r="G102" s="50"/>
      <c r="H102" s="50"/>
      <c r="I102" s="50"/>
      <c r="J102" s="50"/>
      <c r="K102" s="50"/>
      <c r="L102" s="50"/>
      <c r="M102" s="85" t="str">
        <f t="shared" si="10"/>
        <v/>
      </c>
      <c r="N102" s="48" t="str">
        <f t="shared" si="11"/>
        <v/>
      </c>
      <c r="O102" s="154"/>
    </row>
    <row r="103">
      <c r="B103" s="40"/>
      <c r="C103" s="84"/>
      <c r="D103" s="42"/>
      <c r="E103" s="42"/>
      <c r="F103" s="50"/>
      <c r="G103" s="50"/>
      <c r="H103" s="50"/>
      <c r="I103" s="50"/>
      <c r="J103" s="50"/>
      <c r="K103" s="50"/>
      <c r="L103" s="50"/>
      <c r="M103" s="85" t="str">
        <f t="shared" si="10"/>
        <v/>
      </c>
      <c r="N103" s="48" t="str">
        <f t="shared" si="11"/>
        <v/>
      </c>
      <c r="O103" s="154"/>
    </row>
    <row r="104">
      <c r="B104" s="40"/>
      <c r="C104" s="84"/>
      <c r="D104" s="42"/>
      <c r="E104" s="42"/>
      <c r="F104" s="50"/>
      <c r="G104" s="50"/>
      <c r="H104" s="50"/>
      <c r="I104" s="50"/>
      <c r="J104" s="50"/>
      <c r="K104" s="50"/>
      <c r="L104" s="50"/>
      <c r="M104" s="85" t="str">
        <f t="shared" si="10"/>
        <v/>
      </c>
      <c r="N104" s="48" t="str">
        <f t="shared" si="11"/>
        <v/>
      </c>
      <c r="O104" s="154"/>
    </row>
    <row r="105">
      <c r="B105" s="40"/>
      <c r="C105" s="84"/>
      <c r="D105" s="42"/>
      <c r="E105" s="42"/>
      <c r="F105" s="50"/>
      <c r="G105" s="50"/>
      <c r="H105" s="50"/>
      <c r="I105" s="50"/>
      <c r="J105" s="50"/>
      <c r="K105" s="50"/>
      <c r="L105" s="50"/>
      <c r="M105" s="85" t="str">
        <f t="shared" si="10"/>
        <v/>
      </c>
      <c r="N105" s="48" t="str">
        <f t="shared" si="11"/>
        <v/>
      </c>
      <c r="O105" s="154"/>
    </row>
    <row r="106">
      <c r="B106" s="40"/>
      <c r="C106" s="84"/>
      <c r="D106" s="42"/>
      <c r="E106" s="42"/>
      <c r="F106" s="50"/>
      <c r="G106" s="50"/>
      <c r="H106" s="50"/>
      <c r="I106" s="50"/>
      <c r="J106" s="50"/>
      <c r="K106" s="50"/>
      <c r="L106" s="50"/>
      <c r="M106" s="85" t="str">
        <f t="shared" si="10"/>
        <v/>
      </c>
      <c r="N106" s="48" t="str">
        <f t="shared" si="11"/>
        <v/>
      </c>
      <c r="O106" s="154"/>
    </row>
    <row r="107">
      <c r="B107" s="40"/>
      <c r="C107" s="84"/>
      <c r="D107" s="42"/>
      <c r="E107" s="42"/>
      <c r="F107" s="50"/>
      <c r="G107" s="50"/>
      <c r="H107" s="50"/>
      <c r="I107" s="50"/>
      <c r="J107" s="50"/>
      <c r="K107" s="50"/>
      <c r="L107" s="50"/>
      <c r="M107" s="85" t="str">
        <f t="shared" si="10"/>
        <v/>
      </c>
      <c r="N107" s="48" t="str">
        <f t="shared" si="11"/>
        <v/>
      </c>
      <c r="O107" s="154"/>
    </row>
    <row r="108">
      <c r="B108" s="40"/>
      <c r="C108" s="84"/>
      <c r="D108" s="42"/>
      <c r="E108" s="42"/>
      <c r="F108" s="50"/>
      <c r="G108" s="50"/>
      <c r="H108" s="50"/>
      <c r="I108" s="50"/>
      <c r="J108" s="50"/>
      <c r="K108" s="50"/>
      <c r="L108" s="50"/>
      <c r="M108" s="85" t="str">
        <f t="shared" si="10"/>
        <v/>
      </c>
      <c r="N108" s="48" t="str">
        <f t="shared" si="11"/>
        <v/>
      </c>
      <c r="O108" s="154"/>
    </row>
    <row r="109">
      <c r="B109" s="40"/>
      <c r="C109" s="84"/>
      <c r="D109" s="42"/>
      <c r="E109" s="42"/>
      <c r="F109" s="50"/>
      <c r="G109" s="50"/>
      <c r="H109" s="50"/>
      <c r="I109" s="50"/>
      <c r="J109" s="50"/>
      <c r="K109" s="50"/>
      <c r="L109" s="50"/>
      <c r="M109" s="85" t="str">
        <f t="shared" si="10"/>
        <v/>
      </c>
      <c r="N109" s="48" t="str">
        <f t="shared" si="11"/>
        <v/>
      </c>
      <c r="O109" s="154"/>
    </row>
    <row r="110">
      <c r="B110" s="40"/>
      <c r="C110" s="84"/>
      <c r="D110" s="42"/>
      <c r="E110" s="42"/>
      <c r="F110" s="50"/>
      <c r="G110" s="50"/>
      <c r="H110" s="50"/>
      <c r="I110" s="50"/>
      <c r="J110" s="50"/>
      <c r="K110" s="50"/>
      <c r="L110" s="50"/>
      <c r="M110" s="85" t="str">
        <f t="shared" si="10"/>
        <v/>
      </c>
      <c r="N110" s="48" t="str">
        <f t="shared" si="11"/>
        <v/>
      </c>
      <c r="O110" s="154"/>
    </row>
    <row r="111">
      <c r="B111" s="40"/>
      <c r="C111" s="84"/>
      <c r="D111" s="42"/>
      <c r="E111" s="42"/>
      <c r="F111" s="50"/>
      <c r="G111" s="50"/>
      <c r="H111" s="50"/>
      <c r="I111" s="50"/>
      <c r="J111" s="50"/>
      <c r="K111" s="50"/>
      <c r="L111" s="50"/>
      <c r="M111" s="85" t="str">
        <f t="shared" si="10"/>
        <v/>
      </c>
      <c r="N111" s="48" t="str">
        <f t="shared" si="11"/>
        <v/>
      </c>
      <c r="O111" s="154"/>
    </row>
    <row r="112">
      <c r="B112" s="40"/>
      <c r="C112" s="84"/>
      <c r="D112" s="42"/>
      <c r="E112" s="42"/>
      <c r="F112" s="50"/>
      <c r="G112" s="50"/>
      <c r="H112" s="50"/>
      <c r="I112" s="50"/>
      <c r="J112" s="50"/>
      <c r="K112" s="50"/>
      <c r="L112" s="50"/>
      <c r="M112" s="85" t="str">
        <f t="shared" si="10"/>
        <v/>
      </c>
      <c r="N112" s="48" t="str">
        <f t="shared" si="11"/>
        <v/>
      </c>
      <c r="O112" s="154"/>
    </row>
    <row r="113">
      <c r="B113" s="40"/>
      <c r="C113" s="84"/>
      <c r="D113" s="42"/>
      <c r="E113" s="42"/>
      <c r="F113" s="50"/>
      <c r="G113" s="50"/>
      <c r="H113" s="50"/>
      <c r="I113" s="50"/>
      <c r="J113" s="50"/>
      <c r="K113" s="50"/>
      <c r="L113" s="50"/>
      <c r="M113" s="85" t="str">
        <f t="shared" si="10"/>
        <v/>
      </c>
      <c r="N113" s="48" t="str">
        <f t="shared" si="11"/>
        <v/>
      </c>
      <c r="O113" s="154"/>
    </row>
    <row r="114">
      <c r="B114" s="40"/>
      <c r="C114" s="84"/>
      <c r="D114" s="42"/>
      <c r="E114" s="42"/>
      <c r="F114" s="50"/>
      <c r="G114" s="50"/>
      <c r="H114" s="50"/>
      <c r="I114" s="50"/>
      <c r="J114" s="50"/>
      <c r="K114" s="50"/>
      <c r="L114" s="50"/>
      <c r="M114" s="85" t="str">
        <f t="shared" si="10"/>
        <v/>
      </c>
      <c r="N114" s="48" t="str">
        <f t="shared" si="11"/>
        <v/>
      </c>
      <c r="O114" s="154"/>
    </row>
    <row r="115">
      <c r="B115" s="40"/>
      <c r="C115" s="84"/>
      <c r="D115" s="42"/>
      <c r="E115" s="42"/>
      <c r="F115" s="50"/>
      <c r="G115" s="50"/>
      <c r="H115" s="50"/>
      <c r="I115" s="50"/>
      <c r="J115" s="50"/>
      <c r="K115" s="50"/>
      <c r="L115" s="50"/>
      <c r="M115" s="85" t="str">
        <f t="shared" si="10"/>
        <v/>
      </c>
      <c r="N115" s="48" t="str">
        <f t="shared" si="11"/>
        <v/>
      </c>
      <c r="O115" s="154"/>
    </row>
    <row r="116">
      <c r="B116" s="40"/>
      <c r="C116" s="84"/>
      <c r="D116" s="42"/>
      <c r="E116" s="42"/>
      <c r="F116" s="50"/>
      <c r="G116" s="50"/>
      <c r="H116" s="50"/>
      <c r="I116" s="50"/>
      <c r="J116" s="50"/>
      <c r="K116" s="50"/>
      <c r="L116" s="50"/>
      <c r="M116" s="85" t="str">
        <f t="shared" si="10"/>
        <v/>
      </c>
      <c r="N116" s="48" t="str">
        <f t="shared" si="11"/>
        <v/>
      </c>
      <c r="O116" s="154"/>
    </row>
    <row r="117">
      <c r="B117" s="40"/>
      <c r="C117" s="84"/>
      <c r="D117" s="42"/>
      <c r="E117" s="42"/>
      <c r="F117" s="50"/>
      <c r="G117" s="50"/>
      <c r="H117" s="50"/>
      <c r="I117" s="50"/>
      <c r="J117" s="50"/>
      <c r="K117" s="50"/>
      <c r="L117" s="50"/>
      <c r="M117" s="85" t="str">
        <f t="shared" si="10"/>
        <v/>
      </c>
      <c r="N117" s="48" t="str">
        <f t="shared" si="11"/>
        <v/>
      </c>
      <c r="O117" s="154"/>
    </row>
    <row r="118">
      <c r="B118" s="40"/>
      <c r="C118" s="84"/>
      <c r="D118" s="42"/>
      <c r="E118" s="42"/>
      <c r="F118" s="50"/>
      <c r="G118" s="50"/>
      <c r="H118" s="50"/>
      <c r="I118" s="50"/>
      <c r="J118" s="50"/>
      <c r="K118" s="50"/>
      <c r="L118" s="50"/>
      <c r="M118" s="85" t="str">
        <f t="shared" si="10"/>
        <v/>
      </c>
      <c r="N118" s="48" t="str">
        <f t="shared" si="11"/>
        <v/>
      </c>
      <c r="O118" s="154"/>
    </row>
    <row r="119">
      <c r="B119" s="40"/>
      <c r="C119" s="84"/>
      <c r="D119" s="42"/>
      <c r="E119" s="42"/>
      <c r="F119" s="50"/>
      <c r="G119" s="50"/>
      <c r="H119" s="50"/>
      <c r="I119" s="50"/>
      <c r="J119" s="50"/>
      <c r="K119" s="50"/>
      <c r="L119" s="50"/>
      <c r="M119" s="85" t="str">
        <f t="shared" si="10"/>
        <v/>
      </c>
      <c r="N119" s="48" t="str">
        <f t="shared" si="11"/>
        <v/>
      </c>
      <c r="O119" s="154"/>
    </row>
    <row r="120">
      <c r="B120" s="40"/>
      <c r="C120" s="84"/>
      <c r="D120" s="42"/>
      <c r="E120" s="42"/>
      <c r="F120" s="50"/>
      <c r="G120" s="50"/>
      <c r="H120" s="50"/>
      <c r="I120" s="50"/>
      <c r="J120" s="50"/>
      <c r="K120" s="50"/>
      <c r="L120" s="50"/>
      <c r="M120" s="85" t="str">
        <f t="shared" si="10"/>
        <v/>
      </c>
      <c r="N120" s="48" t="str">
        <f t="shared" si="11"/>
        <v/>
      </c>
      <c r="O120" s="154"/>
    </row>
    <row r="121">
      <c r="B121" s="40"/>
      <c r="C121" s="84"/>
      <c r="D121" s="42"/>
      <c r="E121" s="42"/>
      <c r="F121" s="50"/>
      <c r="G121" s="50"/>
      <c r="H121" s="50"/>
      <c r="I121" s="50"/>
      <c r="J121" s="50"/>
      <c r="K121" s="50"/>
      <c r="L121" s="50"/>
      <c r="M121" s="85" t="str">
        <f t="shared" si="10"/>
        <v/>
      </c>
      <c r="N121" s="48" t="str">
        <f t="shared" si="11"/>
        <v/>
      </c>
      <c r="O121" s="154"/>
    </row>
    <row r="122">
      <c r="B122" s="40"/>
      <c r="C122" s="84"/>
      <c r="D122" s="42"/>
      <c r="E122" s="42"/>
      <c r="F122" s="50"/>
      <c r="G122" s="50"/>
      <c r="H122" s="50"/>
      <c r="I122" s="50"/>
      <c r="J122" s="50"/>
      <c r="K122" s="50"/>
      <c r="L122" s="50"/>
      <c r="M122" s="85" t="str">
        <f t="shared" si="10"/>
        <v/>
      </c>
      <c r="N122" s="48" t="str">
        <f t="shared" si="11"/>
        <v/>
      </c>
      <c r="O122" s="154"/>
    </row>
    <row r="123">
      <c r="B123" s="40"/>
      <c r="C123" s="84"/>
      <c r="D123" s="42"/>
      <c r="E123" s="42"/>
      <c r="F123" s="50"/>
      <c r="G123" s="50"/>
      <c r="H123" s="50"/>
      <c r="I123" s="50"/>
      <c r="J123" s="50"/>
      <c r="K123" s="50"/>
      <c r="L123" s="50"/>
      <c r="M123" s="85" t="str">
        <f t="shared" si="10"/>
        <v/>
      </c>
      <c r="N123" s="48" t="str">
        <f t="shared" si="11"/>
        <v/>
      </c>
      <c r="O123" s="154"/>
    </row>
    <row r="124">
      <c r="B124" s="40"/>
      <c r="C124" s="84"/>
      <c r="D124" s="42"/>
      <c r="E124" s="42"/>
      <c r="F124" s="50"/>
      <c r="G124" s="50"/>
      <c r="H124" s="50"/>
      <c r="I124" s="50"/>
      <c r="J124" s="50"/>
      <c r="K124" s="50"/>
      <c r="L124" s="50"/>
      <c r="M124" s="85" t="str">
        <f t="shared" si="10"/>
        <v/>
      </c>
      <c r="N124" s="48" t="str">
        <f t="shared" si="11"/>
        <v/>
      </c>
      <c r="O124" s="154"/>
    </row>
    <row r="125">
      <c r="B125" s="40"/>
      <c r="C125" s="84"/>
      <c r="D125" s="42"/>
      <c r="E125" s="42"/>
      <c r="F125" s="50"/>
      <c r="G125" s="50"/>
      <c r="H125" s="50"/>
      <c r="I125" s="50"/>
      <c r="J125" s="50"/>
      <c r="K125" s="50"/>
      <c r="L125" s="50"/>
      <c r="M125" s="85" t="str">
        <f t="shared" si="10"/>
        <v/>
      </c>
      <c r="N125" s="48" t="str">
        <f t="shared" si="11"/>
        <v/>
      </c>
      <c r="O125" s="154"/>
    </row>
    <row r="126">
      <c r="B126" s="40"/>
      <c r="C126" s="84"/>
      <c r="D126" s="42"/>
      <c r="E126" s="42"/>
      <c r="F126" s="50"/>
      <c r="G126" s="50"/>
      <c r="H126" s="50"/>
      <c r="I126" s="50"/>
      <c r="J126" s="50"/>
      <c r="K126" s="50"/>
      <c r="L126" s="50"/>
      <c r="M126" s="85" t="str">
        <f t="shared" si="10"/>
        <v/>
      </c>
      <c r="N126" s="48" t="str">
        <f t="shared" si="11"/>
        <v/>
      </c>
      <c r="O126" s="154"/>
    </row>
    <row r="127">
      <c r="B127" s="40"/>
      <c r="C127" s="84"/>
      <c r="D127" s="42"/>
      <c r="E127" s="42"/>
      <c r="F127" s="50"/>
      <c r="G127" s="50"/>
      <c r="H127" s="50"/>
      <c r="I127" s="50"/>
      <c r="J127" s="50"/>
      <c r="K127" s="50"/>
      <c r="L127" s="50"/>
      <c r="M127" s="85" t="str">
        <f t="shared" si="10"/>
        <v/>
      </c>
      <c r="N127" s="48" t="str">
        <f t="shared" si="11"/>
        <v/>
      </c>
      <c r="O127" s="154"/>
    </row>
    <row r="128">
      <c r="B128" s="40"/>
      <c r="C128" s="84"/>
      <c r="D128" s="42"/>
      <c r="E128" s="42"/>
      <c r="F128" s="50"/>
      <c r="G128" s="50"/>
      <c r="H128" s="50"/>
      <c r="I128" s="50"/>
      <c r="J128" s="50"/>
      <c r="K128" s="50"/>
      <c r="L128" s="50"/>
      <c r="M128" s="85" t="str">
        <f t="shared" si="10"/>
        <v/>
      </c>
      <c r="N128" s="48" t="str">
        <f t="shared" si="11"/>
        <v/>
      </c>
      <c r="O128" s="154"/>
    </row>
    <row r="129">
      <c r="B129" s="40"/>
      <c r="C129" s="84"/>
      <c r="D129" s="42"/>
      <c r="E129" s="42"/>
      <c r="F129" s="50"/>
      <c r="G129" s="50"/>
      <c r="H129" s="50"/>
      <c r="I129" s="50"/>
      <c r="J129" s="50"/>
      <c r="K129" s="50"/>
      <c r="L129" s="50"/>
      <c r="M129" s="85" t="str">
        <f t="shared" si="10"/>
        <v/>
      </c>
      <c r="N129" s="48" t="str">
        <f t="shared" si="11"/>
        <v/>
      </c>
      <c r="O129" s="154"/>
    </row>
    <row r="130">
      <c r="B130" s="40"/>
      <c r="C130" s="84"/>
      <c r="D130" s="42"/>
      <c r="E130" s="42"/>
      <c r="F130" s="50"/>
      <c r="G130" s="50"/>
      <c r="H130" s="50"/>
      <c r="I130" s="50"/>
      <c r="J130" s="50"/>
      <c r="K130" s="50"/>
      <c r="L130" s="50"/>
      <c r="M130" s="85" t="str">
        <f t="shared" si="10"/>
        <v/>
      </c>
      <c r="N130" s="48" t="str">
        <f t="shared" si="11"/>
        <v/>
      </c>
      <c r="O130" s="154"/>
    </row>
    <row r="131">
      <c r="B131" s="40"/>
      <c r="C131" s="84"/>
      <c r="D131" s="42"/>
      <c r="E131" s="42"/>
      <c r="F131" s="50"/>
      <c r="G131" s="50"/>
      <c r="H131" s="50"/>
      <c r="I131" s="50"/>
      <c r="J131" s="50"/>
      <c r="K131" s="50"/>
      <c r="L131" s="50"/>
      <c r="M131" s="85" t="str">
        <f t="shared" si="10"/>
        <v/>
      </c>
      <c r="N131" s="48" t="str">
        <f t="shared" si="11"/>
        <v/>
      </c>
      <c r="O131" s="154"/>
    </row>
    <row r="132">
      <c r="B132" s="40"/>
      <c r="C132" s="84"/>
      <c r="D132" s="42"/>
      <c r="E132" s="42"/>
      <c r="F132" s="50"/>
      <c r="G132" s="50"/>
      <c r="H132" s="50"/>
      <c r="I132" s="50"/>
      <c r="J132" s="50"/>
      <c r="K132" s="50"/>
      <c r="L132" s="50"/>
      <c r="M132" s="85" t="str">
        <f t="shared" si="10"/>
        <v/>
      </c>
      <c r="N132" s="48" t="str">
        <f t="shared" si="11"/>
        <v/>
      </c>
      <c r="O132" s="154"/>
    </row>
    <row r="133">
      <c r="B133" s="40"/>
      <c r="C133" s="84"/>
      <c r="D133" s="42"/>
      <c r="E133" s="42"/>
      <c r="F133" s="50"/>
      <c r="G133" s="50"/>
      <c r="H133" s="50"/>
      <c r="I133" s="50"/>
      <c r="J133" s="50"/>
      <c r="K133" s="50"/>
      <c r="L133" s="50"/>
      <c r="M133" s="85" t="str">
        <f t="shared" si="10"/>
        <v/>
      </c>
      <c r="N133" s="48" t="str">
        <f t="shared" si="11"/>
        <v/>
      </c>
      <c r="O133" s="154"/>
    </row>
    <row r="134">
      <c r="B134" s="40"/>
      <c r="C134" s="84"/>
      <c r="D134" s="42"/>
      <c r="E134" s="42"/>
      <c r="F134" s="50"/>
      <c r="G134" s="50"/>
      <c r="H134" s="50"/>
      <c r="I134" s="50"/>
      <c r="J134" s="50"/>
      <c r="K134" s="50"/>
      <c r="L134" s="50"/>
      <c r="M134" s="85" t="str">
        <f t="shared" si="10"/>
        <v/>
      </c>
      <c r="N134" s="48" t="str">
        <f t="shared" si="11"/>
        <v/>
      </c>
      <c r="O134" s="154"/>
    </row>
    <row r="135">
      <c r="B135" s="40"/>
      <c r="C135" s="84"/>
      <c r="D135" s="42"/>
      <c r="E135" s="42"/>
      <c r="F135" s="50"/>
      <c r="G135" s="50"/>
      <c r="H135" s="50"/>
      <c r="I135" s="50"/>
      <c r="J135" s="50"/>
      <c r="K135" s="50"/>
      <c r="L135" s="50"/>
      <c r="M135" s="85" t="str">
        <f t="shared" si="10"/>
        <v/>
      </c>
      <c r="N135" s="48" t="str">
        <f t="shared" si="11"/>
        <v/>
      </c>
      <c r="O135" s="154"/>
    </row>
    <row r="136">
      <c r="B136" s="40"/>
      <c r="C136" s="84"/>
      <c r="D136" s="42"/>
      <c r="E136" s="42"/>
      <c r="F136" s="50"/>
      <c r="G136" s="50"/>
      <c r="H136" s="50"/>
      <c r="I136" s="50"/>
      <c r="J136" s="50"/>
      <c r="K136" s="50"/>
      <c r="L136" s="50"/>
      <c r="M136" s="85" t="str">
        <f t="shared" si="10"/>
        <v/>
      </c>
      <c r="N136" s="48" t="str">
        <f t="shared" si="11"/>
        <v/>
      </c>
      <c r="O136" s="154"/>
    </row>
    <row r="137">
      <c r="B137" s="40"/>
      <c r="C137" s="84"/>
      <c r="D137" s="42"/>
      <c r="E137" s="42"/>
      <c r="F137" s="50"/>
      <c r="G137" s="50"/>
      <c r="H137" s="50"/>
      <c r="I137" s="50"/>
      <c r="J137" s="50"/>
      <c r="K137" s="50"/>
      <c r="L137" s="50"/>
      <c r="M137" s="85" t="str">
        <f t="shared" si="10"/>
        <v/>
      </c>
      <c r="N137" s="48" t="str">
        <f t="shared" si="11"/>
        <v/>
      </c>
      <c r="O137" s="154"/>
    </row>
    <row r="138">
      <c r="A138" s="7"/>
      <c r="B138" s="86"/>
      <c r="C138" s="87"/>
      <c r="D138" s="88"/>
      <c r="E138" s="88"/>
      <c r="F138" s="44"/>
      <c r="G138" s="44"/>
      <c r="H138" s="43"/>
      <c r="I138" s="44"/>
      <c r="J138" s="44"/>
      <c r="K138" s="44"/>
      <c r="L138" s="44"/>
      <c r="M138" s="44"/>
      <c r="N138" s="44"/>
    </row>
    <row r="139">
      <c r="A139" s="228" t="s">
        <v>148</v>
      </c>
      <c r="B139" s="86"/>
      <c r="C139" s="87"/>
      <c r="D139" s="88"/>
      <c r="E139" s="88"/>
      <c r="F139" s="229" t="s">
        <v>953</v>
      </c>
      <c r="M139" s="44"/>
      <c r="N139" s="44"/>
    </row>
    <row r="140">
      <c r="A140" s="7"/>
      <c r="B140" s="86"/>
      <c r="C140" s="87"/>
      <c r="D140" s="88"/>
      <c r="E140" s="88"/>
      <c r="F140" s="44"/>
      <c r="J140" s="44"/>
      <c r="K140" s="44"/>
      <c r="L140" s="44"/>
      <c r="M140" s="44"/>
      <c r="N140" s="44"/>
    </row>
    <row r="141">
      <c r="A141" s="7"/>
      <c r="B141" s="90" t="s">
        <v>149</v>
      </c>
      <c r="C141" s="91"/>
      <c r="D141" s="92"/>
      <c r="E141" s="88"/>
      <c r="F141" s="44"/>
      <c r="G141" s="8" t="s">
        <v>464</v>
      </c>
      <c r="H141" s="43"/>
      <c r="I141" s="44"/>
      <c r="J141" s="44"/>
      <c r="K141" s="44"/>
      <c r="L141" s="44"/>
      <c r="M141" s="44"/>
      <c r="N141" s="44"/>
    </row>
    <row r="142">
      <c r="A142" s="7"/>
      <c r="B142" s="93"/>
      <c r="C142" s="94" t="s">
        <v>150</v>
      </c>
      <c r="D142" s="92"/>
      <c r="E142" s="88"/>
      <c r="F142" s="44"/>
      <c r="H142" s="8" t="s">
        <v>465</v>
      </c>
      <c r="I142" s="8" t="s">
        <v>466</v>
      </c>
      <c r="K142" s="44"/>
      <c r="L142" s="44"/>
      <c r="M142" s="44"/>
      <c r="N142" s="44"/>
    </row>
    <row r="143">
      <c r="A143" s="7"/>
      <c r="B143" s="95" t="s">
        <v>151</v>
      </c>
      <c r="C143" s="96" t="s">
        <v>152</v>
      </c>
      <c r="D143" s="92"/>
      <c r="E143" s="88"/>
      <c r="F143" s="44"/>
      <c r="H143" s="230">
        <v>44702.0</v>
      </c>
      <c r="I143" s="143" t="s">
        <v>467</v>
      </c>
      <c r="K143" s="44"/>
      <c r="L143" s="44"/>
      <c r="M143" s="44"/>
      <c r="N143" s="44"/>
    </row>
    <row r="144">
      <c r="A144" s="7"/>
      <c r="B144" s="97"/>
      <c r="C144" s="98" t="s">
        <v>153</v>
      </c>
      <c r="D144" s="92"/>
      <c r="E144" s="88"/>
      <c r="F144" s="44"/>
      <c r="K144" s="44"/>
      <c r="L144" s="44"/>
      <c r="M144" s="44"/>
      <c r="N144" s="44"/>
    </row>
    <row r="145">
      <c r="A145" s="7"/>
      <c r="B145" s="99"/>
      <c r="C145" s="100" t="s">
        <v>154</v>
      </c>
      <c r="D145" s="92"/>
      <c r="E145" s="88"/>
      <c r="F145" s="44"/>
      <c r="K145" s="44"/>
      <c r="L145" s="44"/>
      <c r="M145" s="44"/>
      <c r="N145" s="44"/>
    </row>
    <row r="146">
      <c r="A146" s="7"/>
      <c r="B146" s="160"/>
      <c r="C146" s="43"/>
      <c r="D146" s="161"/>
      <c r="E146" s="88"/>
      <c r="F146" s="101"/>
      <c r="H146" s="43"/>
      <c r="I146" s="44"/>
      <c r="J146" s="44"/>
      <c r="K146" s="44"/>
      <c r="L146" s="44"/>
      <c r="M146" s="44"/>
      <c r="N146" s="44"/>
    </row>
    <row r="147">
      <c r="A147" s="7"/>
      <c r="B147" s="43"/>
      <c r="C147" s="101" t="s">
        <v>156</v>
      </c>
      <c r="D147" s="162" t="s">
        <v>178</v>
      </c>
      <c r="F147" s="101"/>
      <c r="H147" s="43"/>
      <c r="I147" s="44"/>
      <c r="J147" s="44"/>
      <c r="K147" s="44"/>
      <c r="L147" s="44"/>
      <c r="M147" s="44"/>
      <c r="N147" s="44"/>
    </row>
    <row r="148">
      <c r="B148" s="163" t="s">
        <v>301</v>
      </c>
      <c r="C148" s="104"/>
      <c r="D148" s="105"/>
      <c r="F148" s="107"/>
      <c r="G148" s="107"/>
      <c r="H148" s="43"/>
      <c r="I148" s="44"/>
      <c r="J148" s="44"/>
      <c r="K148" s="44"/>
      <c r="L148" s="44"/>
      <c r="M148" s="44"/>
      <c r="N148" s="44"/>
    </row>
    <row r="149">
      <c r="B149" s="108"/>
      <c r="C149" s="108"/>
      <c r="D149" s="164" t="s">
        <v>159</v>
      </c>
      <c r="F149" s="165" t="s">
        <v>954</v>
      </c>
      <c r="H149" s="109"/>
      <c r="I149" s="109"/>
      <c r="J149" s="71"/>
      <c r="K149" s="71"/>
      <c r="L149" s="71"/>
      <c r="M149" s="71"/>
      <c r="N149" s="71"/>
      <c r="P149" s="110"/>
      <c r="R149" s="111"/>
      <c r="S149" s="54"/>
      <c r="T149" s="54"/>
      <c r="U149" s="54"/>
      <c r="V149" s="54"/>
      <c r="W149" s="54"/>
      <c r="X149" s="54"/>
      <c r="Y149" s="54"/>
      <c r="Z149" s="54"/>
      <c r="AA149" s="54"/>
      <c r="AB149" s="54"/>
    </row>
    <row r="150">
      <c r="B150" s="108"/>
      <c r="C150" s="164"/>
      <c r="D150" s="164" t="s">
        <v>303</v>
      </c>
      <c r="F150" s="166" t="s">
        <v>430</v>
      </c>
      <c r="H150" s="166">
        <v>221.58</v>
      </c>
      <c r="I150" s="109"/>
      <c r="J150" s="71"/>
      <c r="K150" s="71"/>
      <c r="L150" s="71"/>
      <c r="M150" s="71"/>
      <c r="N150" s="71"/>
      <c r="P150" s="110"/>
      <c r="R150" s="111"/>
      <c r="S150" s="54"/>
      <c r="T150" s="54"/>
      <c r="U150" s="54"/>
      <c r="V150" s="54"/>
      <c r="W150" s="54"/>
      <c r="X150" s="54"/>
      <c r="Y150" s="54"/>
      <c r="Z150" s="54"/>
      <c r="AA150" s="54"/>
      <c r="AB150" s="54"/>
    </row>
    <row r="151">
      <c r="B151" s="108"/>
      <c r="C151" s="164" t="s">
        <v>955</v>
      </c>
      <c r="D151" s="167" t="s">
        <v>161</v>
      </c>
      <c r="F151" s="166">
        <v>100000.0</v>
      </c>
      <c r="G151" s="52" t="s">
        <v>470</v>
      </c>
      <c r="H151" s="119"/>
      <c r="I151" s="186" t="s">
        <v>471</v>
      </c>
      <c r="J151" s="119"/>
      <c r="K151" s="186" t="s">
        <v>472</v>
      </c>
      <c r="L151" s="71"/>
      <c r="M151" s="119"/>
      <c r="N151" s="119"/>
      <c r="O151" s="71"/>
      <c r="P151" s="71"/>
      <c r="Q151" s="54"/>
      <c r="R151" s="54"/>
      <c r="S151" s="54"/>
      <c r="T151" s="54"/>
      <c r="U151" s="52" t="s">
        <v>69</v>
      </c>
      <c r="V151" s="53" t="s">
        <v>70</v>
      </c>
      <c r="AA151" s="54"/>
      <c r="AB151" s="54"/>
    </row>
    <row r="152">
      <c r="B152" s="108"/>
      <c r="C152" s="164" t="s">
        <v>956</v>
      </c>
      <c r="D152" s="167" t="s">
        <v>163</v>
      </c>
      <c r="F152" s="166">
        <v>0.0</v>
      </c>
      <c r="G152" s="231" t="s">
        <v>383</v>
      </c>
      <c r="H152" s="118" t="str">
        <f>N50</f>
        <v/>
      </c>
      <c r="I152" s="232">
        <f t="shared" ref="I152:I153" si="12">F152+H152</f>
        <v>0</v>
      </c>
      <c r="J152" s="373" t="s">
        <v>957</v>
      </c>
      <c r="K152" s="132">
        <f>O50</f>
        <v>3</v>
      </c>
      <c r="L152" s="225" t="s">
        <v>958</v>
      </c>
      <c r="R152" s="71"/>
      <c r="S152" s="233" t="s">
        <v>475</v>
      </c>
      <c r="T152" s="54"/>
      <c r="U152" s="54"/>
      <c r="V152" s="55" t="s">
        <v>72</v>
      </c>
      <c r="W152" s="56" t="s">
        <v>73</v>
      </c>
      <c r="X152" s="52" t="s">
        <v>74</v>
      </c>
      <c r="Y152" s="56" t="s">
        <v>75</v>
      </c>
      <c r="Z152" s="56" t="s">
        <v>76</v>
      </c>
      <c r="AA152" s="54"/>
      <c r="AB152" s="54"/>
    </row>
    <row r="153">
      <c r="B153" s="108"/>
      <c r="C153" s="129" t="s">
        <v>308</v>
      </c>
      <c r="D153" s="167" t="s">
        <v>164</v>
      </c>
      <c r="F153" s="166">
        <v>9.46</v>
      </c>
      <c r="G153" s="231" t="s">
        <v>476</v>
      </c>
      <c r="H153" s="132">
        <f>N33</f>
        <v>0</v>
      </c>
      <c r="I153" s="232">
        <f t="shared" si="12"/>
        <v>9.46</v>
      </c>
      <c r="J153" s="119"/>
      <c r="K153" s="132">
        <f>O33</f>
        <v>9</v>
      </c>
      <c r="L153" s="225" t="s">
        <v>959</v>
      </c>
      <c r="R153" s="71"/>
      <c r="S153" s="233" t="s">
        <v>475</v>
      </c>
      <c r="T153" s="54"/>
      <c r="U153" s="52" t="s">
        <v>78</v>
      </c>
      <c r="V153" s="57"/>
      <c r="W153" s="58" t="str">
        <f t="shared" ref="W153:W156" si="13">V153/$U$153</f>
        <v>#VALUE!</v>
      </c>
      <c r="X153" s="57"/>
      <c r="Y153" s="59" t="str">
        <f t="shared" ref="Y153:Y155" si="14">$S$35*W153</f>
        <v>#VALUE!</v>
      </c>
      <c r="Z153" s="56" t="s">
        <v>79</v>
      </c>
      <c r="AA153" s="54"/>
      <c r="AB153" s="54"/>
    </row>
    <row r="154">
      <c r="B154" s="108"/>
      <c r="C154" s="170" t="s">
        <v>310</v>
      </c>
      <c r="D154" s="171" t="s">
        <v>165</v>
      </c>
      <c r="F154" s="172"/>
      <c r="H154" s="173" t="s">
        <v>311</v>
      </c>
      <c r="I154" s="109"/>
      <c r="J154" s="71"/>
      <c r="K154" s="71"/>
      <c r="L154" s="71" t="s">
        <v>151</v>
      </c>
      <c r="M154" s="71"/>
      <c r="N154" s="71"/>
      <c r="O154" s="54"/>
      <c r="P154" s="234"/>
      <c r="Q154" s="54"/>
      <c r="R154" s="111"/>
      <c r="S154" s="54"/>
      <c r="T154" s="54"/>
      <c r="U154" s="52" t="s">
        <v>82</v>
      </c>
      <c r="V154" s="57"/>
      <c r="W154" s="58" t="str">
        <f t="shared" si="13"/>
        <v>#VALUE!</v>
      </c>
      <c r="X154" s="54"/>
      <c r="Y154" s="59" t="str">
        <f t="shared" si="14"/>
        <v>#VALUE!</v>
      </c>
      <c r="Z154" s="54"/>
      <c r="AA154" s="54"/>
      <c r="AB154" s="54"/>
    </row>
    <row r="155">
      <c r="B155" s="114"/>
      <c r="C155" s="164" t="s">
        <v>167</v>
      </c>
      <c r="D155" s="164" t="s">
        <v>312</v>
      </c>
      <c r="F155" s="356">
        <v>4.263482</v>
      </c>
      <c r="K155" s="175">
        <f>J8</f>
        <v>0.04263482</v>
      </c>
      <c r="L155" s="225" t="s">
        <v>960</v>
      </c>
      <c r="R155" s="111"/>
      <c r="S155" s="233" t="s">
        <v>475</v>
      </c>
      <c r="T155" s="54"/>
      <c r="U155" s="52" t="s">
        <v>85</v>
      </c>
      <c r="V155" s="57"/>
      <c r="W155" s="58" t="str">
        <f t="shared" si="13"/>
        <v>#VALUE!</v>
      </c>
      <c r="X155" s="54"/>
      <c r="Y155" s="59" t="str">
        <f t="shared" si="14"/>
        <v>#VALUE!</v>
      </c>
      <c r="Z155" s="8" t="s">
        <v>86</v>
      </c>
      <c r="AA155" s="54"/>
      <c r="AB155" s="54"/>
    </row>
    <row r="156">
      <c r="B156" s="114"/>
      <c r="C156" s="164" t="s">
        <v>961</v>
      </c>
      <c r="D156" s="164" t="s">
        <v>168</v>
      </c>
      <c r="F156" s="166">
        <v>0.0</v>
      </c>
      <c r="H156" s="109"/>
      <c r="I156" s="71"/>
      <c r="J156" s="71"/>
      <c r="K156" s="71"/>
      <c r="L156" s="71"/>
      <c r="M156" s="71"/>
      <c r="N156" s="71"/>
      <c r="P156" s="110"/>
      <c r="R156" s="111"/>
      <c r="S156" s="54"/>
      <c r="T156" s="54"/>
      <c r="U156" s="60" t="s">
        <v>89</v>
      </c>
      <c r="V156" s="57"/>
      <c r="W156" s="58" t="str">
        <f t="shared" si="13"/>
        <v>#VALUE!</v>
      </c>
      <c r="X156" s="54"/>
      <c r="Y156" s="54"/>
      <c r="Z156" s="54"/>
      <c r="AA156" s="54"/>
      <c r="AB156" s="54"/>
    </row>
    <row r="157">
      <c r="B157" s="114"/>
      <c r="C157" s="176" t="s">
        <v>171</v>
      </c>
      <c r="D157" s="176" t="s">
        <v>170</v>
      </c>
      <c r="F157" s="172">
        <v>0.0</v>
      </c>
      <c r="H157" s="173" t="s">
        <v>311</v>
      </c>
      <c r="J157" s="71"/>
      <c r="K157" s="71"/>
      <c r="L157" s="71"/>
      <c r="M157" s="67"/>
      <c r="P157" s="110"/>
      <c r="R157" s="111"/>
      <c r="S157" s="54"/>
      <c r="T157" s="54"/>
      <c r="U157" s="61" t="s">
        <v>91</v>
      </c>
      <c r="V157" s="62">
        <f>sum(V153:V155)</f>
        <v>0</v>
      </c>
      <c r="W157" s="54"/>
      <c r="X157" s="54"/>
      <c r="Y157" s="54"/>
      <c r="Z157" s="54"/>
      <c r="AA157" s="54"/>
      <c r="AB157" s="54"/>
    </row>
    <row r="158">
      <c r="B158" s="114"/>
      <c r="C158" s="108"/>
      <c r="D158" s="108"/>
      <c r="E158" s="108"/>
      <c r="H158" s="109"/>
      <c r="I158" s="109"/>
      <c r="J158" s="71"/>
      <c r="K158" s="71"/>
      <c r="L158" s="71"/>
      <c r="M158" s="71"/>
      <c r="N158" s="71"/>
      <c r="P158" s="110"/>
      <c r="R158" s="111"/>
      <c r="S158" s="54"/>
      <c r="T158" s="54"/>
      <c r="U158" s="54"/>
      <c r="V158" s="54"/>
      <c r="W158" s="54"/>
      <c r="X158" s="54"/>
      <c r="Y158" s="54"/>
      <c r="Z158" s="54"/>
      <c r="AA158" s="54"/>
      <c r="AB158" s="54"/>
    </row>
    <row r="159">
      <c r="B159" s="163" t="s">
        <v>172</v>
      </c>
      <c r="C159" s="108"/>
      <c r="D159" s="108"/>
      <c r="E159" s="108"/>
      <c r="H159" s="109"/>
      <c r="I159" s="109"/>
      <c r="J159" s="71"/>
      <c r="K159" s="71"/>
      <c r="L159" s="71"/>
      <c r="M159" s="71"/>
      <c r="N159" s="71"/>
      <c r="P159" s="110"/>
      <c r="R159" s="111"/>
      <c r="S159" s="54"/>
      <c r="T159" s="54"/>
      <c r="U159" s="54"/>
      <c r="V159" s="54"/>
      <c r="W159" s="54"/>
      <c r="X159" s="54"/>
      <c r="Y159" s="54"/>
      <c r="Z159" s="54"/>
      <c r="AA159" s="54"/>
      <c r="AB159" s="54"/>
    </row>
    <row r="160">
      <c r="B160" s="114"/>
      <c r="C160" s="164" t="s">
        <v>315</v>
      </c>
      <c r="D160" s="108"/>
      <c r="E160" s="108"/>
      <c r="F160" s="8" t="s">
        <v>316</v>
      </c>
      <c r="G160" s="8" t="s">
        <v>317</v>
      </c>
      <c r="H160" s="2" t="s">
        <v>318</v>
      </c>
      <c r="I160" s="109"/>
      <c r="J160" s="71"/>
      <c r="K160" s="71"/>
      <c r="L160" s="71"/>
      <c r="M160" s="71"/>
      <c r="N160" s="71"/>
      <c r="P160" s="110"/>
      <c r="U160" s="116" t="s">
        <v>319</v>
      </c>
      <c r="V160" s="117"/>
      <c r="W160" s="177"/>
      <c r="X160" s="235" t="s">
        <v>480</v>
      </c>
      <c r="Y160" s="236"/>
      <c r="Z160" s="236"/>
      <c r="AA160" s="236"/>
      <c r="AB160" s="54"/>
      <c r="AC160" s="54"/>
      <c r="AD160" s="54"/>
      <c r="AE160" s="54"/>
      <c r="AF160" s="54"/>
      <c r="AG160" s="54"/>
      <c r="AH160" s="54"/>
      <c r="AI160" s="54"/>
    </row>
    <row r="161">
      <c r="B161" s="114"/>
      <c r="C161" s="129" t="s">
        <v>320</v>
      </c>
      <c r="D161" s="167" t="s">
        <v>321</v>
      </c>
      <c r="F161" s="166">
        <v>0.0</v>
      </c>
      <c r="G161" s="166">
        <v>0.0</v>
      </c>
      <c r="H161" s="115">
        <f t="shared" ref="H161:H163" si="15">F161+G161</f>
        <v>0</v>
      </c>
      <c r="I161" s="109"/>
      <c r="J161" s="71"/>
      <c r="K161" s="71"/>
      <c r="L161" s="71"/>
      <c r="M161" s="71"/>
      <c r="N161" s="71"/>
      <c r="P161" s="110"/>
      <c r="U161" s="178"/>
      <c r="V161" s="179"/>
      <c r="W161" s="179"/>
      <c r="X161" s="179"/>
      <c r="Y161" s="179"/>
      <c r="Z161" s="179"/>
      <c r="AA161" s="179"/>
      <c r="AB161" s="179"/>
      <c r="AC161" s="179"/>
      <c r="AD161" s="179"/>
      <c r="AE161" s="179"/>
      <c r="AF161" s="179"/>
      <c r="AG161" s="179"/>
      <c r="AH161" s="179"/>
      <c r="AI161" s="179"/>
      <c r="AJ161" s="180"/>
    </row>
    <row r="162">
      <c r="B162" s="114"/>
      <c r="C162" s="129" t="s">
        <v>320</v>
      </c>
      <c r="D162" s="167" t="s">
        <v>322</v>
      </c>
      <c r="F162" s="166">
        <v>0.0</v>
      </c>
      <c r="G162" s="166">
        <v>0.0</v>
      </c>
      <c r="H162" s="115">
        <f t="shared" si="15"/>
        <v>0</v>
      </c>
      <c r="I162" s="109"/>
      <c r="J162" s="71"/>
      <c r="K162" s="71"/>
      <c r="L162" s="71"/>
      <c r="M162" s="71"/>
      <c r="N162" s="71"/>
      <c r="P162" s="110"/>
      <c r="U162" s="181" t="s">
        <v>178</v>
      </c>
      <c r="V162" s="54"/>
      <c r="W162" s="237" t="str">
        <f t="shared" ref="W162:AC162" si="16">F20</f>
        <v>ATLANTIC CAPITAL BANK</v>
      </c>
      <c r="X162" s="237" t="str">
        <f t="shared" si="16"/>
        <v/>
      </c>
      <c r="Y162" s="237" t="str">
        <f t="shared" si="16"/>
        <v/>
      </c>
      <c r="Z162" s="237" t="str">
        <f t="shared" si="16"/>
        <v/>
      </c>
      <c r="AA162" s="237" t="str">
        <f t="shared" si="16"/>
        <v/>
      </c>
      <c r="AB162" s="237" t="str">
        <f t="shared" si="16"/>
        <v/>
      </c>
      <c r="AC162" s="237" t="str">
        <f t="shared" si="16"/>
        <v/>
      </c>
      <c r="AD162" s="183"/>
      <c r="AE162" s="183"/>
      <c r="AF162" s="183"/>
      <c r="AG162" s="183"/>
      <c r="AH162" s="183"/>
      <c r="AI162" s="183"/>
      <c r="AJ162" s="184"/>
    </row>
    <row r="163">
      <c r="B163" s="114"/>
      <c r="C163" s="129" t="s">
        <v>320</v>
      </c>
      <c r="D163" s="167" t="s">
        <v>323</v>
      </c>
      <c r="F163" s="166">
        <v>0.0</v>
      </c>
      <c r="G163" s="166">
        <v>0.0</v>
      </c>
      <c r="H163" s="115">
        <f t="shared" si="15"/>
        <v>0</v>
      </c>
      <c r="I163" s="109"/>
      <c r="J163" s="71"/>
      <c r="K163" s="71"/>
      <c r="L163" s="71"/>
      <c r="M163" s="71"/>
      <c r="N163" s="71"/>
      <c r="P163" s="110"/>
      <c r="U163" s="185" t="s">
        <v>324</v>
      </c>
      <c r="V163" s="54"/>
      <c r="W163" s="150" t="str">
        <f t="shared" ref="W163:AC163" si="17">F76</f>
        <v/>
      </c>
      <c r="X163" s="150" t="str">
        <f t="shared" si="17"/>
        <v/>
      </c>
      <c r="Y163" s="136" t="str">
        <f t="shared" si="17"/>
        <v/>
      </c>
      <c r="Z163" s="136" t="str">
        <f t="shared" si="17"/>
        <v/>
      </c>
      <c r="AA163" s="136" t="str">
        <f t="shared" si="17"/>
        <v/>
      </c>
      <c r="AB163" s="136" t="str">
        <f t="shared" si="17"/>
        <v/>
      </c>
      <c r="AC163" s="136" t="str">
        <f t="shared" si="17"/>
        <v/>
      </c>
      <c r="AD163" s="54"/>
      <c r="AE163" s="54"/>
      <c r="AF163" s="54"/>
      <c r="AG163" s="54"/>
      <c r="AH163" s="54"/>
      <c r="AI163" s="54"/>
      <c r="AJ163" s="184"/>
    </row>
    <row r="164">
      <c r="B164" s="108"/>
      <c r="C164" s="108"/>
      <c r="D164" s="108"/>
      <c r="E164" s="108"/>
      <c r="G164" s="238" t="s">
        <v>446</v>
      </c>
      <c r="H164" s="115">
        <f>sum(H161:H163)</f>
        <v>0</v>
      </c>
      <c r="I164" s="109" t="s">
        <v>173</v>
      </c>
      <c r="J164" s="115">
        <f>sum(N166:N169)</f>
        <v>0</v>
      </c>
      <c r="K164" s="71"/>
      <c r="L164" s="71"/>
      <c r="M164" s="71"/>
      <c r="N164" s="71"/>
      <c r="O164" s="239" t="s">
        <v>481</v>
      </c>
      <c r="P164" s="240"/>
      <c r="U164" s="241" t="s">
        <v>151</v>
      </c>
      <c r="V164" s="119"/>
      <c r="W164" s="119"/>
      <c r="X164" s="119"/>
      <c r="Y164" s="119"/>
      <c r="Z164" s="119"/>
      <c r="AA164" s="119"/>
      <c r="AB164" s="119"/>
      <c r="AC164" s="119"/>
      <c r="AD164" s="119"/>
      <c r="AE164" s="119"/>
      <c r="AF164" s="119"/>
      <c r="AG164" s="119"/>
      <c r="AH164" s="119"/>
      <c r="AI164" s="54"/>
      <c r="AJ164" s="184"/>
    </row>
    <row r="165">
      <c r="B165" s="108"/>
      <c r="C165" s="105"/>
      <c r="D165" s="112"/>
      <c r="E165" s="112"/>
      <c r="F165" s="107" t="s">
        <v>447</v>
      </c>
      <c r="G165" s="107"/>
      <c r="H165" s="43"/>
      <c r="I165" s="118">
        <f>N166+N167</f>
        <v>0</v>
      </c>
      <c r="J165" s="71"/>
      <c r="K165" s="71"/>
      <c r="L165" s="119"/>
      <c r="M165" s="120"/>
      <c r="N165" s="115"/>
      <c r="O165" s="121"/>
      <c r="P165" s="122"/>
      <c r="U165" s="185" t="s">
        <v>325</v>
      </c>
      <c r="V165" s="141"/>
      <c r="W165" s="141"/>
      <c r="X165" s="141"/>
      <c r="Y165" s="141"/>
      <c r="Z165" s="141"/>
      <c r="AA165" s="141"/>
      <c r="AB165" s="141"/>
      <c r="AC165" s="141"/>
      <c r="AD165" s="141"/>
      <c r="AE165" s="141"/>
      <c r="AF165" s="141"/>
      <c r="AG165" s="141"/>
      <c r="AH165" s="141"/>
      <c r="AI165" s="54"/>
      <c r="AJ165" s="184"/>
    </row>
    <row r="166">
      <c r="B166" s="108"/>
      <c r="C166" s="164" t="s">
        <v>962</v>
      </c>
      <c r="D166" s="167" t="s">
        <v>177</v>
      </c>
      <c r="F166" s="125">
        <v>0.0</v>
      </c>
      <c r="G166" s="119"/>
      <c r="H166" s="71"/>
      <c r="I166" s="71"/>
      <c r="J166" s="71"/>
      <c r="K166" s="71"/>
      <c r="L166" s="119"/>
      <c r="M166" s="120">
        <f>if(Count(F166:K166)&gt;0,sum(F166:K166),"")</f>
        <v>0</v>
      </c>
      <c r="N166" s="115">
        <f t="shared" ref="N166:N170" si="18">if(ISNUMBER(M166)=false,"",if($J$8&lt;&gt;0,if(M166&lt;&gt;"",M166*$J$8,""),""))</f>
        <v>0</v>
      </c>
      <c r="U166" s="181"/>
      <c r="V166" s="52" t="s">
        <v>327</v>
      </c>
      <c r="W166" s="142"/>
      <c r="X166" s="142"/>
      <c r="Y166" s="142"/>
      <c r="Z166" s="142"/>
      <c r="AA166" s="142"/>
      <c r="AB166" s="142"/>
      <c r="AC166" s="142"/>
      <c r="AD166" s="142"/>
      <c r="AE166" s="142"/>
      <c r="AF166" s="142"/>
      <c r="AG166" s="142"/>
      <c r="AH166" s="142"/>
      <c r="AI166" s="142"/>
      <c r="AJ166" s="184"/>
    </row>
    <row r="167">
      <c r="B167" s="108"/>
      <c r="C167" s="167" t="s">
        <v>179</v>
      </c>
      <c r="D167" s="167" t="s">
        <v>180</v>
      </c>
      <c r="F167" s="125">
        <v>0.0</v>
      </c>
      <c r="G167" s="70"/>
      <c r="H167" s="66"/>
      <c r="I167" s="66"/>
      <c r="J167" s="66"/>
      <c r="K167" s="66"/>
      <c r="L167" s="66"/>
      <c r="M167" s="120">
        <f t="shared" ref="M167:M170" si="19">if(Count(F167:L167)&gt;0,sum(F167:L167),"")</f>
        <v>0</v>
      </c>
      <c r="N167" s="115">
        <f t="shared" si="18"/>
        <v>0</v>
      </c>
      <c r="P167" s="54"/>
      <c r="U167" s="181"/>
      <c r="V167" s="186" t="s">
        <v>328</v>
      </c>
      <c r="W167" s="187"/>
      <c r="X167" s="187"/>
      <c r="Y167" s="187"/>
      <c r="Z167" s="187"/>
      <c r="AA167" s="187"/>
      <c r="AB167" s="187"/>
      <c r="AC167" s="187"/>
      <c r="AD167" s="187"/>
      <c r="AE167" s="187"/>
      <c r="AF167" s="187"/>
      <c r="AG167" s="187"/>
      <c r="AH167" s="187"/>
      <c r="AI167" s="187"/>
      <c r="AJ167" s="184"/>
    </row>
    <row r="168">
      <c r="B168" s="108"/>
      <c r="C168" s="167" t="s">
        <v>181</v>
      </c>
      <c r="D168" s="164" t="s">
        <v>449</v>
      </c>
      <c r="F168" s="70">
        <v>0.0</v>
      </c>
      <c r="G168" s="70"/>
      <c r="H168" s="66"/>
      <c r="I168" s="66"/>
      <c r="J168" s="66"/>
      <c r="K168" s="66"/>
      <c r="L168" s="66"/>
      <c r="M168" s="120">
        <f t="shared" si="19"/>
        <v>0</v>
      </c>
      <c r="N168" s="115">
        <f t="shared" si="18"/>
        <v>0</v>
      </c>
      <c r="O168" s="239" t="s">
        <v>483</v>
      </c>
      <c r="P168" s="236"/>
      <c r="U168" s="241" t="s">
        <v>151</v>
      </c>
      <c r="V168" s="188" t="s">
        <v>329</v>
      </c>
      <c r="W168" s="189">
        <f t="shared" ref="W168:AI168" si="20">W166*$J$8</f>
        <v>0</v>
      </c>
      <c r="X168" s="189">
        <f t="shared" si="20"/>
        <v>0</v>
      </c>
      <c r="Y168" s="189">
        <f t="shared" si="20"/>
        <v>0</v>
      </c>
      <c r="Z168" s="189">
        <f t="shared" si="20"/>
        <v>0</v>
      </c>
      <c r="AA168" s="189">
        <f t="shared" si="20"/>
        <v>0</v>
      </c>
      <c r="AB168" s="190">
        <f t="shared" si="20"/>
        <v>0</v>
      </c>
      <c r="AC168" s="190">
        <f t="shared" si="20"/>
        <v>0</v>
      </c>
      <c r="AD168" s="189">
        <f t="shared" si="20"/>
        <v>0</v>
      </c>
      <c r="AE168" s="189">
        <f t="shared" si="20"/>
        <v>0</v>
      </c>
      <c r="AF168" s="189">
        <f t="shared" si="20"/>
        <v>0</v>
      </c>
      <c r="AG168" s="189">
        <f t="shared" si="20"/>
        <v>0</v>
      </c>
      <c r="AH168" s="189">
        <f t="shared" si="20"/>
        <v>0</v>
      </c>
      <c r="AI168" s="189">
        <f t="shared" si="20"/>
        <v>0</v>
      </c>
      <c r="AJ168" s="184"/>
    </row>
    <row r="169">
      <c r="B169" s="108"/>
      <c r="C169" s="167" t="s">
        <v>184</v>
      </c>
      <c r="D169" s="167" t="s">
        <v>180</v>
      </c>
      <c r="F169" s="70">
        <v>0.0</v>
      </c>
      <c r="G169" s="66"/>
      <c r="H169" s="66"/>
      <c r="I169" s="66"/>
      <c r="J169" s="66"/>
      <c r="K169" s="66"/>
      <c r="L169" s="66"/>
      <c r="M169" s="120">
        <f t="shared" si="19"/>
        <v>0</v>
      </c>
      <c r="N169" s="115">
        <f t="shared" si="18"/>
        <v>0</v>
      </c>
      <c r="P169" s="54"/>
      <c r="U169" s="181"/>
      <c r="V169" s="54"/>
      <c r="W169" s="54"/>
      <c r="X169" s="54"/>
      <c r="Y169" s="54"/>
      <c r="Z169" s="54"/>
      <c r="AA169" s="54"/>
      <c r="AB169" s="54"/>
      <c r="AC169" s="54"/>
      <c r="AD169" s="54"/>
      <c r="AE169" s="54"/>
      <c r="AF169" s="54"/>
      <c r="AG169" s="54"/>
      <c r="AH169" s="54"/>
      <c r="AI169" s="54"/>
      <c r="AJ169" s="184"/>
    </row>
    <row r="170">
      <c r="B170" s="163" t="s">
        <v>186</v>
      </c>
      <c r="C170" s="65"/>
      <c r="D170" s="108"/>
      <c r="E170" s="108"/>
      <c r="F170" s="71"/>
      <c r="G170" s="71"/>
      <c r="H170" s="71"/>
      <c r="I170" s="71"/>
      <c r="J170" s="71"/>
      <c r="K170" s="71"/>
      <c r="L170" s="71"/>
      <c r="M170" s="71" t="str">
        <f t="shared" si="19"/>
        <v/>
      </c>
      <c r="N170" s="68" t="str">
        <f t="shared" si="18"/>
        <v/>
      </c>
      <c r="P170" s="110"/>
      <c r="U170" s="191" t="s">
        <v>330</v>
      </c>
      <c r="V170" s="119"/>
      <c r="W170" s="119"/>
      <c r="X170" s="119"/>
      <c r="Y170" s="119"/>
      <c r="Z170" s="119"/>
      <c r="AA170" s="119"/>
      <c r="AB170" s="119"/>
      <c r="AC170" s="119"/>
      <c r="AD170" s="119"/>
      <c r="AE170" s="119"/>
      <c r="AF170" s="119"/>
      <c r="AG170" s="119"/>
      <c r="AH170" s="119"/>
      <c r="AI170" s="54"/>
      <c r="AJ170" s="184"/>
    </row>
    <row r="171">
      <c r="B171" s="108"/>
      <c r="C171" s="192" t="s">
        <v>187</v>
      </c>
      <c r="D171" s="108"/>
      <c r="E171" s="108"/>
      <c r="F171" s="113">
        <v>0.0</v>
      </c>
      <c r="G171" s="131">
        <f>sum(N172:N173)</f>
        <v>0</v>
      </c>
      <c r="H171" s="130" t="s">
        <v>331</v>
      </c>
      <c r="J171" s="71"/>
      <c r="K171" s="71"/>
      <c r="L171" s="71"/>
      <c r="M171" s="71"/>
      <c r="N171" s="68"/>
      <c r="P171" s="54"/>
      <c r="U171" s="181"/>
      <c r="V171" s="188" t="s">
        <v>327</v>
      </c>
      <c r="W171" s="142"/>
      <c r="X171" s="142"/>
      <c r="Y171" s="142"/>
      <c r="Z171" s="142"/>
      <c r="AA171" s="142"/>
      <c r="AB171" s="142"/>
      <c r="AC171" s="142"/>
      <c r="AD171" s="142"/>
      <c r="AE171" s="142"/>
      <c r="AF171" s="142"/>
      <c r="AG171" s="142"/>
      <c r="AH171" s="142"/>
      <c r="AI171" s="142"/>
      <c r="AJ171" s="184"/>
    </row>
    <row r="172">
      <c r="B172" s="108"/>
      <c r="C172" s="164" t="s">
        <v>332</v>
      </c>
      <c r="D172" s="108"/>
      <c r="E172" s="108"/>
      <c r="F172" s="118">
        <f>F166</f>
        <v>0</v>
      </c>
      <c r="G172" s="71"/>
      <c r="H172" s="71"/>
      <c r="J172" s="71"/>
      <c r="K172" s="71"/>
      <c r="L172" s="71"/>
      <c r="M172" s="120">
        <f t="shared" ref="M172:M173" si="21">if(Count(F172:L172)&gt;0,sum(F172:L172),"")</f>
        <v>0</v>
      </c>
      <c r="N172" s="115">
        <f t="shared" ref="N172:N175" si="22">if(ISNUMBER(M172)=false,"",if($J$8&lt;&gt;0,if(M172&lt;&gt;"",M172*$J$8,""),""))</f>
        <v>0</v>
      </c>
      <c r="O172" s="54"/>
      <c r="P172" s="54"/>
      <c r="U172" s="181"/>
      <c r="V172" s="52" t="s">
        <v>328</v>
      </c>
      <c r="W172" s="187"/>
      <c r="X172" s="187"/>
      <c r="Y172" s="187"/>
      <c r="Z172" s="187"/>
      <c r="AA172" s="187"/>
      <c r="AB172" s="187"/>
      <c r="AC172" s="187"/>
      <c r="AD172" s="187"/>
      <c r="AE172" s="187"/>
      <c r="AF172" s="187"/>
      <c r="AG172" s="187"/>
      <c r="AH172" s="187"/>
      <c r="AI172" s="187"/>
      <c r="AJ172" s="184"/>
    </row>
    <row r="173">
      <c r="B173" s="108"/>
      <c r="C173" s="167" t="s">
        <v>190</v>
      </c>
      <c r="D173" s="108"/>
      <c r="E173" s="108"/>
      <c r="F173" s="132">
        <f>M167</f>
        <v>0</v>
      </c>
      <c r="G173" s="71"/>
      <c r="H173" s="71"/>
      <c r="J173" s="71"/>
      <c r="K173" s="71"/>
      <c r="L173" s="71"/>
      <c r="M173" s="120">
        <f t="shared" si="21"/>
        <v>0</v>
      </c>
      <c r="N173" s="115">
        <f t="shared" si="22"/>
        <v>0</v>
      </c>
      <c r="O173" s="54"/>
      <c r="P173" s="54"/>
      <c r="U173" s="181"/>
      <c r="V173" s="186" t="s">
        <v>329</v>
      </c>
      <c r="W173" s="189">
        <f t="shared" ref="W173:AI173" si="23">W171*$J$8</f>
        <v>0</v>
      </c>
      <c r="X173" s="189">
        <f t="shared" si="23"/>
        <v>0</v>
      </c>
      <c r="Y173" s="189">
        <f t="shared" si="23"/>
        <v>0</v>
      </c>
      <c r="Z173" s="189">
        <f t="shared" si="23"/>
        <v>0</v>
      </c>
      <c r="AA173" s="189">
        <f t="shared" si="23"/>
        <v>0</v>
      </c>
      <c r="AB173" s="190">
        <f t="shared" si="23"/>
        <v>0</v>
      </c>
      <c r="AC173" s="190">
        <f t="shared" si="23"/>
        <v>0</v>
      </c>
      <c r="AD173" s="189">
        <f t="shared" si="23"/>
        <v>0</v>
      </c>
      <c r="AE173" s="189">
        <f t="shared" si="23"/>
        <v>0</v>
      </c>
      <c r="AF173" s="189">
        <f t="shared" si="23"/>
        <v>0</v>
      </c>
      <c r="AG173" s="189">
        <f t="shared" si="23"/>
        <v>0</v>
      </c>
      <c r="AH173" s="189">
        <f t="shared" si="23"/>
        <v>0</v>
      </c>
      <c r="AI173" s="189">
        <f t="shared" si="23"/>
        <v>0</v>
      </c>
      <c r="AJ173" s="184"/>
    </row>
    <row r="174">
      <c r="B174" s="163" t="s">
        <v>191</v>
      </c>
      <c r="C174" s="65"/>
      <c r="D174" s="108"/>
      <c r="E174" s="108"/>
      <c r="F174" s="71"/>
      <c r="G174" s="71"/>
      <c r="H174" s="71"/>
      <c r="J174" s="71"/>
      <c r="K174" s="71"/>
      <c r="L174" s="71"/>
      <c r="M174" s="71"/>
      <c r="N174" s="68" t="str">
        <f t="shared" si="22"/>
        <v/>
      </c>
      <c r="O174" s="54"/>
      <c r="P174" s="54"/>
      <c r="U174" s="181"/>
      <c r="V174" s="141"/>
      <c r="W174" s="141"/>
      <c r="X174" s="141"/>
      <c r="Y174" s="141"/>
      <c r="Z174" s="141"/>
      <c r="AA174" s="141"/>
      <c r="AB174" s="141"/>
      <c r="AC174" s="141"/>
      <c r="AD174" s="141"/>
      <c r="AE174" s="141"/>
      <c r="AF174" s="141"/>
      <c r="AG174" s="141"/>
      <c r="AH174" s="141"/>
      <c r="AI174" s="54"/>
      <c r="AJ174" s="184"/>
    </row>
    <row r="175">
      <c r="A175" s="54"/>
      <c r="B175" s="108"/>
      <c r="C175" s="194" t="s">
        <v>193</v>
      </c>
      <c r="D175" s="194"/>
      <c r="E175" s="108"/>
      <c r="F175" s="113">
        <v>0.0</v>
      </c>
      <c r="G175" s="131">
        <f>M176</f>
        <v>0</v>
      </c>
      <c r="H175" s="130" t="s">
        <v>331</v>
      </c>
      <c r="J175" s="71"/>
      <c r="K175" s="71"/>
      <c r="L175" s="71"/>
      <c r="M175" s="71"/>
      <c r="N175" s="68" t="str">
        <f t="shared" si="22"/>
        <v/>
      </c>
      <c r="P175" s="56"/>
      <c r="U175" s="185" t="s">
        <v>192</v>
      </c>
      <c r="V175" s="54"/>
      <c r="W175" s="54"/>
      <c r="X175" s="54"/>
      <c r="Y175" s="54"/>
      <c r="Z175" s="54"/>
      <c r="AA175" s="54"/>
      <c r="AB175" s="54"/>
      <c r="AC175" s="54"/>
      <c r="AD175" s="54"/>
      <c r="AE175" s="54"/>
      <c r="AF175" s="54"/>
      <c r="AG175" s="54"/>
      <c r="AH175" s="54"/>
      <c r="AI175" s="54"/>
      <c r="AJ175" s="184"/>
      <c r="AK175" s="54"/>
      <c r="AL175" s="54"/>
      <c r="AM175" s="54"/>
      <c r="AN175" s="54"/>
    </row>
    <row r="176">
      <c r="A176" s="54"/>
      <c r="B176" s="108"/>
      <c r="C176" s="164" t="s">
        <v>333</v>
      </c>
      <c r="D176" s="108"/>
      <c r="E176" s="108"/>
      <c r="F176" s="70">
        <f>if(F150="Yes",0,F156)</f>
        <v>0</v>
      </c>
      <c r="G176" s="71"/>
      <c r="H176" s="71"/>
      <c r="J176" s="71"/>
      <c r="K176" s="71"/>
      <c r="L176" s="71"/>
      <c r="M176" s="120">
        <f>if(Count(F176:L176)&gt;0,sum(F176:L176),"")</f>
        <v>0</v>
      </c>
      <c r="N176" s="133" t="s">
        <v>151</v>
      </c>
      <c r="O176" s="119"/>
      <c r="P176" s="54"/>
      <c r="U176" s="181"/>
      <c r="V176" s="52" t="s">
        <v>327</v>
      </c>
      <c r="W176" s="142"/>
      <c r="X176" s="142"/>
      <c r="Y176" s="142"/>
      <c r="Z176" s="142"/>
      <c r="AA176" s="142"/>
      <c r="AB176" s="142"/>
      <c r="AC176" s="142"/>
      <c r="AD176" s="142"/>
      <c r="AE176" s="142"/>
      <c r="AF176" s="142"/>
      <c r="AG176" s="142"/>
      <c r="AH176" s="142"/>
      <c r="AI176" s="142"/>
      <c r="AJ176" s="184"/>
      <c r="AK176" s="54"/>
      <c r="AL176" s="54"/>
      <c r="AM176" s="54"/>
      <c r="AN176" s="54"/>
    </row>
    <row r="177">
      <c r="A177" s="54"/>
      <c r="B177" s="108"/>
      <c r="C177" s="108"/>
      <c r="D177" s="108"/>
      <c r="E177" s="108"/>
      <c r="F177" s="71"/>
      <c r="G177" s="71"/>
      <c r="H177" s="71"/>
      <c r="J177" s="71"/>
      <c r="K177" s="71"/>
      <c r="L177" s="71"/>
      <c r="M177" s="71"/>
      <c r="N177" s="68"/>
      <c r="O177" s="119"/>
      <c r="P177" s="54"/>
      <c r="U177" s="181"/>
      <c r="V177" s="52" t="s">
        <v>328</v>
      </c>
      <c r="W177" s="187"/>
      <c r="X177" s="187"/>
      <c r="Y177" s="187"/>
      <c r="Z177" s="187"/>
      <c r="AA177" s="187"/>
      <c r="AB177" s="187"/>
      <c r="AC177" s="187"/>
      <c r="AD177" s="187"/>
      <c r="AE177" s="187"/>
      <c r="AF177" s="187"/>
      <c r="AG177" s="187"/>
      <c r="AH177" s="187"/>
      <c r="AI177" s="187"/>
      <c r="AJ177" s="184"/>
      <c r="AK177" s="54"/>
      <c r="AL177" s="54"/>
      <c r="AM177" s="54"/>
      <c r="AN177" s="54"/>
    </row>
    <row r="178">
      <c r="B178" s="108"/>
      <c r="C178" s="194" t="s">
        <v>196</v>
      </c>
      <c r="D178" s="108"/>
      <c r="E178" s="108"/>
      <c r="F178" s="113">
        <v>0.0</v>
      </c>
      <c r="G178" s="131">
        <f>M179</f>
        <v>0</v>
      </c>
      <c r="H178" s="130" t="s">
        <v>331</v>
      </c>
      <c r="J178" s="71"/>
      <c r="K178" s="71"/>
      <c r="L178" s="71"/>
      <c r="M178" s="71"/>
      <c r="N178" s="68" t="str">
        <f t="shared" ref="N178:N179" si="25">if(ISNUMBER(M178)=false,"",if($J$8&lt;&gt;0,if(M178&lt;&gt;"",M178*$J$8,""),""))</f>
        <v/>
      </c>
      <c r="P178" s="56"/>
      <c r="U178" s="181"/>
      <c r="V178" s="52" t="s">
        <v>329</v>
      </c>
      <c r="W178" s="189">
        <f t="shared" ref="W178:AI178" si="24">W176*$J$8</f>
        <v>0</v>
      </c>
      <c r="X178" s="189">
        <f t="shared" si="24"/>
        <v>0</v>
      </c>
      <c r="Y178" s="189">
        <f t="shared" si="24"/>
        <v>0</v>
      </c>
      <c r="Z178" s="189">
        <f t="shared" si="24"/>
        <v>0</v>
      </c>
      <c r="AA178" s="189">
        <f t="shared" si="24"/>
        <v>0</v>
      </c>
      <c r="AB178" s="190">
        <f t="shared" si="24"/>
        <v>0</v>
      </c>
      <c r="AC178" s="190">
        <f t="shared" si="24"/>
        <v>0</v>
      </c>
      <c r="AD178" s="189">
        <f t="shared" si="24"/>
        <v>0</v>
      </c>
      <c r="AE178" s="189">
        <f t="shared" si="24"/>
        <v>0</v>
      </c>
      <c r="AF178" s="189">
        <f t="shared" si="24"/>
        <v>0</v>
      </c>
      <c r="AG178" s="189">
        <f t="shared" si="24"/>
        <v>0</v>
      </c>
      <c r="AH178" s="189">
        <f t="shared" si="24"/>
        <v>0</v>
      </c>
      <c r="AI178" s="189">
        <f t="shared" si="24"/>
        <v>0</v>
      </c>
      <c r="AJ178" s="184"/>
    </row>
    <row r="179">
      <c r="B179" s="108"/>
      <c r="C179" s="164" t="s">
        <v>334</v>
      </c>
      <c r="D179" s="108"/>
      <c r="E179" s="108"/>
      <c r="F179" s="70">
        <v>0.0</v>
      </c>
      <c r="G179" s="71"/>
      <c r="H179" s="71"/>
      <c r="J179" s="71"/>
      <c r="K179" s="71"/>
      <c r="L179" s="71"/>
      <c r="M179" s="120">
        <f t="shared" ref="M179:M180" si="26">if(Count(F179:L179)&gt;0,sum(F179:L179),"")</f>
        <v>0</v>
      </c>
      <c r="N179" s="68">
        <f t="shared" si="25"/>
        <v>0</v>
      </c>
      <c r="O179" s="54"/>
      <c r="P179" s="54"/>
      <c r="U179" s="181"/>
      <c r="V179" s="54"/>
      <c r="W179" s="54"/>
      <c r="X179" s="54"/>
      <c r="Y179" s="54"/>
      <c r="Z179" s="54"/>
      <c r="AA179" s="54"/>
      <c r="AB179" s="54"/>
      <c r="AC179" s="54"/>
      <c r="AD179" s="54"/>
      <c r="AE179" s="54"/>
      <c r="AF179" s="54"/>
      <c r="AG179" s="54"/>
      <c r="AH179" s="54"/>
      <c r="AI179" s="54"/>
      <c r="AJ179" s="184"/>
    </row>
    <row r="180">
      <c r="B180" s="108"/>
      <c r="C180" s="65"/>
      <c r="D180" s="108"/>
      <c r="E180" s="108"/>
      <c r="F180" s="119"/>
      <c r="G180" s="71"/>
      <c r="H180" s="71"/>
      <c r="J180" s="71"/>
      <c r="K180" s="71"/>
      <c r="L180" s="71"/>
      <c r="M180" s="71" t="str">
        <f t="shared" si="26"/>
        <v/>
      </c>
      <c r="N180" s="68" t="str">
        <f t="shared" ref="N180:N181" si="27">M180</f>
        <v/>
      </c>
      <c r="O180" s="54"/>
      <c r="P180" s="54"/>
      <c r="U180" s="181" t="s">
        <v>195</v>
      </c>
      <c r="V180" s="54"/>
      <c r="W180" s="54"/>
      <c r="X180" s="54"/>
      <c r="Y180" s="54"/>
      <c r="Z180" s="54"/>
      <c r="AA180" s="54"/>
      <c r="AB180" s="54"/>
      <c r="AC180" s="54"/>
      <c r="AD180" s="54"/>
      <c r="AE180" s="54"/>
      <c r="AF180" s="54"/>
      <c r="AG180" s="54"/>
      <c r="AH180" s="54"/>
      <c r="AI180" s="54"/>
      <c r="AJ180" s="184"/>
    </row>
    <row r="181">
      <c r="B181" s="108"/>
      <c r="C181" s="194" t="s">
        <v>198</v>
      </c>
      <c r="D181" s="108"/>
      <c r="E181" s="108"/>
      <c r="F181" s="113">
        <v>6.0</v>
      </c>
      <c r="G181" s="195">
        <f>G187-G175-G178+G183</f>
        <v>6</v>
      </c>
      <c r="H181" s="130" t="s">
        <v>331</v>
      </c>
      <c r="I181" s="196" t="s">
        <v>335</v>
      </c>
      <c r="N181" s="68" t="str">
        <f t="shared" si="27"/>
        <v/>
      </c>
      <c r="O181" s="235" t="s">
        <v>484</v>
      </c>
      <c r="P181" s="242"/>
      <c r="U181" s="241" t="s">
        <v>151</v>
      </c>
      <c r="V181" s="52" t="s">
        <v>327</v>
      </c>
      <c r="W181" s="142"/>
      <c r="X181" s="142"/>
      <c r="Y181" s="142"/>
      <c r="Z181" s="142"/>
      <c r="AA181" s="142"/>
      <c r="AB181" s="142"/>
      <c r="AC181" s="142"/>
      <c r="AD181" s="142"/>
      <c r="AE181" s="142"/>
      <c r="AF181" s="142"/>
      <c r="AG181" s="142"/>
      <c r="AH181" s="142"/>
      <c r="AI181" s="142"/>
      <c r="AJ181" s="184"/>
    </row>
    <row r="182">
      <c r="B182" s="108"/>
      <c r="C182" s="108"/>
      <c r="D182" s="108"/>
      <c r="E182" s="108"/>
      <c r="F182" s="54"/>
      <c r="G182" s="71"/>
      <c r="H182" s="71"/>
      <c r="J182" s="71"/>
      <c r="K182" s="71"/>
      <c r="L182" s="71"/>
      <c r="M182" s="67"/>
      <c r="N182" s="68"/>
      <c r="O182" s="235" t="s">
        <v>484</v>
      </c>
      <c r="P182" s="236"/>
      <c r="U182" s="241" t="s">
        <v>151</v>
      </c>
      <c r="V182" s="52" t="s">
        <v>328</v>
      </c>
      <c r="W182" s="187"/>
      <c r="X182" s="187"/>
      <c r="Y182" s="187"/>
      <c r="Z182" s="187"/>
      <c r="AA182" s="187"/>
      <c r="AB182" s="187"/>
      <c r="AC182" s="187"/>
      <c r="AD182" s="187"/>
      <c r="AE182" s="187"/>
      <c r="AF182" s="187"/>
      <c r="AG182" s="187"/>
      <c r="AH182" s="187"/>
      <c r="AI182" s="187"/>
      <c r="AJ182" s="184"/>
    </row>
    <row r="183">
      <c r="B183" s="108"/>
      <c r="C183" s="194" t="s">
        <v>199</v>
      </c>
      <c r="D183" s="108"/>
      <c r="E183" s="108"/>
      <c r="F183" s="197">
        <v>0.0</v>
      </c>
      <c r="G183" s="195" t="str">
        <f>N185</f>
        <v/>
      </c>
      <c r="H183" s="130" t="s">
        <v>331</v>
      </c>
      <c r="J183" s="71"/>
      <c r="K183" s="71"/>
      <c r="L183" s="71"/>
      <c r="M183" s="71"/>
      <c r="N183" s="68"/>
      <c r="P183" s="56"/>
      <c r="U183" s="181"/>
      <c r="V183" s="52" t="s">
        <v>329</v>
      </c>
      <c r="W183" s="189">
        <f t="shared" ref="W183:AI183" si="28">W181*$J$8</f>
        <v>0</v>
      </c>
      <c r="X183" s="189">
        <f t="shared" si="28"/>
        <v>0</v>
      </c>
      <c r="Y183" s="189">
        <f t="shared" si="28"/>
        <v>0</v>
      </c>
      <c r="Z183" s="189">
        <f t="shared" si="28"/>
        <v>0</v>
      </c>
      <c r="AA183" s="189">
        <f t="shared" si="28"/>
        <v>0</v>
      </c>
      <c r="AB183" s="190">
        <f t="shared" si="28"/>
        <v>0</v>
      </c>
      <c r="AC183" s="190">
        <f t="shared" si="28"/>
        <v>0</v>
      </c>
      <c r="AD183" s="189">
        <f t="shared" si="28"/>
        <v>0</v>
      </c>
      <c r="AE183" s="189">
        <f t="shared" si="28"/>
        <v>0</v>
      </c>
      <c r="AF183" s="189">
        <f t="shared" si="28"/>
        <v>0</v>
      </c>
      <c r="AG183" s="189">
        <f t="shared" si="28"/>
        <v>0</v>
      </c>
      <c r="AH183" s="189">
        <f t="shared" si="28"/>
        <v>0</v>
      </c>
      <c r="AI183" s="189">
        <f t="shared" si="28"/>
        <v>0</v>
      </c>
      <c r="AJ183" s="184"/>
    </row>
    <row r="184">
      <c r="B184" s="198" t="s">
        <v>205</v>
      </c>
      <c r="C184" s="112" t="s">
        <v>336</v>
      </c>
      <c r="D184" s="108"/>
      <c r="E184" s="108"/>
      <c r="F184" s="71"/>
      <c r="G184" s="71"/>
      <c r="H184" s="71"/>
      <c r="I184" s="71"/>
      <c r="J184" s="71"/>
      <c r="K184" s="71"/>
      <c r="L184" s="71"/>
      <c r="M184" s="71"/>
      <c r="N184" s="68" t="str">
        <f t="shared" ref="N184:N185" si="29">F184</f>
        <v/>
      </c>
      <c r="O184" s="54"/>
      <c r="P184" s="54"/>
      <c r="U184" s="199"/>
      <c r="V184" s="200"/>
      <c r="W184" s="200"/>
      <c r="X184" s="200"/>
      <c r="Y184" s="200"/>
      <c r="Z184" s="200"/>
      <c r="AA184" s="200"/>
      <c r="AB184" s="200"/>
      <c r="AC184" s="200"/>
      <c r="AD184" s="200"/>
      <c r="AE184" s="200"/>
      <c r="AF184" s="200"/>
      <c r="AG184" s="200"/>
      <c r="AH184" s="200"/>
      <c r="AI184" s="200"/>
      <c r="AJ184" s="201"/>
    </row>
    <row r="185">
      <c r="B185" s="194" t="s">
        <v>128</v>
      </c>
      <c r="C185" s="167" t="s">
        <v>337</v>
      </c>
      <c r="D185" s="108"/>
      <c r="E185" s="108"/>
      <c r="F185" s="132" t="str">
        <f>O70</f>
        <v/>
      </c>
      <c r="G185" s="71"/>
      <c r="H185" s="202" t="s">
        <v>338</v>
      </c>
      <c r="I185" s="71"/>
      <c r="J185" s="71"/>
      <c r="K185" s="120">
        <f>G187+F183</f>
        <v>6</v>
      </c>
      <c r="L185" s="71"/>
      <c r="M185" s="71"/>
      <c r="N185" s="68" t="str">
        <f t="shared" si="29"/>
        <v/>
      </c>
      <c r="O185" s="54"/>
      <c r="P185" s="54"/>
    </row>
    <row r="186">
      <c r="B186" s="108"/>
      <c r="C186" s="108"/>
      <c r="D186" s="108"/>
      <c r="E186" s="108"/>
      <c r="F186" s="119"/>
      <c r="G186" s="71"/>
      <c r="H186" s="243" t="s">
        <v>399</v>
      </c>
      <c r="I186" s="244">
        <f>D186-G186</f>
        <v>0</v>
      </c>
      <c r="J186" s="71" t="str">
        <f>G175+G178+#REF!-G183</f>
        <v>#REF!</v>
      </c>
      <c r="K186" s="71"/>
      <c r="L186" s="71"/>
      <c r="M186" s="71"/>
      <c r="N186" s="71"/>
    </row>
    <row r="187">
      <c r="B187" s="108"/>
      <c r="C187" s="194" t="s">
        <v>201</v>
      </c>
      <c r="D187" s="108"/>
      <c r="E187" s="108"/>
      <c r="F187" s="113">
        <v>6.0</v>
      </c>
      <c r="G187" s="131">
        <f>sum(O188:O208)</f>
        <v>6</v>
      </c>
      <c r="H187" s="130" t="s">
        <v>331</v>
      </c>
      <c r="I187" s="135" t="s">
        <v>888</v>
      </c>
      <c r="K187" s="71"/>
      <c r="L187" s="71"/>
      <c r="M187" s="71"/>
      <c r="N187" s="71"/>
      <c r="P187" s="2" t="s">
        <v>203</v>
      </c>
      <c r="Q187" s="59">
        <f>M188+N189+N190+N191+N192+N193+N194+N196+N197-M198-N199-N200+N202+M203-M204-M205-M206+M207+M208</f>
        <v>6</v>
      </c>
    </row>
    <row r="188">
      <c r="B188" s="108"/>
      <c r="C188" s="164" t="s">
        <v>204</v>
      </c>
      <c r="D188" s="108"/>
      <c r="E188" s="108"/>
      <c r="F188" s="132">
        <f>F179+F176</f>
        <v>0</v>
      </c>
      <c r="G188" s="119"/>
      <c r="H188" s="71"/>
      <c r="I188" s="71"/>
      <c r="J188" s="71"/>
      <c r="K188" s="71"/>
      <c r="L188" s="71"/>
      <c r="M188" s="120">
        <f t="shared" ref="M188:M202" si="31">if(Count(F188:L188)&gt;0,sum(F188:L188),"")</f>
        <v>0</v>
      </c>
      <c r="N188" s="54"/>
      <c r="O188" s="136">
        <f>M188</f>
        <v>0</v>
      </c>
      <c r="P188" s="54"/>
    </row>
    <row r="189">
      <c r="B189" s="137" t="s">
        <v>205</v>
      </c>
      <c r="C189" s="164" t="s">
        <v>206</v>
      </c>
      <c r="D189" s="65"/>
      <c r="E189" s="65"/>
      <c r="F189" s="132" t="str">
        <f t="shared" ref="F189:L189" si="30">F27</f>
        <v/>
      </c>
      <c r="G189" s="132" t="str">
        <f t="shared" si="30"/>
        <v/>
      </c>
      <c r="H189" s="132" t="str">
        <f t="shared" si="30"/>
        <v/>
      </c>
      <c r="I189" s="132" t="str">
        <f t="shared" si="30"/>
        <v/>
      </c>
      <c r="J189" s="132" t="str">
        <f t="shared" si="30"/>
        <v/>
      </c>
      <c r="K189" s="132" t="str">
        <f t="shared" si="30"/>
        <v/>
      </c>
      <c r="L189" s="132" t="str">
        <f t="shared" si="30"/>
        <v/>
      </c>
      <c r="M189" s="120" t="str">
        <f t="shared" si="31"/>
        <v/>
      </c>
      <c r="N189" s="134" t="str">
        <f t="shared" ref="N189:N197" si="33">if(ISNUMBER(M189)=false,"",if($J$8&lt;&gt;0,if(M189&lt;&gt;"",M189*$J$8,""),""))</f>
        <v/>
      </c>
      <c r="O189" s="138" t="str">
        <f t="shared" ref="O189:O197" si="34">N189</f>
        <v/>
      </c>
      <c r="P189" s="54"/>
    </row>
    <row r="190">
      <c r="B190" s="137" t="s">
        <v>205</v>
      </c>
      <c r="C190" s="203" t="s">
        <v>207</v>
      </c>
      <c r="D190" s="65"/>
      <c r="E190" s="65"/>
      <c r="F190" s="132" t="str">
        <f t="shared" ref="F190:L190" si="32">F28</f>
        <v/>
      </c>
      <c r="G190" s="132" t="str">
        <f t="shared" si="32"/>
        <v/>
      </c>
      <c r="H190" s="132" t="str">
        <f t="shared" si="32"/>
        <v/>
      </c>
      <c r="I190" s="132" t="str">
        <f t="shared" si="32"/>
        <v/>
      </c>
      <c r="J190" s="132" t="str">
        <f t="shared" si="32"/>
        <v/>
      </c>
      <c r="K190" s="132" t="str">
        <f t="shared" si="32"/>
        <v/>
      </c>
      <c r="L190" s="132" t="str">
        <f t="shared" si="32"/>
        <v/>
      </c>
      <c r="M190" s="120" t="str">
        <f t="shared" si="31"/>
        <v/>
      </c>
      <c r="N190" s="134" t="str">
        <f t="shared" si="33"/>
        <v/>
      </c>
      <c r="O190" s="138" t="str">
        <f t="shared" si="34"/>
        <v/>
      </c>
      <c r="P190" s="54"/>
    </row>
    <row r="191">
      <c r="B191" s="137" t="s">
        <v>205</v>
      </c>
      <c r="C191" s="164" t="s">
        <v>208</v>
      </c>
      <c r="D191" s="65"/>
      <c r="E191" s="65"/>
      <c r="F191" s="132" t="str">
        <f t="shared" ref="F191:L191" si="35">F34</f>
        <v/>
      </c>
      <c r="G191" s="132" t="str">
        <f t="shared" si="35"/>
        <v/>
      </c>
      <c r="H191" s="132" t="str">
        <f t="shared" si="35"/>
        <v/>
      </c>
      <c r="I191" s="132" t="str">
        <f t="shared" si="35"/>
        <v/>
      </c>
      <c r="J191" s="132" t="str">
        <f t="shared" si="35"/>
        <v/>
      </c>
      <c r="K191" s="132" t="str">
        <f t="shared" si="35"/>
        <v/>
      </c>
      <c r="L191" s="132" t="str">
        <f t="shared" si="35"/>
        <v/>
      </c>
      <c r="M191" s="120" t="str">
        <f t="shared" si="31"/>
        <v/>
      </c>
      <c r="N191" s="134" t="str">
        <f t="shared" si="33"/>
        <v/>
      </c>
      <c r="O191" s="138" t="str">
        <f t="shared" si="34"/>
        <v/>
      </c>
      <c r="P191" s="54"/>
    </row>
    <row r="192">
      <c r="B192" s="137" t="s">
        <v>205</v>
      </c>
      <c r="C192" s="203" t="s">
        <v>209</v>
      </c>
      <c r="D192" s="65"/>
      <c r="E192" s="65"/>
      <c r="F192" s="132" t="str">
        <f t="shared" ref="F192:L192" si="36">F37</f>
        <v/>
      </c>
      <c r="G192" s="132" t="str">
        <f t="shared" si="36"/>
        <v/>
      </c>
      <c r="H192" s="132" t="str">
        <f t="shared" si="36"/>
        <v/>
      </c>
      <c r="I192" s="132" t="str">
        <f t="shared" si="36"/>
        <v/>
      </c>
      <c r="J192" s="132" t="str">
        <f t="shared" si="36"/>
        <v/>
      </c>
      <c r="K192" s="132" t="str">
        <f t="shared" si="36"/>
        <v/>
      </c>
      <c r="L192" s="132" t="str">
        <f t="shared" si="36"/>
        <v/>
      </c>
      <c r="M192" s="120" t="str">
        <f t="shared" si="31"/>
        <v/>
      </c>
      <c r="N192" s="68" t="str">
        <f t="shared" si="33"/>
        <v/>
      </c>
      <c r="O192" s="138" t="str">
        <f t="shared" si="34"/>
        <v/>
      </c>
      <c r="P192" s="54"/>
    </row>
    <row r="193">
      <c r="B193" s="137" t="s">
        <v>205</v>
      </c>
      <c r="C193" s="164" t="s">
        <v>210</v>
      </c>
      <c r="D193" s="65"/>
      <c r="E193" s="65"/>
      <c r="F193" s="132" t="str">
        <f t="shared" ref="F193:L193" si="37">F38</f>
        <v/>
      </c>
      <c r="G193" s="132" t="str">
        <f t="shared" si="37"/>
        <v/>
      </c>
      <c r="H193" s="132" t="str">
        <f t="shared" si="37"/>
        <v/>
      </c>
      <c r="I193" s="132" t="str">
        <f t="shared" si="37"/>
        <v/>
      </c>
      <c r="J193" s="132" t="str">
        <f t="shared" si="37"/>
        <v/>
      </c>
      <c r="K193" s="132" t="str">
        <f t="shared" si="37"/>
        <v/>
      </c>
      <c r="L193" s="132" t="str">
        <f t="shared" si="37"/>
        <v/>
      </c>
      <c r="M193" s="120" t="str">
        <f t="shared" si="31"/>
        <v/>
      </c>
      <c r="N193" s="134" t="str">
        <f t="shared" si="33"/>
        <v/>
      </c>
      <c r="O193" s="138" t="str">
        <f t="shared" si="34"/>
        <v/>
      </c>
      <c r="P193" s="54"/>
    </row>
    <row r="194">
      <c r="B194" s="137" t="s">
        <v>205</v>
      </c>
      <c r="C194" s="164" t="s">
        <v>211</v>
      </c>
      <c r="D194" s="65"/>
      <c r="E194" s="65"/>
      <c r="F194" s="132" t="str">
        <f>F39</f>
        <v/>
      </c>
      <c r="G194" s="132"/>
      <c r="H194" s="132"/>
      <c r="I194" s="132"/>
      <c r="J194" s="132"/>
      <c r="K194" s="132"/>
      <c r="L194" s="132"/>
      <c r="M194" s="120" t="str">
        <f t="shared" si="31"/>
        <v/>
      </c>
      <c r="N194" s="134" t="str">
        <f t="shared" si="33"/>
        <v/>
      </c>
      <c r="O194" s="138" t="str">
        <f t="shared" si="34"/>
        <v/>
      </c>
      <c r="P194" s="54"/>
    </row>
    <row r="195">
      <c r="B195" s="137" t="s">
        <v>205</v>
      </c>
      <c r="C195" s="164" t="s">
        <v>485</v>
      </c>
      <c r="D195" s="65"/>
      <c r="E195" s="65"/>
      <c r="F195" s="132" t="str">
        <f t="shared" ref="F195:L195" si="38">F42</f>
        <v/>
      </c>
      <c r="G195" s="132" t="str">
        <f t="shared" si="38"/>
        <v/>
      </c>
      <c r="H195" s="132" t="str">
        <f t="shared" si="38"/>
        <v/>
      </c>
      <c r="I195" s="132" t="str">
        <f t="shared" si="38"/>
        <v/>
      </c>
      <c r="J195" s="132" t="str">
        <f t="shared" si="38"/>
        <v/>
      </c>
      <c r="K195" s="132" t="str">
        <f t="shared" si="38"/>
        <v/>
      </c>
      <c r="L195" s="132" t="str">
        <f t="shared" si="38"/>
        <v/>
      </c>
      <c r="M195" s="120" t="str">
        <f t="shared" si="31"/>
        <v/>
      </c>
      <c r="N195" s="134" t="str">
        <f t="shared" si="33"/>
        <v/>
      </c>
      <c r="O195" s="138" t="str">
        <f t="shared" si="34"/>
        <v/>
      </c>
      <c r="P195" s="239" t="s">
        <v>486</v>
      </c>
      <c r="Q195" s="245"/>
    </row>
    <row r="196">
      <c r="B196" s="137" t="s">
        <v>205</v>
      </c>
      <c r="C196" s="203" t="s">
        <v>212</v>
      </c>
      <c r="D196" s="65"/>
      <c r="E196" s="65"/>
      <c r="F196" s="132" t="str">
        <f t="shared" ref="F196:L196" si="39">F44</f>
        <v/>
      </c>
      <c r="G196" s="132" t="str">
        <f t="shared" si="39"/>
        <v/>
      </c>
      <c r="H196" s="132" t="str">
        <f t="shared" si="39"/>
        <v/>
      </c>
      <c r="I196" s="132" t="str">
        <f t="shared" si="39"/>
        <v/>
      </c>
      <c r="J196" s="132" t="str">
        <f t="shared" si="39"/>
        <v/>
      </c>
      <c r="K196" s="132" t="str">
        <f t="shared" si="39"/>
        <v/>
      </c>
      <c r="L196" s="132" t="str">
        <f t="shared" si="39"/>
        <v/>
      </c>
      <c r="M196" s="120" t="str">
        <f t="shared" si="31"/>
        <v/>
      </c>
      <c r="N196" s="68" t="str">
        <f t="shared" si="33"/>
        <v/>
      </c>
      <c r="O196" s="138" t="str">
        <f t="shared" si="34"/>
        <v/>
      </c>
      <c r="P196" s="54"/>
    </row>
    <row r="197">
      <c r="B197" s="137" t="s">
        <v>205</v>
      </c>
      <c r="C197" s="203" t="s">
        <v>213</v>
      </c>
      <c r="D197" s="65"/>
      <c r="E197" s="65"/>
      <c r="F197" s="132" t="str">
        <f t="shared" ref="F197:L197" si="40">F45</f>
        <v/>
      </c>
      <c r="G197" s="132" t="str">
        <f t="shared" si="40"/>
        <v/>
      </c>
      <c r="H197" s="132" t="str">
        <f t="shared" si="40"/>
        <v/>
      </c>
      <c r="I197" s="132" t="str">
        <f t="shared" si="40"/>
        <v/>
      </c>
      <c r="J197" s="132" t="str">
        <f t="shared" si="40"/>
        <v/>
      </c>
      <c r="K197" s="132" t="str">
        <f t="shared" si="40"/>
        <v/>
      </c>
      <c r="L197" s="132" t="str">
        <f t="shared" si="40"/>
        <v/>
      </c>
      <c r="M197" s="120" t="str">
        <f t="shared" si="31"/>
        <v/>
      </c>
      <c r="N197" s="68" t="str">
        <f t="shared" si="33"/>
        <v/>
      </c>
      <c r="O197" s="138" t="str">
        <f t="shared" si="34"/>
        <v/>
      </c>
      <c r="P197" s="54"/>
    </row>
    <row r="198">
      <c r="B198" s="65" t="s">
        <v>128</v>
      </c>
      <c r="C198" s="203" t="s">
        <v>214</v>
      </c>
      <c r="D198" s="65"/>
      <c r="E198" s="65"/>
      <c r="F198" s="140">
        <v>0.0</v>
      </c>
      <c r="G198" s="71"/>
      <c r="H198" s="71"/>
      <c r="I198" s="71"/>
      <c r="J198" s="71"/>
      <c r="K198" s="71"/>
      <c r="L198" s="71"/>
      <c r="M198" s="68">
        <f t="shared" si="31"/>
        <v>0</v>
      </c>
      <c r="N198" s="141"/>
      <c r="O198" s="138">
        <f>-M198</f>
        <v>0</v>
      </c>
      <c r="P198" s="54"/>
    </row>
    <row r="199">
      <c r="B199" s="65" t="s">
        <v>128</v>
      </c>
      <c r="C199" s="203" t="s">
        <v>215</v>
      </c>
      <c r="D199" s="65"/>
      <c r="E199" s="65"/>
      <c r="F199" s="132" t="str">
        <f t="shared" ref="F199:L199" si="41">F49</f>
        <v/>
      </c>
      <c r="G199" s="132" t="str">
        <f t="shared" si="41"/>
        <v/>
      </c>
      <c r="H199" s="132" t="str">
        <f t="shared" si="41"/>
        <v/>
      </c>
      <c r="I199" s="132" t="str">
        <f t="shared" si="41"/>
        <v/>
      </c>
      <c r="J199" s="132" t="str">
        <f t="shared" si="41"/>
        <v/>
      </c>
      <c r="K199" s="132" t="str">
        <f t="shared" si="41"/>
        <v/>
      </c>
      <c r="L199" s="132" t="str">
        <f t="shared" si="41"/>
        <v/>
      </c>
      <c r="M199" s="120" t="str">
        <f t="shared" si="31"/>
        <v/>
      </c>
      <c r="N199" s="68" t="str">
        <f t="shared" ref="N199:N202" si="43">if(ISNUMBER(M199)=false,"",if($J$8&lt;&gt;0,if(M199&lt;&gt;"",M199*$J$8,""),""))</f>
        <v/>
      </c>
      <c r="O199" s="138">
        <f t="shared" ref="O199:O200" si="44">-N199</f>
        <v>0</v>
      </c>
    </row>
    <row r="200">
      <c r="B200" s="65" t="s">
        <v>128</v>
      </c>
      <c r="C200" s="164" t="s">
        <v>216</v>
      </c>
      <c r="D200" s="65"/>
      <c r="E200" s="65"/>
      <c r="F200" s="132" t="str">
        <f t="shared" ref="F200:L200" si="42">F50</f>
        <v/>
      </c>
      <c r="G200" s="132" t="str">
        <f t="shared" si="42"/>
        <v/>
      </c>
      <c r="H200" s="132" t="str">
        <f t="shared" si="42"/>
        <v/>
      </c>
      <c r="I200" s="132" t="str">
        <f t="shared" si="42"/>
        <v/>
      </c>
      <c r="J200" s="132" t="str">
        <f t="shared" si="42"/>
        <v/>
      </c>
      <c r="K200" s="132" t="str">
        <f t="shared" si="42"/>
        <v/>
      </c>
      <c r="L200" s="132" t="str">
        <f t="shared" si="42"/>
        <v/>
      </c>
      <c r="M200" s="120" t="str">
        <f t="shared" si="31"/>
        <v/>
      </c>
      <c r="N200" s="68" t="str">
        <f t="shared" si="43"/>
        <v/>
      </c>
      <c r="O200" s="138">
        <f t="shared" si="44"/>
        <v>0</v>
      </c>
      <c r="P200" s="239" t="s">
        <v>487</v>
      </c>
      <c r="Q200" s="245"/>
    </row>
    <row r="201">
      <c r="B201" s="144" t="s">
        <v>205</v>
      </c>
      <c r="C201" s="164" t="s">
        <v>488</v>
      </c>
      <c r="D201" s="65"/>
      <c r="E201" s="65"/>
      <c r="F201" s="132" t="str">
        <f t="shared" ref="F201:L201" si="45">F66</f>
        <v/>
      </c>
      <c r="G201" s="132" t="str">
        <f t="shared" si="45"/>
        <v/>
      </c>
      <c r="H201" s="132" t="str">
        <f t="shared" si="45"/>
        <v/>
      </c>
      <c r="I201" s="132" t="str">
        <f t="shared" si="45"/>
        <v/>
      </c>
      <c r="J201" s="132" t="str">
        <f t="shared" si="45"/>
        <v/>
      </c>
      <c r="K201" s="132" t="str">
        <f t="shared" si="45"/>
        <v/>
      </c>
      <c r="L201" s="132" t="str">
        <f t="shared" si="45"/>
        <v/>
      </c>
      <c r="M201" s="120" t="str">
        <f t="shared" si="31"/>
        <v/>
      </c>
      <c r="N201" s="68" t="str">
        <f t="shared" si="43"/>
        <v/>
      </c>
      <c r="O201" s="138" t="str">
        <f>+N201</f>
        <v/>
      </c>
      <c r="P201" s="239" t="s">
        <v>486</v>
      </c>
      <c r="Q201" s="245"/>
    </row>
    <row r="202">
      <c r="B202" s="204" t="s">
        <v>128</v>
      </c>
      <c r="C202" s="164" t="s">
        <v>217</v>
      </c>
      <c r="D202" s="65"/>
      <c r="E202" s="65"/>
      <c r="F202" s="132" t="str">
        <f t="shared" ref="F202:L202" si="46">F67</f>
        <v/>
      </c>
      <c r="G202" s="132" t="str">
        <f t="shared" si="46"/>
        <v/>
      </c>
      <c r="H202" s="132" t="str">
        <f t="shared" si="46"/>
        <v/>
      </c>
      <c r="I202" s="132" t="str">
        <f t="shared" si="46"/>
        <v/>
      </c>
      <c r="J202" s="132" t="str">
        <f t="shared" si="46"/>
        <v/>
      </c>
      <c r="K202" s="132" t="str">
        <f t="shared" si="46"/>
        <v/>
      </c>
      <c r="L202" s="132" t="str">
        <f t="shared" si="46"/>
        <v/>
      </c>
      <c r="M202" s="120" t="str">
        <f t="shared" si="31"/>
        <v/>
      </c>
      <c r="N202" s="134" t="str">
        <f t="shared" si="43"/>
        <v/>
      </c>
      <c r="O202" s="138">
        <f>-N202</f>
        <v>0</v>
      </c>
      <c r="P202" s="235" t="s">
        <v>489</v>
      </c>
      <c r="Q202" s="245"/>
    </row>
    <row r="203">
      <c r="B203" s="144" t="s">
        <v>205</v>
      </c>
      <c r="C203" s="164" t="s">
        <v>490</v>
      </c>
      <c r="D203" s="108"/>
      <c r="E203" s="108"/>
      <c r="F203" s="145">
        <v>9.0</v>
      </c>
      <c r="G203" s="2" t="s">
        <v>342</v>
      </c>
      <c r="H203" s="168">
        <f>O33</f>
        <v>9</v>
      </c>
      <c r="I203" s="196" t="s">
        <v>309</v>
      </c>
      <c r="M203" s="134">
        <f t="shared" ref="M203:M204" si="47">F203</f>
        <v>9</v>
      </c>
      <c r="N203" s="141"/>
      <c r="O203" s="138">
        <f>M203</f>
        <v>9</v>
      </c>
      <c r="P203" s="235" t="s">
        <v>491</v>
      </c>
      <c r="Q203" s="245"/>
    </row>
    <row r="204">
      <c r="B204" s="108" t="s">
        <v>128</v>
      </c>
      <c r="C204" s="164" t="s">
        <v>343</v>
      </c>
      <c r="D204" s="108"/>
      <c r="E204" s="108"/>
      <c r="F204" s="145">
        <v>3.0</v>
      </c>
      <c r="G204" s="2" t="s">
        <v>342</v>
      </c>
      <c r="H204" s="168">
        <f>O50</f>
        <v>3</v>
      </c>
      <c r="I204" s="196" t="s">
        <v>307</v>
      </c>
      <c r="M204" s="134">
        <f t="shared" si="47"/>
        <v>3</v>
      </c>
      <c r="N204" s="141"/>
      <c r="O204" s="138">
        <f t="shared" ref="O204:O206" si="48">-M204</f>
        <v>-3</v>
      </c>
    </row>
    <row r="205">
      <c r="B205" s="108" t="s">
        <v>128</v>
      </c>
      <c r="C205" s="164" t="s">
        <v>221</v>
      </c>
      <c r="D205" s="108"/>
      <c r="E205" s="108"/>
      <c r="F205" s="145"/>
      <c r="G205" s="71"/>
      <c r="H205" s="71"/>
      <c r="I205" s="71"/>
      <c r="J205" s="71"/>
      <c r="K205" s="71"/>
      <c r="L205" s="71"/>
      <c r="M205" s="134" t="str">
        <f t="shared" ref="M205:M224" si="49">if(Count(F205:L205)&gt;0,sum(F205:L205),"")</f>
        <v/>
      </c>
      <c r="N205" s="141"/>
      <c r="O205" s="138">
        <f t="shared" si="48"/>
        <v>0</v>
      </c>
      <c r="Q205" s="2" t="s">
        <v>222</v>
      </c>
    </row>
    <row r="206">
      <c r="B206" s="108" t="s">
        <v>128</v>
      </c>
      <c r="C206" s="164" t="s">
        <v>344</v>
      </c>
      <c r="D206" s="108"/>
      <c r="E206" s="108"/>
      <c r="F206" s="132" t="str">
        <f>F185</f>
        <v/>
      </c>
      <c r="G206" s="71"/>
      <c r="H206" s="71"/>
      <c r="I206" s="71"/>
      <c r="J206" s="71"/>
      <c r="K206" s="71"/>
      <c r="L206" s="71"/>
      <c r="M206" s="134" t="str">
        <f t="shared" si="49"/>
        <v/>
      </c>
      <c r="N206" s="141"/>
      <c r="O206" s="138">
        <f t="shared" si="48"/>
        <v>0</v>
      </c>
    </row>
    <row r="207">
      <c r="B207" s="144" t="s">
        <v>205</v>
      </c>
      <c r="C207" s="167" t="s">
        <v>224</v>
      </c>
      <c r="D207" s="108"/>
      <c r="E207" s="108"/>
      <c r="F207" s="145" t="s">
        <v>151</v>
      </c>
      <c r="G207" s="71"/>
      <c r="H207" s="71"/>
      <c r="I207" s="71"/>
      <c r="J207" s="71"/>
      <c r="K207" s="71"/>
      <c r="L207" s="71"/>
      <c r="M207" s="134" t="str">
        <f t="shared" si="49"/>
        <v/>
      </c>
      <c r="N207" s="141"/>
      <c r="O207" s="138" t="str">
        <f t="shared" ref="O207:O208" si="50">M207</f>
        <v/>
      </c>
      <c r="P207" s="239" t="s">
        <v>492</v>
      </c>
      <c r="Q207" s="245"/>
      <c r="R207" s="245"/>
      <c r="S207" s="245"/>
    </row>
    <row r="208">
      <c r="B208" s="144" t="s">
        <v>205</v>
      </c>
      <c r="C208" s="167" t="s">
        <v>225</v>
      </c>
      <c r="D208" s="108"/>
      <c r="E208" s="108"/>
      <c r="F208" s="145" t="s">
        <v>151</v>
      </c>
      <c r="G208" s="71"/>
      <c r="H208" s="71"/>
      <c r="I208" s="71"/>
      <c r="J208" s="71"/>
      <c r="K208" s="71"/>
      <c r="L208" s="71"/>
      <c r="M208" s="134" t="str">
        <f t="shared" si="49"/>
        <v/>
      </c>
      <c r="N208" s="141"/>
      <c r="O208" s="138" t="str">
        <f t="shared" si="50"/>
        <v/>
      </c>
      <c r="P208" s="239" t="s">
        <v>493</v>
      </c>
      <c r="Q208" s="245"/>
      <c r="R208" s="245"/>
      <c r="S208" s="245"/>
    </row>
    <row r="209">
      <c r="B209" s="40"/>
      <c r="C209" s="146"/>
      <c r="D209" s="41"/>
      <c r="E209" s="41"/>
      <c r="F209" s="147"/>
      <c r="G209" s="43"/>
      <c r="H209" s="43"/>
      <c r="I209" s="43"/>
      <c r="J209" s="43"/>
      <c r="K209" s="43"/>
      <c r="L209" s="43"/>
      <c r="M209" s="85" t="str">
        <f t="shared" si="49"/>
        <v/>
      </c>
      <c r="N209" s="48" t="str">
        <f t="shared" ref="N209:N224" si="51">if(ISNUMBER(M209)=false,"",if($J$8&lt;&gt;0,if(M209&lt;&gt;"",M209*$J$8,""),""))</f>
        <v/>
      </c>
      <c r="O209" s="148"/>
    </row>
    <row r="210">
      <c r="B210" s="40"/>
      <c r="C210" s="146"/>
      <c r="D210" s="41"/>
      <c r="E210" s="41"/>
      <c r="F210" s="147"/>
      <c r="G210" s="43"/>
      <c r="H210" s="43"/>
      <c r="I210" s="43"/>
      <c r="J210" s="43"/>
      <c r="K210" s="43"/>
      <c r="L210" s="43"/>
      <c r="M210" s="85" t="str">
        <f t="shared" si="49"/>
        <v/>
      </c>
      <c r="N210" s="48" t="str">
        <f t="shared" si="51"/>
        <v/>
      </c>
      <c r="O210" s="148"/>
    </row>
    <row r="211">
      <c r="B211" s="40"/>
      <c r="C211" s="146"/>
      <c r="D211" s="41"/>
      <c r="E211" s="41"/>
      <c r="F211" s="147"/>
      <c r="G211" s="43"/>
      <c r="H211" s="43"/>
      <c r="I211" s="43"/>
      <c r="J211" s="43"/>
      <c r="K211" s="43"/>
      <c r="L211" s="43"/>
      <c r="M211" s="85" t="str">
        <f t="shared" si="49"/>
        <v/>
      </c>
      <c r="N211" s="48" t="str">
        <f t="shared" si="51"/>
        <v/>
      </c>
      <c r="O211" s="148"/>
    </row>
    <row r="212">
      <c r="B212" s="40"/>
      <c r="C212" s="146"/>
      <c r="D212" s="41"/>
      <c r="E212" s="41"/>
      <c r="F212" s="147"/>
      <c r="G212" s="43"/>
      <c r="H212" s="43"/>
      <c r="I212" s="43"/>
      <c r="J212" s="43"/>
      <c r="K212" s="43"/>
      <c r="L212" s="43"/>
      <c r="M212" s="85" t="str">
        <f t="shared" si="49"/>
        <v/>
      </c>
      <c r="N212" s="48" t="str">
        <f t="shared" si="51"/>
        <v/>
      </c>
      <c r="O212" s="148"/>
    </row>
    <row r="213">
      <c r="B213" s="40"/>
      <c r="C213" s="146"/>
      <c r="D213" s="41"/>
      <c r="E213" s="41"/>
      <c r="F213" s="147"/>
      <c r="G213" s="43"/>
      <c r="H213" s="43"/>
      <c r="I213" s="43"/>
      <c r="J213" s="43"/>
      <c r="K213" s="43"/>
      <c r="L213" s="43"/>
      <c r="M213" s="85" t="str">
        <f t="shared" si="49"/>
        <v/>
      </c>
      <c r="N213" s="48" t="str">
        <f t="shared" si="51"/>
        <v/>
      </c>
      <c r="O213" s="148"/>
    </row>
    <row r="214">
      <c r="B214" s="40"/>
      <c r="C214" s="146"/>
      <c r="D214" s="41"/>
      <c r="E214" s="41"/>
      <c r="F214" s="147"/>
      <c r="G214" s="43"/>
      <c r="H214" s="43"/>
      <c r="I214" s="43"/>
      <c r="J214" s="43"/>
      <c r="K214" s="43"/>
      <c r="L214" s="43"/>
      <c r="M214" s="85" t="str">
        <f t="shared" si="49"/>
        <v/>
      </c>
      <c r="N214" s="48" t="str">
        <f t="shared" si="51"/>
        <v/>
      </c>
      <c r="O214" s="148"/>
    </row>
    <row r="215">
      <c r="B215" s="40"/>
      <c r="C215" s="146"/>
      <c r="D215" s="41"/>
      <c r="E215" s="41"/>
      <c r="F215" s="147"/>
      <c r="G215" s="43"/>
      <c r="H215" s="43"/>
      <c r="I215" s="43"/>
      <c r="J215" s="43"/>
      <c r="K215" s="43"/>
      <c r="L215" s="43"/>
      <c r="M215" s="85" t="str">
        <f t="shared" si="49"/>
        <v/>
      </c>
      <c r="N215" s="48" t="str">
        <f t="shared" si="51"/>
        <v/>
      </c>
      <c r="O215" s="148"/>
    </row>
    <row r="216">
      <c r="B216" s="40"/>
      <c r="C216" s="146"/>
      <c r="D216" s="41"/>
      <c r="E216" s="41"/>
      <c r="F216" s="147"/>
      <c r="G216" s="43"/>
      <c r="H216" s="43"/>
      <c r="I216" s="43"/>
      <c r="J216" s="43"/>
      <c r="K216" s="43"/>
      <c r="L216" s="43"/>
      <c r="M216" s="85" t="str">
        <f t="shared" si="49"/>
        <v/>
      </c>
      <c r="N216" s="48" t="str">
        <f t="shared" si="51"/>
        <v/>
      </c>
      <c r="O216" s="148"/>
    </row>
    <row r="217">
      <c r="B217" s="40"/>
      <c r="C217" s="146"/>
      <c r="D217" s="41"/>
      <c r="E217" s="41"/>
      <c r="F217" s="147"/>
      <c r="G217" s="43"/>
      <c r="H217" s="43"/>
      <c r="I217" s="43"/>
      <c r="J217" s="43"/>
      <c r="K217" s="43"/>
      <c r="L217" s="43"/>
      <c r="M217" s="85" t="str">
        <f t="shared" si="49"/>
        <v/>
      </c>
      <c r="N217" s="48" t="str">
        <f t="shared" si="51"/>
        <v/>
      </c>
      <c r="O217" s="149" t="str">
        <f>M218</f>
        <v/>
      </c>
      <c r="P217" s="56" t="s">
        <v>226</v>
      </c>
    </row>
    <row r="218">
      <c r="B218" s="40"/>
      <c r="C218" s="146"/>
      <c r="D218" s="41"/>
      <c r="E218" s="41"/>
      <c r="F218" s="147"/>
      <c r="G218" s="43"/>
      <c r="H218" s="43"/>
      <c r="I218" s="43"/>
      <c r="J218" s="43"/>
      <c r="K218" s="43"/>
      <c r="L218" s="43"/>
      <c r="M218" s="85" t="str">
        <f t="shared" si="49"/>
        <v/>
      </c>
      <c r="N218" s="48" t="str">
        <f t="shared" si="51"/>
        <v/>
      </c>
      <c r="O218" s="136"/>
      <c r="P218" s="54"/>
    </row>
    <row r="219">
      <c r="B219" s="40"/>
      <c r="C219" s="146"/>
      <c r="D219" s="41"/>
      <c r="E219" s="41"/>
      <c r="F219" s="147"/>
      <c r="G219" s="43"/>
      <c r="H219" s="43"/>
      <c r="I219" s="43"/>
      <c r="J219" s="43"/>
      <c r="K219" s="43"/>
      <c r="L219" s="43"/>
      <c r="M219" s="85" t="str">
        <f t="shared" si="49"/>
        <v/>
      </c>
      <c r="N219" s="48" t="str">
        <f t="shared" si="51"/>
        <v/>
      </c>
      <c r="O219" s="136"/>
      <c r="P219" s="54"/>
    </row>
    <row r="220">
      <c r="B220" s="40"/>
      <c r="C220" s="146"/>
      <c r="D220" s="41"/>
      <c r="E220" s="41"/>
      <c r="F220" s="147"/>
      <c r="G220" s="43"/>
      <c r="H220" s="43"/>
      <c r="I220" s="43"/>
      <c r="J220" s="43"/>
      <c r="K220" s="43"/>
      <c r="L220" s="43"/>
      <c r="M220" s="85" t="str">
        <f t="shared" si="49"/>
        <v/>
      </c>
      <c r="N220" s="48" t="str">
        <f t="shared" si="51"/>
        <v/>
      </c>
      <c r="O220" s="149" t="str">
        <f>M221</f>
        <v/>
      </c>
      <c r="P220" s="56" t="s">
        <v>226</v>
      </c>
    </row>
    <row r="221">
      <c r="B221" s="40"/>
      <c r="C221" s="146"/>
      <c r="D221" s="41"/>
      <c r="E221" s="41"/>
      <c r="F221" s="147"/>
      <c r="G221" s="43"/>
      <c r="H221" s="43"/>
      <c r="I221" s="43"/>
      <c r="J221" s="43"/>
      <c r="K221" s="43"/>
      <c r="L221" s="43"/>
      <c r="M221" s="85" t="str">
        <f t="shared" si="49"/>
        <v/>
      </c>
      <c r="N221" s="48" t="str">
        <f t="shared" si="51"/>
        <v/>
      </c>
      <c r="O221" s="150"/>
      <c r="P221" s="54"/>
    </row>
    <row r="222">
      <c r="B222" s="40"/>
      <c r="C222" s="146"/>
      <c r="D222" s="41"/>
      <c r="E222" s="41"/>
      <c r="F222" s="147"/>
      <c r="G222" s="43"/>
      <c r="H222" s="43"/>
      <c r="I222" s="43"/>
      <c r="J222" s="43"/>
      <c r="K222" s="43"/>
      <c r="L222" s="43"/>
      <c r="M222" s="85" t="str">
        <f t="shared" si="49"/>
        <v/>
      </c>
      <c r="N222" s="48" t="str">
        <f t="shared" si="51"/>
        <v/>
      </c>
      <c r="O222" s="150"/>
      <c r="P222" s="54"/>
    </row>
    <row r="223">
      <c r="B223" s="40"/>
      <c r="C223" s="146"/>
      <c r="D223" s="41"/>
      <c r="E223" s="41"/>
      <c r="F223" s="147"/>
      <c r="G223" s="43"/>
      <c r="H223" s="43"/>
      <c r="I223" s="43"/>
      <c r="J223" s="43"/>
      <c r="K223" s="43"/>
      <c r="L223" s="43"/>
      <c r="M223" s="85" t="str">
        <f t="shared" si="49"/>
        <v/>
      </c>
      <c r="N223" s="48" t="str">
        <f t="shared" si="51"/>
        <v/>
      </c>
      <c r="O223" s="149">
        <f>O228-O220</f>
        <v>0</v>
      </c>
      <c r="P223" s="56" t="s">
        <v>226</v>
      </c>
    </row>
    <row r="224">
      <c r="B224" s="40"/>
      <c r="C224" s="146"/>
      <c r="D224" s="41"/>
      <c r="E224" s="41"/>
      <c r="F224" s="147"/>
      <c r="G224" s="43"/>
      <c r="H224" s="43"/>
      <c r="I224" s="43"/>
      <c r="J224" s="43"/>
      <c r="K224" s="43"/>
      <c r="L224" s="43"/>
      <c r="M224" s="85" t="str">
        <f t="shared" si="49"/>
        <v/>
      </c>
      <c r="N224" s="48" t="str">
        <f t="shared" si="51"/>
        <v/>
      </c>
      <c r="O224" s="150"/>
      <c r="P224" s="54"/>
    </row>
    <row r="225">
      <c r="N225" s="4"/>
      <c r="O225" s="149" t="str">
        <f>N226</f>
        <v/>
      </c>
      <c r="P225" s="56" t="s">
        <v>226</v>
      </c>
    </row>
    <row r="226">
      <c r="N226" s="4"/>
      <c r="O226" s="150"/>
      <c r="P226" s="54"/>
    </row>
    <row r="227">
      <c r="N227" s="4"/>
      <c r="O227" s="150"/>
      <c r="P227" s="54"/>
    </row>
    <row r="228">
      <c r="N228" s="4"/>
      <c r="O228" s="149">
        <f>M229+N230+N231+N232+N233+N234+N235-M236-N237-N238+M239-M240-M241</f>
        <v>0</v>
      </c>
      <c r="P228" s="56" t="s">
        <v>226</v>
      </c>
    </row>
    <row r="232">
      <c r="N232" s="4"/>
    </row>
    <row r="233">
      <c r="N233" s="4"/>
    </row>
    <row r="234">
      <c r="N234" s="4"/>
    </row>
    <row r="235">
      <c r="N235" s="4"/>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row r="1081">
      <c r="N1081" s="4"/>
    </row>
    <row r="1082">
      <c r="N1082" s="4"/>
    </row>
    <row r="1083">
      <c r="N1083" s="4"/>
    </row>
  </sheetData>
  <mergeCells count="28">
    <mergeCell ref="B8:D8"/>
    <mergeCell ref="AB8:AC8"/>
    <mergeCell ref="F139:L139"/>
    <mergeCell ref="D147:E147"/>
    <mergeCell ref="D148:E148"/>
    <mergeCell ref="D149:E149"/>
    <mergeCell ref="D150:E150"/>
    <mergeCell ref="D151:E151"/>
    <mergeCell ref="V151:Z151"/>
    <mergeCell ref="D152:E152"/>
    <mergeCell ref="L152:Q152"/>
    <mergeCell ref="D153:E153"/>
    <mergeCell ref="L153:Q153"/>
    <mergeCell ref="D154:E154"/>
    <mergeCell ref="D166:E166"/>
    <mergeCell ref="D167:E167"/>
    <mergeCell ref="D168:E168"/>
    <mergeCell ref="D169:E169"/>
    <mergeCell ref="I181:M181"/>
    <mergeCell ref="I203:L203"/>
    <mergeCell ref="I204:L204"/>
    <mergeCell ref="D155:E155"/>
    <mergeCell ref="L155:Q155"/>
    <mergeCell ref="D156:E156"/>
    <mergeCell ref="D157:E157"/>
    <mergeCell ref="D161:E161"/>
    <mergeCell ref="D162:E162"/>
    <mergeCell ref="D163:E163"/>
  </mergeCell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hidden="1" min="6" max="6" width="15.63"/>
    <col hidden="1" min="7" max="13" width="12.63"/>
    <col hidden="1" min="15" max="15" width="12.63"/>
    <col customWidth="1" min="17" max="17" width="24.88"/>
    <col customWidth="1" min="18" max="18" width="24.0"/>
    <col customWidth="1" min="19" max="19" width="24.25"/>
    <col customWidth="1" min="20" max="20" width="24.88"/>
  </cols>
  <sheetData>
    <row r="1">
      <c r="A1" s="3" t="s">
        <v>963</v>
      </c>
      <c r="N1" s="4"/>
    </row>
    <row r="2">
      <c r="A2" s="5" t="s">
        <v>964</v>
      </c>
      <c r="B2" s="6"/>
      <c r="C2" s="6"/>
      <c r="D2" s="6"/>
      <c r="E2" s="6"/>
      <c r="F2" s="6"/>
      <c r="G2" s="6"/>
      <c r="H2" s="6"/>
      <c r="I2" s="6"/>
      <c r="J2" s="6"/>
      <c r="K2" s="6"/>
      <c r="N2" s="4"/>
    </row>
    <row r="3">
      <c r="A3" s="5" t="s">
        <v>965</v>
      </c>
      <c r="B3" s="6"/>
      <c r="C3" s="6"/>
      <c r="D3" s="6"/>
      <c r="E3" s="6"/>
      <c r="F3" s="6"/>
      <c r="G3" s="6"/>
      <c r="H3" s="6"/>
      <c r="I3" s="6"/>
      <c r="J3" s="6"/>
      <c r="K3" s="6"/>
      <c r="N3" s="4"/>
    </row>
    <row r="4">
      <c r="A4" s="7" t="s">
        <v>966</v>
      </c>
      <c r="N4" s="4"/>
      <c r="Y4" s="8" t="s">
        <v>7</v>
      </c>
    </row>
    <row r="5">
      <c r="A5" s="9" t="s">
        <v>967</v>
      </c>
      <c r="N5" s="4"/>
      <c r="Y5" s="2" t="s">
        <v>9</v>
      </c>
      <c r="AA5" s="10">
        <v>2021.0</v>
      </c>
    </row>
    <row r="6">
      <c r="A6" s="9" t="s">
        <v>10</v>
      </c>
      <c r="E6" s="11"/>
      <c r="F6" s="11"/>
      <c r="N6" s="4"/>
      <c r="Y6" s="2" t="s">
        <v>11</v>
      </c>
      <c r="AA6" s="12">
        <f>DATEVALUE("12/31/" &amp; AA5)</f>
        <v>44561</v>
      </c>
    </row>
    <row r="7">
      <c r="A7" s="9"/>
      <c r="E7" s="11"/>
      <c r="F7" s="11"/>
      <c r="N7" s="4"/>
      <c r="Y7" s="2" t="s">
        <v>12</v>
      </c>
      <c r="AA7" s="13">
        <v>0.0125</v>
      </c>
    </row>
    <row r="8">
      <c r="B8" s="14" t="str">
        <f>"Enter your management fees (for the entire year of " &amp; AA5 &amp; ") using one of the three methods below:"</f>
        <v>Enter your management fees (for the entire year of 2021) using one of the three methods below:</v>
      </c>
      <c r="E8" s="15">
        <v>0.0</v>
      </c>
      <c r="F8" s="8"/>
      <c r="G8" s="2" t="s">
        <v>13</v>
      </c>
      <c r="J8" s="151">
        <f>E8/AA8</f>
        <v>0</v>
      </c>
      <c r="K8" s="206"/>
      <c r="L8" s="374"/>
      <c r="M8" s="374"/>
      <c r="N8" s="374"/>
      <c r="O8" s="374"/>
      <c r="P8" s="374"/>
      <c r="Y8" s="2" t="s">
        <v>14</v>
      </c>
      <c r="AA8" s="17">
        <v>36436.78</v>
      </c>
      <c r="AB8" s="7" t="s">
        <v>15</v>
      </c>
      <c r="AD8" s="7"/>
      <c r="AE8" s="7"/>
      <c r="AF8" s="7"/>
      <c r="AG8" s="7"/>
      <c r="AH8" s="7"/>
      <c r="AI8" s="7"/>
      <c r="AJ8" s="7"/>
      <c r="AK8" s="7"/>
      <c r="AL8" s="7"/>
      <c r="AM8" s="7"/>
      <c r="AN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16</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375"/>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375"/>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t="s">
        <v>968</v>
      </c>
      <c r="G20" s="36" t="s">
        <v>969</v>
      </c>
      <c r="H20" s="36" t="s">
        <v>699</v>
      </c>
      <c r="I20" s="36" t="s">
        <v>970</v>
      </c>
      <c r="J20" s="36" t="s">
        <v>971</v>
      </c>
      <c r="K20" s="36" t="s">
        <v>972</v>
      </c>
      <c r="L20" s="37"/>
      <c r="M20" s="38"/>
      <c r="N20" s="39"/>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row>
    <row r="21">
      <c r="B21" s="40" t="s">
        <v>37</v>
      </c>
      <c r="C21" s="41"/>
      <c r="D21" s="42"/>
      <c r="E21" s="42"/>
      <c r="F21" s="43"/>
      <c r="G21" s="43"/>
      <c r="H21" s="43"/>
      <c r="I21" s="43"/>
      <c r="J21" s="43"/>
      <c r="K21" s="44"/>
      <c r="L21" s="44"/>
      <c r="M21" s="45"/>
    </row>
    <row r="22">
      <c r="B22" s="40" t="s">
        <v>38</v>
      </c>
      <c r="C22" s="41" t="s">
        <v>39</v>
      </c>
      <c r="D22" s="42"/>
      <c r="E22" s="42"/>
      <c r="F22" s="43" t="s">
        <v>973</v>
      </c>
      <c r="G22" s="43" t="s">
        <v>974</v>
      </c>
      <c r="H22" s="43" t="s">
        <v>811</v>
      </c>
      <c r="I22" s="43" t="s">
        <v>975</v>
      </c>
      <c r="J22" s="43" t="s">
        <v>976</v>
      </c>
      <c r="K22" s="43" t="s">
        <v>977</v>
      </c>
      <c r="L22" s="44"/>
      <c r="M22" s="45"/>
      <c r="N22" s="46" t="s">
        <v>978</v>
      </c>
      <c r="O22" s="46"/>
      <c r="P22" s="46"/>
      <c r="Q22" s="46"/>
    </row>
    <row r="23">
      <c r="B23" s="40" t="s">
        <v>42</v>
      </c>
      <c r="C23" s="41" t="s">
        <v>43</v>
      </c>
      <c r="D23" s="41" t="s">
        <v>44</v>
      </c>
      <c r="E23" s="42"/>
      <c r="F23" s="107" t="s">
        <v>979</v>
      </c>
      <c r="G23" s="219" t="s">
        <v>980</v>
      </c>
      <c r="H23" s="219" t="s">
        <v>981</v>
      </c>
      <c r="I23" s="219" t="s">
        <v>982</v>
      </c>
      <c r="J23" s="219" t="s">
        <v>983</v>
      </c>
      <c r="K23" s="219" t="s">
        <v>984</v>
      </c>
      <c r="L23" s="44"/>
      <c r="M23" s="45"/>
      <c r="N23" s="46" t="s">
        <v>985</v>
      </c>
      <c r="O23" s="46"/>
      <c r="P23" s="46"/>
      <c r="Q23" s="46"/>
    </row>
    <row r="24">
      <c r="B24" s="40" t="s">
        <v>42</v>
      </c>
      <c r="C24" s="41" t="s">
        <v>47</v>
      </c>
      <c r="D24" s="41" t="s">
        <v>48</v>
      </c>
      <c r="E24" s="42"/>
      <c r="F24" s="107" t="s">
        <v>653</v>
      </c>
      <c r="G24" s="219" t="s">
        <v>653</v>
      </c>
      <c r="H24" s="219" t="s">
        <v>986</v>
      </c>
      <c r="I24" s="219" t="s">
        <v>653</v>
      </c>
      <c r="J24" s="219" t="s">
        <v>653</v>
      </c>
      <c r="K24" s="219" t="s">
        <v>653</v>
      </c>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50" si="4">if(Count(F26:L26)&gt;0,sum(F26:L26),"")</f>
        <v/>
      </c>
      <c r="N26" s="48" t="str">
        <f t="shared" ref="N26:N50" si="5">if(ISNUMBER(M26)=false,"",if($J$8&lt;&gt;0,if(M26&lt;&gt;"",M26*$J$8,""),""))</f>
        <v/>
      </c>
    </row>
    <row r="27">
      <c r="B27" s="40">
        <v>1.0</v>
      </c>
      <c r="C27" s="41" t="s">
        <v>51</v>
      </c>
      <c r="D27" s="42"/>
      <c r="E27" s="42"/>
      <c r="F27" s="49"/>
      <c r="G27" s="49"/>
      <c r="H27" s="49"/>
      <c r="I27" s="49"/>
      <c r="J27" s="49"/>
      <c r="K27" s="50"/>
      <c r="L27" s="50"/>
      <c r="M27" s="45" t="str">
        <f t="shared" si="4"/>
        <v/>
      </c>
      <c r="N27" s="48" t="str">
        <f t="shared" si="5"/>
        <v/>
      </c>
      <c r="O27" s="153"/>
    </row>
    <row r="28">
      <c r="B28" s="40">
        <v>2.0</v>
      </c>
      <c r="C28" s="41" t="s">
        <v>52</v>
      </c>
      <c r="D28" s="42"/>
      <c r="E28" s="42"/>
      <c r="F28" s="49">
        <v>-1028377.0</v>
      </c>
      <c r="G28" s="49">
        <v>-1258953.0</v>
      </c>
      <c r="H28" s="49"/>
      <c r="I28" s="49">
        <v>-477853.0</v>
      </c>
      <c r="J28" s="49">
        <v>-615999.0</v>
      </c>
      <c r="K28" s="49">
        <v>-363483.0</v>
      </c>
      <c r="L28" s="50"/>
      <c r="M28" s="51">
        <f t="shared" si="4"/>
        <v>-3744665</v>
      </c>
      <c r="N28" s="48" t="str">
        <f t="shared" si="5"/>
        <v/>
      </c>
      <c r="O28" s="154">
        <v>-52432.0</v>
      </c>
    </row>
    <row r="29">
      <c r="B29" s="40">
        <v>3.0</v>
      </c>
      <c r="C29" s="41" t="s">
        <v>53</v>
      </c>
      <c r="D29" s="42"/>
      <c r="E29" s="42"/>
      <c r="F29" s="50"/>
      <c r="G29" s="50"/>
      <c r="H29" s="50"/>
      <c r="I29" s="50"/>
      <c r="J29" s="50"/>
      <c r="K29" s="50"/>
      <c r="L29" s="50"/>
      <c r="M29" s="45" t="str">
        <f t="shared" si="4"/>
        <v/>
      </c>
      <c r="N29" s="48" t="str">
        <f t="shared" si="5"/>
        <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row>
    <row r="33">
      <c r="B33" s="40">
        <v>5.0</v>
      </c>
      <c r="C33" s="41" t="s">
        <v>60</v>
      </c>
      <c r="D33" s="42"/>
      <c r="E33" s="42"/>
      <c r="F33" s="49"/>
      <c r="G33" s="50"/>
      <c r="H33" s="49"/>
      <c r="I33" s="50"/>
      <c r="J33" s="50"/>
      <c r="K33" s="50"/>
      <c r="L33" s="50"/>
      <c r="M33" s="45" t="str">
        <f t="shared" si="4"/>
        <v/>
      </c>
      <c r="N33" s="48" t="str">
        <f t="shared" si="5"/>
        <v/>
      </c>
      <c r="O33" s="154">
        <v>2.0</v>
      </c>
      <c r="P33" s="2" t="s">
        <v>61</v>
      </c>
    </row>
    <row r="34">
      <c r="B34" s="40" t="s">
        <v>62</v>
      </c>
      <c r="C34" s="41" t="s">
        <v>63</v>
      </c>
      <c r="D34" s="42"/>
      <c r="E34" s="42"/>
      <c r="F34" s="50"/>
      <c r="G34" s="49"/>
      <c r="H34" s="49">
        <v>105.56</v>
      </c>
      <c r="I34" s="50"/>
      <c r="J34" s="50"/>
      <c r="K34" s="50"/>
      <c r="L34" s="50"/>
      <c r="M34" s="51">
        <f t="shared" si="4"/>
        <v>105.56</v>
      </c>
      <c r="N34" s="48" t="str">
        <f t="shared" si="5"/>
        <v/>
      </c>
      <c r="O34" s="154">
        <v>0.0</v>
      </c>
    </row>
    <row r="35">
      <c r="B35" s="40" t="s">
        <v>65</v>
      </c>
      <c r="C35" s="41" t="s">
        <v>66</v>
      </c>
      <c r="D35" s="42"/>
      <c r="E35" s="42"/>
      <c r="F35" s="50"/>
      <c r="G35" s="50"/>
      <c r="H35" s="50"/>
      <c r="I35" s="50"/>
      <c r="J35" s="50"/>
      <c r="K35" s="50"/>
      <c r="L35" s="50"/>
      <c r="M35" s="45" t="str">
        <f t="shared" si="4"/>
        <v/>
      </c>
      <c r="N35" s="48" t="str">
        <f t="shared" si="5"/>
        <v/>
      </c>
      <c r="O35" s="154"/>
    </row>
    <row r="36">
      <c r="B36" s="40" t="s">
        <v>67</v>
      </c>
      <c r="C36" s="41" t="s">
        <v>68</v>
      </c>
      <c r="D36" s="42"/>
      <c r="E36" s="42"/>
      <c r="F36" s="50"/>
      <c r="G36" s="50"/>
      <c r="H36" s="50"/>
      <c r="I36" s="50"/>
      <c r="J36" s="50"/>
      <c r="K36" s="50"/>
      <c r="L36" s="50"/>
      <c r="M36" s="45" t="str">
        <f t="shared" si="4"/>
        <v/>
      </c>
      <c r="N36" s="48" t="str">
        <f t="shared" si="5"/>
        <v/>
      </c>
      <c r="O36" s="153"/>
      <c r="Q36" s="52" t="s">
        <v>69</v>
      </c>
      <c r="R36" s="53" t="s">
        <v>70</v>
      </c>
    </row>
    <row r="37">
      <c r="B37" s="40">
        <v>7.0</v>
      </c>
      <c r="C37" s="41" t="s">
        <v>71</v>
      </c>
      <c r="D37" s="42"/>
      <c r="E37" s="42"/>
      <c r="F37" s="50"/>
      <c r="G37" s="50"/>
      <c r="H37" s="50"/>
      <c r="I37" s="50"/>
      <c r="J37" s="50"/>
      <c r="K37" s="50"/>
      <c r="L37" s="50"/>
      <c r="M37" s="45" t="str">
        <f t="shared" si="4"/>
        <v/>
      </c>
      <c r="N37" s="48" t="str">
        <f t="shared" si="5"/>
        <v/>
      </c>
      <c r="O37" s="153"/>
      <c r="Q37" s="54"/>
      <c r="R37" s="55" t="s">
        <v>72</v>
      </c>
      <c r="S37" s="56" t="s">
        <v>73</v>
      </c>
      <c r="T37" s="52" t="s">
        <v>74</v>
      </c>
      <c r="U37" s="56" t="s">
        <v>75</v>
      </c>
      <c r="V37" s="56" t="s">
        <v>76</v>
      </c>
    </row>
    <row r="38">
      <c r="B38" s="40">
        <v>8.0</v>
      </c>
      <c r="C38" s="41" t="s">
        <v>77</v>
      </c>
      <c r="D38" s="42"/>
      <c r="E38" s="42"/>
      <c r="F38" s="50"/>
      <c r="G38" s="50"/>
      <c r="H38" s="50"/>
      <c r="I38" s="50"/>
      <c r="J38" s="50"/>
      <c r="K38" s="50"/>
      <c r="L38" s="50"/>
      <c r="M38" s="45" t="str">
        <f t="shared" si="4"/>
        <v/>
      </c>
      <c r="N38" s="48" t="str">
        <f t="shared" si="5"/>
        <v/>
      </c>
      <c r="O38" s="153"/>
      <c r="Q38" s="56" t="s">
        <v>78</v>
      </c>
      <c r="R38" s="57"/>
      <c r="S38" s="58" t="str">
        <f t="shared" ref="S38:S41" si="6">R38/$Q$38</f>
        <v>#VALUE!</v>
      </c>
      <c r="T38" s="57"/>
      <c r="U38" s="59" t="str">
        <f t="shared" ref="U38:U40" si="7">$S$35*S38</f>
        <v>#VALUE!</v>
      </c>
      <c r="V38" s="56" t="s">
        <v>79</v>
      </c>
    </row>
    <row r="39">
      <c r="B39" s="40" t="s">
        <v>80</v>
      </c>
      <c r="C39" s="41" t="s">
        <v>81</v>
      </c>
      <c r="D39" s="42"/>
      <c r="E39" s="42"/>
      <c r="F39" s="50"/>
      <c r="G39" s="50"/>
      <c r="H39" s="50"/>
      <c r="I39" s="50"/>
      <c r="J39" s="50"/>
      <c r="K39" s="50"/>
      <c r="L39" s="50"/>
      <c r="M39" s="45" t="str">
        <f t="shared" si="4"/>
        <v/>
      </c>
      <c r="N39" s="48" t="str">
        <f t="shared" si="5"/>
        <v/>
      </c>
      <c r="O39" s="153"/>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O40" s="153"/>
      <c r="Q40" s="56" t="s">
        <v>85</v>
      </c>
      <c r="R40" s="57"/>
      <c r="S40" s="58" t="str">
        <f t="shared" si="6"/>
        <v>#VALUE!</v>
      </c>
      <c r="T40" s="54"/>
      <c r="U40" s="59" t="str">
        <f t="shared" si="7"/>
        <v>#VALUE!</v>
      </c>
      <c r="V40" s="8" t="s">
        <v>86</v>
      </c>
    </row>
    <row r="41">
      <c r="B41" s="40" t="s">
        <v>87</v>
      </c>
      <c r="C41" s="41" t="s">
        <v>88</v>
      </c>
      <c r="D41" s="42"/>
      <c r="E41" s="42"/>
      <c r="F41" s="50"/>
      <c r="G41" s="50"/>
      <c r="H41" s="50"/>
      <c r="I41" s="50"/>
      <c r="J41" s="50"/>
      <c r="K41" s="50"/>
      <c r="L41" s="50"/>
      <c r="M41" s="45" t="str">
        <f t="shared" si="4"/>
        <v/>
      </c>
      <c r="N41" s="48" t="str">
        <f t="shared" si="5"/>
        <v/>
      </c>
      <c r="O41" s="153"/>
      <c r="Q41" s="60" t="s">
        <v>89</v>
      </c>
      <c r="R41" s="57"/>
      <c r="S41" s="58" t="str">
        <f t="shared" si="6"/>
        <v>#VALUE!</v>
      </c>
      <c r="T41" s="54"/>
      <c r="U41" s="54"/>
      <c r="V41" s="54"/>
    </row>
    <row r="42">
      <c r="B42" s="40">
        <v>10.0</v>
      </c>
      <c r="C42" s="41" t="s">
        <v>90</v>
      </c>
      <c r="D42" s="42"/>
      <c r="E42" s="42"/>
      <c r="F42" s="50"/>
      <c r="G42" s="50"/>
      <c r="H42" s="50"/>
      <c r="I42" s="50"/>
      <c r="J42" s="50"/>
      <c r="K42" s="50"/>
      <c r="L42" s="50"/>
      <c r="M42" s="45" t="str">
        <f t="shared" si="4"/>
        <v/>
      </c>
      <c r="N42" s="48" t="str">
        <f t="shared" si="5"/>
        <v/>
      </c>
      <c r="O42" s="153"/>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50"/>
      <c r="G44" s="50"/>
      <c r="H44" s="50"/>
      <c r="I44" s="50"/>
      <c r="J44" s="50"/>
      <c r="K44" s="50"/>
      <c r="L44" s="50"/>
      <c r="M44" s="45" t="str">
        <f t="shared" si="4"/>
        <v/>
      </c>
      <c r="N44" s="48" t="str">
        <f t="shared" si="5"/>
        <v/>
      </c>
      <c r="O44" s="153"/>
    </row>
    <row r="45">
      <c r="B45" s="40"/>
      <c r="C45" s="41" t="s">
        <v>96</v>
      </c>
      <c r="D45" s="41" t="s">
        <v>97</v>
      </c>
      <c r="E45" s="42"/>
      <c r="F45" s="50"/>
      <c r="G45" s="50"/>
      <c r="H45" s="50"/>
      <c r="I45" s="50"/>
      <c r="J45" s="50"/>
      <c r="K45" s="50"/>
      <c r="L45" s="50"/>
      <c r="M45" s="45" t="str">
        <f t="shared" si="4"/>
        <v/>
      </c>
      <c r="N45" s="48" t="str">
        <f t="shared" si="5"/>
        <v/>
      </c>
      <c r="O45" s="153"/>
    </row>
    <row r="46">
      <c r="B46" s="40"/>
      <c r="C46" s="41" t="s">
        <v>98</v>
      </c>
      <c r="D46" s="42"/>
      <c r="E46" s="42"/>
      <c r="F46" s="50"/>
      <c r="G46" s="50"/>
      <c r="H46" s="50"/>
      <c r="I46" s="50"/>
      <c r="J46" s="50"/>
      <c r="K46" s="50"/>
      <c r="L46" s="50"/>
      <c r="M46" s="45" t="str">
        <f t="shared" si="4"/>
        <v/>
      </c>
      <c r="N46" s="48" t="str">
        <f t="shared" si="5"/>
        <v/>
      </c>
      <c r="O46" s="153"/>
    </row>
    <row r="47">
      <c r="B47" s="40">
        <v>12.0</v>
      </c>
      <c r="C47" s="41" t="s">
        <v>99</v>
      </c>
      <c r="D47" s="42"/>
      <c r="E47" s="42"/>
      <c r="F47" s="49"/>
      <c r="G47" s="50"/>
      <c r="H47" s="50"/>
      <c r="I47" s="50"/>
      <c r="J47" s="50"/>
      <c r="K47" s="50"/>
      <c r="L47" s="50"/>
      <c r="M47" s="45" t="str">
        <f t="shared" si="4"/>
        <v/>
      </c>
      <c r="N47" s="48" t="str">
        <f t="shared" si="5"/>
        <v/>
      </c>
      <c r="O47" s="153"/>
    </row>
    <row r="48">
      <c r="B48" s="63" t="s">
        <v>100</v>
      </c>
      <c r="C48" s="64" t="s">
        <v>101</v>
      </c>
      <c r="D48" s="64"/>
      <c r="E48" s="65"/>
      <c r="F48" s="220"/>
      <c r="G48" s="220"/>
      <c r="H48" s="220"/>
      <c r="I48" s="220"/>
      <c r="J48" s="220"/>
      <c r="K48" s="220"/>
      <c r="L48" s="220"/>
      <c r="M48" s="67" t="str">
        <f t="shared" si="4"/>
        <v/>
      </c>
      <c r="N48" s="68" t="str">
        <f t="shared" si="5"/>
        <v/>
      </c>
      <c r="O48" s="155"/>
      <c r="P48" s="2"/>
    </row>
    <row r="49">
      <c r="B49" s="63"/>
      <c r="C49" s="64" t="s">
        <v>102</v>
      </c>
      <c r="D49" s="64" t="s">
        <v>97</v>
      </c>
      <c r="E49" s="65"/>
      <c r="F49" s="220"/>
      <c r="G49" s="220"/>
      <c r="H49" s="220"/>
      <c r="I49" s="220"/>
      <c r="J49" s="220"/>
      <c r="K49" s="220"/>
      <c r="L49" s="220"/>
      <c r="M49" s="67" t="str">
        <f t="shared" si="4"/>
        <v/>
      </c>
      <c r="N49" s="68" t="str">
        <f t="shared" si="5"/>
        <v/>
      </c>
      <c r="O49" s="155"/>
      <c r="P49" s="2" t="s">
        <v>104</v>
      </c>
    </row>
    <row r="50">
      <c r="B50" s="40"/>
      <c r="C50" s="64" t="s">
        <v>105</v>
      </c>
      <c r="D50" s="64" t="s">
        <v>106</v>
      </c>
      <c r="E50" s="65"/>
      <c r="F50" s="220"/>
      <c r="G50" s="220"/>
      <c r="H50" s="220"/>
      <c r="I50" s="220"/>
      <c r="J50" s="220"/>
      <c r="K50" s="220"/>
      <c r="L50" s="220"/>
      <c r="M50" s="67" t="str">
        <f t="shared" si="4"/>
        <v/>
      </c>
      <c r="N50" s="68" t="str">
        <f t="shared" si="5"/>
        <v/>
      </c>
      <c r="O50" s="156">
        <v>511.0</v>
      </c>
      <c r="P50" s="73" t="s">
        <v>107</v>
      </c>
    </row>
    <row r="51">
      <c r="B51" s="40"/>
      <c r="C51" s="64" t="s">
        <v>108</v>
      </c>
      <c r="D51" s="42"/>
      <c r="E51" s="42"/>
      <c r="F51" s="50"/>
      <c r="G51" s="50"/>
      <c r="H51" s="50"/>
      <c r="I51" s="50"/>
      <c r="J51" s="50"/>
      <c r="K51" s="50"/>
      <c r="L51" s="50"/>
      <c r="M51" s="45"/>
      <c r="N51" s="48"/>
      <c r="O51" s="153"/>
    </row>
    <row r="52">
      <c r="B52" s="40" t="s">
        <v>109</v>
      </c>
      <c r="C52" s="41" t="s">
        <v>110</v>
      </c>
      <c r="D52" s="42"/>
      <c r="E52" s="42"/>
      <c r="F52" s="50"/>
      <c r="G52" s="50"/>
      <c r="H52" s="50"/>
      <c r="I52" s="50"/>
      <c r="J52" s="50"/>
      <c r="K52" s="50"/>
      <c r="L52" s="50"/>
      <c r="M52" s="45" t="str">
        <f t="shared" ref="M52:M67" si="8">if(Count(F52:L52)&gt;0,sum(F52:L52),"")</f>
        <v/>
      </c>
      <c r="N52" s="48" t="str">
        <f t="shared" ref="N52:N67" si="9">if(ISNUMBER(M52)=false,"",if($J$8&lt;&gt;0,if(M52&lt;&gt;"",M52*$J$8,""),""))</f>
        <v/>
      </c>
      <c r="O52" s="153"/>
    </row>
    <row r="53">
      <c r="B53" s="40"/>
      <c r="C53" s="41" t="s">
        <v>111</v>
      </c>
      <c r="D53" s="41"/>
      <c r="E53" s="42"/>
      <c r="F53" s="50"/>
      <c r="G53" s="50"/>
      <c r="H53" s="50"/>
      <c r="I53" s="50"/>
      <c r="J53" s="50"/>
      <c r="K53" s="50"/>
      <c r="L53" s="50"/>
      <c r="M53" s="45" t="str">
        <f t="shared" si="8"/>
        <v/>
      </c>
      <c r="N53" s="48" t="str">
        <f t="shared" si="9"/>
        <v/>
      </c>
      <c r="O53" s="153"/>
    </row>
    <row r="54">
      <c r="B54" s="40" t="s">
        <v>112</v>
      </c>
      <c r="C54" s="41" t="s">
        <v>113</v>
      </c>
      <c r="D54" s="42"/>
      <c r="E54" s="42"/>
      <c r="F54" s="50"/>
      <c r="G54" s="50"/>
      <c r="H54" s="50"/>
      <c r="I54" s="50"/>
      <c r="J54" s="50"/>
      <c r="K54" s="50"/>
      <c r="L54" s="50"/>
      <c r="M54" s="45" t="str">
        <f t="shared" si="8"/>
        <v/>
      </c>
      <c r="N54" s="48" t="str">
        <f t="shared" si="9"/>
        <v/>
      </c>
      <c r="O54" s="153"/>
    </row>
    <row r="55">
      <c r="B55" s="40"/>
      <c r="C55" s="41" t="s">
        <v>114</v>
      </c>
      <c r="D55" s="42"/>
      <c r="E55" s="42"/>
      <c r="F55" s="50"/>
      <c r="G55" s="50"/>
      <c r="H55" s="50"/>
      <c r="I55" s="50"/>
      <c r="J55" s="50"/>
      <c r="K55" s="50"/>
      <c r="L55" s="50"/>
      <c r="M55" s="45" t="str">
        <f t="shared" si="8"/>
        <v/>
      </c>
      <c r="N55" s="48" t="str">
        <f t="shared" si="9"/>
        <v/>
      </c>
      <c r="O55" s="153"/>
    </row>
    <row r="56">
      <c r="B56" s="40" t="s">
        <v>115</v>
      </c>
      <c r="C56" s="41" t="s">
        <v>116</v>
      </c>
      <c r="D56" s="42"/>
      <c r="E56" s="42"/>
      <c r="F56" s="50"/>
      <c r="G56" s="50"/>
      <c r="H56" s="50"/>
      <c r="I56" s="50"/>
      <c r="J56" s="50"/>
      <c r="K56" s="50"/>
      <c r="L56" s="50"/>
      <c r="M56" s="45" t="str">
        <f t="shared" si="8"/>
        <v/>
      </c>
      <c r="N56" s="48" t="str">
        <f t="shared" si="9"/>
        <v/>
      </c>
      <c r="O56" s="153"/>
    </row>
    <row r="57">
      <c r="B57" s="40"/>
      <c r="C57" s="41" t="s">
        <v>117</v>
      </c>
      <c r="D57" s="42"/>
      <c r="E57" s="42"/>
      <c r="F57" s="50"/>
      <c r="G57" s="50"/>
      <c r="H57" s="50"/>
      <c r="I57" s="50"/>
      <c r="J57" s="50"/>
      <c r="K57" s="50"/>
      <c r="L57" s="50"/>
      <c r="M57" s="45" t="str">
        <f t="shared" si="8"/>
        <v/>
      </c>
      <c r="N57" s="48" t="str">
        <f t="shared" si="9"/>
        <v/>
      </c>
      <c r="O57" s="153"/>
    </row>
    <row r="58">
      <c r="B58" s="40"/>
      <c r="C58" s="41" t="s">
        <v>117</v>
      </c>
      <c r="D58" s="42"/>
      <c r="E58" s="42"/>
      <c r="F58" s="50"/>
      <c r="G58" s="50"/>
      <c r="H58" s="50"/>
      <c r="I58" s="50"/>
      <c r="J58" s="50"/>
      <c r="K58" s="50"/>
      <c r="L58" s="50"/>
      <c r="M58" s="45" t="str">
        <f t="shared" si="8"/>
        <v/>
      </c>
      <c r="N58" s="48" t="str">
        <f t="shared" si="9"/>
        <v/>
      </c>
      <c r="O58" s="153"/>
    </row>
    <row r="59">
      <c r="B59" s="40"/>
      <c r="C59" s="41" t="s">
        <v>117</v>
      </c>
      <c r="D59" s="42"/>
      <c r="E59" s="42"/>
      <c r="F59" s="50"/>
      <c r="G59" s="50"/>
      <c r="H59" s="50"/>
      <c r="I59" s="50"/>
      <c r="J59" s="50"/>
      <c r="K59" s="50"/>
      <c r="L59" s="50"/>
      <c r="M59" s="45" t="str">
        <f t="shared" si="8"/>
        <v/>
      </c>
      <c r="N59" s="48" t="str">
        <f t="shared" si="9"/>
        <v/>
      </c>
      <c r="O59" s="153"/>
    </row>
    <row r="60">
      <c r="B60" s="40"/>
      <c r="C60" s="41" t="s">
        <v>117</v>
      </c>
      <c r="D60" s="42"/>
      <c r="E60" s="42"/>
      <c r="F60" s="50"/>
      <c r="G60" s="50"/>
      <c r="H60" s="50"/>
      <c r="I60" s="50"/>
      <c r="J60" s="50"/>
      <c r="K60" s="50"/>
      <c r="L60" s="50"/>
      <c r="M60" s="45" t="str">
        <f t="shared" si="8"/>
        <v/>
      </c>
      <c r="N60" s="48" t="str">
        <f t="shared" si="9"/>
        <v/>
      </c>
      <c r="O60" s="153"/>
    </row>
    <row r="61">
      <c r="B61" s="40"/>
      <c r="C61" s="41" t="s">
        <v>117</v>
      </c>
      <c r="D61" s="42"/>
      <c r="E61" s="42"/>
      <c r="F61" s="50"/>
      <c r="G61" s="50"/>
      <c r="H61" s="50"/>
      <c r="I61" s="50"/>
      <c r="J61" s="50"/>
      <c r="K61" s="50"/>
      <c r="L61" s="50"/>
      <c r="M61" s="45" t="str">
        <f t="shared" si="8"/>
        <v/>
      </c>
      <c r="N61" s="48" t="str">
        <f t="shared" si="9"/>
        <v/>
      </c>
      <c r="O61" s="153"/>
    </row>
    <row r="62">
      <c r="B62" s="40"/>
      <c r="C62" s="41" t="s">
        <v>117</v>
      </c>
      <c r="D62" s="42"/>
      <c r="E62" s="42"/>
      <c r="F62" s="50"/>
      <c r="G62" s="50"/>
      <c r="H62" s="50"/>
      <c r="I62" s="50"/>
      <c r="J62" s="50"/>
      <c r="K62" s="50"/>
      <c r="L62" s="50"/>
      <c r="M62" s="45" t="str">
        <f t="shared" si="8"/>
        <v/>
      </c>
      <c r="N62" s="48" t="str">
        <f t="shared" si="9"/>
        <v/>
      </c>
      <c r="O62" s="153"/>
    </row>
    <row r="63">
      <c r="B63" s="40" t="s">
        <v>118</v>
      </c>
      <c r="C63" s="41" t="s">
        <v>119</v>
      </c>
      <c r="D63" s="41"/>
      <c r="E63" s="42"/>
      <c r="F63" s="50"/>
      <c r="G63" s="50"/>
      <c r="H63" s="49"/>
      <c r="I63" s="50"/>
      <c r="J63" s="50"/>
      <c r="K63" s="50"/>
      <c r="L63" s="50"/>
      <c r="M63" s="45" t="str">
        <f t="shared" si="8"/>
        <v/>
      </c>
      <c r="N63" s="48" t="str">
        <f t="shared" si="9"/>
        <v/>
      </c>
      <c r="O63" s="153"/>
    </row>
    <row r="64">
      <c r="B64" s="40"/>
      <c r="C64" s="41" t="s">
        <v>120</v>
      </c>
      <c r="D64" s="42"/>
      <c r="E64" s="42"/>
      <c r="F64" s="50"/>
      <c r="G64" s="50"/>
      <c r="H64" s="50"/>
      <c r="I64" s="50"/>
      <c r="J64" s="50"/>
      <c r="K64" s="50"/>
      <c r="L64" s="50"/>
      <c r="M64" s="45" t="str">
        <f t="shared" si="8"/>
        <v/>
      </c>
      <c r="N64" s="48" t="str">
        <f t="shared" si="9"/>
        <v/>
      </c>
      <c r="O64" s="153"/>
    </row>
    <row r="65">
      <c r="B65" s="40" t="s">
        <v>121</v>
      </c>
      <c r="C65" s="41" t="s">
        <v>122</v>
      </c>
      <c r="D65" s="41"/>
      <c r="E65" s="42"/>
      <c r="F65" s="50"/>
      <c r="G65" s="49"/>
      <c r="H65" s="50"/>
      <c r="I65" s="50"/>
      <c r="J65" s="50"/>
      <c r="K65" s="50"/>
      <c r="L65" s="50"/>
      <c r="M65" s="45" t="str">
        <f t="shared" si="8"/>
        <v/>
      </c>
      <c r="N65" s="48" t="str">
        <f t="shared" si="9"/>
        <v/>
      </c>
      <c r="O65" s="153"/>
    </row>
    <row r="66">
      <c r="B66" s="40"/>
      <c r="C66" s="41" t="s">
        <v>123</v>
      </c>
      <c r="D66" s="41" t="s">
        <v>124</v>
      </c>
      <c r="E66" s="42"/>
      <c r="F66" s="50"/>
      <c r="G66" s="49">
        <v>14.0</v>
      </c>
      <c r="H66" s="50"/>
      <c r="I66" s="49">
        <v>46.0</v>
      </c>
      <c r="J66" s="49">
        <v>82.0</v>
      </c>
      <c r="K66" s="49">
        <v>13.0</v>
      </c>
      <c r="L66" s="50"/>
      <c r="M66" s="51">
        <f t="shared" si="8"/>
        <v>155</v>
      </c>
      <c r="N66" s="48" t="str">
        <f t="shared" si="9"/>
        <v/>
      </c>
      <c r="O66" s="154">
        <v>2.0</v>
      </c>
    </row>
    <row r="67">
      <c r="B67" s="40"/>
      <c r="C67" s="64" t="s">
        <v>125</v>
      </c>
      <c r="D67" s="41"/>
      <c r="E67" s="41"/>
      <c r="F67" s="50"/>
      <c r="G67" s="50"/>
      <c r="H67" s="49"/>
      <c r="I67" s="50"/>
      <c r="J67" s="50"/>
      <c r="K67" s="50"/>
      <c r="L67" s="50"/>
      <c r="M67" s="45" t="str">
        <f t="shared" si="8"/>
        <v/>
      </c>
      <c r="N67" s="48" t="str">
        <f t="shared" si="9"/>
        <v/>
      </c>
      <c r="O67" s="153"/>
    </row>
    <row r="68">
      <c r="B68" s="40" t="s">
        <v>126</v>
      </c>
      <c r="C68" s="41" t="s">
        <v>127</v>
      </c>
      <c r="D68" s="41"/>
      <c r="E68" s="42"/>
      <c r="F68" s="74" t="s">
        <v>128</v>
      </c>
      <c r="G68" s="74" t="s">
        <v>128</v>
      </c>
      <c r="H68" s="74" t="s">
        <v>128</v>
      </c>
      <c r="I68" s="74" t="s">
        <v>128</v>
      </c>
      <c r="J68" s="74" t="s">
        <v>128</v>
      </c>
      <c r="K68" s="74" t="s">
        <v>128</v>
      </c>
      <c r="L68" s="74" t="s">
        <v>128</v>
      </c>
      <c r="M68" s="74" t="s">
        <v>128</v>
      </c>
      <c r="N68" s="75"/>
      <c r="O68" s="153"/>
      <c r="P68" s="2" t="s">
        <v>129</v>
      </c>
    </row>
    <row r="69">
      <c r="B69" s="40"/>
      <c r="C69" s="41" t="s">
        <v>130</v>
      </c>
      <c r="D69" s="41" t="s">
        <v>95</v>
      </c>
      <c r="E69" s="42"/>
      <c r="F69" s="74" t="s">
        <v>128</v>
      </c>
      <c r="G69" s="74" t="s">
        <v>128</v>
      </c>
      <c r="H69" s="74" t="s">
        <v>128</v>
      </c>
      <c r="I69" s="74" t="s">
        <v>128</v>
      </c>
      <c r="J69" s="74" t="s">
        <v>128</v>
      </c>
      <c r="K69" s="74" t="s">
        <v>128</v>
      </c>
      <c r="L69" s="74" t="s">
        <v>128</v>
      </c>
      <c r="M69" s="74" t="s">
        <v>128</v>
      </c>
      <c r="N69" s="75" t="s">
        <v>128</v>
      </c>
      <c r="O69" s="153"/>
      <c r="P69" s="2" t="s">
        <v>129</v>
      </c>
    </row>
    <row r="70">
      <c r="B70" s="40"/>
      <c r="C70" s="76" t="s">
        <v>131</v>
      </c>
      <c r="D70" s="40"/>
      <c r="E70" s="40"/>
      <c r="F70" s="50"/>
      <c r="G70" s="50"/>
      <c r="H70" s="50"/>
      <c r="I70" s="50"/>
      <c r="J70" s="50"/>
      <c r="K70" s="50"/>
      <c r="L70" s="50"/>
      <c r="M70" s="45" t="str">
        <f>if(Count(F70:L70)&gt;0,sum(F70:L70),"")</f>
        <v/>
      </c>
      <c r="N70" s="48" t="str">
        <f>if(ISNUMBER(M70)=false,"",if($J$8&lt;&gt;0,if(M70&lt;&gt;"",M70*$J$8,""),""))</f>
        <v/>
      </c>
      <c r="O70" s="153"/>
    </row>
    <row r="71">
      <c r="B71" s="40" t="s">
        <v>132</v>
      </c>
      <c r="C71" s="41" t="s">
        <v>133</v>
      </c>
      <c r="D71" s="41"/>
      <c r="E71" s="42"/>
      <c r="F71" s="74"/>
      <c r="G71" s="74"/>
      <c r="H71" s="74"/>
      <c r="I71" s="74"/>
      <c r="J71" s="74"/>
      <c r="K71" s="74"/>
      <c r="L71" s="74"/>
      <c r="M71" s="74"/>
      <c r="N71" s="75"/>
      <c r="O71" s="153"/>
      <c r="P71" s="77"/>
    </row>
    <row r="72">
      <c r="B72" s="40"/>
      <c r="C72" s="41" t="s">
        <v>134</v>
      </c>
      <c r="D72" s="41" t="s">
        <v>95</v>
      </c>
      <c r="E72" s="42"/>
      <c r="F72" s="74" t="s">
        <v>128</v>
      </c>
      <c r="G72" s="74" t="s">
        <v>128</v>
      </c>
      <c r="H72" s="74" t="s">
        <v>128</v>
      </c>
      <c r="I72" s="74" t="s">
        <v>128</v>
      </c>
      <c r="J72" s="74" t="s">
        <v>128</v>
      </c>
      <c r="K72" s="74">
        <v>7668.0</v>
      </c>
      <c r="L72" s="74" t="s">
        <v>128</v>
      </c>
      <c r="M72" s="74" t="s">
        <v>128</v>
      </c>
      <c r="N72" s="75" t="s">
        <v>128</v>
      </c>
      <c r="O72" s="154">
        <v>2.0</v>
      </c>
      <c r="P72" s="77" t="s">
        <v>136</v>
      </c>
    </row>
    <row r="73">
      <c r="B73" s="40"/>
      <c r="C73" s="76" t="s">
        <v>261</v>
      </c>
      <c r="D73" s="41" t="s">
        <v>262</v>
      </c>
      <c r="E73" s="41"/>
      <c r="F73" s="49"/>
      <c r="G73" s="49"/>
      <c r="H73" s="49"/>
      <c r="I73" s="50"/>
      <c r="J73" s="50"/>
      <c r="K73" s="50"/>
      <c r="L73" s="50"/>
      <c r="M73" s="376" t="str">
        <f t="shared" ref="M73:M83" si="10">if(Count(F73:L73)&gt;0,sum(F73:L73),"")</f>
        <v/>
      </c>
      <c r="N73" s="377" t="str">
        <f t="shared" ref="N73:N83" si="11">if(ISNUMBER(M73)=false,"",if($J$8&lt;&gt;0,if(M73&lt;&gt;"",M73*$J$8,""),""))</f>
        <v/>
      </c>
      <c r="O73" s="157" t="s">
        <v>268</v>
      </c>
    </row>
    <row r="74">
      <c r="B74" s="40"/>
      <c r="C74" s="76" t="s">
        <v>269</v>
      </c>
      <c r="D74" s="41" t="s">
        <v>270</v>
      </c>
      <c r="E74" s="41"/>
      <c r="F74" s="221">
        <v>2739.0</v>
      </c>
      <c r="G74" s="221">
        <v>5363.0</v>
      </c>
      <c r="H74" s="49"/>
      <c r="I74" s="49">
        <v>102.0</v>
      </c>
      <c r="J74" s="49">
        <v>8321.0</v>
      </c>
      <c r="K74" s="49">
        <v>4114.0</v>
      </c>
      <c r="L74" s="50"/>
      <c r="M74" s="376">
        <f t="shared" si="10"/>
        <v>20639</v>
      </c>
      <c r="N74" s="377" t="str">
        <f t="shared" si="11"/>
        <v/>
      </c>
      <c r="O74" s="157"/>
    </row>
    <row r="75">
      <c r="B75" s="40"/>
      <c r="C75" s="76" t="s">
        <v>271</v>
      </c>
      <c r="D75" s="41" t="s">
        <v>272</v>
      </c>
      <c r="E75" s="41"/>
      <c r="F75" s="221">
        <v>-770292.0</v>
      </c>
      <c r="G75" s="221">
        <v>-1003638.0</v>
      </c>
      <c r="H75" s="49"/>
      <c r="I75" s="49">
        <v>-328990.0</v>
      </c>
      <c r="J75" s="49">
        <v>-415801.0</v>
      </c>
      <c r="K75" s="49">
        <v>-299754.0</v>
      </c>
      <c r="L75" s="50"/>
      <c r="M75" s="376">
        <f t="shared" si="10"/>
        <v>-2818475</v>
      </c>
      <c r="N75" s="377" t="str">
        <f t="shared" si="11"/>
        <v/>
      </c>
      <c r="O75" s="157">
        <v>-39477.0</v>
      </c>
    </row>
    <row r="76">
      <c r="B76" s="40"/>
      <c r="C76" s="76" t="s">
        <v>274</v>
      </c>
      <c r="D76" s="41" t="s">
        <v>275</v>
      </c>
      <c r="E76" s="41"/>
      <c r="F76" s="78" t="s">
        <v>987</v>
      </c>
      <c r="G76" s="78" t="s">
        <v>988</v>
      </c>
      <c r="H76" s="49"/>
      <c r="I76" s="79" t="s">
        <v>989</v>
      </c>
      <c r="J76" s="79" t="s">
        <v>990</v>
      </c>
      <c r="K76" s="79" t="s">
        <v>991</v>
      </c>
      <c r="L76" s="50"/>
      <c r="M76" s="45" t="str">
        <f t="shared" si="10"/>
        <v/>
      </c>
      <c r="N76" s="48" t="str">
        <f t="shared" si="11"/>
        <v/>
      </c>
      <c r="O76" s="157" t="s">
        <v>282</v>
      </c>
    </row>
    <row r="77">
      <c r="B77" s="40" t="s">
        <v>139</v>
      </c>
      <c r="C77" s="76" t="s">
        <v>137</v>
      </c>
      <c r="D77" s="41"/>
      <c r="E77" s="41"/>
      <c r="F77" s="49"/>
      <c r="G77" s="50"/>
      <c r="H77" s="50"/>
      <c r="I77" s="50"/>
      <c r="J77" s="50"/>
      <c r="K77" s="50"/>
      <c r="L77" s="50"/>
      <c r="M77" s="45" t="str">
        <f t="shared" si="10"/>
        <v/>
      </c>
      <c r="N77" s="48" t="str">
        <f t="shared" si="11"/>
        <v/>
      </c>
      <c r="O77" s="153"/>
    </row>
    <row r="78">
      <c r="B78" s="40" t="s">
        <v>140</v>
      </c>
      <c r="C78" s="42"/>
      <c r="D78" s="41"/>
      <c r="E78" s="41"/>
      <c r="F78" s="50"/>
      <c r="G78" s="50"/>
      <c r="H78" s="49"/>
      <c r="I78" s="50"/>
      <c r="J78" s="50"/>
      <c r="K78" s="50"/>
      <c r="L78" s="50"/>
      <c r="M78" s="45" t="str">
        <f t="shared" si="10"/>
        <v/>
      </c>
      <c r="N78" s="48" t="str">
        <f t="shared" si="11"/>
        <v/>
      </c>
      <c r="O78" s="153"/>
    </row>
    <row r="79">
      <c r="B79" s="40" t="s">
        <v>141</v>
      </c>
      <c r="C79" s="42"/>
      <c r="D79" s="41"/>
      <c r="E79" s="41"/>
      <c r="F79" s="50"/>
      <c r="G79" s="50"/>
      <c r="H79" s="49"/>
      <c r="I79" s="50"/>
      <c r="J79" s="50"/>
      <c r="K79" s="50"/>
      <c r="L79" s="50"/>
      <c r="M79" s="45" t="str">
        <f t="shared" si="10"/>
        <v/>
      </c>
      <c r="N79" s="48" t="str">
        <f t="shared" si="11"/>
        <v/>
      </c>
      <c r="O79" s="153"/>
    </row>
    <row r="80">
      <c r="B80" s="40" t="s">
        <v>142</v>
      </c>
      <c r="C80" s="42"/>
      <c r="D80" s="42"/>
      <c r="E80" s="42"/>
      <c r="F80" s="50"/>
      <c r="G80" s="50"/>
      <c r="H80" s="50"/>
      <c r="I80" s="50"/>
      <c r="J80" s="50"/>
      <c r="K80" s="50"/>
      <c r="L80" s="50"/>
      <c r="M80" s="45" t="str">
        <f t="shared" si="10"/>
        <v/>
      </c>
      <c r="N80" s="48" t="str">
        <f t="shared" si="11"/>
        <v/>
      </c>
      <c r="O80" s="153"/>
    </row>
    <row r="81">
      <c r="B81" s="40" t="s">
        <v>143</v>
      </c>
      <c r="C81" s="42"/>
      <c r="D81" s="42"/>
      <c r="E81" s="42"/>
      <c r="F81" s="50"/>
      <c r="G81" s="50"/>
      <c r="H81" s="50"/>
      <c r="I81" s="50"/>
      <c r="J81" s="50"/>
      <c r="K81" s="50"/>
      <c r="L81" s="50"/>
      <c r="M81" s="45" t="str">
        <f t="shared" si="10"/>
        <v/>
      </c>
      <c r="N81" s="48" t="str">
        <f t="shared" si="11"/>
        <v/>
      </c>
      <c r="O81" s="153"/>
    </row>
    <row r="82">
      <c r="B82" s="40" t="s">
        <v>144</v>
      </c>
      <c r="C82" s="42"/>
      <c r="D82" s="42"/>
      <c r="E82" s="42"/>
      <c r="F82" s="50"/>
      <c r="G82" s="50"/>
      <c r="H82" s="50"/>
      <c r="I82" s="50"/>
      <c r="J82" s="50"/>
      <c r="K82" s="50"/>
      <c r="L82" s="50"/>
      <c r="M82" s="45" t="str">
        <f t="shared" si="10"/>
        <v/>
      </c>
      <c r="N82" s="48" t="str">
        <f t="shared" si="11"/>
        <v/>
      </c>
      <c r="O82" s="153"/>
    </row>
    <row r="83">
      <c r="B83" s="40" t="s">
        <v>145</v>
      </c>
      <c r="C83" s="42"/>
      <c r="D83" s="42"/>
      <c r="E83" s="42"/>
      <c r="F83" s="50"/>
      <c r="G83" s="50"/>
      <c r="H83" s="50"/>
      <c r="I83" s="50"/>
      <c r="J83" s="50"/>
      <c r="K83" s="50"/>
      <c r="L83" s="50"/>
      <c r="M83" s="45" t="str">
        <f t="shared" si="10"/>
        <v/>
      </c>
      <c r="N83" s="48" t="str">
        <f t="shared" si="11"/>
        <v/>
      </c>
      <c r="O83" s="154"/>
    </row>
    <row r="84">
      <c r="B84" s="33"/>
      <c r="C84" s="33"/>
      <c r="D84" s="33"/>
      <c r="E84" s="33"/>
      <c r="F84" s="147"/>
      <c r="G84" s="147"/>
      <c r="H84" s="147"/>
      <c r="I84" s="147"/>
      <c r="J84" s="147"/>
      <c r="K84" s="147"/>
      <c r="L84" s="147"/>
      <c r="N84" s="4"/>
      <c r="O84" s="45"/>
    </row>
    <row r="85">
      <c r="A85" s="8" t="s">
        <v>146</v>
      </c>
      <c r="B85" s="33"/>
      <c r="C85" s="33"/>
      <c r="D85" s="33"/>
      <c r="E85" s="33"/>
      <c r="F85" s="147"/>
      <c r="G85" s="147"/>
      <c r="H85" s="147"/>
      <c r="I85" s="147"/>
      <c r="J85" s="147"/>
      <c r="K85" s="147"/>
      <c r="L85" s="147"/>
      <c r="N85" s="4"/>
      <c r="O85" s="45"/>
    </row>
    <row r="86">
      <c r="B86" s="81" t="s">
        <v>992</v>
      </c>
      <c r="C86" s="82"/>
      <c r="D86" s="82"/>
      <c r="E86" s="82"/>
      <c r="F86" s="147"/>
      <c r="G86" s="147"/>
      <c r="H86" s="147"/>
      <c r="I86" s="147"/>
      <c r="J86" s="147"/>
      <c r="K86" s="147"/>
      <c r="L86" s="147"/>
      <c r="N86" s="4"/>
      <c r="O86" s="45"/>
    </row>
    <row r="87">
      <c r="B87" s="33"/>
      <c r="C87" s="33"/>
      <c r="D87" s="33"/>
      <c r="E87" s="33"/>
      <c r="F87" s="147"/>
      <c r="G87" s="147"/>
      <c r="H87" s="147"/>
      <c r="I87" s="147"/>
      <c r="J87" s="147"/>
      <c r="K87" s="147"/>
      <c r="L87" s="147"/>
      <c r="N87" s="4"/>
      <c r="O87" s="158"/>
      <c r="R87" s="83"/>
    </row>
    <row r="88">
      <c r="B88" s="40"/>
      <c r="C88" s="146" t="s">
        <v>284</v>
      </c>
      <c r="D88" s="42"/>
      <c r="E88" s="42"/>
      <c r="F88" s="50"/>
      <c r="G88" s="50"/>
      <c r="H88" s="50"/>
      <c r="I88" s="50"/>
      <c r="J88" s="50"/>
      <c r="K88" s="50"/>
      <c r="L88" s="50"/>
      <c r="M88" s="85" t="str">
        <f t="shared" ref="M88:M138" si="12">if(Count(F88:L88)&gt;0,sum(F88:L88),"")</f>
        <v/>
      </c>
      <c r="N88" s="48" t="str">
        <f t="shared" ref="N88:N138" si="13">if(ISNUMBER(M88)=false,"",if($J$8&lt;&gt;0,if(M88&lt;&gt;"",M88*$J$8,""),""))</f>
        <v/>
      </c>
      <c r="O88" s="154"/>
    </row>
    <row r="89">
      <c r="B89" s="40"/>
      <c r="C89" s="84" t="s">
        <v>285</v>
      </c>
      <c r="D89" s="42"/>
      <c r="E89" s="42"/>
      <c r="F89" s="50"/>
      <c r="G89" s="50"/>
      <c r="H89" s="50"/>
      <c r="I89" s="50"/>
      <c r="J89" s="50"/>
      <c r="K89" s="50"/>
      <c r="L89" s="50"/>
      <c r="M89" s="85" t="str">
        <f t="shared" si="12"/>
        <v/>
      </c>
      <c r="N89" s="48" t="str">
        <f t="shared" si="13"/>
        <v/>
      </c>
      <c r="O89" s="154"/>
    </row>
    <row r="90">
      <c r="B90" s="40">
        <v>2.0</v>
      </c>
      <c r="C90" s="84" t="s">
        <v>286</v>
      </c>
      <c r="D90" s="42"/>
      <c r="E90" s="42"/>
      <c r="F90" s="49">
        <v>-13763.0</v>
      </c>
      <c r="G90" s="49">
        <v>-43169.0</v>
      </c>
      <c r="H90" s="50"/>
      <c r="I90" s="50"/>
      <c r="J90" s="50"/>
      <c r="K90" s="50"/>
      <c r="L90" s="50"/>
      <c r="M90" s="159">
        <f t="shared" si="12"/>
        <v>-56932</v>
      </c>
      <c r="N90" s="48" t="str">
        <f t="shared" si="13"/>
        <v/>
      </c>
      <c r="O90" s="154">
        <v>-797.0</v>
      </c>
    </row>
    <row r="91">
      <c r="B91" s="40" t="s">
        <v>664</v>
      </c>
      <c r="C91" s="84" t="s">
        <v>290</v>
      </c>
      <c r="D91" s="41" t="s">
        <v>993</v>
      </c>
      <c r="E91" s="42"/>
      <c r="F91" s="49">
        <v>39.0</v>
      </c>
      <c r="G91" s="49">
        <v>14.0</v>
      </c>
      <c r="H91" s="50"/>
      <c r="I91" s="50"/>
      <c r="J91" s="50"/>
      <c r="K91" s="50"/>
      <c r="L91" s="50"/>
      <c r="M91" s="159">
        <f t="shared" si="12"/>
        <v>53</v>
      </c>
      <c r="N91" s="48" t="str">
        <f t="shared" si="13"/>
        <v/>
      </c>
      <c r="O91" s="154">
        <v>1.0</v>
      </c>
    </row>
    <row r="92">
      <c r="B92" s="40"/>
      <c r="C92" s="84"/>
      <c r="D92" s="42"/>
      <c r="E92" s="42"/>
      <c r="F92" s="50"/>
      <c r="G92" s="50"/>
      <c r="H92" s="50"/>
      <c r="I92" s="50"/>
      <c r="J92" s="50"/>
      <c r="K92" s="50"/>
      <c r="L92" s="50"/>
      <c r="M92" s="85" t="str">
        <f t="shared" si="12"/>
        <v/>
      </c>
      <c r="N92" s="48" t="str">
        <f t="shared" si="13"/>
        <v/>
      </c>
      <c r="O92" s="154"/>
    </row>
    <row r="93">
      <c r="B93" s="40"/>
      <c r="C93" s="146" t="s">
        <v>994</v>
      </c>
      <c r="D93" s="42"/>
      <c r="E93" s="42"/>
      <c r="F93" s="50"/>
      <c r="G93" s="50"/>
      <c r="H93" s="50"/>
      <c r="I93" s="50"/>
      <c r="J93" s="50"/>
      <c r="K93" s="50"/>
      <c r="L93" s="50"/>
      <c r="M93" s="85" t="str">
        <f t="shared" si="12"/>
        <v/>
      </c>
      <c r="N93" s="48" t="str">
        <f t="shared" si="13"/>
        <v/>
      </c>
      <c r="O93" s="154"/>
    </row>
    <row r="94">
      <c r="B94" s="40"/>
      <c r="C94" s="84" t="s">
        <v>995</v>
      </c>
      <c r="D94" s="42"/>
      <c r="E94" s="42"/>
      <c r="F94" s="50"/>
      <c r="G94" s="50"/>
      <c r="H94" s="50"/>
      <c r="I94" s="49">
        <v>-477853.0</v>
      </c>
      <c r="J94" s="50"/>
      <c r="K94" s="50"/>
      <c r="L94" s="50"/>
      <c r="M94" s="159">
        <f t="shared" si="12"/>
        <v>-477853</v>
      </c>
      <c r="N94" s="48" t="str">
        <f t="shared" si="13"/>
        <v/>
      </c>
      <c r="O94" s="154">
        <v>-6691.0</v>
      </c>
    </row>
    <row r="95">
      <c r="B95" s="40"/>
      <c r="C95" s="84"/>
      <c r="D95" s="42"/>
      <c r="E95" s="42"/>
      <c r="F95" s="50"/>
      <c r="G95" s="50"/>
      <c r="H95" s="50"/>
      <c r="I95" s="50"/>
      <c r="J95" s="50"/>
      <c r="K95" s="50"/>
      <c r="L95" s="50"/>
      <c r="M95" s="85" t="str">
        <f t="shared" si="12"/>
        <v/>
      </c>
      <c r="N95" s="48" t="str">
        <f t="shared" si="13"/>
        <v/>
      </c>
      <c r="O95" s="154"/>
    </row>
    <row r="96">
      <c r="B96" s="40"/>
      <c r="C96" s="146" t="s">
        <v>847</v>
      </c>
      <c r="D96" s="42"/>
      <c r="E96" s="42"/>
      <c r="F96" s="50"/>
      <c r="G96" s="50"/>
      <c r="H96" s="50"/>
      <c r="I96" s="50"/>
      <c r="J96" s="50"/>
      <c r="K96" s="50"/>
      <c r="L96" s="50"/>
      <c r="M96" s="85" t="str">
        <f t="shared" si="12"/>
        <v/>
      </c>
      <c r="N96" s="48" t="str">
        <f t="shared" si="13"/>
        <v/>
      </c>
      <c r="O96" s="154"/>
    </row>
    <row r="97">
      <c r="B97" s="40"/>
      <c r="C97" s="84" t="s">
        <v>848</v>
      </c>
      <c r="D97" s="42"/>
      <c r="E97" s="42"/>
      <c r="F97" s="50"/>
      <c r="G97" s="50"/>
      <c r="H97" s="50"/>
      <c r="I97" s="50"/>
      <c r="J97" s="49">
        <v>-615999.0</v>
      </c>
      <c r="K97" s="50"/>
      <c r="L97" s="50"/>
      <c r="M97" s="159">
        <f t="shared" si="12"/>
        <v>-615999</v>
      </c>
      <c r="N97" s="48" t="str">
        <f t="shared" si="13"/>
        <v/>
      </c>
      <c r="O97" s="154">
        <v>-8786.0</v>
      </c>
    </row>
    <row r="98">
      <c r="B98" s="40"/>
      <c r="C98" s="84"/>
      <c r="D98" s="42"/>
      <c r="E98" s="42"/>
      <c r="F98" s="50"/>
      <c r="G98" s="50"/>
      <c r="H98" s="50"/>
      <c r="I98" s="50"/>
      <c r="J98" s="50"/>
      <c r="K98" s="50"/>
      <c r="L98" s="50"/>
      <c r="M98" s="85" t="str">
        <f t="shared" si="12"/>
        <v/>
      </c>
      <c r="N98" s="48" t="str">
        <f t="shared" si="13"/>
        <v/>
      </c>
      <c r="O98" s="154"/>
    </row>
    <row r="99">
      <c r="B99" s="40"/>
      <c r="C99" s="84"/>
      <c r="D99" s="42"/>
      <c r="E99" s="42"/>
      <c r="F99" s="50"/>
      <c r="G99" s="50"/>
      <c r="H99" s="50"/>
      <c r="I99" s="50"/>
      <c r="J99" s="50"/>
      <c r="K99" s="50"/>
      <c r="L99" s="50"/>
      <c r="M99" s="85" t="str">
        <f t="shared" si="12"/>
        <v/>
      </c>
      <c r="N99" s="48" t="str">
        <f t="shared" si="13"/>
        <v/>
      </c>
      <c r="O99" s="154"/>
    </row>
    <row r="100">
      <c r="B100" s="40"/>
      <c r="C100" s="84"/>
      <c r="D100" s="42"/>
      <c r="E100" s="42"/>
      <c r="F100" s="50"/>
      <c r="G100" s="50"/>
      <c r="H100" s="50"/>
      <c r="I100" s="50"/>
      <c r="J100" s="50"/>
      <c r="K100" s="50"/>
      <c r="L100" s="50"/>
      <c r="M100" s="85" t="str">
        <f t="shared" si="12"/>
        <v/>
      </c>
      <c r="N100" s="48" t="str">
        <f t="shared" si="13"/>
        <v/>
      </c>
      <c r="O100" s="154"/>
    </row>
    <row r="101">
      <c r="B101" s="40"/>
      <c r="C101" s="84"/>
      <c r="D101" s="42"/>
      <c r="E101" s="42"/>
      <c r="F101" s="50"/>
      <c r="G101" s="50"/>
      <c r="H101" s="50"/>
      <c r="I101" s="50"/>
      <c r="J101" s="50"/>
      <c r="K101" s="50"/>
      <c r="L101" s="50"/>
      <c r="M101" s="85" t="str">
        <f t="shared" si="12"/>
        <v/>
      </c>
      <c r="N101" s="48" t="str">
        <f t="shared" si="13"/>
        <v/>
      </c>
      <c r="O101" s="154"/>
    </row>
    <row r="102">
      <c r="B102" s="40"/>
      <c r="C102" s="84"/>
      <c r="D102" s="42"/>
      <c r="E102" s="42"/>
      <c r="F102" s="50"/>
      <c r="G102" s="50"/>
      <c r="H102" s="50"/>
      <c r="I102" s="50"/>
      <c r="J102" s="50"/>
      <c r="K102" s="50"/>
      <c r="L102" s="50"/>
      <c r="M102" s="85" t="str">
        <f t="shared" si="12"/>
        <v/>
      </c>
      <c r="N102" s="48" t="str">
        <f t="shared" si="13"/>
        <v/>
      </c>
      <c r="O102" s="154"/>
    </row>
    <row r="103">
      <c r="B103" s="40"/>
      <c r="C103" s="84"/>
      <c r="D103" s="42"/>
      <c r="E103" s="42"/>
      <c r="F103" s="50"/>
      <c r="G103" s="50"/>
      <c r="H103" s="50"/>
      <c r="I103" s="50"/>
      <c r="J103" s="50"/>
      <c r="K103" s="50"/>
      <c r="L103" s="50"/>
      <c r="M103" s="85" t="str">
        <f t="shared" si="12"/>
        <v/>
      </c>
      <c r="N103" s="48" t="str">
        <f t="shared" si="13"/>
        <v/>
      </c>
      <c r="O103" s="154"/>
    </row>
    <row r="104">
      <c r="B104" s="40"/>
      <c r="C104" s="84"/>
      <c r="D104" s="42"/>
      <c r="E104" s="42"/>
      <c r="F104" s="50"/>
      <c r="G104" s="50"/>
      <c r="H104" s="50"/>
      <c r="I104" s="50"/>
      <c r="J104" s="50"/>
      <c r="K104" s="50"/>
      <c r="L104" s="50"/>
      <c r="M104" s="85" t="str">
        <f t="shared" si="12"/>
        <v/>
      </c>
      <c r="N104" s="48" t="str">
        <f t="shared" si="13"/>
        <v/>
      </c>
      <c r="O104" s="154"/>
    </row>
    <row r="105">
      <c r="B105" s="40"/>
      <c r="C105" s="84"/>
      <c r="D105" s="42"/>
      <c r="E105" s="42"/>
      <c r="F105" s="50"/>
      <c r="G105" s="50"/>
      <c r="H105" s="50"/>
      <c r="I105" s="50"/>
      <c r="J105" s="50"/>
      <c r="K105" s="50"/>
      <c r="L105" s="50"/>
      <c r="M105" s="85" t="str">
        <f t="shared" si="12"/>
        <v/>
      </c>
      <c r="N105" s="48" t="str">
        <f t="shared" si="13"/>
        <v/>
      </c>
      <c r="O105" s="154"/>
    </row>
    <row r="106">
      <c r="B106" s="40"/>
      <c r="C106" s="84"/>
      <c r="D106" s="42"/>
      <c r="E106" s="42"/>
      <c r="F106" s="50"/>
      <c r="G106" s="50"/>
      <c r="H106" s="50"/>
      <c r="I106" s="50"/>
      <c r="J106" s="50"/>
      <c r="K106" s="50"/>
      <c r="L106" s="50"/>
      <c r="M106" s="85" t="str">
        <f t="shared" si="12"/>
        <v/>
      </c>
      <c r="N106" s="48" t="str">
        <f t="shared" si="13"/>
        <v/>
      </c>
      <c r="O106" s="154"/>
    </row>
    <row r="107">
      <c r="B107" s="40"/>
      <c r="C107" s="84"/>
      <c r="D107" s="42"/>
      <c r="E107" s="42"/>
      <c r="F107" s="50"/>
      <c r="G107" s="50"/>
      <c r="H107" s="50"/>
      <c r="I107" s="50"/>
      <c r="J107" s="50"/>
      <c r="K107" s="50"/>
      <c r="L107" s="50"/>
      <c r="M107" s="85" t="str">
        <f t="shared" si="12"/>
        <v/>
      </c>
      <c r="N107" s="48" t="str">
        <f t="shared" si="13"/>
        <v/>
      </c>
      <c r="O107" s="154"/>
    </row>
    <row r="108">
      <c r="B108" s="40"/>
      <c r="C108" s="84"/>
      <c r="D108" s="42"/>
      <c r="E108" s="42"/>
      <c r="F108" s="50"/>
      <c r="G108" s="50"/>
      <c r="H108" s="50"/>
      <c r="I108" s="50"/>
      <c r="J108" s="50"/>
      <c r="K108" s="50"/>
      <c r="L108" s="50"/>
      <c r="M108" s="85" t="str">
        <f t="shared" si="12"/>
        <v/>
      </c>
      <c r="N108" s="48" t="str">
        <f t="shared" si="13"/>
        <v/>
      </c>
      <c r="O108" s="154"/>
    </row>
    <row r="109">
      <c r="B109" s="40"/>
      <c r="C109" s="84"/>
      <c r="D109" s="42"/>
      <c r="E109" s="42"/>
      <c r="F109" s="50"/>
      <c r="G109" s="50"/>
      <c r="H109" s="50"/>
      <c r="I109" s="50"/>
      <c r="J109" s="50"/>
      <c r="K109" s="50"/>
      <c r="L109" s="50"/>
      <c r="M109" s="85" t="str">
        <f t="shared" si="12"/>
        <v/>
      </c>
      <c r="N109" s="48" t="str">
        <f t="shared" si="13"/>
        <v/>
      </c>
      <c r="O109" s="154"/>
    </row>
    <row r="110">
      <c r="B110" s="40"/>
      <c r="C110" s="84"/>
      <c r="D110" s="42"/>
      <c r="E110" s="42"/>
      <c r="F110" s="50"/>
      <c r="G110" s="50"/>
      <c r="H110" s="50"/>
      <c r="I110" s="50"/>
      <c r="J110" s="50"/>
      <c r="K110" s="50"/>
      <c r="L110" s="50"/>
      <c r="M110" s="85" t="str">
        <f t="shared" si="12"/>
        <v/>
      </c>
      <c r="N110" s="48" t="str">
        <f t="shared" si="13"/>
        <v/>
      </c>
      <c r="O110" s="154"/>
    </row>
    <row r="111">
      <c r="B111" s="40"/>
      <c r="C111" s="84"/>
      <c r="D111" s="42"/>
      <c r="E111" s="42"/>
      <c r="F111" s="50"/>
      <c r="G111" s="50"/>
      <c r="H111" s="50"/>
      <c r="I111" s="50"/>
      <c r="J111" s="50"/>
      <c r="K111" s="50"/>
      <c r="L111" s="50"/>
      <c r="M111" s="85" t="str">
        <f t="shared" si="12"/>
        <v/>
      </c>
      <c r="N111" s="48" t="str">
        <f t="shared" si="13"/>
        <v/>
      </c>
      <c r="O111" s="154"/>
    </row>
    <row r="112">
      <c r="B112" s="40"/>
      <c r="C112" s="84"/>
      <c r="D112" s="42"/>
      <c r="E112" s="42"/>
      <c r="F112" s="50"/>
      <c r="G112" s="50"/>
      <c r="H112" s="50"/>
      <c r="I112" s="50"/>
      <c r="J112" s="50"/>
      <c r="K112" s="50"/>
      <c r="L112" s="50"/>
      <c r="M112" s="85" t="str">
        <f t="shared" si="12"/>
        <v/>
      </c>
      <c r="N112" s="48" t="str">
        <f t="shared" si="13"/>
        <v/>
      </c>
      <c r="O112" s="154"/>
    </row>
    <row r="113">
      <c r="B113" s="40"/>
      <c r="C113" s="84"/>
      <c r="D113" s="42"/>
      <c r="E113" s="42"/>
      <c r="F113" s="50"/>
      <c r="G113" s="50"/>
      <c r="H113" s="50"/>
      <c r="I113" s="50"/>
      <c r="J113" s="50"/>
      <c r="K113" s="50"/>
      <c r="L113" s="50"/>
      <c r="M113" s="85" t="str">
        <f t="shared" si="12"/>
        <v/>
      </c>
      <c r="N113" s="48" t="str">
        <f t="shared" si="13"/>
        <v/>
      </c>
      <c r="O113" s="154"/>
    </row>
    <row r="114">
      <c r="B114" s="40"/>
      <c r="C114" s="84"/>
      <c r="D114" s="42"/>
      <c r="E114" s="42"/>
      <c r="F114" s="50"/>
      <c r="G114" s="50"/>
      <c r="H114" s="50"/>
      <c r="I114" s="50"/>
      <c r="J114" s="50"/>
      <c r="K114" s="50"/>
      <c r="L114" s="50"/>
      <c r="M114" s="85" t="str">
        <f t="shared" si="12"/>
        <v/>
      </c>
      <c r="N114" s="48" t="str">
        <f t="shared" si="13"/>
        <v/>
      </c>
      <c r="O114" s="154"/>
    </row>
    <row r="115">
      <c r="B115" s="40"/>
      <c r="C115" s="84"/>
      <c r="D115" s="42"/>
      <c r="E115" s="42"/>
      <c r="F115" s="50"/>
      <c r="G115" s="50"/>
      <c r="H115" s="50"/>
      <c r="I115" s="50"/>
      <c r="J115" s="50"/>
      <c r="K115" s="50"/>
      <c r="L115" s="50"/>
      <c r="M115" s="85" t="str">
        <f t="shared" si="12"/>
        <v/>
      </c>
      <c r="N115" s="48" t="str">
        <f t="shared" si="13"/>
        <v/>
      </c>
      <c r="O115" s="154"/>
    </row>
    <row r="116">
      <c r="B116" s="40"/>
      <c r="C116" s="84"/>
      <c r="D116" s="42"/>
      <c r="E116" s="42"/>
      <c r="F116" s="50"/>
      <c r="G116" s="50"/>
      <c r="H116" s="50"/>
      <c r="I116" s="50"/>
      <c r="J116" s="50"/>
      <c r="K116" s="50"/>
      <c r="L116" s="50"/>
      <c r="M116" s="85" t="str">
        <f t="shared" si="12"/>
        <v/>
      </c>
      <c r="N116" s="48" t="str">
        <f t="shared" si="13"/>
        <v/>
      </c>
      <c r="O116" s="154"/>
    </row>
    <row r="117">
      <c r="B117" s="40"/>
      <c r="C117" s="84"/>
      <c r="D117" s="42"/>
      <c r="E117" s="42"/>
      <c r="F117" s="50"/>
      <c r="G117" s="50"/>
      <c r="H117" s="50"/>
      <c r="I117" s="50"/>
      <c r="J117" s="50"/>
      <c r="K117" s="50"/>
      <c r="L117" s="50"/>
      <c r="M117" s="85" t="str">
        <f t="shared" si="12"/>
        <v/>
      </c>
      <c r="N117" s="48" t="str">
        <f t="shared" si="13"/>
        <v/>
      </c>
      <c r="O117" s="154"/>
    </row>
    <row r="118">
      <c r="B118" s="40"/>
      <c r="C118" s="84"/>
      <c r="D118" s="42"/>
      <c r="E118" s="42"/>
      <c r="F118" s="50"/>
      <c r="G118" s="50"/>
      <c r="H118" s="50"/>
      <c r="I118" s="50"/>
      <c r="J118" s="50"/>
      <c r="K118" s="50"/>
      <c r="L118" s="50"/>
      <c r="M118" s="85" t="str">
        <f t="shared" si="12"/>
        <v/>
      </c>
      <c r="N118" s="48" t="str">
        <f t="shared" si="13"/>
        <v/>
      </c>
      <c r="O118" s="154"/>
    </row>
    <row r="119">
      <c r="B119" s="40"/>
      <c r="C119" s="84"/>
      <c r="D119" s="42"/>
      <c r="E119" s="42"/>
      <c r="F119" s="50"/>
      <c r="G119" s="50"/>
      <c r="H119" s="50"/>
      <c r="I119" s="50"/>
      <c r="J119" s="50"/>
      <c r="K119" s="50"/>
      <c r="L119" s="50"/>
      <c r="M119" s="85" t="str">
        <f t="shared" si="12"/>
        <v/>
      </c>
      <c r="N119" s="48" t="str">
        <f t="shared" si="13"/>
        <v/>
      </c>
      <c r="O119" s="154"/>
    </row>
    <row r="120">
      <c r="B120" s="40"/>
      <c r="C120" s="84"/>
      <c r="D120" s="42"/>
      <c r="E120" s="42"/>
      <c r="F120" s="50"/>
      <c r="G120" s="50"/>
      <c r="H120" s="50"/>
      <c r="I120" s="50"/>
      <c r="J120" s="50"/>
      <c r="K120" s="50"/>
      <c r="L120" s="50"/>
      <c r="M120" s="85" t="str">
        <f t="shared" si="12"/>
        <v/>
      </c>
      <c r="N120" s="48" t="str">
        <f t="shared" si="13"/>
        <v/>
      </c>
      <c r="O120" s="154"/>
    </row>
    <row r="121">
      <c r="B121" s="40"/>
      <c r="C121" s="84"/>
      <c r="D121" s="42"/>
      <c r="E121" s="42"/>
      <c r="F121" s="50"/>
      <c r="G121" s="50"/>
      <c r="H121" s="50"/>
      <c r="I121" s="50"/>
      <c r="J121" s="50"/>
      <c r="K121" s="50"/>
      <c r="L121" s="50"/>
      <c r="M121" s="85" t="str">
        <f t="shared" si="12"/>
        <v/>
      </c>
      <c r="N121" s="48" t="str">
        <f t="shared" si="13"/>
        <v/>
      </c>
      <c r="O121" s="154"/>
    </row>
    <row r="122">
      <c r="B122" s="40"/>
      <c r="C122" s="84"/>
      <c r="D122" s="42"/>
      <c r="E122" s="42"/>
      <c r="F122" s="50"/>
      <c r="G122" s="50"/>
      <c r="H122" s="50"/>
      <c r="I122" s="50"/>
      <c r="J122" s="50"/>
      <c r="K122" s="50"/>
      <c r="L122" s="50"/>
      <c r="M122" s="85" t="str">
        <f t="shared" si="12"/>
        <v/>
      </c>
      <c r="N122" s="48" t="str">
        <f t="shared" si="13"/>
        <v/>
      </c>
      <c r="O122" s="154"/>
    </row>
    <row r="123">
      <c r="B123" s="40"/>
      <c r="C123" s="84"/>
      <c r="D123" s="42"/>
      <c r="E123" s="42"/>
      <c r="F123" s="50"/>
      <c r="G123" s="50"/>
      <c r="H123" s="50"/>
      <c r="I123" s="50"/>
      <c r="J123" s="50"/>
      <c r="K123" s="50"/>
      <c r="L123" s="50"/>
      <c r="M123" s="85" t="str">
        <f t="shared" si="12"/>
        <v/>
      </c>
      <c r="N123" s="48" t="str">
        <f t="shared" si="13"/>
        <v/>
      </c>
      <c r="O123" s="154"/>
    </row>
    <row r="124">
      <c r="B124" s="40"/>
      <c r="C124" s="84"/>
      <c r="D124" s="42"/>
      <c r="E124" s="42"/>
      <c r="F124" s="50"/>
      <c r="G124" s="50"/>
      <c r="H124" s="50"/>
      <c r="I124" s="50"/>
      <c r="J124" s="50"/>
      <c r="K124" s="50"/>
      <c r="L124" s="50"/>
      <c r="M124" s="85" t="str">
        <f t="shared" si="12"/>
        <v/>
      </c>
      <c r="N124" s="48" t="str">
        <f t="shared" si="13"/>
        <v/>
      </c>
      <c r="O124" s="154"/>
    </row>
    <row r="125">
      <c r="B125" s="40"/>
      <c r="C125" s="84"/>
      <c r="D125" s="42"/>
      <c r="E125" s="42"/>
      <c r="F125" s="50"/>
      <c r="G125" s="50"/>
      <c r="H125" s="50"/>
      <c r="I125" s="50"/>
      <c r="J125" s="50"/>
      <c r="K125" s="50"/>
      <c r="L125" s="50"/>
      <c r="M125" s="85" t="str">
        <f t="shared" si="12"/>
        <v/>
      </c>
      <c r="N125" s="48" t="str">
        <f t="shared" si="13"/>
        <v/>
      </c>
      <c r="O125" s="154"/>
    </row>
    <row r="126">
      <c r="B126" s="40"/>
      <c r="C126" s="84"/>
      <c r="D126" s="42"/>
      <c r="E126" s="42"/>
      <c r="F126" s="50"/>
      <c r="G126" s="50"/>
      <c r="H126" s="50"/>
      <c r="I126" s="50"/>
      <c r="J126" s="50"/>
      <c r="K126" s="50"/>
      <c r="L126" s="50"/>
      <c r="M126" s="85" t="str">
        <f t="shared" si="12"/>
        <v/>
      </c>
      <c r="N126" s="48" t="str">
        <f t="shared" si="13"/>
        <v/>
      </c>
      <c r="O126" s="154"/>
    </row>
    <row r="127">
      <c r="B127" s="40"/>
      <c r="C127" s="84"/>
      <c r="D127" s="42"/>
      <c r="E127" s="42"/>
      <c r="F127" s="50"/>
      <c r="G127" s="50"/>
      <c r="H127" s="50"/>
      <c r="I127" s="50"/>
      <c r="J127" s="50"/>
      <c r="K127" s="50"/>
      <c r="L127" s="50"/>
      <c r="M127" s="85" t="str">
        <f t="shared" si="12"/>
        <v/>
      </c>
      <c r="N127" s="48" t="str">
        <f t="shared" si="13"/>
        <v/>
      </c>
      <c r="O127" s="154"/>
    </row>
    <row r="128">
      <c r="B128" s="40"/>
      <c r="C128" s="84"/>
      <c r="D128" s="42"/>
      <c r="E128" s="42"/>
      <c r="F128" s="50"/>
      <c r="G128" s="50"/>
      <c r="H128" s="50"/>
      <c r="I128" s="50"/>
      <c r="J128" s="50"/>
      <c r="K128" s="50"/>
      <c r="L128" s="50"/>
      <c r="M128" s="85" t="str">
        <f t="shared" si="12"/>
        <v/>
      </c>
      <c r="N128" s="48" t="str">
        <f t="shared" si="13"/>
        <v/>
      </c>
      <c r="O128" s="154"/>
    </row>
    <row r="129">
      <c r="B129" s="40"/>
      <c r="C129" s="84"/>
      <c r="D129" s="42"/>
      <c r="E129" s="42"/>
      <c r="F129" s="50"/>
      <c r="G129" s="50"/>
      <c r="H129" s="50"/>
      <c r="I129" s="50"/>
      <c r="J129" s="50"/>
      <c r="K129" s="50"/>
      <c r="L129" s="50"/>
      <c r="M129" s="85" t="str">
        <f t="shared" si="12"/>
        <v/>
      </c>
      <c r="N129" s="48" t="str">
        <f t="shared" si="13"/>
        <v/>
      </c>
      <c r="O129" s="154"/>
    </row>
    <row r="130">
      <c r="B130" s="40"/>
      <c r="C130" s="84"/>
      <c r="D130" s="42"/>
      <c r="E130" s="42"/>
      <c r="F130" s="50"/>
      <c r="G130" s="50"/>
      <c r="H130" s="50"/>
      <c r="I130" s="50"/>
      <c r="J130" s="50"/>
      <c r="K130" s="50"/>
      <c r="L130" s="50"/>
      <c r="M130" s="85" t="str">
        <f t="shared" si="12"/>
        <v/>
      </c>
      <c r="N130" s="48" t="str">
        <f t="shared" si="13"/>
        <v/>
      </c>
      <c r="O130" s="154"/>
    </row>
    <row r="131">
      <c r="B131" s="40"/>
      <c r="C131" s="84"/>
      <c r="D131" s="42"/>
      <c r="E131" s="42"/>
      <c r="F131" s="50"/>
      <c r="G131" s="50"/>
      <c r="H131" s="50"/>
      <c r="I131" s="50"/>
      <c r="J131" s="50"/>
      <c r="K131" s="50"/>
      <c r="L131" s="50"/>
      <c r="M131" s="85" t="str">
        <f t="shared" si="12"/>
        <v/>
      </c>
      <c r="N131" s="48" t="str">
        <f t="shared" si="13"/>
        <v/>
      </c>
      <c r="O131" s="154"/>
    </row>
    <row r="132">
      <c r="B132" s="40"/>
      <c r="C132" s="84"/>
      <c r="D132" s="42"/>
      <c r="E132" s="42"/>
      <c r="F132" s="50"/>
      <c r="G132" s="50"/>
      <c r="H132" s="50"/>
      <c r="I132" s="50"/>
      <c r="J132" s="50"/>
      <c r="K132" s="50"/>
      <c r="L132" s="50"/>
      <c r="M132" s="85" t="str">
        <f t="shared" si="12"/>
        <v/>
      </c>
      <c r="N132" s="48" t="str">
        <f t="shared" si="13"/>
        <v/>
      </c>
      <c r="O132" s="154"/>
    </row>
    <row r="133">
      <c r="B133" s="40"/>
      <c r="C133" s="84"/>
      <c r="D133" s="42"/>
      <c r="E133" s="42"/>
      <c r="F133" s="50"/>
      <c r="G133" s="50"/>
      <c r="H133" s="50"/>
      <c r="I133" s="50"/>
      <c r="J133" s="50"/>
      <c r="K133" s="50"/>
      <c r="L133" s="50"/>
      <c r="M133" s="85" t="str">
        <f t="shared" si="12"/>
        <v/>
      </c>
      <c r="N133" s="48" t="str">
        <f t="shared" si="13"/>
        <v/>
      </c>
      <c r="O133" s="154"/>
    </row>
    <row r="134">
      <c r="B134" s="40"/>
      <c r="C134" s="84"/>
      <c r="D134" s="42"/>
      <c r="E134" s="42"/>
      <c r="F134" s="50"/>
      <c r="G134" s="50"/>
      <c r="H134" s="50"/>
      <c r="I134" s="50"/>
      <c r="J134" s="50"/>
      <c r="K134" s="50"/>
      <c r="L134" s="50"/>
      <c r="M134" s="85" t="str">
        <f t="shared" si="12"/>
        <v/>
      </c>
      <c r="N134" s="48" t="str">
        <f t="shared" si="13"/>
        <v/>
      </c>
      <c r="O134" s="154"/>
    </row>
    <row r="135">
      <c r="B135" s="40"/>
      <c r="C135" s="84"/>
      <c r="D135" s="42"/>
      <c r="E135" s="42"/>
      <c r="F135" s="50"/>
      <c r="G135" s="50"/>
      <c r="H135" s="50"/>
      <c r="I135" s="50"/>
      <c r="J135" s="50"/>
      <c r="K135" s="50"/>
      <c r="L135" s="50"/>
      <c r="M135" s="85" t="str">
        <f t="shared" si="12"/>
        <v/>
      </c>
      <c r="N135" s="48" t="str">
        <f t="shared" si="13"/>
        <v/>
      </c>
      <c r="O135" s="154"/>
    </row>
    <row r="136">
      <c r="B136" s="40"/>
      <c r="C136" s="84"/>
      <c r="D136" s="42"/>
      <c r="E136" s="42"/>
      <c r="F136" s="50"/>
      <c r="G136" s="50"/>
      <c r="H136" s="50"/>
      <c r="I136" s="50"/>
      <c r="J136" s="50"/>
      <c r="K136" s="50"/>
      <c r="L136" s="50"/>
      <c r="M136" s="85" t="str">
        <f t="shared" si="12"/>
        <v/>
      </c>
      <c r="N136" s="48" t="str">
        <f t="shared" si="13"/>
        <v/>
      </c>
      <c r="O136" s="154"/>
    </row>
    <row r="137">
      <c r="B137" s="40"/>
      <c r="C137" s="84"/>
      <c r="D137" s="42"/>
      <c r="E137" s="42"/>
      <c r="F137" s="50"/>
      <c r="G137" s="50"/>
      <c r="H137" s="50"/>
      <c r="I137" s="50"/>
      <c r="J137" s="50"/>
      <c r="K137" s="50"/>
      <c r="L137" s="50"/>
      <c r="M137" s="85" t="str">
        <f t="shared" si="12"/>
        <v/>
      </c>
      <c r="N137" s="48" t="str">
        <f t="shared" si="13"/>
        <v/>
      </c>
      <c r="O137" s="154"/>
    </row>
    <row r="138">
      <c r="B138" s="40"/>
      <c r="C138" s="84"/>
      <c r="D138" s="42"/>
      <c r="E138" s="42"/>
      <c r="F138" s="50"/>
      <c r="G138" s="50"/>
      <c r="H138" s="50"/>
      <c r="I138" s="50"/>
      <c r="J138" s="50"/>
      <c r="K138" s="50"/>
      <c r="L138" s="50"/>
      <c r="M138" s="85" t="str">
        <f t="shared" si="12"/>
        <v/>
      </c>
      <c r="N138" s="48" t="str">
        <f t="shared" si="13"/>
        <v/>
      </c>
      <c r="O138" s="154"/>
    </row>
    <row r="139">
      <c r="A139" s="7"/>
      <c r="B139" s="86"/>
      <c r="C139" s="87"/>
      <c r="D139" s="88"/>
      <c r="E139" s="88"/>
      <c r="F139" s="44"/>
      <c r="G139" s="44"/>
      <c r="H139" s="43"/>
      <c r="I139" s="44"/>
      <c r="J139" s="44"/>
      <c r="K139" s="44"/>
      <c r="L139" s="44"/>
      <c r="M139" s="44"/>
      <c r="N139" s="44"/>
    </row>
    <row r="140" hidden="1">
      <c r="A140" s="89" t="s">
        <v>148</v>
      </c>
      <c r="B140" s="86"/>
      <c r="C140" s="87"/>
      <c r="D140" s="88"/>
      <c r="E140" s="88"/>
      <c r="F140" s="44"/>
      <c r="G140" s="44"/>
      <c r="H140" s="43"/>
      <c r="I140" s="44"/>
      <c r="J140" s="44"/>
      <c r="K140" s="44"/>
      <c r="L140" s="44"/>
      <c r="M140" s="44"/>
      <c r="N140" s="44"/>
    </row>
    <row r="141" hidden="1">
      <c r="A141" s="7"/>
      <c r="B141" s="86"/>
      <c r="C141" s="87"/>
      <c r="D141" s="88"/>
      <c r="E141" s="88"/>
      <c r="F141" s="44"/>
      <c r="G141" s="44"/>
      <c r="H141" s="43"/>
      <c r="I141" s="44"/>
      <c r="J141" s="44"/>
      <c r="K141" s="44"/>
      <c r="L141" s="44"/>
      <c r="M141" s="44"/>
      <c r="N141" s="44"/>
    </row>
    <row r="142" hidden="1">
      <c r="A142" s="7"/>
      <c r="B142" s="90" t="s">
        <v>149</v>
      </c>
      <c r="C142" s="91"/>
      <c r="D142" s="92"/>
      <c r="E142" s="88"/>
      <c r="F142" s="44"/>
      <c r="G142" s="44"/>
      <c r="H142" s="43"/>
      <c r="I142" s="44"/>
      <c r="J142" s="44"/>
      <c r="K142" s="44"/>
      <c r="L142" s="44"/>
      <c r="M142" s="44"/>
      <c r="N142" s="44"/>
    </row>
    <row r="143" hidden="1">
      <c r="A143" s="7"/>
      <c r="B143" s="93"/>
      <c r="C143" s="94" t="s">
        <v>150</v>
      </c>
      <c r="D143" s="92"/>
      <c r="E143" s="88"/>
      <c r="F143" s="44"/>
      <c r="G143" s="44"/>
      <c r="H143" s="43"/>
      <c r="I143" s="44"/>
      <c r="J143" s="44"/>
      <c r="K143" s="44"/>
      <c r="L143" s="44"/>
      <c r="M143" s="44"/>
      <c r="N143" s="44"/>
    </row>
    <row r="144" hidden="1">
      <c r="A144" s="7"/>
      <c r="B144" s="95" t="s">
        <v>151</v>
      </c>
      <c r="C144" s="96" t="s">
        <v>152</v>
      </c>
      <c r="D144" s="92"/>
      <c r="E144" s="88"/>
      <c r="F144" s="44"/>
      <c r="G144" s="44"/>
      <c r="H144" s="43"/>
      <c r="I144" s="44"/>
      <c r="J144" s="44"/>
      <c r="K144" s="44"/>
      <c r="L144" s="44"/>
      <c r="M144" s="44"/>
      <c r="N144" s="44"/>
    </row>
    <row r="145" hidden="1">
      <c r="A145" s="7"/>
      <c r="B145" s="97"/>
      <c r="C145" s="98" t="s">
        <v>153</v>
      </c>
      <c r="D145" s="92"/>
      <c r="E145" s="88"/>
      <c r="F145" s="44"/>
      <c r="G145" s="44"/>
      <c r="H145" s="43"/>
      <c r="I145" s="44"/>
      <c r="J145" s="44"/>
      <c r="K145" s="44"/>
      <c r="L145" s="44"/>
      <c r="M145" s="44"/>
      <c r="N145" s="44"/>
    </row>
    <row r="146" hidden="1">
      <c r="A146" s="7"/>
      <c r="B146" s="99"/>
      <c r="C146" s="100" t="s">
        <v>154</v>
      </c>
      <c r="D146" s="92"/>
      <c r="E146" s="88"/>
      <c r="F146" s="44"/>
      <c r="G146" s="44"/>
      <c r="H146" s="43"/>
      <c r="I146" s="44"/>
      <c r="J146" s="44"/>
      <c r="K146" s="44"/>
      <c r="L146" s="44"/>
      <c r="M146" s="44"/>
      <c r="N146" s="44"/>
    </row>
    <row r="147" hidden="1">
      <c r="A147" s="7"/>
      <c r="B147" s="160"/>
      <c r="C147" s="43"/>
      <c r="D147" s="161"/>
      <c r="E147" s="88"/>
      <c r="F147" s="101"/>
      <c r="H147" s="43"/>
      <c r="I147" s="44"/>
      <c r="J147" s="44"/>
      <c r="K147" s="44"/>
      <c r="L147" s="44"/>
      <c r="M147" s="44"/>
      <c r="N147" s="44"/>
    </row>
    <row r="148" hidden="1">
      <c r="A148" s="7"/>
      <c r="B148" s="43"/>
      <c r="C148" s="101" t="s">
        <v>156</v>
      </c>
      <c r="D148" s="162" t="s">
        <v>178</v>
      </c>
      <c r="F148" s="101"/>
      <c r="H148" s="43"/>
      <c r="I148" s="44"/>
      <c r="J148" s="44"/>
      <c r="K148" s="44"/>
      <c r="L148" s="44"/>
      <c r="M148" s="44"/>
      <c r="N148" s="44"/>
    </row>
    <row r="149" hidden="1">
      <c r="B149" s="163" t="s">
        <v>301</v>
      </c>
      <c r="C149" s="104"/>
      <c r="D149" s="105"/>
      <c r="F149" s="107"/>
      <c r="G149" s="107"/>
      <c r="H149" s="43"/>
      <c r="I149" s="44"/>
      <c r="J149" s="44"/>
      <c r="K149" s="44"/>
      <c r="L149" s="44"/>
      <c r="M149" s="44"/>
      <c r="N149" s="44"/>
    </row>
    <row r="150" hidden="1">
      <c r="B150" s="108"/>
      <c r="C150" s="108"/>
      <c r="D150" s="164" t="s">
        <v>159</v>
      </c>
      <c r="F150" s="165" t="s">
        <v>996</v>
      </c>
      <c r="H150" s="109"/>
      <c r="I150" s="109"/>
      <c r="J150" s="71"/>
      <c r="K150" s="71"/>
      <c r="L150" s="71"/>
      <c r="M150" s="71"/>
      <c r="N150" s="71"/>
      <c r="P150" s="110"/>
      <c r="R150" s="111"/>
      <c r="S150" s="54"/>
      <c r="T150" s="54"/>
      <c r="U150" s="54"/>
      <c r="V150" s="54"/>
      <c r="W150" s="54"/>
      <c r="X150" s="54"/>
      <c r="Y150" s="54"/>
      <c r="Z150" s="54"/>
      <c r="AA150" s="54"/>
      <c r="AB150" s="54"/>
    </row>
    <row r="151" hidden="1">
      <c r="B151" s="108"/>
      <c r="C151" s="164"/>
      <c r="D151" s="164" t="s">
        <v>303</v>
      </c>
      <c r="F151" s="166" t="s">
        <v>430</v>
      </c>
      <c r="H151" s="109"/>
      <c r="I151" s="109"/>
      <c r="J151" s="71"/>
      <c r="K151" s="71"/>
      <c r="L151" s="71"/>
      <c r="M151" s="71"/>
      <c r="N151" s="71"/>
      <c r="P151" s="110"/>
      <c r="R151" s="111"/>
      <c r="S151" s="54"/>
      <c r="T151" s="54"/>
      <c r="U151" s="54"/>
      <c r="V151" s="54"/>
      <c r="W151" s="54"/>
      <c r="X151" s="54"/>
      <c r="Y151" s="54"/>
      <c r="Z151" s="54"/>
      <c r="AA151" s="54"/>
      <c r="AB151" s="54"/>
    </row>
    <row r="152" hidden="1">
      <c r="B152" s="108"/>
      <c r="C152" s="164" t="s">
        <v>997</v>
      </c>
      <c r="D152" s="167" t="s">
        <v>161</v>
      </c>
      <c r="F152" s="166">
        <v>100000.0</v>
      </c>
      <c r="H152" s="109"/>
      <c r="I152" s="109"/>
      <c r="J152" s="71"/>
      <c r="K152" s="71"/>
      <c r="L152" s="71"/>
      <c r="M152" s="71"/>
      <c r="N152" s="71"/>
      <c r="P152" s="110"/>
      <c r="R152" s="111"/>
      <c r="S152" s="54"/>
      <c r="T152" s="54"/>
      <c r="U152" s="54"/>
      <c r="V152" s="54"/>
      <c r="W152" s="54"/>
      <c r="X152" s="54"/>
      <c r="Y152" s="54"/>
      <c r="Z152" s="54"/>
      <c r="AA152" s="54"/>
      <c r="AB152" s="54"/>
    </row>
    <row r="153" hidden="1">
      <c r="B153" s="108"/>
      <c r="C153" s="164" t="s">
        <v>998</v>
      </c>
      <c r="D153" s="167" t="s">
        <v>163</v>
      </c>
      <c r="F153" s="166">
        <v>510.0</v>
      </c>
      <c r="G153" s="168">
        <f>O50</f>
        <v>511</v>
      </c>
      <c r="H153" s="169" t="s">
        <v>307</v>
      </c>
      <c r="I153" s="109"/>
      <c r="J153" s="71"/>
      <c r="K153" s="71"/>
      <c r="L153" s="71"/>
      <c r="M153" s="71"/>
      <c r="N153" s="71"/>
      <c r="P153" s="110"/>
      <c r="R153" s="111"/>
      <c r="S153" s="54"/>
      <c r="T153" s="54"/>
      <c r="U153" s="54"/>
      <c r="V153" s="54"/>
      <c r="W153" s="54"/>
      <c r="X153" s="54"/>
      <c r="Y153" s="54"/>
      <c r="Z153" s="54"/>
      <c r="AA153" s="54"/>
      <c r="AB153" s="54"/>
    </row>
    <row r="154" hidden="1">
      <c r="B154" s="108"/>
      <c r="C154" s="129" t="s">
        <v>308</v>
      </c>
      <c r="D154" s="167" t="s">
        <v>164</v>
      </c>
      <c r="F154" s="166">
        <v>1.0</v>
      </c>
      <c r="G154" s="168">
        <f>O33</f>
        <v>2</v>
      </c>
      <c r="H154" s="169" t="s">
        <v>309</v>
      </c>
      <c r="I154" s="109"/>
      <c r="J154" s="71"/>
      <c r="K154" s="71"/>
      <c r="L154" s="71"/>
      <c r="M154" s="71"/>
      <c r="N154" s="71"/>
      <c r="P154" s="110"/>
      <c r="R154" s="111"/>
      <c r="S154" s="54"/>
      <c r="T154" s="54"/>
      <c r="U154" s="54"/>
      <c r="V154" s="54"/>
      <c r="W154" s="54"/>
      <c r="X154" s="54"/>
      <c r="Y154" s="54"/>
      <c r="Z154" s="54"/>
      <c r="AA154" s="54"/>
      <c r="AB154" s="54"/>
    </row>
    <row r="155" hidden="1">
      <c r="B155" s="108"/>
      <c r="C155" s="170" t="s">
        <v>310</v>
      </c>
      <c r="D155" s="171" t="s">
        <v>165</v>
      </c>
      <c r="F155" s="172">
        <v>0.0</v>
      </c>
      <c r="H155" s="173" t="s">
        <v>311</v>
      </c>
      <c r="I155" s="109"/>
      <c r="J155" s="71"/>
      <c r="K155" s="71"/>
      <c r="L155" s="71"/>
      <c r="M155" s="71"/>
      <c r="N155" s="71"/>
      <c r="P155" s="110"/>
      <c r="R155" s="111"/>
      <c r="S155" s="54"/>
      <c r="T155" s="54"/>
      <c r="U155" s="54"/>
      <c r="V155" s="54"/>
      <c r="W155" s="54"/>
      <c r="X155" s="54"/>
      <c r="Y155" s="54"/>
      <c r="Z155" s="54"/>
      <c r="AA155" s="54"/>
      <c r="AB155" s="54"/>
    </row>
    <row r="156" hidden="1">
      <c r="B156" s="114"/>
      <c r="C156" s="164" t="s">
        <v>167</v>
      </c>
      <c r="D156" s="164" t="s">
        <v>312</v>
      </c>
      <c r="F156" s="174">
        <v>0.01400179</v>
      </c>
      <c r="G156" s="175">
        <f>J8</f>
        <v>0</v>
      </c>
      <c r="H156" s="169" t="s">
        <v>313</v>
      </c>
      <c r="I156" s="71"/>
      <c r="J156" s="71"/>
      <c r="K156" s="71"/>
      <c r="L156" s="71"/>
      <c r="M156" s="71"/>
      <c r="N156" s="71"/>
      <c r="P156" s="110"/>
      <c r="R156" s="111"/>
      <c r="S156" s="54"/>
      <c r="T156" s="54"/>
      <c r="U156" s="54"/>
      <c r="V156" s="54"/>
      <c r="W156" s="54"/>
      <c r="X156" s="54"/>
      <c r="Y156" s="54"/>
      <c r="Z156" s="54"/>
      <c r="AA156" s="54"/>
      <c r="AB156" s="54"/>
    </row>
    <row r="157" hidden="1">
      <c r="B157" s="114"/>
      <c r="C157" s="164" t="s">
        <v>999</v>
      </c>
      <c r="D157" s="164" t="s">
        <v>168</v>
      </c>
      <c r="F157" s="166"/>
      <c r="H157" s="109"/>
      <c r="I157" s="71"/>
      <c r="J157" s="71"/>
      <c r="K157" s="71"/>
      <c r="L157" s="71"/>
      <c r="M157" s="71"/>
      <c r="N157" s="71"/>
      <c r="P157" s="110"/>
      <c r="R157" s="111"/>
      <c r="S157" s="54"/>
      <c r="T157" s="54"/>
      <c r="U157" s="54"/>
      <c r="V157" s="54"/>
      <c r="W157" s="54"/>
      <c r="X157" s="54"/>
      <c r="Y157" s="54"/>
      <c r="Z157" s="54"/>
      <c r="AA157" s="54"/>
      <c r="AB157" s="54"/>
    </row>
    <row r="158" hidden="1">
      <c r="B158" s="114"/>
      <c r="C158" s="176" t="s">
        <v>171</v>
      </c>
      <c r="D158" s="176" t="s">
        <v>170</v>
      </c>
      <c r="F158" s="172">
        <v>1.0</v>
      </c>
      <c r="H158" s="173" t="s">
        <v>311</v>
      </c>
      <c r="J158" s="71"/>
      <c r="K158" s="71"/>
      <c r="L158" s="71"/>
      <c r="M158" s="67"/>
      <c r="P158" s="110"/>
      <c r="R158" s="111"/>
      <c r="S158" s="54"/>
      <c r="T158" s="54"/>
      <c r="U158" s="54"/>
      <c r="V158" s="54"/>
      <c r="W158" s="54"/>
      <c r="X158" s="54"/>
      <c r="Y158" s="54"/>
      <c r="Z158" s="54"/>
      <c r="AA158" s="54"/>
      <c r="AB158" s="54"/>
    </row>
    <row r="159" hidden="1">
      <c r="B159" s="114"/>
      <c r="C159" s="108"/>
      <c r="D159" s="108"/>
      <c r="E159" s="108"/>
      <c r="H159" s="109"/>
      <c r="I159" s="109"/>
      <c r="J159" s="71"/>
      <c r="K159" s="71"/>
      <c r="L159" s="71"/>
      <c r="M159" s="71"/>
      <c r="N159" s="71"/>
      <c r="P159" s="110"/>
      <c r="R159" s="111"/>
      <c r="S159" s="54"/>
      <c r="T159" s="54"/>
      <c r="U159" s="54"/>
      <c r="V159" s="54"/>
      <c r="W159" s="54"/>
      <c r="X159" s="54"/>
      <c r="Y159" s="54"/>
      <c r="Z159" s="54"/>
      <c r="AA159" s="54"/>
      <c r="AB159" s="54"/>
    </row>
    <row r="160" hidden="1">
      <c r="B160" s="163" t="s">
        <v>172</v>
      </c>
      <c r="C160" s="108"/>
      <c r="D160" s="108"/>
      <c r="E160" s="108"/>
      <c r="H160" s="109"/>
      <c r="I160" s="109"/>
      <c r="J160" s="71"/>
      <c r="K160" s="71"/>
      <c r="L160" s="71"/>
      <c r="M160" s="71"/>
      <c r="N160" s="71"/>
      <c r="P160" s="110"/>
      <c r="R160" s="111"/>
      <c r="S160" s="54"/>
      <c r="T160" s="54"/>
      <c r="U160" s="54"/>
      <c r="V160" s="54"/>
      <c r="W160" s="54"/>
      <c r="X160" s="54"/>
      <c r="Y160" s="54"/>
      <c r="Z160" s="54"/>
      <c r="AA160" s="54"/>
      <c r="AB160" s="54"/>
    </row>
    <row r="161" hidden="1">
      <c r="B161" s="114"/>
      <c r="C161" s="164" t="s">
        <v>315</v>
      </c>
      <c r="D161" s="108"/>
      <c r="E161" s="108"/>
      <c r="F161" s="8" t="s">
        <v>316</v>
      </c>
      <c r="G161" s="8" t="s">
        <v>317</v>
      </c>
      <c r="H161" s="2" t="s">
        <v>318</v>
      </c>
      <c r="I161" s="109"/>
      <c r="J161" s="71"/>
      <c r="K161" s="71"/>
      <c r="L161" s="71"/>
      <c r="M161" s="71"/>
      <c r="N161" s="71"/>
      <c r="P161" s="110"/>
      <c r="Q161" s="378" t="s">
        <v>319</v>
      </c>
      <c r="R161" s="117"/>
      <c r="S161" s="117"/>
      <c r="T161" s="54"/>
      <c r="U161" s="54"/>
      <c r="V161" s="54"/>
      <c r="W161" s="54"/>
      <c r="X161" s="54"/>
      <c r="Y161" s="54"/>
      <c r="Z161" s="54"/>
      <c r="AA161" s="54"/>
    </row>
    <row r="162" hidden="1">
      <c r="B162" s="114"/>
      <c r="C162" s="129" t="s">
        <v>320</v>
      </c>
      <c r="D162" s="167" t="s">
        <v>321</v>
      </c>
      <c r="F162" s="166">
        <v>0.0</v>
      </c>
      <c r="G162" s="166">
        <v>354.0</v>
      </c>
      <c r="H162" s="115">
        <f t="shared" ref="H162:H164" si="14">F162+G162</f>
        <v>354</v>
      </c>
      <c r="I162" s="109"/>
      <c r="J162" s="71"/>
      <c r="K162" s="71"/>
      <c r="L162" s="71"/>
      <c r="M162" s="71"/>
      <c r="N162" s="71"/>
      <c r="P162" s="110"/>
      <c r="Q162" s="379"/>
      <c r="R162" s="380"/>
      <c r="S162" s="380"/>
      <c r="T162" s="380"/>
      <c r="U162" s="380"/>
      <c r="V162" s="380"/>
      <c r="W162" s="380"/>
      <c r="X162" s="380"/>
      <c r="Y162" s="380"/>
      <c r="Z162" s="380"/>
      <c r="AA162" s="380"/>
      <c r="AB162" s="380"/>
      <c r="AC162" s="380"/>
      <c r="AD162" s="380"/>
      <c r="AE162" s="381"/>
      <c r="AF162" s="180"/>
    </row>
    <row r="163" hidden="1">
      <c r="B163" s="114"/>
      <c r="C163" s="129" t="s">
        <v>320</v>
      </c>
      <c r="D163" s="167" t="s">
        <v>322</v>
      </c>
      <c r="F163" s="166">
        <v>0.0</v>
      </c>
      <c r="G163" s="166">
        <v>111759.0</v>
      </c>
      <c r="H163" s="115">
        <f t="shared" si="14"/>
        <v>111759</v>
      </c>
      <c r="I163" s="109"/>
      <c r="J163" s="71"/>
      <c r="K163" s="71"/>
      <c r="L163" s="71"/>
      <c r="M163" s="71"/>
      <c r="N163" s="71"/>
      <c r="P163" s="110"/>
      <c r="Q163" s="185" t="s">
        <v>178</v>
      </c>
      <c r="S163" s="366" t="str">
        <f t="shared" ref="S163:Y163" si="15">F20</f>
        <v>MG Andorra</v>
      </c>
      <c r="T163" s="366" t="str">
        <f t="shared" si="15"/>
        <v>MG ARTESA</v>
      </c>
      <c r="U163" s="366" t="str">
        <f t="shared" si="15"/>
        <v>ATLANTIC CAPITAL BANK</v>
      </c>
      <c r="V163" s="366" t="str">
        <f t="shared" si="15"/>
        <v>MG MADDOX</v>
      </c>
      <c r="W163" s="366" t="str">
        <f t="shared" si="15"/>
        <v>MG NEON</v>
      </c>
      <c r="X163" s="366" t="str">
        <f t="shared" si="15"/>
        <v>MG PARQ CROSSING</v>
      </c>
      <c r="Y163" s="366" t="str">
        <f t="shared" si="15"/>
        <v/>
      </c>
      <c r="Z163" s="183"/>
      <c r="AA163" s="183"/>
      <c r="AB163" s="183"/>
      <c r="AC163" s="183"/>
      <c r="AD163" s="183"/>
      <c r="AE163" s="183"/>
      <c r="AF163" s="184"/>
    </row>
    <row r="164" hidden="1">
      <c r="B164" s="114"/>
      <c r="C164" s="129" t="s">
        <v>320</v>
      </c>
      <c r="D164" s="167" t="s">
        <v>323</v>
      </c>
      <c r="F164" s="166">
        <v>0.0</v>
      </c>
      <c r="G164" s="166">
        <v>0.0</v>
      </c>
      <c r="H164" s="115">
        <f t="shared" si="14"/>
        <v>0</v>
      </c>
      <c r="I164" s="109"/>
      <c r="J164" s="71"/>
      <c r="K164" s="71"/>
      <c r="L164" s="71"/>
      <c r="M164" s="71"/>
      <c r="N164" s="71"/>
      <c r="P164" s="110"/>
      <c r="Q164" s="191" t="s">
        <v>324</v>
      </c>
      <c r="S164" s="150" t="str">
        <f t="shared" ref="S164:Y164" si="16">F76</f>
        <v>SCHEDULE K-1 SECTION 199A INFORMATION, BOX 20, CODE Z
DESCRIPTION                         AMOUNT                
RENT - ANDORRA INVESTMENTS
RENTAL INCOME (LOSS)                 -1,028,377.
UNADJUSTED BASIS OF ASSETS         3,179,498.</v>
      </c>
      <c r="T164" s="150" t="str">
        <f t="shared" si="16"/>
        <v>SCHEDULE K-1 SECTION 199A INFORMATION, BOX 20, CODE Z
DESCRIPTION                         AMOUNT
RENTAL INCOME (LOSS)                 -1,258,953.
UNADJUSTED BASIS OF ASSETS         3,373,079.</v>
      </c>
      <c r="U164" s="136" t="str">
        <f t="shared" si="16"/>
        <v/>
      </c>
      <c r="V164" s="136" t="str">
        <f t="shared" si="16"/>
        <v>SCHEDULE K-1 SECTION 199A INFORMATION, BOX 20, CODE Z
DESCRIPTION                         AMOUNT
RENT - MADDOX INVESTMENTS
RENTAL INCOME (LOSS)                 -477,853.
UNADJUSTED BASIS OF ASSETS         2,070,491.</v>
      </c>
      <c r="W164" s="136" t="str">
        <f t="shared" si="16"/>
        <v>SCHEDULE K-1 SECTION 199A INFORMATION, BOX 20, CODE Z
DESCRIPTION                         AMOUNT
RENTAL INCOME (LOSS)                 -615,999.
UNADJUSTED BASIS OF ASSETS         2,931,521.</v>
      </c>
      <c r="X164" s="136" t="str">
        <f t="shared" si="16"/>
        <v>SCHEDULE K-1 SECTION 199A INFORMATION, BOX 20, CODE Z
DESCRIPTION                         AMOUNT
RENTAL INCOME (LOSS)                 -363,483.
UNADJUSTED BASIS OF ASSETS         1,131,267.</v>
      </c>
      <c r="Y164" s="136" t="str">
        <f t="shared" si="16"/>
        <v/>
      </c>
      <c r="Z164" s="54"/>
      <c r="AA164" s="54"/>
      <c r="AB164" s="54"/>
      <c r="AC164" s="54"/>
      <c r="AD164" s="54"/>
      <c r="AE164" s="54"/>
      <c r="AF164" s="184"/>
    </row>
    <row r="165" hidden="1">
      <c r="B165" s="108"/>
      <c r="C165" s="108"/>
      <c r="D165" s="108"/>
      <c r="E165" s="108"/>
      <c r="H165" s="109" t="s">
        <v>173</v>
      </c>
      <c r="I165" s="115">
        <f>sum(N166:N169)</f>
        <v>0</v>
      </c>
      <c r="J165" s="71"/>
      <c r="K165" s="71"/>
      <c r="L165" s="71"/>
      <c r="M165" s="71">
        <f>if(Count(F165:L165)&gt;0,sum(F165:L165),"")</f>
        <v>0</v>
      </c>
      <c r="N165" s="68" t="str">
        <f>if(ISNUMBER(M165)=false,"",if($J$8&lt;&gt;0,if(M165&lt;&gt;"",M165*$J$8,""),""))</f>
        <v/>
      </c>
      <c r="P165" s="110"/>
      <c r="Q165" s="382"/>
      <c r="AF165" s="184"/>
    </row>
    <row r="166" hidden="1">
      <c r="B166" s="108"/>
      <c r="C166" s="105"/>
      <c r="D166" s="112"/>
      <c r="E166" s="112"/>
      <c r="G166" s="107" t="s">
        <v>175</v>
      </c>
      <c r="H166" s="43"/>
      <c r="I166" s="118">
        <f>N167+N168</f>
        <v>0</v>
      </c>
      <c r="J166" s="71"/>
      <c r="K166" s="71"/>
      <c r="L166" s="119"/>
      <c r="M166" s="120"/>
      <c r="N166" s="115"/>
      <c r="O166" s="121"/>
      <c r="P166" s="122"/>
      <c r="Q166" s="191" t="s">
        <v>325</v>
      </c>
      <c r="AF166" s="184"/>
    </row>
    <row r="167" hidden="1">
      <c r="B167" s="108"/>
      <c r="C167" s="164" t="s">
        <v>1000</v>
      </c>
      <c r="D167" s="167" t="s">
        <v>177</v>
      </c>
      <c r="F167" s="125">
        <v>25289.0</v>
      </c>
      <c r="G167" s="119"/>
      <c r="H167" s="71"/>
      <c r="I167" s="71"/>
      <c r="J167" s="71"/>
      <c r="K167" s="71"/>
      <c r="L167" s="119"/>
      <c r="M167" s="120">
        <f>if(Count(F167:K167)&gt;0,sum(F167:K167),"")</f>
        <v>25289</v>
      </c>
      <c r="N167" s="115" t="str">
        <f t="shared" ref="N167:N171" si="17">if(ISNUMBER(M167)=false,"",if($J$8&lt;&gt;0,if(M167&lt;&gt;"",M167*$J$8,""),""))</f>
        <v/>
      </c>
      <c r="Q167" s="382"/>
      <c r="R167" s="55" t="s">
        <v>327</v>
      </c>
      <c r="S167" s="140">
        <v>0.0</v>
      </c>
      <c r="T167" s="142"/>
      <c r="U167" s="142"/>
      <c r="V167" s="142"/>
      <c r="W167" s="142"/>
      <c r="X167" s="383"/>
      <c r="Y167" s="383"/>
      <c r="Z167" s="142"/>
      <c r="AA167" s="142"/>
      <c r="AB167" s="142"/>
      <c r="AC167" s="142"/>
      <c r="AD167" s="142"/>
      <c r="AE167" s="142"/>
      <c r="AF167" s="184"/>
    </row>
    <row r="168" hidden="1">
      <c r="B168" s="108"/>
      <c r="C168" s="167" t="s">
        <v>179</v>
      </c>
      <c r="D168" s="167" t="s">
        <v>180</v>
      </c>
      <c r="F168" s="125"/>
      <c r="G168" s="70"/>
      <c r="H168" s="66"/>
      <c r="I168" s="66"/>
      <c r="J168" s="66"/>
      <c r="K168" s="66"/>
      <c r="L168" s="66"/>
      <c r="M168" s="120" t="str">
        <f t="shared" ref="M168:M171" si="18">if(Count(F168:L168)&gt;0,sum(F168:L168),"")</f>
        <v/>
      </c>
      <c r="N168" s="115" t="str">
        <f t="shared" si="17"/>
        <v/>
      </c>
      <c r="P168" s="54"/>
      <c r="Q168" s="382"/>
      <c r="R168" s="31" t="s">
        <v>328</v>
      </c>
      <c r="S168" s="384">
        <v>0.0</v>
      </c>
      <c r="T168" s="385"/>
      <c r="U168" s="385"/>
      <c r="V168" s="385"/>
      <c r="W168" s="385"/>
      <c r="X168" s="385"/>
      <c r="Y168" s="385"/>
      <c r="Z168" s="385"/>
      <c r="AA168" s="385"/>
      <c r="AB168" s="385"/>
      <c r="AC168" s="385"/>
      <c r="AD168" s="385"/>
      <c r="AE168" s="385"/>
      <c r="AF168" s="184"/>
    </row>
    <row r="169" hidden="1">
      <c r="B169" s="108"/>
      <c r="C169" s="167" t="s">
        <v>181</v>
      </c>
      <c r="D169" s="167" t="s">
        <v>182</v>
      </c>
      <c r="F169" s="70">
        <v>7981679.0</v>
      </c>
      <c r="G169" s="70"/>
      <c r="H169" s="66"/>
      <c r="I169" s="66"/>
      <c r="J169" s="66"/>
      <c r="K169" s="66"/>
      <c r="L169" s="66"/>
      <c r="M169" s="120">
        <f t="shared" si="18"/>
        <v>7981679</v>
      </c>
      <c r="N169" s="115" t="str">
        <f t="shared" si="17"/>
        <v/>
      </c>
      <c r="P169" s="54"/>
      <c r="Q169" s="382"/>
      <c r="R169" s="55" t="s">
        <v>329</v>
      </c>
      <c r="S169" s="189">
        <f t="shared" ref="S169:AE169" si="19">S167*$J$8</f>
        <v>0</v>
      </c>
      <c r="T169" s="189">
        <f t="shared" si="19"/>
        <v>0</v>
      </c>
      <c r="U169" s="189">
        <f t="shared" si="19"/>
        <v>0</v>
      </c>
      <c r="V169" s="189">
        <f t="shared" si="19"/>
        <v>0</v>
      </c>
      <c r="W169" s="189">
        <f t="shared" si="19"/>
        <v>0</v>
      </c>
      <c r="X169" s="190">
        <f t="shared" si="19"/>
        <v>0</v>
      </c>
      <c r="Y169" s="190">
        <f t="shared" si="19"/>
        <v>0</v>
      </c>
      <c r="Z169" s="189">
        <f t="shared" si="19"/>
        <v>0</v>
      </c>
      <c r="AA169" s="189">
        <f t="shared" si="19"/>
        <v>0</v>
      </c>
      <c r="AB169" s="189">
        <f t="shared" si="19"/>
        <v>0</v>
      </c>
      <c r="AC169" s="189">
        <f t="shared" si="19"/>
        <v>0</v>
      </c>
      <c r="AD169" s="189">
        <f t="shared" si="19"/>
        <v>0</v>
      </c>
      <c r="AE169" s="189">
        <f t="shared" si="19"/>
        <v>0</v>
      </c>
      <c r="AF169" s="184"/>
    </row>
    <row r="170" hidden="1">
      <c r="B170" s="108"/>
      <c r="C170" s="167" t="s">
        <v>184</v>
      </c>
      <c r="D170" s="167" t="s">
        <v>180</v>
      </c>
      <c r="F170" s="70"/>
      <c r="G170" s="66"/>
      <c r="H170" s="66"/>
      <c r="I170" s="66"/>
      <c r="J170" s="66"/>
      <c r="K170" s="66"/>
      <c r="L170" s="66"/>
      <c r="M170" s="120" t="str">
        <f t="shared" si="18"/>
        <v/>
      </c>
      <c r="N170" s="115" t="str">
        <f t="shared" si="17"/>
        <v/>
      </c>
      <c r="P170" s="54"/>
      <c r="Q170" s="386"/>
      <c r="S170" s="54"/>
      <c r="T170" s="54"/>
      <c r="U170" s="54"/>
      <c r="V170" s="54"/>
      <c r="W170" s="54"/>
      <c r="X170" s="54"/>
      <c r="Y170" s="54"/>
      <c r="Z170" s="54"/>
      <c r="AA170" s="54"/>
      <c r="AB170" s="54"/>
      <c r="AC170" s="54"/>
      <c r="AD170" s="54"/>
      <c r="AE170" s="54"/>
      <c r="AF170" s="184"/>
    </row>
    <row r="171" hidden="1">
      <c r="B171" s="163" t="s">
        <v>186</v>
      </c>
      <c r="C171" s="65"/>
      <c r="D171" s="108"/>
      <c r="E171" s="108"/>
      <c r="F171" s="71"/>
      <c r="G171" s="71"/>
      <c r="H171" s="71"/>
      <c r="I171" s="71"/>
      <c r="J171" s="71"/>
      <c r="K171" s="71"/>
      <c r="L171" s="71"/>
      <c r="M171" s="71" t="str">
        <f t="shared" si="18"/>
        <v/>
      </c>
      <c r="N171" s="68" t="str">
        <f t="shared" si="17"/>
        <v/>
      </c>
      <c r="P171" s="110"/>
      <c r="Q171" s="191" t="s">
        <v>330</v>
      </c>
      <c r="AF171" s="184"/>
    </row>
    <row r="172" hidden="1">
      <c r="B172" s="108"/>
      <c r="C172" s="192" t="s">
        <v>187</v>
      </c>
      <c r="D172" s="108"/>
      <c r="E172" s="108"/>
      <c r="F172" s="113">
        <v>354.0</v>
      </c>
      <c r="G172" s="71"/>
      <c r="H172" s="130" t="s">
        <v>173</v>
      </c>
      <c r="I172" s="131">
        <f>sum(N173:N174)</f>
        <v>0</v>
      </c>
      <c r="J172" s="71"/>
      <c r="K172" s="71"/>
      <c r="L172" s="71"/>
      <c r="M172" s="71"/>
      <c r="N172" s="68"/>
      <c r="P172" s="54"/>
      <c r="Q172" s="382"/>
      <c r="R172" s="55" t="s">
        <v>327</v>
      </c>
      <c r="S172" s="145">
        <v>-1028377.0</v>
      </c>
      <c r="T172" s="145">
        <v>-1258953.0</v>
      </c>
      <c r="U172" s="383"/>
      <c r="V172" s="145">
        <v>-477853.0</v>
      </c>
      <c r="W172" s="145">
        <v>-615999.0</v>
      </c>
      <c r="X172" s="140">
        <v>-363483.0</v>
      </c>
      <c r="Y172" s="142"/>
      <c r="Z172" s="383"/>
      <c r="AA172" s="383"/>
      <c r="AB172" s="383"/>
      <c r="AC172" s="383"/>
      <c r="AD172" s="383"/>
      <c r="AE172" s="383"/>
      <c r="AF172" s="184"/>
    </row>
    <row r="173" hidden="1">
      <c r="B173" s="108"/>
      <c r="C173" s="164" t="s">
        <v>332</v>
      </c>
      <c r="D173" s="108"/>
      <c r="E173" s="108"/>
      <c r="F173" s="118">
        <f>F167</f>
        <v>25289</v>
      </c>
      <c r="G173" s="119"/>
      <c r="H173" s="71"/>
      <c r="I173" s="71"/>
      <c r="J173" s="71"/>
      <c r="K173" s="71"/>
      <c r="L173" s="71"/>
      <c r="M173" s="120">
        <f t="shared" ref="M173:M174" si="20">if(Count(F173:L173)&gt;0,sum(F173:L173),"")</f>
        <v>25289</v>
      </c>
      <c r="N173" s="115" t="str">
        <f t="shared" ref="N173:N176" si="21">if(ISNUMBER(M173)=false,"",if($J$8&lt;&gt;0,if(M173&lt;&gt;"",M173*$J$8,""),""))</f>
        <v/>
      </c>
      <c r="O173" s="54"/>
      <c r="P173" s="54"/>
      <c r="Q173" s="382"/>
      <c r="R173" s="31" t="s">
        <v>328</v>
      </c>
      <c r="S173" s="384">
        <v>-14399.0</v>
      </c>
      <c r="T173" s="384">
        <v>-17628.0</v>
      </c>
      <c r="U173" s="385"/>
      <c r="V173" s="384">
        <v>-6691.0</v>
      </c>
      <c r="W173" s="384">
        <v>-8625.0</v>
      </c>
      <c r="X173" s="384">
        <v>-5089.0</v>
      </c>
      <c r="Y173" s="385"/>
      <c r="Z173" s="385"/>
      <c r="AA173" s="385"/>
      <c r="AB173" s="385"/>
      <c r="AC173" s="385"/>
      <c r="AD173" s="385"/>
      <c r="AE173" s="385"/>
      <c r="AF173" s="184"/>
    </row>
    <row r="174" hidden="1">
      <c r="B174" s="108"/>
      <c r="C174" s="167" t="s">
        <v>190</v>
      </c>
      <c r="D174" s="108"/>
      <c r="E174" s="108"/>
      <c r="F174" s="132" t="str">
        <f>M168</f>
        <v/>
      </c>
      <c r="G174" s="71"/>
      <c r="H174" s="71"/>
      <c r="I174" s="71"/>
      <c r="J174" s="71"/>
      <c r="K174" s="71"/>
      <c r="L174" s="71"/>
      <c r="M174" s="120" t="str">
        <f t="shared" si="20"/>
        <v/>
      </c>
      <c r="N174" s="115" t="str">
        <f t="shared" si="21"/>
        <v/>
      </c>
      <c r="O174" s="54"/>
      <c r="P174" s="54"/>
      <c r="Q174" s="387"/>
      <c r="R174" s="55" t="s">
        <v>329</v>
      </c>
      <c r="S174" s="189">
        <f t="shared" ref="S174:AE174" si="22">S172*$J$8</f>
        <v>0</v>
      </c>
      <c r="T174" s="189">
        <f t="shared" si="22"/>
        <v>0</v>
      </c>
      <c r="U174" s="189">
        <f t="shared" si="22"/>
        <v>0</v>
      </c>
      <c r="V174" s="189">
        <f t="shared" si="22"/>
        <v>0</v>
      </c>
      <c r="W174" s="189">
        <f t="shared" si="22"/>
        <v>0</v>
      </c>
      <c r="X174" s="190">
        <f t="shared" si="22"/>
        <v>0</v>
      </c>
      <c r="Y174" s="190">
        <f t="shared" si="22"/>
        <v>0</v>
      </c>
      <c r="Z174" s="189">
        <f t="shared" si="22"/>
        <v>0</v>
      </c>
      <c r="AA174" s="189">
        <f t="shared" si="22"/>
        <v>0</v>
      </c>
      <c r="AB174" s="189">
        <f t="shared" si="22"/>
        <v>0</v>
      </c>
      <c r="AC174" s="189">
        <f t="shared" si="22"/>
        <v>0</v>
      </c>
      <c r="AD174" s="189">
        <f t="shared" si="22"/>
        <v>0</v>
      </c>
      <c r="AE174" s="189">
        <f t="shared" si="22"/>
        <v>0</v>
      </c>
      <c r="AF174" s="184"/>
    </row>
    <row r="175" hidden="1">
      <c r="B175" s="163" t="s">
        <v>191</v>
      </c>
      <c r="C175" s="65"/>
      <c r="D175" s="108"/>
      <c r="E175" s="108"/>
      <c r="F175" s="71"/>
      <c r="G175" s="71"/>
      <c r="H175" s="71"/>
      <c r="I175" s="71"/>
      <c r="J175" s="71"/>
      <c r="K175" s="71"/>
      <c r="L175" s="71"/>
      <c r="M175" s="71"/>
      <c r="N175" s="68" t="str">
        <f t="shared" si="21"/>
        <v/>
      </c>
      <c r="O175" s="54"/>
      <c r="P175" s="54"/>
      <c r="Q175" s="387"/>
      <c r="S175" s="54"/>
      <c r="T175" s="54"/>
      <c r="U175" s="54"/>
      <c r="V175" s="54"/>
      <c r="W175" s="54"/>
      <c r="X175" s="54"/>
      <c r="Y175" s="54"/>
      <c r="Z175" s="54"/>
      <c r="AA175" s="54"/>
      <c r="AB175" s="54"/>
      <c r="AC175" s="54"/>
      <c r="AD175" s="54"/>
      <c r="AE175" s="54"/>
      <c r="AF175" s="184"/>
    </row>
    <row r="176" hidden="1">
      <c r="A176" s="54"/>
      <c r="B176" s="108"/>
      <c r="C176" s="194" t="s">
        <v>193</v>
      </c>
      <c r="D176" s="194"/>
      <c r="E176" s="108"/>
      <c r="F176" s="113">
        <v>0.0</v>
      </c>
      <c r="G176" s="71"/>
      <c r="H176" s="130" t="s">
        <v>173</v>
      </c>
      <c r="I176" s="131">
        <f>M177</f>
        <v>0</v>
      </c>
      <c r="J176" s="71"/>
      <c r="K176" s="71"/>
      <c r="L176" s="71"/>
      <c r="M176" s="71">
        <f t="shared" ref="M176:M177" si="23">if(Count(F176:L176)&gt;0,sum(F176:L176),"")</f>
        <v>0</v>
      </c>
      <c r="N176" s="68" t="str">
        <f t="shared" si="21"/>
        <v/>
      </c>
      <c r="P176" s="56"/>
      <c r="Q176" s="191" t="s">
        <v>192</v>
      </c>
      <c r="AF176" s="184"/>
      <c r="AI176" s="54"/>
      <c r="AJ176" s="54"/>
      <c r="AK176" s="54"/>
      <c r="AL176" s="54"/>
      <c r="AM176" s="54"/>
      <c r="AN176" s="54"/>
    </row>
    <row r="177" hidden="1">
      <c r="A177" s="54"/>
      <c r="B177" s="108"/>
      <c r="C177" s="164" t="s">
        <v>333</v>
      </c>
      <c r="D177" s="108"/>
      <c r="E177" s="108"/>
      <c r="F177" s="118">
        <f>if(F151="Yes",0,F157)</f>
        <v>0</v>
      </c>
      <c r="G177" s="119"/>
      <c r="H177" s="71"/>
      <c r="I177" s="71"/>
      <c r="J177" s="71"/>
      <c r="K177" s="71"/>
      <c r="L177" s="71"/>
      <c r="M177" s="120">
        <f t="shared" si="23"/>
        <v>0</v>
      </c>
      <c r="N177" s="133" t="s">
        <v>151</v>
      </c>
      <c r="O177" s="119"/>
      <c r="P177" s="54"/>
      <c r="Q177" s="382"/>
      <c r="R177" s="55" t="s">
        <v>327</v>
      </c>
      <c r="S177" s="145">
        <v>3179498.0</v>
      </c>
      <c r="T177" s="145">
        <v>3373079.0</v>
      </c>
      <c r="U177" s="388"/>
      <c r="V177" s="389">
        <v>2070491.0</v>
      </c>
      <c r="W177" s="389">
        <v>2931521.0</v>
      </c>
      <c r="X177" s="390">
        <v>1131267.0</v>
      </c>
      <c r="Y177" s="142"/>
      <c r="Z177" s="383"/>
      <c r="AA177" s="383"/>
      <c r="AB177" s="383"/>
      <c r="AC177" s="383"/>
      <c r="AD177" s="383"/>
      <c r="AE177" s="383"/>
      <c r="AF177" s="184"/>
      <c r="AI177" s="54"/>
      <c r="AJ177" s="54"/>
      <c r="AK177" s="54"/>
      <c r="AL177" s="54"/>
      <c r="AM177" s="54"/>
      <c r="AN177" s="54"/>
    </row>
    <row r="178" hidden="1">
      <c r="A178" s="54"/>
      <c r="B178" s="108"/>
      <c r="C178" s="108"/>
      <c r="D178" s="108"/>
      <c r="E178" s="108"/>
      <c r="F178" s="71"/>
      <c r="G178" s="71"/>
      <c r="H178" s="71"/>
      <c r="I178" s="71"/>
      <c r="J178" s="71"/>
      <c r="K178" s="71"/>
      <c r="L178" s="71"/>
      <c r="M178" s="71"/>
      <c r="N178" s="68"/>
      <c r="O178" s="119"/>
      <c r="P178" s="54"/>
      <c r="Q178" s="382"/>
      <c r="R178" s="31" t="s">
        <v>328</v>
      </c>
      <c r="S178" s="384">
        <v>44519.0</v>
      </c>
      <c r="T178" s="384">
        <v>47229.0</v>
      </c>
      <c r="U178" s="391"/>
      <c r="V178" s="384">
        <v>28990.0</v>
      </c>
      <c r="W178" s="384">
        <v>41047.0</v>
      </c>
      <c r="X178" s="392">
        <v>15840.0</v>
      </c>
      <c r="Y178" s="385"/>
      <c r="Z178" s="385"/>
      <c r="AA178" s="385"/>
      <c r="AB178" s="385"/>
      <c r="AC178" s="385"/>
      <c r="AD178" s="385"/>
      <c r="AE178" s="385"/>
      <c r="AF178" s="184"/>
      <c r="AI178" s="54"/>
      <c r="AJ178" s="54"/>
      <c r="AK178" s="54"/>
      <c r="AL178" s="54"/>
      <c r="AM178" s="54"/>
      <c r="AN178" s="54"/>
    </row>
    <row r="179" hidden="1">
      <c r="B179" s="108"/>
      <c r="C179" s="194" t="s">
        <v>196</v>
      </c>
      <c r="D179" s="108"/>
      <c r="E179" s="108"/>
      <c r="F179" s="113">
        <v>100000.0</v>
      </c>
      <c r="G179" s="71"/>
      <c r="H179" s="130" t="s">
        <v>173</v>
      </c>
      <c r="I179" s="131">
        <f>M180</f>
        <v>100000</v>
      </c>
      <c r="J179" s="71"/>
      <c r="K179" s="71"/>
      <c r="L179" s="71"/>
      <c r="M179" s="71">
        <f t="shared" ref="M179:M181" si="25">if(Count(F179:L179)&gt;0,sum(F179:L179),"")</f>
        <v>200000</v>
      </c>
      <c r="N179" s="68" t="str">
        <f>if(ISNUMBER(M179)=false,"",if($J$8&lt;&gt;0,if(M179&lt;&gt;"",M179*$J$8,""),""))</f>
        <v/>
      </c>
      <c r="P179" s="56"/>
      <c r="Q179" s="382"/>
      <c r="R179" s="55" t="s">
        <v>329</v>
      </c>
      <c r="S179" s="189">
        <f t="shared" ref="S179:AE179" si="24">S177*$J$8</f>
        <v>0</v>
      </c>
      <c r="T179" s="189">
        <f t="shared" si="24"/>
        <v>0</v>
      </c>
      <c r="U179" s="393">
        <f t="shared" si="24"/>
        <v>0</v>
      </c>
      <c r="V179" s="189">
        <f t="shared" si="24"/>
        <v>0</v>
      </c>
      <c r="W179" s="189">
        <f t="shared" si="24"/>
        <v>0</v>
      </c>
      <c r="X179" s="394">
        <f t="shared" si="24"/>
        <v>0</v>
      </c>
      <c r="Y179" s="190">
        <f t="shared" si="24"/>
        <v>0</v>
      </c>
      <c r="Z179" s="189">
        <f t="shared" si="24"/>
        <v>0</v>
      </c>
      <c r="AA179" s="189">
        <f t="shared" si="24"/>
        <v>0</v>
      </c>
      <c r="AB179" s="189">
        <f t="shared" si="24"/>
        <v>0</v>
      </c>
      <c r="AC179" s="189">
        <f t="shared" si="24"/>
        <v>0</v>
      </c>
      <c r="AD179" s="189">
        <f t="shared" si="24"/>
        <v>0</v>
      </c>
      <c r="AE179" s="189">
        <f t="shared" si="24"/>
        <v>0</v>
      </c>
      <c r="AF179" s="184"/>
    </row>
    <row r="180" hidden="1">
      <c r="B180" s="108"/>
      <c r="C180" s="164" t="s">
        <v>334</v>
      </c>
      <c r="D180" s="108"/>
      <c r="E180" s="108"/>
      <c r="F180" s="70">
        <v>100000.0</v>
      </c>
      <c r="G180" s="119"/>
      <c r="H180" s="71"/>
      <c r="I180" s="71"/>
      <c r="J180" s="71"/>
      <c r="K180" s="71"/>
      <c r="L180" s="169" t="s">
        <v>1001</v>
      </c>
      <c r="M180" s="120">
        <f t="shared" si="25"/>
        <v>100000</v>
      </c>
      <c r="N180" s="133" t="s">
        <v>151</v>
      </c>
      <c r="O180" s="54"/>
      <c r="P180" s="54"/>
      <c r="Q180" s="181"/>
      <c r="S180" s="54"/>
      <c r="T180" s="54"/>
      <c r="U180" s="181"/>
      <c r="V180" s="54"/>
      <c r="W180" s="54"/>
      <c r="X180" s="285"/>
      <c r="Y180" s="54"/>
      <c r="Z180" s="54"/>
      <c r="AA180" s="54"/>
      <c r="AB180" s="54"/>
      <c r="AC180" s="54"/>
      <c r="AD180" s="54"/>
      <c r="AE180" s="54"/>
      <c r="AF180" s="184"/>
    </row>
    <row r="181" hidden="1">
      <c r="B181" s="108"/>
      <c r="C181" s="65"/>
      <c r="D181" s="108"/>
      <c r="E181" s="108"/>
      <c r="F181" s="119"/>
      <c r="G181" s="71"/>
      <c r="H181" s="71"/>
      <c r="I181" s="71"/>
      <c r="J181" s="71"/>
      <c r="K181" s="71"/>
      <c r="L181" s="71"/>
      <c r="M181" s="71" t="str">
        <f t="shared" si="25"/>
        <v/>
      </c>
      <c r="N181" s="68" t="str">
        <f t="shared" ref="N181:N182" si="26">M181</f>
        <v/>
      </c>
      <c r="O181" s="54"/>
      <c r="P181" s="54"/>
      <c r="Q181" s="185" t="s">
        <v>195</v>
      </c>
      <c r="U181" s="382"/>
      <c r="X181" s="184"/>
      <c r="AF181" s="184"/>
    </row>
    <row r="182" hidden="1">
      <c r="B182" s="108"/>
      <c r="C182" s="194" t="s">
        <v>198</v>
      </c>
      <c r="D182" s="108"/>
      <c r="E182" s="108"/>
      <c r="F182" s="113">
        <v>-52943.0</v>
      </c>
      <c r="G182" s="71"/>
      <c r="H182" s="130" t="s">
        <v>173</v>
      </c>
      <c r="I182" s="195">
        <f>I188-I176-I179+I184</f>
        <v>-509</v>
      </c>
      <c r="J182" s="196" t="s">
        <v>335</v>
      </c>
      <c r="N182" s="68" t="str">
        <f t="shared" si="26"/>
        <v/>
      </c>
      <c r="P182" s="56"/>
      <c r="Q182" s="382"/>
      <c r="R182" s="55" t="s">
        <v>327</v>
      </c>
      <c r="S182" s="140">
        <v>0.0</v>
      </c>
      <c r="T182" s="142"/>
      <c r="U182" s="395"/>
      <c r="V182" s="383"/>
      <c r="W182" s="142"/>
      <c r="X182" s="396"/>
      <c r="Y182" s="142"/>
      <c r="Z182" s="142"/>
      <c r="AA182" s="142"/>
      <c r="AB182" s="142"/>
      <c r="AC182" s="142"/>
      <c r="AD182" s="142"/>
      <c r="AE182" s="142"/>
      <c r="AF182" s="184"/>
    </row>
    <row r="183" hidden="1">
      <c r="B183" s="108"/>
      <c r="C183" s="108"/>
      <c r="D183" s="108"/>
      <c r="E183" s="108"/>
      <c r="F183" s="54"/>
      <c r="G183" s="71"/>
      <c r="H183" s="71"/>
      <c r="I183" s="71"/>
      <c r="J183" s="71"/>
      <c r="K183" s="71"/>
      <c r="L183" s="71"/>
      <c r="M183" s="67"/>
      <c r="N183" s="68"/>
      <c r="O183" s="54"/>
      <c r="P183" s="54"/>
      <c r="Q183" s="382"/>
      <c r="R183" s="31" t="s">
        <v>328</v>
      </c>
      <c r="S183" s="384">
        <v>0.0</v>
      </c>
      <c r="T183" s="385"/>
      <c r="U183" s="391"/>
      <c r="V183" s="385"/>
      <c r="W183" s="385"/>
      <c r="X183" s="397"/>
      <c r="Y183" s="385"/>
      <c r="Z183" s="385"/>
      <c r="AA183" s="385"/>
      <c r="AB183" s="385"/>
      <c r="AC183" s="385"/>
      <c r="AD183" s="385"/>
      <c r="AE183" s="385"/>
      <c r="AF183" s="184"/>
    </row>
    <row r="184" hidden="1">
      <c r="B184" s="108"/>
      <c r="C184" s="194" t="s">
        <v>199</v>
      </c>
      <c r="D184" s="108"/>
      <c r="E184" s="108"/>
      <c r="F184" s="113">
        <v>0.0</v>
      </c>
      <c r="G184" s="71"/>
      <c r="H184" s="130" t="s">
        <v>173</v>
      </c>
      <c r="I184" s="131">
        <f>N185-N186</f>
        <v>0</v>
      </c>
      <c r="J184" s="71"/>
      <c r="K184" s="71"/>
      <c r="L184" s="71"/>
      <c r="M184" s="71"/>
      <c r="N184" s="68"/>
      <c r="P184" s="56"/>
      <c r="Q184" s="382"/>
      <c r="R184" s="55" t="s">
        <v>329</v>
      </c>
      <c r="S184" s="189">
        <f t="shared" ref="S184:AE184" si="27">S182*$J$8</f>
        <v>0</v>
      </c>
      <c r="T184" s="189">
        <f t="shared" si="27"/>
        <v>0</v>
      </c>
      <c r="U184" s="393">
        <f t="shared" si="27"/>
        <v>0</v>
      </c>
      <c r="V184" s="189">
        <f t="shared" si="27"/>
        <v>0</v>
      </c>
      <c r="W184" s="189">
        <f t="shared" si="27"/>
        <v>0</v>
      </c>
      <c r="X184" s="394">
        <f t="shared" si="27"/>
        <v>0</v>
      </c>
      <c r="Y184" s="190">
        <f t="shared" si="27"/>
        <v>0</v>
      </c>
      <c r="Z184" s="189">
        <f t="shared" si="27"/>
        <v>0</v>
      </c>
      <c r="AA184" s="189">
        <f t="shared" si="27"/>
        <v>0</v>
      </c>
      <c r="AB184" s="189">
        <f t="shared" si="27"/>
        <v>0</v>
      </c>
      <c r="AC184" s="189">
        <f t="shared" si="27"/>
        <v>0</v>
      </c>
      <c r="AD184" s="189">
        <f t="shared" si="27"/>
        <v>0</v>
      </c>
      <c r="AE184" s="189">
        <f t="shared" si="27"/>
        <v>0</v>
      </c>
      <c r="AF184" s="184"/>
    </row>
    <row r="185" hidden="1">
      <c r="B185" s="198" t="s">
        <v>205</v>
      </c>
      <c r="C185" s="105" t="s">
        <v>336</v>
      </c>
      <c r="D185" s="108"/>
      <c r="E185" s="108"/>
      <c r="F185" s="125"/>
      <c r="G185" s="71"/>
      <c r="H185" s="169"/>
      <c r="I185" s="71"/>
      <c r="J185" s="71"/>
      <c r="K185" s="71"/>
      <c r="L185" s="71"/>
      <c r="M185" s="71"/>
      <c r="N185" s="134" t="str">
        <f t="shared" ref="N185:N186" si="28">F185</f>
        <v/>
      </c>
      <c r="O185" s="54"/>
      <c r="P185" s="54"/>
      <c r="Q185" s="398"/>
      <c r="R185" s="399"/>
      <c r="S185" s="399"/>
      <c r="T185" s="399"/>
      <c r="U185" s="398"/>
      <c r="V185" s="399"/>
      <c r="W185" s="399"/>
      <c r="X185" s="201"/>
      <c r="Y185" s="399"/>
      <c r="Z185" s="399"/>
      <c r="AA185" s="399"/>
      <c r="AB185" s="399"/>
      <c r="AC185" s="399"/>
      <c r="AD185" s="399"/>
      <c r="AE185" s="399"/>
      <c r="AF185" s="201"/>
    </row>
    <row r="186" hidden="1">
      <c r="B186" s="192" t="s">
        <v>128</v>
      </c>
      <c r="C186" s="164" t="s">
        <v>337</v>
      </c>
      <c r="D186" s="108"/>
      <c r="E186" s="108"/>
      <c r="F186" s="118" t="str">
        <f>O69</f>
        <v/>
      </c>
      <c r="G186" s="71"/>
      <c r="H186" s="169" t="s">
        <v>338</v>
      </c>
      <c r="I186" s="71"/>
      <c r="J186" s="71"/>
      <c r="K186" s="71">
        <f>I188+F184</f>
        <v>99491</v>
      </c>
      <c r="L186" s="71"/>
      <c r="M186" s="71"/>
      <c r="N186" s="134" t="str">
        <f t="shared" si="28"/>
        <v/>
      </c>
      <c r="O186" s="54"/>
      <c r="P186" s="54"/>
    </row>
    <row r="187" hidden="1">
      <c r="B187" s="108"/>
      <c r="C187" s="108"/>
      <c r="D187" s="108"/>
      <c r="E187" s="108"/>
      <c r="F187" s="119"/>
      <c r="G187" s="71"/>
      <c r="H187" s="71"/>
      <c r="I187" s="71"/>
      <c r="J187" s="71">
        <f>I176+I179+I182-I184</f>
        <v>99491</v>
      </c>
      <c r="K187" s="71"/>
      <c r="L187" s="71"/>
      <c r="M187" s="71"/>
      <c r="N187" s="71"/>
    </row>
    <row r="188" hidden="1">
      <c r="B188" s="108"/>
      <c r="C188" s="194" t="s">
        <v>201</v>
      </c>
      <c r="D188" s="108"/>
      <c r="E188" s="108"/>
      <c r="F188" s="113">
        <v>47057.0</v>
      </c>
      <c r="G188" s="71"/>
      <c r="H188" s="130" t="s">
        <v>173</v>
      </c>
      <c r="I188" s="131">
        <f>sum(O189:O207)</f>
        <v>99491</v>
      </c>
      <c r="J188" s="135"/>
      <c r="K188" s="71"/>
      <c r="L188" s="71"/>
      <c r="M188" s="71"/>
      <c r="N188" s="71"/>
      <c r="P188" s="2" t="s">
        <v>203</v>
      </c>
      <c r="Q188" s="59">
        <f>M189+N190+N191+N192+N193+N194+N195+N196+N197-M198-N199-N200+N201+M202-M203-M204-M205+M206+M207</f>
        <v>99491</v>
      </c>
    </row>
    <row r="189" hidden="1">
      <c r="B189" s="108"/>
      <c r="C189" s="164" t="s">
        <v>204</v>
      </c>
      <c r="D189" s="108"/>
      <c r="E189" s="108"/>
      <c r="F189" s="132">
        <f>F180+F177</f>
        <v>100000</v>
      </c>
      <c r="G189" s="119"/>
      <c r="H189" s="71"/>
      <c r="I189" s="71"/>
      <c r="J189" s="71"/>
      <c r="K189" s="71"/>
      <c r="L189" s="71"/>
      <c r="M189" s="120">
        <f t="shared" ref="M189:M201" si="30">if(Count(F189:L189)&gt;0,sum(F189:L189),"")</f>
        <v>100000</v>
      </c>
      <c r="N189" s="54"/>
      <c r="O189" s="136">
        <f>M189</f>
        <v>100000</v>
      </c>
      <c r="P189" s="54"/>
    </row>
    <row r="190" hidden="1">
      <c r="B190" s="137" t="s">
        <v>205</v>
      </c>
      <c r="C190" s="164" t="s">
        <v>206</v>
      </c>
      <c r="D190" s="65"/>
      <c r="E190" s="65"/>
      <c r="F190" s="132" t="str">
        <f t="shared" ref="F190:L190" si="29">F27</f>
        <v/>
      </c>
      <c r="G190" s="132" t="str">
        <f t="shared" si="29"/>
        <v/>
      </c>
      <c r="H190" s="132" t="str">
        <f t="shared" si="29"/>
        <v/>
      </c>
      <c r="I190" s="132" t="str">
        <f t="shared" si="29"/>
        <v/>
      </c>
      <c r="J190" s="132" t="str">
        <f t="shared" si="29"/>
        <v/>
      </c>
      <c r="K190" s="132" t="str">
        <f t="shared" si="29"/>
        <v/>
      </c>
      <c r="L190" s="132" t="str">
        <f t="shared" si="29"/>
        <v/>
      </c>
      <c r="M190" s="120" t="str">
        <f t="shared" si="30"/>
        <v/>
      </c>
      <c r="N190" s="134" t="str">
        <f t="shared" ref="N190:N197" si="32">if(ISNUMBER(M190)=false,"",if($J$8&lt;&gt;0,if(M190&lt;&gt;"",M190*$J$8,""),""))</f>
        <v/>
      </c>
      <c r="O190" s="138" t="str">
        <f t="shared" ref="O190:O197" si="33">N190</f>
        <v/>
      </c>
      <c r="P190" s="54"/>
    </row>
    <row r="191" hidden="1">
      <c r="B191" s="137" t="s">
        <v>205</v>
      </c>
      <c r="C191" s="203" t="s">
        <v>207</v>
      </c>
      <c r="D191" s="65"/>
      <c r="E191" s="65"/>
      <c r="F191" s="132">
        <f t="shared" ref="F191:L191" si="31">F28</f>
        <v>-1028377</v>
      </c>
      <c r="G191" s="132">
        <f t="shared" si="31"/>
        <v>-1258953</v>
      </c>
      <c r="H191" s="132" t="str">
        <f t="shared" si="31"/>
        <v/>
      </c>
      <c r="I191" s="132">
        <f t="shared" si="31"/>
        <v>-477853</v>
      </c>
      <c r="J191" s="132">
        <f t="shared" si="31"/>
        <v>-615999</v>
      </c>
      <c r="K191" s="132">
        <f t="shared" si="31"/>
        <v>-363483</v>
      </c>
      <c r="L191" s="132" t="str">
        <f t="shared" si="31"/>
        <v/>
      </c>
      <c r="M191" s="120">
        <f t="shared" si="30"/>
        <v>-3744665</v>
      </c>
      <c r="N191" s="134" t="str">
        <f t="shared" si="32"/>
        <v/>
      </c>
      <c r="O191" s="138" t="str">
        <f t="shared" si="33"/>
        <v/>
      </c>
      <c r="P191" s="54"/>
    </row>
    <row r="192" hidden="1">
      <c r="B192" s="137" t="s">
        <v>205</v>
      </c>
      <c r="C192" s="164" t="s">
        <v>208</v>
      </c>
      <c r="D192" s="65"/>
      <c r="E192" s="65"/>
      <c r="F192" s="132" t="str">
        <f t="shared" ref="F192:L192" si="34">F34</f>
        <v/>
      </c>
      <c r="G192" s="132" t="str">
        <f t="shared" si="34"/>
        <v/>
      </c>
      <c r="H192" s="132">
        <f t="shared" si="34"/>
        <v>105.56</v>
      </c>
      <c r="I192" s="132" t="str">
        <f t="shared" si="34"/>
        <v/>
      </c>
      <c r="J192" s="132" t="str">
        <f t="shared" si="34"/>
        <v/>
      </c>
      <c r="K192" s="132" t="str">
        <f t="shared" si="34"/>
        <v/>
      </c>
      <c r="L192" s="132" t="str">
        <f t="shared" si="34"/>
        <v/>
      </c>
      <c r="M192" s="120">
        <f t="shared" si="30"/>
        <v>105.56</v>
      </c>
      <c r="N192" s="134" t="str">
        <f t="shared" si="32"/>
        <v/>
      </c>
      <c r="O192" s="138" t="str">
        <f t="shared" si="33"/>
        <v/>
      </c>
      <c r="P192" s="54"/>
    </row>
    <row r="193" hidden="1">
      <c r="B193" s="137" t="s">
        <v>205</v>
      </c>
      <c r="C193" s="203" t="s">
        <v>209</v>
      </c>
      <c r="D193" s="65"/>
      <c r="E193" s="65"/>
      <c r="F193" s="132" t="str">
        <f t="shared" ref="F193:L193" si="35">F37</f>
        <v/>
      </c>
      <c r="G193" s="132" t="str">
        <f t="shared" si="35"/>
        <v/>
      </c>
      <c r="H193" s="132" t="str">
        <f t="shared" si="35"/>
        <v/>
      </c>
      <c r="I193" s="132" t="str">
        <f t="shared" si="35"/>
        <v/>
      </c>
      <c r="J193" s="132" t="str">
        <f t="shared" si="35"/>
        <v/>
      </c>
      <c r="K193" s="132" t="str">
        <f t="shared" si="35"/>
        <v/>
      </c>
      <c r="L193" s="132" t="str">
        <f t="shared" si="35"/>
        <v/>
      </c>
      <c r="M193" s="120" t="str">
        <f t="shared" si="30"/>
        <v/>
      </c>
      <c r="N193" s="68" t="str">
        <f t="shared" si="32"/>
        <v/>
      </c>
      <c r="O193" s="138" t="str">
        <f t="shared" si="33"/>
        <v/>
      </c>
      <c r="P193" s="54"/>
    </row>
    <row r="194" hidden="1">
      <c r="B194" s="137" t="s">
        <v>205</v>
      </c>
      <c r="C194" s="164" t="s">
        <v>210</v>
      </c>
      <c r="D194" s="65"/>
      <c r="E194" s="65"/>
      <c r="F194" s="132" t="str">
        <f t="shared" ref="F194:L194" si="36">F38</f>
        <v/>
      </c>
      <c r="G194" s="132" t="str">
        <f t="shared" si="36"/>
        <v/>
      </c>
      <c r="H194" s="132" t="str">
        <f t="shared" si="36"/>
        <v/>
      </c>
      <c r="I194" s="132" t="str">
        <f t="shared" si="36"/>
        <v/>
      </c>
      <c r="J194" s="132" t="str">
        <f t="shared" si="36"/>
        <v/>
      </c>
      <c r="K194" s="132" t="str">
        <f t="shared" si="36"/>
        <v/>
      </c>
      <c r="L194" s="132" t="str">
        <f t="shared" si="36"/>
        <v/>
      </c>
      <c r="M194" s="120" t="str">
        <f t="shared" si="30"/>
        <v/>
      </c>
      <c r="N194" s="134" t="str">
        <f t="shared" si="32"/>
        <v/>
      </c>
      <c r="O194" s="138" t="str">
        <f t="shared" si="33"/>
        <v/>
      </c>
      <c r="P194" s="54"/>
    </row>
    <row r="195" hidden="1">
      <c r="B195" s="137" t="s">
        <v>205</v>
      </c>
      <c r="C195" s="164" t="s">
        <v>211</v>
      </c>
      <c r="D195" s="65"/>
      <c r="E195" s="65"/>
      <c r="F195" s="132" t="str">
        <f>F39</f>
        <v/>
      </c>
      <c r="G195" s="132"/>
      <c r="H195" s="132"/>
      <c r="I195" s="132"/>
      <c r="J195" s="132"/>
      <c r="K195" s="132"/>
      <c r="L195" s="132"/>
      <c r="M195" s="120" t="str">
        <f t="shared" si="30"/>
        <v/>
      </c>
      <c r="N195" s="134" t="str">
        <f t="shared" si="32"/>
        <v/>
      </c>
      <c r="O195" s="138" t="str">
        <f t="shared" si="33"/>
        <v/>
      </c>
      <c r="P195" s="54"/>
    </row>
    <row r="196" hidden="1">
      <c r="B196" s="137" t="s">
        <v>205</v>
      </c>
      <c r="C196" s="203" t="s">
        <v>212</v>
      </c>
      <c r="D196" s="65"/>
      <c r="E196" s="65"/>
      <c r="F196" s="132" t="str">
        <f t="shared" ref="F196:L196" si="37">F44</f>
        <v/>
      </c>
      <c r="G196" s="132" t="str">
        <f t="shared" si="37"/>
        <v/>
      </c>
      <c r="H196" s="132" t="str">
        <f t="shared" si="37"/>
        <v/>
      </c>
      <c r="I196" s="132" t="str">
        <f t="shared" si="37"/>
        <v/>
      </c>
      <c r="J196" s="132" t="str">
        <f t="shared" si="37"/>
        <v/>
      </c>
      <c r="K196" s="132" t="str">
        <f t="shared" si="37"/>
        <v/>
      </c>
      <c r="L196" s="132" t="str">
        <f t="shared" si="37"/>
        <v/>
      </c>
      <c r="M196" s="120" t="str">
        <f t="shared" si="30"/>
        <v/>
      </c>
      <c r="N196" s="68" t="str">
        <f t="shared" si="32"/>
        <v/>
      </c>
      <c r="O196" s="138" t="str">
        <f t="shared" si="33"/>
        <v/>
      </c>
      <c r="P196" s="54"/>
    </row>
    <row r="197" hidden="1">
      <c r="B197" s="137" t="s">
        <v>205</v>
      </c>
      <c r="C197" s="203" t="s">
        <v>213</v>
      </c>
      <c r="D197" s="65"/>
      <c r="E197" s="65"/>
      <c r="F197" s="132" t="str">
        <f t="shared" ref="F197:L197" si="38">F45</f>
        <v/>
      </c>
      <c r="G197" s="132" t="str">
        <f t="shared" si="38"/>
        <v/>
      </c>
      <c r="H197" s="132" t="str">
        <f t="shared" si="38"/>
        <v/>
      </c>
      <c r="I197" s="132" t="str">
        <f t="shared" si="38"/>
        <v/>
      </c>
      <c r="J197" s="132" t="str">
        <f t="shared" si="38"/>
        <v/>
      </c>
      <c r="K197" s="132" t="str">
        <f t="shared" si="38"/>
        <v/>
      </c>
      <c r="L197" s="132" t="str">
        <f t="shared" si="38"/>
        <v/>
      </c>
      <c r="M197" s="120" t="str">
        <f t="shared" si="30"/>
        <v/>
      </c>
      <c r="N197" s="68" t="str">
        <f t="shared" si="32"/>
        <v/>
      </c>
      <c r="O197" s="138" t="str">
        <f t="shared" si="33"/>
        <v/>
      </c>
      <c r="P197" s="54"/>
    </row>
    <row r="198" hidden="1">
      <c r="B198" s="65" t="s">
        <v>128</v>
      </c>
      <c r="C198" s="203" t="s">
        <v>214</v>
      </c>
      <c r="D198" s="65"/>
      <c r="E198" s="65"/>
      <c r="F198" s="140"/>
      <c r="G198" s="71"/>
      <c r="H198" s="71"/>
      <c r="I198" s="71"/>
      <c r="J198" s="71"/>
      <c r="K198" s="71"/>
      <c r="L198" s="71"/>
      <c r="M198" s="68" t="str">
        <f t="shared" si="30"/>
        <v/>
      </c>
      <c r="N198" s="141"/>
      <c r="O198" s="138">
        <f>-M198</f>
        <v>0</v>
      </c>
      <c r="P198" s="54"/>
    </row>
    <row r="199" hidden="1">
      <c r="B199" s="65" t="s">
        <v>128</v>
      </c>
      <c r="C199" s="203" t="s">
        <v>215</v>
      </c>
      <c r="D199" s="65"/>
      <c r="E199" s="65"/>
      <c r="F199" s="132" t="str">
        <f t="shared" ref="F199:L199" si="39">F49</f>
        <v/>
      </c>
      <c r="G199" s="132" t="str">
        <f t="shared" si="39"/>
        <v/>
      </c>
      <c r="H199" s="132" t="str">
        <f t="shared" si="39"/>
        <v/>
      </c>
      <c r="I199" s="132" t="str">
        <f t="shared" si="39"/>
        <v/>
      </c>
      <c r="J199" s="132" t="str">
        <f t="shared" si="39"/>
        <v/>
      </c>
      <c r="K199" s="132" t="str">
        <f t="shared" si="39"/>
        <v/>
      </c>
      <c r="L199" s="132" t="str">
        <f t="shared" si="39"/>
        <v/>
      </c>
      <c r="M199" s="120" t="str">
        <f t="shared" si="30"/>
        <v/>
      </c>
      <c r="N199" s="68" t="str">
        <f t="shared" ref="N199:N201" si="41">if(ISNUMBER(M199)=false,"",if($J$8&lt;&gt;0,if(M199&lt;&gt;"",M199*$J$8,""),""))</f>
        <v/>
      </c>
      <c r="O199" s="138">
        <f t="shared" ref="O199:O201" si="42">-N199</f>
        <v>0</v>
      </c>
    </row>
    <row r="200" hidden="1">
      <c r="B200" s="65" t="s">
        <v>128</v>
      </c>
      <c r="C200" s="164" t="s">
        <v>216</v>
      </c>
      <c r="D200" s="65"/>
      <c r="E200" s="65"/>
      <c r="F200" s="132" t="str">
        <f t="shared" ref="F200:L200" si="40">F49</f>
        <v/>
      </c>
      <c r="G200" s="132" t="str">
        <f t="shared" si="40"/>
        <v/>
      </c>
      <c r="H200" s="132" t="str">
        <f t="shared" si="40"/>
        <v/>
      </c>
      <c r="I200" s="132" t="str">
        <f t="shared" si="40"/>
        <v/>
      </c>
      <c r="J200" s="132" t="str">
        <f t="shared" si="40"/>
        <v/>
      </c>
      <c r="K200" s="132" t="str">
        <f t="shared" si="40"/>
        <v/>
      </c>
      <c r="L200" s="132" t="str">
        <f t="shared" si="40"/>
        <v/>
      </c>
      <c r="M200" s="120" t="str">
        <f t="shared" si="30"/>
        <v/>
      </c>
      <c r="N200" s="68" t="str">
        <f t="shared" si="41"/>
        <v/>
      </c>
      <c r="O200" s="138">
        <f t="shared" si="42"/>
        <v>0</v>
      </c>
    </row>
    <row r="201" hidden="1">
      <c r="B201" s="129" t="s">
        <v>128</v>
      </c>
      <c r="C201" s="164" t="s">
        <v>217</v>
      </c>
      <c r="D201" s="65"/>
      <c r="E201" s="65"/>
      <c r="F201" s="140">
        <v>155.0</v>
      </c>
      <c r="G201" s="142"/>
      <c r="H201" s="66"/>
      <c r="I201" s="66"/>
      <c r="J201" s="66"/>
      <c r="K201" s="66"/>
      <c r="L201" s="66"/>
      <c r="M201" s="120">
        <f t="shared" si="30"/>
        <v>155</v>
      </c>
      <c r="N201" s="134" t="str">
        <f t="shared" si="41"/>
        <v/>
      </c>
      <c r="O201" s="138">
        <f t="shared" si="42"/>
        <v>0</v>
      </c>
      <c r="P201" s="143" t="s">
        <v>340</v>
      </c>
    </row>
    <row r="202" hidden="1">
      <c r="B202" s="144" t="s">
        <v>205</v>
      </c>
      <c r="C202" s="164" t="s">
        <v>341</v>
      </c>
      <c r="D202" s="108"/>
      <c r="E202" s="108"/>
      <c r="F202" s="145">
        <v>2.0</v>
      </c>
      <c r="G202" s="2" t="s">
        <v>342</v>
      </c>
      <c r="H202" s="168">
        <f>O33</f>
        <v>2</v>
      </c>
      <c r="I202" s="196" t="s">
        <v>309</v>
      </c>
      <c r="M202" s="134">
        <f t="shared" ref="M202:M203" si="43">F202</f>
        <v>2</v>
      </c>
      <c r="N202" s="141"/>
      <c r="O202" s="138">
        <f>M202</f>
        <v>2</v>
      </c>
    </row>
    <row r="203" hidden="1">
      <c r="B203" s="108" t="s">
        <v>128</v>
      </c>
      <c r="C203" s="164" t="s">
        <v>343</v>
      </c>
      <c r="D203" s="108"/>
      <c r="E203" s="108"/>
      <c r="F203" s="145">
        <v>511.0</v>
      </c>
      <c r="G203" s="2" t="s">
        <v>342</v>
      </c>
      <c r="H203" s="168">
        <f>O50</f>
        <v>511</v>
      </c>
      <c r="I203" s="196" t="s">
        <v>307</v>
      </c>
      <c r="M203" s="134">
        <f t="shared" si="43"/>
        <v>511</v>
      </c>
      <c r="N203" s="141"/>
      <c r="O203" s="138">
        <f t="shared" ref="O203:O205" si="44">-M203</f>
        <v>-511</v>
      </c>
    </row>
    <row r="204" hidden="1">
      <c r="B204" s="108" t="s">
        <v>128</v>
      </c>
      <c r="C204" s="164" t="s">
        <v>221</v>
      </c>
      <c r="D204" s="108"/>
      <c r="E204" s="108"/>
      <c r="F204" s="145"/>
      <c r="G204" s="71"/>
      <c r="H204" s="71"/>
      <c r="I204" s="71"/>
      <c r="J204" s="71"/>
      <c r="K204" s="71"/>
      <c r="L204" s="71"/>
      <c r="M204" s="134" t="str">
        <f t="shared" ref="M204:M223" si="45">if(Count(F204:L204)&gt;0,sum(F204:L204),"")</f>
        <v/>
      </c>
      <c r="N204" s="141"/>
      <c r="O204" s="138">
        <f t="shared" si="44"/>
        <v>0</v>
      </c>
      <c r="Q204" s="2" t="s">
        <v>222</v>
      </c>
    </row>
    <row r="205" hidden="1">
      <c r="B205" s="108" t="s">
        <v>128</v>
      </c>
      <c r="C205" s="164" t="s">
        <v>344</v>
      </c>
      <c r="D205" s="108"/>
      <c r="E205" s="108"/>
      <c r="F205" s="132" t="str">
        <f>F186</f>
        <v/>
      </c>
      <c r="G205" s="71"/>
      <c r="H205" s="71"/>
      <c r="I205" s="71"/>
      <c r="J205" s="71"/>
      <c r="K205" s="71"/>
      <c r="L205" s="71"/>
      <c r="M205" s="134" t="str">
        <f t="shared" si="45"/>
        <v/>
      </c>
      <c r="N205" s="141"/>
      <c r="O205" s="138">
        <f t="shared" si="44"/>
        <v>0</v>
      </c>
    </row>
    <row r="206" hidden="1">
      <c r="B206" s="144" t="s">
        <v>205</v>
      </c>
      <c r="C206" s="167" t="s">
        <v>224</v>
      </c>
      <c r="D206" s="108"/>
      <c r="E206" s="108"/>
      <c r="F206" s="145" t="s">
        <v>151</v>
      </c>
      <c r="G206" s="71"/>
      <c r="H206" s="71"/>
      <c r="I206" s="71"/>
      <c r="J206" s="71"/>
      <c r="K206" s="71"/>
      <c r="L206" s="71"/>
      <c r="M206" s="134" t="str">
        <f t="shared" si="45"/>
        <v/>
      </c>
      <c r="N206" s="141"/>
      <c r="O206" s="138" t="str">
        <f t="shared" ref="O206:O207" si="46">M206</f>
        <v/>
      </c>
    </row>
    <row r="207" hidden="1">
      <c r="B207" s="144" t="s">
        <v>205</v>
      </c>
      <c r="C207" s="167" t="s">
        <v>225</v>
      </c>
      <c r="D207" s="108"/>
      <c r="E207" s="108"/>
      <c r="F207" s="145" t="s">
        <v>151</v>
      </c>
      <c r="G207" s="71"/>
      <c r="H207" s="71"/>
      <c r="I207" s="71"/>
      <c r="J207" s="71"/>
      <c r="K207" s="71"/>
      <c r="L207" s="71"/>
      <c r="M207" s="134" t="str">
        <f t="shared" si="45"/>
        <v/>
      </c>
      <c r="N207" s="141"/>
      <c r="O207" s="138" t="str">
        <f t="shared" si="46"/>
        <v/>
      </c>
    </row>
    <row r="208" hidden="1">
      <c r="B208" s="40"/>
      <c r="C208" s="146"/>
      <c r="D208" s="41"/>
      <c r="E208" s="41"/>
      <c r="F208" s="147"/>
      <c r="G208" s="43"/>
      <c r="H208" s="43"/>
      <c r="I208" s="43"/>
      <c r="J208" s="43"/>
      <c r="K208" s="43"/>
      <c r="L208" s="43"/>
      <c r="M208" s="85" t="str">
        <f t="shared" si="45"/>
        <v/>
      </c>
      <c r="N208" s="48" t="str">
        <f t="shared" ref="N208:N223" si="47">if(ISNUMBER(M208)=false,"",if($J$8&lt;&gt;0,if(M208&lt;&gt;"",M208*$J$8,""),""))</f>
        <v/>
      </c>
      <c r="O208" s="148"/>
    </row>
    <row r="209" hidden="1">
      <c r="B209" s="40"/>
      <c r="C209" s="146"/>
      <c r="D209" s="41"/>
      <c r="E209" s="41"/>
      <c r="F209" s="147"/>
      <c r="G209" s="43"/>
      <c r="H209" s="43"/>
      <c r="I209" s="43"/>
      <c r="J209" s="43"/>
      <c r="K209" s="43"/>
      <c r="L209" s="43"/>
      <c r="M209" s="85" t="str">
        <f t="shared" si="45"/>
        <v/>
      </c>
      <c r="N209" s="48" t="str">
        <f t="shared" si="47"/>
        <v/>
      </c>
      <c r="O209" s="148"/>
    </row>
    <row r="210" hidden="1">
      <c r="B210" s="40"/>
      <c r="C210" s="146"/>
      <c r="D210" s="41"/>
      <c r="E210" s="41"/>
      <c r="F210" s="147"/>
      <c r="G210" s="43"/>
      <c r="H210" s="43"/>
      <c r="I210" s="43"/>
      <c r="J210" s="43"/>
      <c r="K210" s="43"/>
      <c r="L210" s="43"/>
      <c r="M210" s="85" t="str">
        <f t="shared" si="45"/>
        <v/>
      </c>
      <c r="N210" s="48" t="str">
        <f t="shared" si="47"/>
        <v/>
      </c>
      <c r="O210" s="148"/>
    </row>
    <row r="211" hidden="1">
      <c r="B211" s="40"/>
      <c r="C211" s="146"/>
      <c r="D211" s="41"/>
      <c r="E211" s="41"/>
      <c r="F211" s="147"/>
      <c r="G211" s="43"/>
      <c r="H211" s="43"/>
      <c r="I211" s="43"/>
      <c r="J211" s="43"/>
      <c r="K211" s="43"/>
      <c r="L211" s="43"/>
      <c r="M211" s="85" t="str">
        <f t="shared" si="45"/>
        <v/>
      </c>
      <c r="N211" s="48" t="str">
        <f t="shared" si="47"/>
        <v/>
      </c>
      <c r="O211" s="148"/>
    </row>
    <row r="212" hidden="1">
      <c r="B212" s="40"/>
      <c r="C212" s="146"/>
      <c r="D212" s="41"/>
      <c r="E212" s="41"/>
      <c r="F212" s="147"/>
      <c r="G212" s="43"/>
      <c r="H212" s="43"/>
      <c r="I212" s="43"/>
      <c r="J212" s="43"/>
      <c r="K212" s="43"/>
      <c r="L212" s="43"/>
      <c r="M212" s="85" t="str">
        <f t="shared" si="45"/>
        <v/>
      </c>
      <c r="N212" s="48" t="str">
        <f t="shared" si="47"/>
        <v/>
      </c>
      <c r="O212" s="148"/>
    </row>
    <row r="213" hidden="1">
      <c r="B213" s="40"/>
      <c r="C213" s="146"/>
      <c r="D213" s="41"/>
      <c r="E213" s="41"/>
      <c r="F213" s="147"/>
      <c r="G213" s="43"/>
      <c r="H213" s="43"/>
      <c r="I213" s="43"/>
      <c r="J213" s="43"/>
      <c r="K213" s="43"/>
      <c r="L213" s="43"/>
      <c r="M213" s="85" t="str">
        <f t="shared" si="45"/>
        <v/>
      </c>
      <c r="N213" s="48" t="str">
        <f t="shared" si="47"/>
        <v/>
      </c>
      <c r="O213" s="148"/>
    </row>
    <row r="214" hidden="1">
      <c r="B214" s="40"/>
      <c r="C214" s="146"/>
      <c r="D214" s="41"/>
      <c r="E214" s="41"/>
      <c r="F214" s="147"/>
      <c r="G214" s="43"/>
      <c r="H214" s="43"/>
      <c r="I214" s="43"/>
      <c r="J214" s="43"/>
      <c r="K214" s="43"/>
      <c r="L214" s="43"/>
      <c r="M214" s="85" t="str">
        <f t="shared" si="45"/>
        <v/>
      </c>
      <c r="N214" s="48" t="str">
        <f t="shared" si="47"/>
        <v/>
      </c>
      <c r="O214" s="148"/>
    </row>
    <row r="215" hidden="1">
      <c r="B215" s="40"/>
      <c r="C215" s="146"/>
      <c r="D215" s="41"/>
      <c r="E215" s="41"/>
      <c r="F215" s="147"/>
      <c r="G215" s="43"/>
      <c r="H215" s="43"/>
      <c r="I215" s="43"/>
      <c r="J215" s="43"/>
      <c r="K215" s="43"/>
      <c r="L215" s="43"/>
      <c r="M215" s="85" t="str">
        <f t="shared" si="45"/>
        <v/>
      </c>
      <c r="N215" s="48" t="str">
        <f t="shared" si="47"/>
        <v/>
      </c>
      <c r="O215" s="148"/>
    </row>
    <row r="216" hidden="1">
      <c r="B216" s="40"/>
      <c r="C216" s="146"/>
      <c r="D216" s="41"/>
      <c r="E216" s="41"/>
      <c r="F216" s="147"/>
      <c r="G216" s="43"/>
      <c r="H216" s="43"/>
      <c r="I216" s="43"/>
      <c r="J216" s="43"/>
      <c r="K216" s="43"/>
      <c r="L216" s="43"/>
      <c r="M216" s="85" t="str">
        <f t="shared" si="45"/>
        <v/>
      </c>
      <c r="N216" s="48" t="str">
        <f t="shared" si="47"/>
        <v/>
      </c>
      <c r="O216" s="149" t="str">
        <f>M217</f>
        <v/>
      </c>
      <c r="P216" s="56" t="s">
        <v>226</v>
      </c>
    </row>
    <row r="217" hidden="1">
      <c r="B217" s="40"/>
      <c r="C217" s="146"/>
      <c r="D217" s="41"/>
      <c r="E217" s="41"/>
      <c r="F217" s="147"/>
      <c r="G217" s="43"/>
      <c r="H217" s="43"/>
      <c r="I217" s="43"/>
      <c r="J217" s="43"/>
      <c r="K217" s="43"/>
      <c r="L217" s="43"/>
      <c r="M217" s="85" t="str">
        <f t="shared" si="45"/>
        <v/>
      </c>
      <c r="N217" s="48" t="str">
        <f t="shared" si="47"/>
        <v/>
      </c>
      <c r="O217" s="136"/>
      <c r="P217" s="54"/>
    </row>
    <row r="218" hidden="1">
      <c r="B218" s="40"/>
      <c r="C218" s="146"/>
      <c r="D218" s="41"/>
      <c r="E218" s="41"/>
      <c r="F218" s="147"/>
      <c r="G218" s="43"/>
      <c r="H218" s="43"/>
      <c r="I218" s="43"/>
      <c r="J218" s="43"/>
      <c r="K218" s="43"/>
      <c r="L218" s="43"/>
      <c r="M218" s="85" t="str">
        <f t="shared" si="45"/>
        <v/>
      </c>
      <c r="N218" s="48" t="str">
        <f t="shared" si="47"/>
        <v/>
      </c>
      <c r="O218" s="136"/>
      <c r="P218" s="54"/>
    </row>
    <row r="219" hidden="1">
      <c r="B219" s="40"/>
      <c r="C219" s="146"/>
      <c r="D219" s="41"/>
      <c r="E219" s="41"/>
      <c r="F219" s="147"/>
      <c r="G219" s="43"/>
      <c r="H219" s="43"/>
      <c r="I219" s="43"/>
      <c r="J219" s="43"/>
      <c r="K219" s="43"/>
      <c r="L219" s="43"/>
      <c r="M219" s="85" t="str">
        <f t="shared" si="45"/>
        <v/>
      </c>
      <c r="N219" s="48" t="str">
        <f t="shared" si="47"/>
        <v/>
      </c>
      <c r="O219" s="149" t="str">
        <f>M220</f>
        <v/>
      </c>
      <c r="P219" s="56" t="s">
        <v>226</v>
      </c>
    </row>
    <row r="220" hidden="1">
      <c r="B220" s="40"/>
      <c r="C220" s="146"/>
      <c r="D220" s="41"/>
      <c r="E220" s="41"/>
      <c r="F220" s="147"/>
      <c r="G220" s="43"/>
      <c r="H220" s="43"/>
      <c r="I220" s="43"/>
      <c r="J220" s="43"/>
      <c r="K220" s="43"/>
      <c r="L220" s="43"/>
      <c r="M220" s="85" t="str">
        <f t="shared" si="45"/>
        <v/>
      </c>
      <c r="N220" s="48" t="str">
        <f t="shared" si="47"/>
        <v/>
      </c>
      <c r="O220" s="150"/>
      <c r="P220" s="54"/>
    </row>
    <row r="221" hidden="1">
      <c r="B221" s="40"/>
      <c r="C221" s="146"/>
      <c r="D221" s="41"/>
      <c r="E221" s="41"/>
      <c r="F221" s="147"/>
      <c r="G221" s="43"/>
      <c r="H221" s="43"/>
      <c r="I221" s="43"/>
      <c r="J221" s="43"/>
      <c r="K221" s="43"/>
      <c r="L221" s="43"/>
      <c r="M221" s="85" t="str">
        <f t="shared" si="45"/>
        <v/>
      </c>
      <c r="N221" s="48" t="str">
        <f t="shared" si="47"/>
        <v/>
      </c>
      <c r="O221" s="150"/>
      <c r="P221" s="54"/>
    </row>
    <row r="222" hidden="1">
      <c r="B222" s="40"/>
      <c r="C222" s="146"/>
      <c r="D222" s="41"/>
      <c r="E222" s="41"/>
      <c r="F222" s="147"/>
      <c r="G222" s="43"/>
      <c r="H222" s="43"/>
      <c r="I222" s="43"/>
      <c r="J222" s="43"/>
      <c r="K222" s="43"/>
      <c r="L222" s="43"/>
      <c r="M222" s="85" t="str">
        <f t="shared" si="45"/>
        <v/>
      </c>
      <c r="N222" s="48" t="str">
        <f t="shared" si="47"/>
        <v/>
      </c>
      <c r="O222" s="149">
        <f>O227-O219</f>
        <v>0</v>
      </c>
      <c r="P222" s="56" t="s">
        <v>226</v>
      </c>
    </row>
    <row r="223" hidden="1">
      <c r="B223" s="40"/>
      <c r="C223" s="146"/>
      <c r="D223" s="41"/>
      <c r="E223" s="41"/>
      <c r="F223" s="147"/>
      <c r="G223" s="43"/>
      <c r="H223" s="43"/>
      <c r="I223" s="43"/>
      <c r="J223" s="43"/>
      <c r="K223" s="43"/>
      <c r="L223" s="43"/>
      <c r="M223" s="85" t="str">
        <f t="shared" si="45"/>
        <v/>
      </c>
      <c r="N223" s="48" t="str">
        <f t="shared" si="47"/>
        <v/>
      </c>
      <c r="O223" s="150"/>
      <c r="P223" s="54"/>
    </row>
    <row r="224">
      <c r="N224" s="4"/>
      <c r="O224" s="149" t="str">
        <f>N225</f>
        <v/>
      </c>
      <c r="P224" s="56" t="s">
        <v>226</v>
      </c>
    </row>
    <row r="225">
      <c r="N225" s="4"/>
      <c r="O225" s="150"/>
      <c r="P225" s="54"/>
    </row>
    <row r="226">
      <c r="N226" s="4"/>
      <c r="O226" s="150"/>
      <c r="P226" s="54"/>
    </row>
    <row r="227">
      <c r="N227" s="4"/>
      <c r="O227" s="149">
        <f>M228+N229+N230+N231+N232+N233+N234-M235-N236-N237+M238-M239-M240</f>
        <v>0</v>
      </c>
      <c r="P227" s="56" t="s">
        <v>226</v>
      </c>
    </row>
    <row r="231">
      <c r="N231" s="4"/>
    </row>
    <row r="232">
      <c r="N232" s="4"/>
    </row>
    <row r="233">
      <c r="N233" s="4"/>
    </row>
    <row r="234">
      <c r="N234" s="4"/>
    </row>
    <row r="235">
      <c r="N235" s="4"/>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row r="1081">
      <c r="N1081" s="4"/>
    </row>
    <row r="1082">
      <c r="N1082" s="4"/>
    </row>
  </sheetData>
  <mergeCells count="24">
    <mergeCell ref="B8:D8"/>
    <mergeCell ref="AB8:AC8"/>
    <mergeCell ref="R36:V36"/>
    <mergeCell ref="D148:E148"/>
    <mergeCell ref="D149:E149"/>
    <mergeCell ref="D150:E150"/>
    <mergeCell ref="D151:E151"/>
    <mergeCell ref="D152:E152"/>
    <mergeCell ref="D153:E153"/>
    <mergeCell ref="D154:E154"/>
    <mergeCell ref="D155:E155"/>
    <mergeCell ref="D156:E156"/>
    <mergeCell ref="D157:E157"/>
    <mergeCell ref="D158:E158"/>
    <mergeCell ref="J182:M182"/>
    <mergeCell ref="I202:L202"/>
    <mergeCell ref="I203:L203"/>
    <mergeCell ref="D162:E162"/>
    <mergeCell ref="D163:E163"/>
    <mergeCell ref="D164:E164"/>
    <mergeCell ref="D167:E167"/>
    <mergeCell ref="D168:E168"/>
    <mergeCell ref="D169:E169"/>
    <mergeCell ref="D170:E170"/>
  </mergeCell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min="6" max="6" width="15.63"/>
    <col customWidth="1" min="17" max="17" width="24.88"/>
    <col customWidth="1" min="18" max="18" width="24.0"/>
    <col customWidth="1" min="20" max="20" width="24.88"/>
  </cols>
  <sheetData>
    <row r="1">
      <c r="A1" s="3" t="s">
        <v>1002</v>
      </c>
      <c r="N1" s="4"/>
    </row>
    <row r="2">
      <c r="A2" s="5" t="s">
        <v>1003</v>
      </c>
      <c r="B2" s="6"/>
      <c r="C2" s="6"/>
      <c r="D2" s="6"/>
      <c r="E2" s="6"/>
      <c r="F2" s="6"/>
      <c r="G2" s="6"/>
      <c r="H2" s="6"/>
      <c r="I2" s="6"/>
      <c r="J2" s="6"/>
      <c r="K2" s="6"/>
      <c r="N2" s="4"/>
    </row>
    <row r="3">
      <c r="A3" s="5" t="s">
        <v>1004</v>
      </c>
      <c r="B3" s="6"/>
      <c r="C3" s="6"/>
      <c r="D3" s="6"/>
      <c r="E3" s="6"/>
      <c r="F3" s="6"/>
      <c r="G3" s="6"/>
      <c r="H3" s="6"/>
      <c r="I3" s="6"/>
      <c r="J3" s="6"/>
      <c r="K3" s="6"/>
      <c r="N3" s="4"/>
    </row>
    <row r="4">
      <c r="A4" s="7" t="s">
        <v>1005</v>
      </c>
      <c r="N4" s="4"/>
      <c r="Y4" s="8" t="s">
        <v>7</v>
      </c>
    </row>
    <row r="5">
      <c r="A5" s="9" t="s">
        <v>1006</v>
      </c>
      <c r="N5" s="4"/>
      <c r="Y5" s="2" t="s">
        <v>9</v>
      </c>
      <c r="AA5" s="10">
        <v>2021.0</v>
      </c>
    </row>
    <row r="6">
      <c r="A6" s="9" t="s">
        <v>10</v>
      </c>
      <c r="E6" s="11"/>
      <c r="F6" s="11"/>
      <c r="N6" s="4"/>
      <c r="Y6" s="2" t="s">
        <v>11</v>
      </c>
      <c r="AA6" s="12">
        <f>DATEVALUE("12/31/" &amp; AA5)</f>
        <v>44561</v>
      </c>
    </row>
    <row r="7">
      <c r="A7" s="9"/>
      <c r="E7" s="11"/>
      <c r="F7" s="11"/>
      <c r="N7" s="4"/>
      <c r="Y7" s="2" t="s">
        <v>12</v>
      </c>
      <c r="AA7" s="13">
        <v>0.0125</v>
      </c>
    </row>
    <row r="8">
      <c r="B8" s="14" t="str">
        <f>"Enter your management fees (for the entire year of " &amp; AA5 &amp; ") using one of the three methods below:"</f>
        <v>Enter your management fees (for the entire year of 2021) using one of the three methods below:</v>
      </c>
      <c r="E8" s="15">
        <v>1000.0</v>
      </c>
      <c r="F8" s="8"/>
      <c r="G8" s="2" t="s">
        <v>13</v>
      </c>
      <c r="J8" s="151">
        <f>E8/AA8</f>
        <v>0.02942795008</v>
      </c>
      <c r="Y8" s="2" t="s">
        <v>14</v>
      </c>
      <c r="AA8" s="17">
        <v>33981.3</v>
      </c>
      <c r="AB8" s="7" t="s">
        <v>15</v>
      </c>
      <c r="AD8" s="7"/>
      <c r="AE8" s="7"/>
      <c r="AF8" s="7"/>
      <c r="AG8" s="7"/>
      <c r="AH8" s="7"/>
      <c r="AI8" s="7"/>
      <c r="AJ8" s="7"/>
      <c r="AK8" s="7"/>
      <c r="AL8" s="7"/>
      <c r="AM8" s="7"/>
      <c r="AN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16</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t="s">
        <v>1007</v>
      </c>
      <c r="G20" s="36" t="s">
        <v>699</v>
      </c>
      <c r="H20" s="36" t="s">
        <v>969</v>
      </c>
      <c r="I20" s="36" t="s">
        <v>970</v>
      </c>
      <c r="J20" s="36" t="s">
        <v>971</v>
      </c>
      <c r="K20" s="36" t="s">
        <v>972</v>
      </c>
      <c r="L20" s="37"/>
      <c r="M20" s="38"/>
      <c r="N20" s="39"/>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row>
    <row r="21">
      <c r="B21" s="40" t="s">
        <v>37</v>
      </c>
      <c r="C21" s="41"/>
      <c r="D21" s="42"/>
      <c r="E21" s="42"/>
      <c r="F21" s="43"/>
      <c r="G21" s="43"/>
      <c r="H21" s="43"/>
      <c r="I21" s="43"/>
      <c r="J21" s="43"/>
      <c r="K21" s="44"/>
      <c r="L21" s="44"/>
      <c r="M21" s="45"/>
    </row>
    <row r="22">
      <c r="B22" s="40" t="s">
        <v>38</v>
      </c>
      <c r="C22" s="41" t="s">
        <v>39</v>
      </c>
      <c r="D22" s="42"/>
      <c r="E22" s="42"/>
      <c r="F22" s="43" t="s">
        <v>973</v>
      </c>
      <c r="G22" s="43" t="s">
        <v>811</v>
      </c>
      <c r="H22" s="43" t="s">
        <v>974</v>
      </c>
      <c r="I22" s="43" t="s">
        <v>975</v>
      </c>
      <c r="J22" s="43" t="s">
        <v>976</v>
      </c>
      <c r="K22" s="43" t="s">
        <v>977</v>
      </c>
      <c r="L22" s="44"/>
      <c r="M22" s="45"/>
      <c r="N22" s="46" t="s">
        <v>1008</v>
      </c>
      <c r="O22" s="46"/>
      <c r="P22" s="46"/>
      <c r="Q22" s="46"/>
    </row>
    <row r="23">
      <c r="B23" s="40" t="s">
        <v>42</v>
      </c>
      <c r="C23" s="41" t="s">
        <v>43</v>
      </c>
      <c r="D23" s="41" t="s">
        <v>44</v>
      </c>
      <c r="E23" s="42"/>
      <c r="F23" s="219" t="s">
        <v>979</v>
      </c>
      <c r="G23" s="219" t="s">
        <v>1009</v>
      </c>
      <c r="H23" s="219" t="s">
        <v>980</v>
      </c>
      <c r="I23" s="219" t="s">
        <v>982</v>
      </c>
      <c r="J23" s="219" t="s">
        <v>1010</v>
      </c>
      <c r="K23" s="219" t="s">
        <v>984</v>
      </c>
      <c r="L23" s="44"/>
      <c r="M23" s="45"/>
      <c r="N23" s="46" t="s">
        <v>1011</v>
      </c>
      <c r="O23" s="46"/>
      <c r="P23" s="46"/>
      <c r="Q23" s="46"/>
    </row>
    <row r="24">
      <c r="B24" s="40" t="s">
        <v>42</v>
      </c>
      <c r="C24" s="41" t="s">
        <v>47</v>
      </c>
      <c r="D24" s="41" t="s">
        <v>48</v>
      </c>
      <c r="E24" s="42"/>
      <c r="F24" s="219" t="s">
        <v>653</v>
      </c>
      <c r="G24" s="219" t="s">
        <v>815</v>
      </c>
      <c r="H24" s="219" t="s">
        <v>653</v>
      </c>
      <c r="I24" s="219" t="s">
        <v>653</v>
      </c>
      <c r="J24" s="219" t="s">
        <v>653</v>
      </c>
      <c r="K24" s="219" t="s">
        <v>653</v>
      </c>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50" si="4">if(Count(F26:L26)&gt;0,sum(F26:L26),"")</f>
        <v/>
      </c>
      <c r="N26" s="48" t="str">
        <f t="shared" ref="N26:N50" si="5">if(ISNUMBER(M26)=false,"",if($J$8&lt;&gt;0,if(M26&lt;&gt;"",M26*$J$8,""),""))</f>
        <v/>
      </c>
    </row>
    <row r="27">
      <c r="B27" s="40">
        <v>1.0</v>
      </c>
      <c r="C27" s="41" t="s">
        <v>51</v>
      </c>
      <c r="D27" s="42"/>
      <c r="E27" s="42"/>
      <c r="F27" s="49"/>
      <c r="G27" s="49"/>
      <c r="H27" s="49"/>
      <c r="I27" s="49"/>
      <c r="J27" s="49"/>
      <c r="K27" s="50"/>
      <c r="L27" s="50"/>
      <c r="M27" s="45" t="str">
        <f t="shared" si="4"/>
        <v/>
      </c>
      <c r="N27" s="48" t="str">
        <f t="shared" si="5"/>
        <v/>
      </c>
      <c r="O27" s="153"/>
    </row>
    <row r="28">
      <c r="B28" s="40">
        <v>2.0</v>
      </c>
      <c r="C28" s="41" t="s">
        <v>52</v>
      </c>
      <c r="D28" s="42"/>
      <c r="E28" s="42"/>
      <c r="F28" s="49">
        <v>-556813.0</v>
      </c>
      <c r="G28" s="49"/>
      <c r="H28" s="49">
        <v>-1258953.0</v>
      </c>
      <c r="I28" s="49">
        <v>-258733.0</v>
      </c>
      <c r="J28" s="49">
        <v>-615999.0</v>
      </c>
      <c r="K28" s="49">
        <v>-363483.0</v>
      </c>
      <c r="L28" s="50"/>
      <c r="M28" s="51">
        <f t="shared" si="4"/>
        <v>-3053981</v>
      </c>
      <c r="N28" s="48">
        <f t="shared" si="5"/>
        <v>-89872.40041</v>
      </c>
      <c r="O28" s="153"/>
    </row>
    <row r="29">
      <c r="B29" s="40">
        <v>3.0</v>
      </c>
      <c r="C29" s="41" t="s">
        <v>53</v>
      </c>
      <c r="D29" s="42"/>
      <c r="E29" s="42"/>
      <c r="F29" s="50"/>
      <c r="G29" s="50"/>
      <c r="H29" s="50"/>
      <c r="I29" s="50"/>
      <c r="J29" s="50"/>
      <c r="K29" s="50"/>
      <c r="L29" s="50"/>
      <c r="M29" s="45" t="str">
        <f t="shared" si="4"/>
        <v/>
      </c>
      <c r="N29" s="48" t="str">
        <f t="shared" si="5"/>
        <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row>
    <row r="33">
      <c r="B33" s="40">
        <v>5.0</v>
      </c>
      <c r="C33" s="41" t="s">
        <v>60</v>
      </c>
      <c r="D33" s="42"/>
      <c r="E33" s="42"/>
      <c r="F33" s="49"/>
      <c r="G33" s="50"/>
      <c r="H33" s="49"/>
      <c r="I33" s="50"/>
      <c r="J33" s="50"/>
      <c r="K33" s="50"/>
      <c r="L33" s="50"/>
      <c r="M33" s="45" t="str">
        <f t="shared" si="4"/>
        <v/>
      </c>
      <c r="N33" s="48" t="str">
        <f t="shared" si="5"/>
        <v/>
      </c>
      <c r="O33" s="154"/>
      <c r="P33" s="2" t="s">
        <v>61</v>
      </c>
    </row>
    <row r="34">
      <c r="B34" s="40" t="s">
        <v>62</v>
      </c>
      <c r="C34" s="41" t="s">
        <v>63</v>
      </c>
      <c r="D34" s="42"/>
      <c r="E34" s="42"/>
      <c r="F34" s="50"/>
      <c r="G34" s="49">
        <v>68.47</v>
      </c>
      <c r="H34" s="50"/>
      <c r="I34" s="50"/>
      <c r="J34" s="50"/>
      <c r="K34" s="50"/>
      <c r="L34" s="50"/>
      <c r="M34" s="51">
        <f t="shared" si="4"/>
        <v>68.47</v>
      </c>
      <c r="N34" s="48">
        <f t="shared" si="5"/>
        <v>2.014931742</v>
      </c>
      <c r="O34" s="154"/>
    </row>
    <row r="35">
      <c r="B35" s="40" t="s">
        <v>65</v>
      </c>
      <c r="C35" s="41" t="s">
        <v>66</v>
      </c>
      <c r="D35" s="42"/>
      <c r="E35" s="42"/>
      <c r="F35" s="50"/>
      <c r="G35" s="50"/>
      <c r="H35" s="50"/>
      <c r="I35" s="50"/>
      <c r="J35" s="50"/>
      <c r="K35" s="50"/>
      <c r="L35" s="50"/>
      <c r="M35" s="45" t="str">
        <f t="shared" si="4"/>
        <v/>
      </c>
      <c r="N35" s="48" t="str">
        <f t="shared" si="5"/>
        <v/>
      </c>
      <c r="O35" s="154"/>
    </row>
    <row r="36">
      <c r="B36" s="40" t="s">
        <v>67</v>
      </c>
      <c r="C36" s="41" t="s">
        <v>68</v>
      </c>
      <c r="D36" s="42"/>
      <c r="E36" s="42"/>
      <c r="F36" s="50"/>
      <c r="G36" s="50"/>
      <c r="H36" s="50"/>
      <c r="I36" s="50"/>
      <c r="J36" s="50"/>
      <c r="K36" s="50"/>
      <c r="L36" s="50"/>
      <c r="M36" s="45" t="str">
        <f t="shared" si="4"/>
        <v/>
      </c>
      <c r="N36" s="48" t="str">
        <f t="shared" si="5"/>
        <v/>
      </c>
      <c r="O36" s="153"/>
      <c r="Q36" s="52" t="s">
        <v>69</v>
      </c>
      <c r="R36" s="53" t="s">
        <v>70</v>
      </c>
    </row>
    <row r="37">
      <c r="B37" s="40">
        <v>7.0</v>
      </c>
      <c r="C37" s="41" t="s">
        <v>71</v>
      </c>
      <c r="D37" s="42"/>
      <c r="E37" s="42"/>
      <c r="F37" s="50"/>
      <c r="G37" s="50"/>
      <c r="H37" s="50"/>
      <c r="I37" s="50"/>
      <c r="J37" s="50"/>
      <c r="K37" s="50"/>
      <c r="L37" s="50"/>
      <c r="M37" s="45" t="str">
        <f t="shared" si="4"/>
        <v/>
      </c>
      <c r="N37" s="48" t="str">
        <f t="shared" si="5"/>
        <v/>
      </c>
      <c r="O37" s="153"/>
      <c r="Q37" s="54"/>
      <c r="R37" s="55" t="s">
        <v>72</v>
      </c>
      <c r="S37" s="56" t="s">
        <v>73</v>
      </c>
      <c r="T37" s="52" t="s">
        <v>74</v>
      </c>
      <c r="U37" s="56" t="s">
        <v>75</v>
      </c>
      <c r="V37" s="56" t="s">
        <v>76</v>
      </c>
    </row>
    <row r="38">
      <c r="B38" s="40">
        <v>8.0</v>
      </c>
      <c r="C38" s="41" t="s">
        <v>77</v>
      </c>
      <c r="D38" s="42"/>
      <c r="E38" s="42"/>
      <c r="F38" s="50"/>
      <c r="G38" s="50"/>
      <c r="H38" s="50"/>
      <c r="I38" s="50"/>
      <c r="J38" s="50"/>
      <c r="K38" s="50"/>
      <c r="L38" s="50"/>
      <c r="M38" s="45" t="str">
        <f t="shared" si="4"/>
        <v/>
      </c>
      <c r="N38" s="48" t="str">
        <f t="shared" si="5"/>
        <v/>
      </c>
      <c r="O38" s="153"/>
      <c r="Q38" s="56" t="s">
        <v>78</v>
      </c>
      <c r="R38" s="57"/>
      <c r="S38" s="58" t="str">
        <f t="shared" ref="S38:S41" si="6">R38/$Q$38</f>
        <v>#VALUE!</v>
      </c>
      <c r="T38" s="57"/>
      <c r="U38" s="59" t="str">
        <f t="shared" ref="U38:U40" si="7">$S$35*S38</f>
        <v>#VALUE!</v>
      </c>
      <c r="V38" s="56" t="s">
        <v>79</v>
      </c>
    </row>
    <row r="39">
      <c r="B39" s="40" t="s">
        <v>80</v>
      </c>
      <c r="C39" s="41" t="s">
        <v>81</v>
      </c>
      <c r="D39" s="42"/>
      <c r="E39" s="42"/>
      <c r="F39" s="50"/>
      <c r="G39" s="50"/>
      <c r="H39" s="50"/>
      <c r="I39" s="50"/>
      <c r="J39" s="50"/>
      <c r="K39" s="50"/>
      <c r="L39" s="50"/>
      <c r="M39" s="45" t="str">
        <f t="shared" si="4"/>
        <v/>
      </c>
      <c r="N39" s="48" t="str">
        <f t="shared" si="5"/>
        <v/>
      </c>
      <c r="O39" s="153"/>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O40" s="153"/>
      <c r="Q40" s="56" t="s">
        <v>85</v>
      </c>
      <c r="R40" s="57"/>
      <c r="S40" s="58" t="str">
        <f t="shared" si="6"/>
        <v>#VALUE!</v>
      </c>
      <c r="T40" s="54"/>
      <c r="U40" s="59" t="str">
        <f t="shared" si="7"/>
        <v>#VALUE!</v>
      </c>
      <c r="V40" s="8" t="s">
        <v>86</v>
      </c>
    </row>
    <row r="41">
      <c r="B41" s="40" t="s">
        <v>87</v>
      </c>
      <c r="C41" s="41" t="s">
        <v>88</v>
      </c>
      <c r="D41" s="42"/>
      <c r="E41" s="42"/>
      <c r="F41" s="50"/>
      <c r="G41" s="50"/>
      <c r="H41" s="50"/>
      <c r="I41" s="50"/>
      <c r="J41" s="50"/>
      <c r="K41" s="50"/>
      <c r="L41" s="50"/>
      <c r="M41" s="45" t="str">
        <f t="shared" si="4"/>
        <v/>
      </c>
      <c r="N41" s="48" t="str">
        <f t="shared" si="5"/>
        <v/>
      </c>
      <c r="O41" s="153"/>
      <c r="Q41" s="60" t="s">
        <v>89</v>
      </c>
      <c r="R41" s="57"/>
      <c r="S41" s="58" t="str">
        <f t="shared" si="6"/>
        <v>#VALUE!</v>
      </c>
      <c r="T41" s="54"/>
      <c r="U41" s="54"/>
      <c r="V41" s="54"/>
    </row>
    <row r="42">
      <c r="B42" s="40">
        <v>10.0</v>
      </c>
      <c r="C42" s="41" t="s">
        <v>90</v>
      </c>
      <c r="D42" s="42"/>
      <c r="E42" s="42"/>
      <c r="F42" s="50"/>
      <c r="G42" s="50"/>
      <c r="H42" s="50"/>
      <c r="I42" s="50"/>
      <c r="J42" s="50"/>
      <c r="K42" s="50"/>
      <c r="L42" s="50"/>
      <c r="M42" s="45" t="str">
        <f t="shared" si="4"/>
        <v/>
      </c>
      <c r="N42" s="48" t="str">
        <f t="shared" si="5"/>
        <v/>
      </c>
      <c r="O42" s="153"/>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50"/>
      <c r="G44" s="50"/>
      <c r="H44" s="50"/>
      <c r="I44" s="50"/>
      <c r="J44" s="50"/>
      <c r="K44" s="50"/>
      <c r="L44" s="50"/>
      <c r="M44" s="45" t="str">
        <f t="shared" si="4"/>
        <v/>
      </c>
      <c r="N44" s="48" t="str">
        <f t="shared" si="5"/>
        <v/>
      </c>
      <c r="O44" s="153"/>
    </row>
    <row r="45">
      <c r="B45" s="40"/>
      <c r="C45" s="41" t="s">
        <v>96</v>
      </c>
      <c r="D45" s="41" t="s">
        <v>97</v>
      </c>
      <c r="E45" s="42"/>
      <c r="F45" s="50"/>
      <c r="G45" s="50"/>
      <c r="H45" s="50"/>
      <c r="I45" s="50"/>
      <c r="J45" s="50"/>
      <c r="K45" s="50"/>
      <c r="L45" s="50"/>
      <c r="M45" s="45" t="str">
        <f t="shared" si="4"/>
        <v/>
      </c>
      <c r="N45" s="48" t="str">
        <f t="shared" si="5"/>
        <v/>
      </c>
      <c r="O45" s="153"/>
    </row>
    <row r="46">
      <c r="B46" s="40"/>
      <c r="C46" s="41" t="s">
        <v>98</v>
      </c>
      <c r="D46" s="42"/>
      <c r="E46" s="42"/>
      <c r="F46" s="50"/>
      <c r="G46" s="50"/>
      <c r="H46" s="50"/>
      <c r="I46" s="50"/>
      <c r="J46" s="50"/>
      <c r="K46" s="50"/>
      <c r="L46" s="50"/>
      <c r="M46" s="45" t="str">
        <f t="shared" si="4"/>
        <v/>
      </c>
      <c r="N46" s="48" t="str">
        <f t="shared" si="5"/>
        <v/>
      </c>
      <c r="O46" s="153"/>
    </row>
    <row r="47">
      <c r="B47" s="40">
        <v>12.0</v>
      </c>
      <c r="C47" s="41" t="s">
        <v>99</v>
      </c>
      <c r="D47" s="42"/>
      <c r="E47" s="42"/>
      <c r="F47" s="49"/>
      <c r="G47" s="50"/>
      <c r="H47" s="50"/>
      <c r="I47" s="50"/>
      <c r="J47" s="50"/>
      <c r="K47" s="50"/>
      <c r="L47" s="50"/>
      <c r="M47" s="45" t="str">
        <f t="shared" si="4"/>
        <v/>
      </c>
      <c r="N47" s="48" t="str">
        <f t="shared" si="5"/>
        <v/>
      </c>
      <c r="O47" s="153"/>
    </row>
    <row r="48">
      <c r="B48" s="63" t="s">
        <v>100</v>
      </c>
      <c r="C48" s="64" t="s">
        <v>101</v>
      </c>
      <c r="D48" s="64"/>
      <c r="E48" s="65"/>
      <c r="F48" s="220"/>
      <c r="G48" s="220"/>
      <c r="H48" s="220"/>
      <c r="I48" s="220"/>
      <c r="J48" s="220"/>
      <c r="K48" s="220"/>
      <c r="L48" s="220"/>
      <c r="M48" s="67" t="str">
        <f t="shared" si="4"/>
        <v/>
      </c>
      <c r="N48" s="68" t="str">
        <f t="shared" si="5"/>
        <v/>
      </c>
      <c r="O48" s="155"/>
      <c r="P48" s="2"/>
    </row>
    <row r="49">
      <c r="B49" s="63"/>
      <c r="C49" s="64" t="s">
        <v>102</v>
      </c>
      <c r="D49" s="64" t="s">
        <v>97</v>
      </c>
      <c r="E49" s="65"/>
      <c r="F49" s="220"/>
      <c r="G49" s="220"/>
      <c r="H49" s="220"/>
      <c r="I49" s="220"/>
      <c r="J49" s="220"/>
      <c r="K49" s="220"/>
      <c r="L49" s="220"/>
      <c r="M49" s="67" t="str">
        <f t="shared" si="4"/>
        <v/>
      </c>
      <c r="N49" s="68" t="str">
        <f t="shared" si="5"/>
        <v/>
      </c>
      <c r="O49" s="155"/>
      <c r="P49" s="2" t="s">
        <v>104</v>
      </c>
    </row>
    <row r="50">
      <c r="B50" s="40"/>
      <c r="C50" s="64" t="s">
        <v>105</v>
      </c>
      <c r="D50" s="64" t="s">
        <v>106</v>
      </c>
      <c r="E50" s="65"/>
      <c r="F50" s="220"/>
      <c r="G50" s="220"/>
      <c r="H50" s="220"/>
      <c r="I50" s="220"/>
      <c r="J50" s="220"/>
      <c r="K50" s="220"/>
      <c r="L50" s="220"/>
      <c r="M50" s="67" t="str">
        <f t="shared" si="4"/>
        <v/>
      </c>
      <c r="N50" s="68" t="str">
        <f t="shared" si="5"/>
        <v/>
      </c>
      <c r="O50" s="156"/>
      <c r="P50" s="73" t="s">
        <v>107</v>
      </c>
    </row>
    <row r="51">
      <c r="B51" s="40"/>
      <c r="C51" s="64" t="s">
        <v>108</v>
      </c>
      <c r="D51" s="42"/>
      <c r="E51" s="42"/>
      <c r="F51" s="50"/>
      <c r="G51" s="50"/>
      <c r="H51" s="50"/>
      <c r="I51" s="50"/>
      <c r="J51" s="50"/>
      <c r="K51" s="50"/>
      <c r="L51" s="50"/>
      <c r="M51" s="45"/>
      <c r="N51" s="48"/>
      <c r="O51" s="153"/>
    </row>
    <row r="52">
      <c r="B52" s="40" t="s">
        <v>109</v>
      </c>
      <c r="C52" s="41" t="s">
        <v>110</v>
      </c>
      <c r="D52" s="42"/>
      <c r="E52" s="42"/>
      <c r="F52" s="50"/>
      <c r="G52" s="50"/>
      <c r="H52" s="50"/>
      <c r="I52" s="50"/>
      <c r="J52" s="50"/>
      <c r="K52" s="50"/>
      <c r="L52" s="50"/>
      <c r="M52" s="45" t="str">
        <f t="shared" ref="M52:M67" si="8">if(Count(F52:L52)&gt;0,sum(F52:L52),"")</f>
        <v/>
      </c>
      <c r="N52" s="48" t="str">
        <f t="shared" ref="N52:N67" si="9">if(ISNUMBER(M52)=false,"",if($J$8&lt;&gt;0,if(M52&lt;&gt;"",M52*$J$8,""),""))</f>
        <v/>
      </c>
      <c r="O52" s="153"/>
    </row>
    <row r="53">
      <c r="B53" s="40"/>
      <c r="C53" s="41" t="s">
        <v>111</v>
      </c>
      <c r="D53" s="41"/>
      <c r="E53" s="42"/>
      <c r="F53" s="50"/>
      <c r="G53" s="50"/>
      <c r="H53" s="50"/>
      <c r="I53" s="50"/>
      <c r="J53" s="50"/>
      <c r="K53" s="50"/>
      <c r="L53" s="50"/>
      <c r="M53" s="45" t="str">
        <f t="shared" si="8"/>
        <v/>
      </c>
      <c r="N53" s="48" t="str">
        <f t="shared" si="9"/>
        <v/>
      </c>
      <c r="O53" s="153"/>
    </row>
    <row r="54">
      <c r="B54" s="40" t="s">
        <v>112</v>
      </c>
      <c r="C54" s="41" t="s">
        <v>113</v>
      </c>
      <c r="D54" s="42"/>
      <c r="E54" s="42"/>
      <c r="F54" s="50"/>
      <c r="G54" s="50"/>
      <c r="H54" s="50"/>
      <c r="I54" s="50"/>
      <c r="J54" s="50"/>
      <c r="K54" s="50"/>
      <c r="L54" s="50"/>
      <c r="M54" s="45" t="str">
        <f t="shared" si="8"/>
        <v/>
      </c>
      <c r="N54" s="48" t="str">
        <f t="shared" si="9"/>
        <v/>
      </c>
      <c r="O54" s="153"/>
    </row>
    <row r="55">
      <c r="B55" s="40"/>
      <c r="C55" s="41" t="s">
        <v>114</v>
      </c>
      <c r="D55" s="42"/>
      <c r="E55" s="42"/>
      <c r="F55" s="50"/>
      <c r="G55" s="50"/>
      <c r="H55" s="50"/>
      <c r="I55" s="50"/>
      <c r="J55" s="50"/>
      <c r="K55" s="50"/>
      <c r="L55" s="50"/>
      <c r="M55" s="45" t="str">
        <f t="shared" si="8"/>
        <v/>
      </c>
      <c r="N55" s="48" t="str">
        <f t="shared" si="9"/>
        <v/>
      </c>
      <c r="O55" s="153"/>
    </row>
    <row r="56">
      <c r="B56" s="40" t="s">
        <v>115</v>
      </c>
      <c r="C56" s="41" t="s">
        <v>116</v>
      </c>
      <c r="D56" s="42"/>
      <c r="E56" s="42"/>
      <c r="F56" s="50"/>
      <c r="G56" s="50"/>
      <c r="H56" s="50"/>
      <c r="I56" s="50"/>
      <c r="J56" s="50"/>
      <c r="K56" s="50"/>
      <c r="L56" s="50"/>
      <c r="M56" s="45" t="str">
        <f t="shared" si="8"/>
        <v/>
      </c>
      <c r="N56" s="48" t="str">
        <f t="shared" si="9"/>
        <v/>
      </c>
      <c r="O56" s="153"/>
    </row>
    <row r="57">
      <c r="B57" s="40"/>
      <c r="C57" s="41" t="s">
        <v>117</v>
      </c>
      <c r="D57" s="42"/>
      <c r="E57" s="42"/>
      <c r="F57" s="50"/>
      <c r="G57" s="50"/>
      <c r="H57" s="50"/>
      <c r="I57" s="50"/>
      <c r="J57" s="50"/>
      <c r="K57" s="50"/>
      <c r="L57" s="50"/>
      <c r="M57" s="45" t="str">
        <f t="shared" si="8"/>
        <v/>
      </c>
      <c r="N57" s="48" t="str">
        <f t="shared" si="9"/>
        <v/>
      </c>
      <c r="O57" s="153"/>
    </row>
    <row r="58">
      <c r="B58" s="40"/>
      <c r="C58" s="41" t="s">
        <v>117</v>
      </c>
      <c r="D58" s="42"/>
      <c r="E58" s="42"/>
      <c r="F58" s="50"/>
      <c r="G58" s="50"/>
      <c r="H58" s="50"/>
      <c r="I58" s="50"/>
      <c r="J58" s="50"/>
      <c r="K58" s="50"/>
      <c r="L58" s="50"/>
      <c r="M58" s="45" t="str">
        <f t="shared" si="8"/>
        <v/>
      </c>
      <c r="N58" s="48" t="str">
        <f t="shared" si="9"/>
        <v/>
      </c>
      <c r="O58" s="153"/>
    </row>
    <row r="59">
      <c r="B59" s="40"/>
      <c r="C59" s="41" t="s">
        <v>117</v>
      </c>
      <c r="D59" s="42"/>
      <c r="E59" s="42"/>
      <c r="F59" s="50"/>
      <c r="G59" s="50"/>
      <c r="H59" s="50"/>
      <c r="I59" s="50"/>
      <c r="J59" s="50"/>
      <c r="K59" s="50"/>
      <c r="L59" s="50"/>
      <c r="M59" s="45" t="str">
        <f t="shared" si="8"/>
        <v/>
      </c>
      <c r="N59" s="48" t="str">
        <f t="shared" si="9"/>
        <v/>
      </c>
      <c r="O59" s="153"/>
    </row>
    <row r="60">
      <c r="B60" s="40"/>
      <c r="C60" s="41" t="s">
        <v>117</v>
      </c>
      <c r="D60" s="42"/>
      <c r="E60" s="42"/>
      <c r="F60" s="50"/>
      <c r="G60" s="50"/>
      <c r="H60" s="50"/>
      <c r="I60" s="50"/>
      <c r="J60" s="50"/>
      <c r="K60" s="50"/>
      <c r="L60" s="50"/>
      <c r="M60" s="45" t="str">
        <f t="shared" si="8"/>
        <v/>
      </c>
      <c r="N60" s="48" t="str">
        <f t="shared" si="9"/>
        <v/>
      </c>
      <c r="O60" s="153"/>
    </row>
    <row r="61">
      <c r="B61" s="40"/>
      <c r="C61" s="41" t="s">
        <v>117</v>
      </c>
      <c r="D61" s="42"/>
      <c r="E61" s="42"/>
      <c r="F61" s="50"/>
      <c r="G61" s="50"/>
      <c r="H61" s="50"/>
      <c r="I61" s="50"/>
      <c r="J61" s="50"/>
      <c r="K61" s="50"/>
      <c r="L61" s="50"/>
      <c r="M61" s="45" t="str">
        <f t="shared" si="8"/>
        <v/>
      </c>
      <c r="N61" s="48" t="str">
        <f t="shared" si="9"/>
        <v/>
      </c>
      <c r="O61" s="153"/>
    </row>
    <row r="62">
      <c r="B62" s="40"/>
      <c r="C62" s="41" t="s">
        <v>117</v>
      </c>
      <c r="D62" s="42"/>
      <c r="E62" s="42"/>
      <c r="F62" s="50"/>
      <c r="G62" s="50"/>
      <c r="H62" s="50"/>
      <c r="I62" s="50"/>
      <c r="J62" s="50"/>
      <c r="K62" s="50"/>
      <c r="L62" s="50"/>
      <c r="M62" s="45" t="str">
        <f t="shared" si="8"/>
        <v/>
      </c>
      <c r="N62" s="48" t="str">
        <f t="shared" si="9"/>
        <v/>
      </c>
      <c r="O62" s="153"/>
    </row>
    <row r="63">
      <c r="B63" s="40" t="s">
        <v>118</v>
      </c>
      <c r="C63" s="41" t="s">
        <v>119</v>
      </c>
      <c r="D63" s="41"/>
      <c r="E63" s="42"/>
      <c r="F63" s="50"/>
      <c r="G63" s="50"/>
      <c r="H63" s="49"/>
      <c r="I63" s="50"/>
      <c r="J63" s="50"/>
      <c r="K63" s="50"/>
      <c r="L63" s="50"/>
      <c r="M63" s="45" t="str">
        <f t="shared" si="8"/>
        <v/>
      </c>
      <c r="N63" s="48" t="str">
        <f t="shared" si="9"/>
        <v/>
      </c>
      <c r="O63" s="153"/>
    </row>
    <row r="64">
      <c r="B64" s="40"/>
      <c r="C64" s="41" t="s">
        <v>120</v>
      </c>
      <c r="D64" s="42"/>
      <c r="E64" s="42"/>
      <c r="F64" s="50"/>
      <c r="G64" s="50"/>
      <c r="H64" s="50"/>
      <c r="I64" s="50"/>
      <c r="J64" s="50"/>
      <c r="K64" s="50"/>
      <c r="L64" s="50"/>
      <c r="M64" s="45" t="str">
        <f t="shared" si="8"/>
        <v/>
      </c>
      <c r="N64" s="48" t="str">
        <f t="shared" si="9"/>
        <v/>
      </c>
      <c r="O64" s="153"/>
    </row>
    <row r="65">
      <c r="B65" s="40" t="s">
        <v>121</v>
      </c>
      <c r="C65" s="41" t="s">
        <v>122</v>
      </c>
      <c r="D65" s="41"/>
      <c r="E65" s="42"/>
      <c r="F65" s="50"/>
      <c r="G65" s="49"/>
      <c r="H65" s="50"/>
      <c r="I65" s="50"/>
      <c r="J65" s="50"/>
      <c r="K65" s="50"/>
      <c r="L65" s="50"/>
      <c r="M65" s="45" t="str">
        <f t="shared" si="8"/>
        <v/>
      </c>
      <c r="N65" s="48" t="str">
        <f t="shared" si="9"/>
        <v/>
      </c>
      <c r="O65" s="153"/>
    </row>
    <row r="66">
      <c r="B66" s="40"/>
      <c r="C66" s="41" t="s">
        <v>123</v>
      </c>
      <c r="D66" s="41" t="s">
        <v>124</v>
      </c>
      <c r="E66" s="42"/>
      <c r="F66" s="50"/>
      <c r="G66" s="49"/>
      <c r="H66" s="49">
        <v>14.0</v>
      </c>
      <c r="I66" s="49">
        <v>25.0</v>
      </c>
      <c r="J66" s="49">
        <v>82.0</v>
      </c>
      <c r="K66" s="49">
        <v>13.0</v>
      </c>
      <c r="L66" s="50"/>
      <c r="M66" s="51">
        <f t="shared" si="8"/>
        <v>134</v>
      </c>
      <c r="N66" s="48">
        <f t="shared" si="9"/>
        <v>3.943345311</v>
      </c>
      <c r="O66" s="153"/>
    </row>
    <row r="67">
      <c r="B67" s="40"/>
      <c r="C67" s="64" t="s">
        <v>125</v>
      </c>
      <c r="D67" s="41"/>
      <c r="E67" s="41"/>
      <c r="F67" s="50"/>
      <c r="G67" s="50"/>
      <c r="H67" s="49"/>
      <c r="I67" s="50"/>
      <c r="J67" s="50"/>
      <c r="K67" s="50"/>
      <c r="L67" s="50"/>
      <c r="M67" s="45" t="str">
        <f t="shared" si="8"/>
        <v/>
      </c>
      <c r="N67" s="48" t="str">
        <f t="shared" si="9"/>
        <v/>
      </c>
      <c r="O67" s="153"/>
    </row>
    <row r="68">
      <c r="B68" s="40" t="s">
        <v>126</v>
      </c>
      <c r="C68" s="41" t="s">
        <v>127</v>
      </c>
      <c r="D68" s="41"/>
      <c r="E68" s="42"/>
      <c r="F68" s="74" t="s">
        <v>128</v>
      </c>
      <c r="G68" s="74" t="s">
        <v>128</v>
      </c>
      <c r="H68" s="74" t="s">
        <v>128</v>
      </c>
      <c r="I68" s="74" t="s">
        <v>128</v>
      </c>
      <c r="J68" s="74" t="s">
        <v>128</v>
      </c>
      <c r="K68" s="74" t="s">
        <v>128</v>
      </c>
      <c r="L68" s="74" t="s">
        <v>128</v>
      </c>
      <c r="M68" s="74" t="s">
        <v>128</v>
      </c>
      <c r="N68" s="75"/>
      <c r="O68" s="153"/>
      <c r="P68" s="2" t="s">
        <v>129</v>
      </c>
    </row>
    <row r="69">
      <c r="B69" s="40"/>
      <c r="C69" s="41" t="s">
        <v>130</v>
      </c>
      <c r="D69" s="41" t="s">
        <v>95</v>
      </c>
      <c r="E69" s="42"/>
      <c r="F69" s="74" t="s">
        <v>128</v>
      </c>
      <c r="G69" s="74" t="s">
        <v>128</v>
      </c>
      <c r="H69" s="74" t="s">
        <v>128</v>
      </c>
      <c r="I69" s="74" t="s">
        <v>128</v>
      </c>
      <c r="J69" s="74" t="s">
        <v>128</v>
      </c>
      <c r="K69" s="74">
        <v>7688.0</v>
      </c>
      <c r="L69" s="74" t="s">
        <v>128</v>
      </c>
      <c r="M69" s="74" t="s">
        <v>128</v>
      </c>
      <c r="N69" s="75" t="s">
        <v>128</v>
      </c>
      <c r="O69" s="153"/>
      <c r="P69" s="2" t="s">
        <v>129</v>
      </c>
    </row>
    <row r="70">
      <c r="B70" s="40"/>
      <c r="C70" s="76" t="s">
        <v>131</v>
      </c>
      <c r="D70" s="40"/>
      <c r="E70" s="40"/>
      <c r="F70" s="50"/>
      <c r="G70" s="50"/>
      <c r="H70" s="50"/>
      <c r="I70" s="50"/>
      <c r="J70" s="50"/>
      <c r="K70" s="50"/>
      <c r="L70" s="50"/>
      <c r="M70" s="45" t="str">
        <f>if(Count(F70:L70)&gt;0,sum(F70:L70),"")</f>
        <v/>
      </c>
      <c r="N70" s="48" t="str">
        <f>if(ISNUMBER(M70)=false,"",if($J$8&lt;&gt;0,if(M70&lt;&gt;"",M70*$J$8,""),""))</f>
        <v/>
      </c>
      <c r="O70" s="153"/>
    </row>
    <row r="71">
      <c r="B71" s="40" t="s">
        <v>132</v>
      </c>
      <c r="C71" s="41" t="s">
        <v>133</v>
      </c>
      <c r="D71" s="41"/>
      <c r="E71" s="42"/>
      <c r="F71" s="74"/>
      <c r="G71" s="74"/>
      <c r="H71" s="74"/>
      <c r="I71" s="74"/>
      <c r="J71" s="74"/>
      <c r="K71" s="74"/>
      <c r="L71" s="74"/>
      <c r="M71" s="74"/>
      <c r="N71" s="75"/>
      <c r="O71" s="153"/>
      <c r="P71" s="77"/>
    </row>
    <row r="72">
      <c r="B72" s="40"/>
      <c r="C72" s="41" t="s">
        <v>134</v>
      </c>
      <c r="D72" s="41" t="s">
        <v>95</v>
      </c>
      <c r="E72" s="42"/>
      <c r="F72" s="74" t="s">
        <v>128</v>
      </c>
      <c r="G72" s="74" t="s">
        <v>128</v>
      </c>
      <c r="H72" s="74" t="s">
        <v>128</v>
      </c>
      <c r="I72" s="74" t="s">
        <v>128</v>
      </c>
      <c r="J72" s="74" t="s">
        <v>128</v>
      </c>
      <c r="K72" s="74" t="s">
        <v>128</v>
      </c>
      <c r="L72" s="74" t="s">
        <v>128</v>
      </c>
      <c r="M72" s="74" t="s">
        <v>128</v>
      </c>
      <c r="N72" s="75" t="s">
        <v>128</v>
      </c>
      <c r="O72" s="153"/>
      <c r="P72" s="77" t="s">
        <v>136</v>
      </c>
    </row>
    <row r="73">
      <c r="B73" s="40"/>
      <c r="C73" s="76" t="s">
        <v>261</v>
      </c>
      <c r="D73" s="41" t="s">
        <v>262</v>
      </c>
      <c r="E73" s="41"/>
      <c r="F73" s="49"/>
      <c r="G73" s="49"/>
      <c r="H73" s="49"/>
      <c r="I73" s="50"/>
      <c r="J73" s="50"/>
      <c r="K73" s="50"/>
      <c r="L73" s="50"/>
      <c r="M73" s="45"/>
      <c r="N73" s="48"/>
      <c r="O73" s="157"/>
    </row>
    <row r="74">
      <c r="B74" s="40"/>
      <c r="C74" s="76" t="s">
        <v>269</v>
      </c>
      <c r="D74" s="41" t="s">
        <v>270</v>
      </c>
      <c r="E74" s="41"/>
      <c r="F74" s="49">
        <v>1483.0</v>
      </c>
      <c r="G74" s="49"/>
      <c r="H74" s="49">
        <v>5363.0</v>
      </c>
      <c r="I74" s="49">
        <v>55.0</v>
      </c>
      <c r="J74" s="49">
        <v>8321.0</v>
      </c>
      <c r="K74" s="49">
        <v>4114.0</v>
      </c>
      <c r="L74" s="50"/>
      <c r="M74" s="51">
        <f>if(Count(F74:L74)&gt;0,sum(F74:L74),"")</f>
        <v>19336</v>
      </c>
      <c r="N74" s="48">
        <f>if(ISNUMBER(M74)=false,"",if($J$8&lt;&gt;0,if(M74&lt;&gt;"",M74*$J$8,""),""))</f>
        <v>569.0188427</v>
      </c>
      <c r="O74" s="157" t="s">
        <v>268</v>
      </c>
    </row>
    <row r="75">
      <c r="B75" s="40"/>
      <c r="C75" s="76" t="s">
        <v>271</v>
      </c>
      <c r="D75" s="41" t="s">
        <v>272</v>
      </c>
      <c r="E75" s="41"/>
      <c r="F75" s="221">
        <v>-417073.0</v>
      </c>
      <c r="G75" s="221"/>
      <c r="H75" s="49">
        <v>-1003638.0</v>
      </c>
      <c r="I75" s="49">
        <v>-178132.0</v>
      </c>
      <c r="J75" s="49">
        <v>-416801.0</v>
      </c>
      <c r="K75" s="49">
        <v>-299754.0</v>
      </c>
      <c r="L75" s="50"/>
      <c r="M75" s="45"/>
      <c r="N75" s="48"/>
      <c r="O75" s="157"/>
    </row>
    <row r="76">
      <c r="B76" s="40"/>
      <c r="C76" s="76" t="s">
        <v>274</v>
      </c>
      <c r="D76" s="41" t="s">
        <v>275</v>
      </c>
      <c r="E76" s="41"/>
      <c r="F76" s="78" t="s">
        <v>1012</v>
      </c>
      <c r="G76" s="221"/>
      <c r="H76" s="79" t="s">
        <v>1013</v>
      </c>
      <c r="I76" s="79" t="s">
        <v>1014</v>
      </c>
      <c r="J76" s="79" t="s">
        <v>1015</v>
      </c>
      <c r="K76" s="79" t="s">
        <v>1016</v>
      </c>
      <c r="L76" s="50"/>
      <c r="M76" s="45" t="str">
        <f t="shared" ref="M76:M83" si="10">if(Count(F76:L76)&gt;0,sum(F76:L76),"")</f>
        <v/>
      </c>
      <c r="N76" s="48" t="str">
        <f t="shared" ref="N76:N83" si="11">if(ISNUMBER(M76)=false,"",if($J$8&lt;&gt;0,if(M76&lt;&gt;"",M76*$J$8,""),""))</f>
        <v/>
      </c>
      <c r="O76" s="157" t="s">
        <v>282</v>
      </c>
    </row>
    <row r="77">
      <c r="B77" s="40" t="s">
        <v>139</v>
      </c>
      <c r="C77" s="76" t="s">
        <v>137</v>
      </c>
      <c r="D77" s="41"/>
      <c r="E77" s="41"/>
      <c r="F77" s="49"/>
      <c r="G77" s="50"/>
      <c r="H77" s="50"/>
      <c r="I77" s="50"/>
      <c r="J77" s="50"/>
      <c r="K77" s="50"/>
      <c r="L77" s="50"/>
      <c r="M77" s="45" t="str">
        <f t="shared" si="10"/>
        <v/>
      </c>
      <c r="N77" s="48" t="str">
        <f t="shared" si="11"/>
        <v/>
      </c>
      <c r="O77" s="153"/>
    </row>
    <row r="78">
      <c r="B78" s="40" t="s">
        <v>140</v>
      </c>
      <c r="C78" s="42"/>
      <c r="D78" s="41"/>
      <c r="E78" s="41"/>
      <c r="F78" s="50"/>
      <c r="G78" s="50"/>
      <c r="H78" s="49"/>
      <c r="I78" s="50"/>
      <c r="J78" s="50"/>
      <c r="K78" s="50"/>
      <c r="L78" s="50"/>
      <c r="M78" s="45" t="str">
        <f t="shared" si="10"/>
        <v/>
      </c>
      <c r="N78" s="48" t="str">
        <f t="shared" si="11"/>
        <v/>
      </c>
      <c r="O78" s="153"/>
    </row>
    <row r="79">
      <c r="B79" s="40" t="s">
        <v>141</v>
      </c>
      <c r="C79" s="42"/>
      <c r="D79" s="41"/>
      <c r="E79" s="41"/>
      <c r="F79" s="50"/>
      <c r="G79" s="50"/>
      <c r="H79" s="49"/>
      <c r="I79" s="50"/>
      <c r="J79" s="50"/>
      <c r="K79" s="50"/>
      <c r="L79" s="50"/>
      <c r="M79" s="45" t="str">
        <f t="shared" si="10"/>
        <v/>
      </c>
      <c r="N79" s="48" t="str">
        <f t="shared" si="11"/>
        <v/>
      </c>
      <c r="O79" s="153"/>
    </row>
    <row r="80">
      <c r="B80" s="40" t="s">
        <v>142</v>
      </c>
      <c r="C80" s="42"/>
      <c r="D80" s="42"/>
      <c r="E80" s="42"/>
      <c r="F80" s="50"/>
      <c r="G80" s="50"/>
      <c r="H80" s="50"/>
      <c r="I80" s="50"/>
      <c r="J80" s="50"/>
      <c r="K80" s="50"/>
      <c r="L80" s="50"/>
      <c r="M80" s="45" t="str">
        <f t="shared" si="10"/>
        <v/>
      </c>
      <c r="N80" s="48" t="str">
        <f t="shared" si="11"/>
        <v/>
      </c>
      <c r="O80" s="153"/>
    </row>
    <row r="81">
      <c r="B81" s="40" t="s">
        <v>143</v>
      </c>
      <c r="C81" s="42"/>
      <c r="D81" s="42"/>
      <c r="E81" s="42"/>
      <c r="F81" s="50"/>
      <c r="G81" s="50"/>
      <c r="H81" s="50"/>
      <c r="I81" s="50"/>
      <c r="J81" s="50"/>
      <c r="K81" s="50"/>
      <c r="L81" s="50"/>
      <c r="M81" s="45" t="str">
        <f t="shared" si="10"/>
        <v/>
      </c>
      <c r="N81" s="48" t="str">
        <f t="shared" si="11"/>
        <v/>
      </c>
      <c r="O81" s="153"/>
    </row>
    <row r="82">
      <c r="B82" s="40" t="s">
        <v>144</v>
      </c>
      <c r="C82" s="42"/>
      <c r="D82" s="42"/>
      <c r="E82" s="42"/>
      <c r="F82" s="50"/>
      <c r="G82" s="50"/>
      <c r="H82" s="50"/>
      <c r="I82" s="50"/>
      <c r="J82" s="50"/>
      <c r="K82" s="50"/>
      <c r="L82" s="50"/>
      <c r="M82" s="45" t="str">
        <f t="shared" si="10"/>
        <v/>
      </c>
      <c r="N82" s="48" t="str">
        <f t="shared" si="11"/>
        <v/>
      </c>
      <c r="O82" s="153"/>
    </row>
    <row r="83">
      <c r="B83" s="40" t="s">
        <v>145</v>
      </c>
      <c r="C83" s="42"/>
      <c r="D83" s="42"/>
      <c r="E83" s="42"/>
      <c r="F83" s="50"/>
      <c r="G83" s="50"/>
      <c r="H83" s="50"/>
      <c r="I83" s="50"/>
      <c r="J83" s="50"/>
      <c r="K83" s="50"/>
      <c r="L83" s="50"/>
      <c r="M83" s="45" t="str">
        <f t="shared" si="10"/>
        <v/>
      </c>
      <c r="N83" s="48" t="str">
        <f t="shared" si="11"/>
        <v/>
      </c>
      <c r="O83" s="154"/>
    </row>
    <row r="84">
      <c r="B84" s="33"/>
      <c r="C84" s="33"/>
      <c r="D84" s="33"/>
      <c r="E84" s="33"/>
      <c r="F84" s="147"/>
      <c r="G84" s="147"/>
      <c r="H84" s="147"/>
      <c r="I84" s="147"/>
      <c r="J84" s="147"/>
      <c r="K84" s="147"/>
      <c r="L84" s="147"/>
      <c r="N84" s="4"/>
      <c r="O84" s="45"/>
    </row>
    <row r="85">
      <c r="A85" s="8" t="s">
        <v>146</v>
      </c>
      <c r="B85" s="33"/>
      <c r="C85" s="33"/>
      <c r="D85" s="33"/>
      <c r="E85" s="33"/>
      <c r="F85" s="147"/>
      <c r="G85" s="147"/>
      <c r="H85" s="147"/>
      <c r="I85" s="147"/>
      <c r="J85" s="147"/>
      <c r="K85" s="147"/>
      <c r="L85" s="147"/>
      <c r="N85" s="4"/>
      <c r="O85" s="45"/>
    </row>
    <row r="86">
      <c r="B86" s="81" t="s">
        <v>1017</v>
      </c>
      <c r="C86" s="82"/>
      <c r="D86" s="82"/>
      <c r="E86" s="82"/>
      <c r="F86" s="147"/>
      <c r="G86" s="147"/>
      <c r="H86" s="147"/>
      <c r="I86" s="147"/>
      <c r="J86" s="147"/>
      <c r="K86" s="147"/>
      <c r="L86" s="147"/>
      <c r="N86" s="4"/>
      <c r="O86" s="45"/>
    </row>
    <row r="87">
      <c r="B87" s="33"/>
      <c r="C87" s="33"/>
      <c r="D87" s="33"/>
      <c r="E87" s="33"/>
      <c r="F87" s="147"/>
      <c r="G87" s="147"/>
      <c r="H87" s="147"/>
      <c r="I87" s="147"/>
      <c r="J87" s="147"/>
      <c r="K87" s="147"/>
      <c r="L87" s="147"/>
      <c r="N87" s="4"/>
      <c r="O87" s="158"/>
      <c r="R87" s="83"/>
    </row>
    <row r="88">
      <c r="B88" s="40"/>
      <c r="C88" s="146" t="s">
        <v>284</v>
      </c>
      <c r="D88" s="42"/>
      <c r="E88" s="42"/>
      <c r="F88" s="50"/>
      <c r="G88" s="50"/>
      <c r="H88" s="50"/>
      <c r="I88" s="50"/>
      <c r="J88" s="50"/>
      <c r="K88" s="50"/>
      <c r="L88" s="50"/>
      <c r="M88" s="85" t="str">
        <f t="shared" ref="M88:M138" si="12">if(Count(F88:L88)&gt;0,sum(F88:L88),"")</f>
        <v/>
      </c>
      <c r="N88" s="48" t="str">
        <f t="shared" ref="N88:N138" si="13">if(ISNUMBER(M88)=false,"",if($J$8&lt;&gt;0,if(M88&lt;&gt;"",M88*$J$8,""),""))</f>
        <v/>
      </c>
      <c r="O88" s="154"/>
    </row>
    <row r="89">
      <c r="B89" s="40"/>
      <c r="C89" s="84" t="s">
        <v>285</v>
      </c>
      <c r="D89" s="42"/>
      <c r="E89" s="42"/>
      <c r="F89" s="50"/>
      <c r="G89" s="50"/>
      <c r="H89" s="50"/>
      <c r="I89" s="50"/>
      <c r="J89" s="50"/>
      <c r="K89" s="50"/>
      <c r="L89" s="50"/>
      <c r="M89" s="85" t="str">
        <f t="shared" si="12"/>
        <v/>
      </c>
      <c r="N89" s="48" t="str">
        <f t="shared" si="13"/>
        <v/>
      </c>
      <c r="O89" s="154"/>
    </row>
    <row r="90">
      <c r="B90" s="40">
        <v>2.0</v>
      </c>
      <c r="C90" s="84" t="s">
        <v>297</v>
      </c>
      <c r="D90" s="42"/>
      <c r="E90" s="42"/>
      <c r="F90" s="49">
        <v>-7452.0</v>
      </c>
      <c r="G90" s="50"/>
      <c r="H90" s="49">
        <v>-43169.0</v>
      </c>
      <c r="I90" s="50"/>
      <c r="J90" s="50"/>
      <c r="K90" s="50"/>
      <c r="L90" s="50"/>
      <c r="M90" s="159">
        <f t="shared" si="12"/>
        <v>-50621</v>
      </c>
      <c r="N90" s="48">
        <f t="shared" si="13"/>
        <v>-1489.672261</v>
      </c>
      <c r="O90" s="154"/>
    </row>
    <row r="91">
      <c r="B91" s="40" t="s">
        <v>289</v>
      </c>
      <c r="C91" s="84" t="s">
        <v>290</v>
      </c>
      <c r="D91" s="42"/>
      <c r="E91" s="42"/>
      <c r="F91" s="49">
        <v>22.0</v>
      </c>
      <c r="G91" s="50"/>
      <c r="H91" s="49">
        <v>13.0</v>
      </c>
      <c r="I91" s="50"/>
      <c r="J91" s="50"/>
      <c r="K91" s="50"/>
      <c r="L91" s="50"/>
      <c r="M91" s="159">
        <f t="shared" si="12"/>
        <v>35</v>
      </c>
      <c r="N91" s="48">
        <f t="shared" si="13"/>
        <v>1.029978253</v>
      </c>
      <c r="O91" s="154"/>
    </row>
    <row r="92">
      <c r="B92" s="40"/>
      <c r="C92" s="84"/>
      <c r="D92" s="42"/>
      <c r="E92" s="42"/>
      <c r="F92" s="50"/>
      <c r="G92" s="50"/>
      <c r="H92" s="50"/>
      <c r="I92" s="50"/>
      <c r="J92" s="50"/>
      <c r="K92" s="50"/>
      <c r="L92" s="50"/>
      <c r="M92" s="85" t="str">
        <f t="shared" si="12"/>
        <v/>
      </c>
      <c r="N92" s="48" t="str">
        <f t="shared" si="13"/>
        <v/>
      </c>
      <c r="O92" s="154"/>
    </row>
    <row r="93">
      <c r="B93" s="40"/>
      <c r="C93" s="146" t="s">
        <v>1018</v>
      </c>
      <c r="D93" s="42"/>
      <c r="E93" s="42"/>
      <c r="F93" s="50"/>
      <c r="G93" s="50"/>
      <c r="H93" s="50"/>
      <c r="I93" s="50"/>
      <c r="J93" s="50"/>
      <c r="K93" s="50"/>
      <c r="L93" s="50"/>
      <c r="M93" s="85" t="str">
        <f t="shared" si="12"/>
        <v/>
      </c>
      <c r="N93" s="48" t="str">
        <f t="shared" si="13"/>
        <v/>
      </c>
      <c r="O93" s="154"/>
    </row>
    <row r="94">
      <c r="B94" s="40"/>
      <c r="C94" s="84" t="s">
        <v>300</v>
      </c>
      <c r="D94" s="42"/>
      <c r="E94" s="42"/>
      <c r="F94" s="50"/>
      <c r="G94" s="50"/>
      <c r="H94" s="50"/>
      <c r="I94" s="50"/>
      <c r="J94" s="50"/>
      <c r="K94" s="50"/>
      <c r="L94" s="50"/>
      <c r="M94" s="85" t="str">
        <f t="shared" si="12"/>
        <v/>
      </c>
      <c r="N94" s="48" t="str">
        <f t="shared" si="13"/>
        <v/>
      </c>
      <c r="O94" s="154"/>
    </row>
    <row r="95">
      <c r="B95" s="40">
        <v>2.0</v>
      </c>
      <c r="C95" s="84" t="s">
        <v>52</v>
      </c>
      <c r="D95" s="42"/>
      <c r="E95" s="42"/>
      <c r="F95" s="50"/>
      <c r="G95" s="50"/>
      <c r="H95" s="50"/>
      <c r="I95" s="49">
        <v>-258733.0</v>
      </c>
      <c r="J95" s="50"/>
      <c r="K95" s="50"/>
      <c r="L95" s="50"/>
      <c r="M95" s="159">
        <f t="shared" si="12"/>
        <v>-258733</v>
      </c>
      <c r="N95" s="48">
        <f t="shared" si="13"/>
        <v>-7613.981808</v>
      </c>
      <c r="O95" s="154"/>
    </row>
    <row r="96">
      <c r="B96" s="40"/>
      <c r="C96" s="84"/>
      <c r="D96" s="42"/>
      <c r="E96" s="42"/>
      <c r="F96" s="50"/>
      <c r="G96" s="50"/>
      <c r="H96" s="50"/>
      <c r="I96" s="50"/>
      <c r="J96" s="50"/>
      <c r="K96" s="50"/>
      <c r="L96" s="50"/>
      <c r="M96" s="85" t="str">
        <f t="shared" si="12"/>
        <v/>
      </c>
      <c r="N96" s="48" t="str">
        <f t="shared" si="13"/>
        <v/>
      </c>
      <c r="O96" s="154"/>
    </row>
    <row r="97">
      <c r="B97" s="40"/>
      <c r="C97" s="84" t="s">
        <v>847</v>
      </c>
      <c r="D97" s="42"/>
      <c r="E97" s="42"/>
      <c r="F97" s="50"/>
      <c r="G97" s="50"/>
      <c r="H97" s="50"/>
      <c r="I97" s="50"/>
      <c r="J97" s="50"/>
      <c r="K97" s="50"/>
      <c r="L97" s="50"/>
      <c r="M97" s="85" t="str">
        <f t="shared" si="12"/>
        <v/>
      </c>
      <c r="N97" s="48" t="str">
        <f t="shared" si="13"/>
        <v/>
      </c>
      <c r="O97" s="154"/>
    </row>
    <row r="98">
      <c r="B98" s="40"/>
      <c r="C98" s="84" t="s">
        <v>848</v>
      </c>
      <c r="D98" s="42"/>
      <c r="E98" s="42"/>
      <c r="F98" s="50"/>
      <c r="G98" s="50"/>
      <c r="H98" s="50"/>
      <c r="I98" s="50"/>
      <c r="J98" s="49">
        <v>-615999.0</v>
      </c>
      <c r="K98" s="50"/>
      <c r="L98" s="50"/>
      <c r="M98" s="159">
        <f t="shared" si="12"/>
        <v>-615999</v>
      </c>
      <c r="N98" s="48">
        <f t="shared" si="13"/>
        <v>-18127.58782</v>
      </c>
      <c r="O98" s="154"/>
    </row>
    <row r="99">
      <c r="B99" s="40"/>
      <c r="C99" s="84"/>
      <c r="D99" s="42"/>
      <c r="E99" s="42"/>
      <c r="F99" s="50"/>
      <c r="G99" s="50"/>
      <c r="H99" s="50"/>
      <c r="I99" s="50"/>
      <c r="J99" s="50"/>
      <c r="K99" s="50"/>
      <c r="L99" s="50"/>
      <c r="M99" s="85" t="str">
        <f t="shared" si="12"/>
        <v/>
      </c>
      <c r="N99" s="48" t="str">
        <f t="shared" si="13"/>
        <v/>
      </c>
      <c r="O99" s="154"/>
    </row>
    <row r="100">
      <c r="B100" s="40"/>
      <c r="C100" s="84"/>
      <c r="D100" s="42"/>
      <c r="E100" s="42"/>
      <c r="F100" s="50"/>
      <c r="G100" s="50"/>
      <c r="H100" s="50"/>
      <c r="I100" s="50"/>
      <c r="J100" s="50"/>
      <c r="K100" s="50"/>
      <c r="L100" s="50"/>
      <c r="M100" s="85" t="str">
        <f t="shared" si="12"/>
        <v/>
      </c>
      <c r="N100" s="48" t="str">
        <f t="shared" si="13"/>
        <v/>
      </c>
      <c r="O100" s="154"/>
    </row>
    <row r="101">
      <c r="B101" s="40"/>
      <c r="C101" s="84"/>
      <c r="D101" s="42"/>
      <c r="E101" s="42"/>
      <c r="F101" s="50"/>
      <c r="G101" s="50"/>
      <c r="H101" s="50"/>
      <c r="I101" s="50"/>
      <c r="J101" s="50"/>
      <c r="K101" s="50"/>
      <c r="L101" s="50"/>
      <c r="M101" s="85" t="str">
        <f t="shared" si="12"/>
        <v/>
      </c>
      <c r="N101" s="48" t="str">
        <f t="shared" si="13"/>
        <v/>
      </c>
      <c r="O101" s="154"/>
    </row>
    <row r="102">
      <c r="B102" s="40"/>
      <c r="C102" s="84"/>
      <c r="D102" s="42"/>
      <c r="E102" s="42"/>
      <c r="F102" s="50"/>
      <c r="G102" s="50"/>
      <c r="H102" s="50"/>
      <c r="I102" s="50"/>
      <c r="J102" s="50"/>
      <c r="K102" s="50"/>
      <c r="L102" s="50"/>
      <c r="M102" s="85" t="str">
        <f t="shared" si="12"/>
        <v/>
      </c>
      <c r="N102" s="48" t="str">
        <f t="shared" si="13"/>
        <v/>
      </c>
      <c r="O102" s="154"/>
    </row>
    <row r="103">
      <c r="B103" s="40"/>
      <c r="C103" s="84"/>
      <c r="D103" s="42"/>
      <c r="E103" s="42"/>
      <c r="F103" s="50"/>
      <c r="G103" s="50"/>
      <c r="H103" s="50"/>
      <c r="I103" s="50"/>
      <c r="J103" s="50"/>
      <c r="K103" s="50"/>
      <c r="L103" s="50"/>
      <c r="M103" s="85" t="str">
        <f t="shared" si="12"/>
        <v/>
      </c>
      <c r="N103" s="48" t="str">
        <f t="shared" si="13"/>
        <v/>
      </c>
      <c r="O103" s="154"/>
    </row>
    <row r="104">
      <c r="B104" s="40"/>
      <c r="C104" s="84"/>
      <c r="D104" s="42"/>
      <c r="E104" s="42"/>
      <c r="F104" s="50"/>
      <c r="G104" s="50"/>
      <c r="H104" s="50"/>
      <c r="I104" s="50"/>
      <c r="J104" s="50"/>
      <c r="K104" s="50"/>
      <c r="L104" s="50"/>
      <c r="M104" s="85" t="str">
        <f t="shared" si="12"/>
        <v/>
      </c>
      <c r="N104" s="48" t="str">
        <f t="shared" si="13"/>
        <v/>
      </c>
      <c r="O104" s="154"/>
    </row>
    <row r="105">
      <c r="B105" s="40"/>
      <c r="C105" s="84"/>
      <c r="D105" s="42"/>
      <c r="E105" s="42"/>
      <c r="F105" s="50"/>
      <c r="G105" s="50"/>
      <c r="H105" s="50"/>
      <c r="I105" s="50"/>
      <c r="J105" s="50"/>
      <c r="K105" s="50"/>
      <c r="L105" s="50"/>
      <c r="M105" s="85" t="str">
        <f t="shared" si="12"/>
        <v/>
      </c>
      <c r="N105" s="48" t="str">
        <f t="shared" si="13"/>
        <v/>
      </c>
      <c r="O105" s="154"/>
    </row>
    <row r="106">
      <c r="B106" s="40"/>
      <c r="C106" s="84"/>
      <c r="D106" s="42"/>
      <c r="E106" s="42"/>
      <c r="F106" s="50"/>
      <c r="G106" s="50"/>
      <c r="H106" s="50"/>
      <c r="I106" s="50"/>
      <c r="J106" s="50"/>
      <c r="K106" s="50"/>
      <c r="L106" s="50"/>
      <c r="M106" s="85" t="str">
        <f t="shared" si="12"/>
        <v/>
      </c>
      <c r="N106" s="48" t="str">
        <f t="shared" si="13"/>
        <v/>
      </c>
      <c r="O106" s="154"/>
    </row>
    <row r="107">
      <c r="B107" s="40"/>
      <c r="C107" s="84"/>
      <c r="D107" s="42"/>
      <c r="E107" s="42"/>
      <c r="F107" s="50"/>
      <c r="G107" s="50"/>
      <c r="H107" s="50"/>
      <c r="I107" s="50"/>
      <c r="J107" s="50"/>
      <c r="K107" s="50"/>
      <c r="L107" s="50"/>
      <c r="M107" s="85" t="str">
        <f t="shared" si="12"/>
        <v/>
      </c>
      <c r="N107" s="48" t="str">
        <f t="shared" si="13"/>
        <v/>
      </c>
      <c r="O107" s="154"/>
    </row>
    <row r="108">
      <c r="B108" s="40"/>
      <c r="C108" s="84"/>
      <c r="D108" s="42"/>
      <c r="E108" s="42"/>
      <c r="F108" s="50"/>
      <c r="G108" s="50"/>
      <c r="H108" s="50"/>
      <c r="I108" s="50"/>
      <c r="J108" s="50"/>
      <c r="K108" s="50"/>
      <c r="L108" s="50"/>
      <c r="M108" s="85" t="str">
        <f t="shared" si="12"/>
        <v/>
      </c>
      <c r="N108" s="48" t="str">
        <f t="shared" si="13"/>
        <v/>
      </c>
      <c r="O108" s="154"/>
    </row>
    <row r="109">
      <c r="B109" s="40"/>
      <c r="C109" s="84"/>
      <c r="D109" s="42"/>
      <c r="E109" s="42"/>
      <c r="F109" s="50"/>
      <c r="G109" s="50"/>
      <c r="H109" s="50"/>
      <c r="I109" s="50"/>
      <c r="J109" s="50"/>
      <c r="K109" s="50"/>
      <c r="L109" s="50"/>
      <c r="M109" s="85" t="str">
        <f t="shared" si="12"/>
        <v/>
      </c>
      <c r="N109" s="48" t="str">
        <f t="shared" si="13"/>
        <v/>
      </c>
      <c r="O109" s="154"/>
    </row>
    <row r="110">
      <c r="B110" s="40"/>
      <c r="C110" s="84"/>
      <c r="D110" s="42"/>
      <c r="E110" s="42"/>
      <c r="F110" s="50"/>
      <c r="G110" s="50"/>
      <c r="H110" s="50"/>
      <c r="I110" s="50"/>
      <c r="J110" s="50"/>
      <c r="K110" s="50"/>
      <c r="L110" s="50"/>
      <c r="M110" s="85" t="str">
        <f t="shared" si="12"/>
        <v/>
      </c>
      <c r="N110" s="48" t="str">
        <f t="shared" si="13"/>
        <v/>
      </c>
      <c r="O110" s="154"/>
    </row>
    <row r="111">
      <c r="B111" s="40"/>
      <c r="C111" s="84"/>
      <c r="D111" s="42"/>
      <c r="E111" s="42"/>
      <c r="F111" s="50"/>
      <c r="G111" s="50"/>
      <c r="H111" s="50"/>
      <c r="I111" s="50"/>
      <c r="J111" s="50"/>
      <c r="K111" s="50"/>
      <c r="L111" s="50"/>
      <c r="M111" s="85" t="str">
        <f t="shared" si="12"/>
        <v/>
      </c>
      <c r="N111" s="48" t="str">
        <f t="shared" si="13"/>
        <v/>
      </c>
      <c r="O111" s="154"/>
    </row>
    <row r="112">
      <c r="B112" s="40"/>
      <c r="C112" s="84"/>
      <c r="D112" s="42"/>
      <c r="E112" s="42"/>
      <c r="F112" s="50"/>
      <c r="G112" s="50"/>
      <c r="H112" s="50"/>
      <c r="I112" s="50"/>
      <c r="J112" s="50"/>
      <c r="K112" s="50"/>
      <c r="L112" s="50"/>
      <c r="M112" s="85" t="str">
        <f t="shared" si="12"/>
        <v/>
      </c>
      <c r="N112" s="48" t="str">
        <f t="shared" si="13"/>
        <v/>
      </c>
      <c r="O112" s="154"/>
    </row>
    <row r="113">
      <c r="B113" s="40"/>
      <c r="C113" s="84"/>
      <c r="D113" s="42"/>
      <c r="E113" s="42"/>
      <c r="F113" s="50"/>
      <c r="G113" s="50"/>
      <c r="H113" s="50"/>
      <c r="I113" s="50"/>
      <c r="J113" s="50"/>
      <c r="K113" s="50"/>
      <c r="L113" s="50"/>
      <c r="M113" s="85" t="str">
        <f t="shared" si="12"/>
        <v/>
      </c>
      <c r="N113" s="48" t="str">
        <f t="shared" si="13"/>
        <v/>
      </c>
      <c r="O113" s="154"/>
    </row>
    <row r="114">
      <c r="B114" s="40"/>
      <c r="C114" s="84"/>
      <c r="D114" s="42"/>
      <c r="E114" s="42"/>
      <c r="F114" s="50"/>
      <c r="G114" s="50"/>
      <c r="H114" s="50"/>
      <c r="I114" s="50"/>
      <c r="J114" s="50"/>
      <c r="K114" s="50"/>
      <c r="L114" s="50"/>
      <c r="M114" s="85" t="str">
        <f t="shared" si="12"/>
        <v/>
      </c>
      <c r="N114" s="48" t="str">
        <f t="shared" si="13"/>
        <v/>
      </c>
      <c r="O114" s="154"/>
    </row>
    <row r="115">
      <c r="B115" s="40"/>
      <c r="C115" s="84"/>
      <c r="D115" s="42"/>
      <c r="E115" s="42"/>
      <c r="F115" s="50"/>
      <c r="G115" s="50"/>
      <c r="H115" s="50"/>
      <c r="I115" s="50"/>
      <c r="J115" s="50"/>
      <c r="K115" s="50"/>
      <c r="L115" s="50"/>
      <c r="M115" s="85" t="str">
        <f t="shared" si="12"/>
        <v/>
      </c>
      <c r="N115" s="48" t="str">
        <f t="shared" si="13"/>
        <v/>
      </c>
      <c r="O115" s="154"/>
    </row>
    <row r="116">
      <c r="B116" s="40"/>
      <c r="C116" s="84"/>
      <c r="D116" s="42"/>
      <c r="E116" s="42"/>
      <c r="F116" s="50"/>
      <c r="G116" s="50"/>
      <c r="H116" s="50"/>
      <c r="I116" s="50"/>
      <c r="J116" s="50"/>
      <c r="K116" s="50"/>
      <c r="L116" s="50"/>
      <c r="M116" s="85" t="str">
        <f t="shared" si="12"/>
        <v/>
      </c>
      <c r="N116" s="48" t="str">
        <f t="shared" si="13"/>
        <v/>
      </c>
      <c r="O116" s="154"/>
    </row>
    <row r="117">
      <c r="B117" s="40"/>
      <c r="C117" s="84"/>
      <c r="D117" s="42"/>
      <c r="E117" s="42"/>
      <c r="F117" s="50"/>
      <c r="G117" s="50"/>
      <c r="H117" s="50"/>
      <c r="I117" s="50"/>
      <c r="J117" s="50"/>
      <c r="K117" s="50"/>
      <c r="L117" s="50"/>
      <c r="M117" s="85" t="str">
        <f t="shared" si="12"/>
        <v/>
      </c>
      <c r="N117" s="48" t="str">
        <f t="shared" si="13"/>
        <v/>
      </c>
      <c r="O117" s="154"/>
    </row>
    <row r="118">
      <c r="B118" s="40"/>
      <c r="C118" s="84"/>
      <c r="D118" s="42"/>
      <c r="E118" s="42"/>
      <c r="F118" s="50"/>
      <c r="G118" s="50"/>
      <c r="H118" s="50"/>
      <c r="I118" s="50"/>
      <c r="J118" s="50"/>
      <c r="K118" s="50"/>
      <c r="L118" s="50"/>
      <c r="M118" s="85" t="str">
        <f t="shared" si="12"/>
        <v/>
      </c>
      <c r="N118" s="48" t="str">
        <f t="shared" si="13"/>
        <v/>
      </c>
      <c r="O118" s="154"/>
    </row>
    <row r="119">
      <c r="B119" s="40"/>
      <c r="C119" s="84"/>
      <c r="D119" s="42"/>
      <c r="E119" s="42"/>
      <c r="F119" s="50"/>
      <c r="G119" s="50"/>
      <c r="H119" s="50"/>
      <c r="I119" s="50"/>
      <c r="J119" s="50"/>
      <c r="K119" s="50"/>
      <c r="L119" s="50"/>
      <c r="M119" s="85" t="str">
        <f t="shared" si="12"/>
        <v/>
      </c>
      <c r="N119" s="48" t="str">
        <f t="shared" si="13"/>
        <v/>
      </c>
      <c r="O119" s="154"/>
    </row>
    <row r="120">
      <c r="B120" s="40"/>
      <c r="C120" s="84"/>
      <c r="D120" s="42"/>
      <c r="E120" s="42"/>
      <c r="F120" s="50"/>
      <c r="G120" s="50"/>
      <c r="H120" s="50"/>
      <c r="I120" s="50"/>
      <c r="J120" s="50"/>
      <c r="K120" s="50"/>
      <c r="L120" s="50"/>
      <c r="M120" s="85" t="str">
        <f t="shared" si="12"/>
        <v/>
      </c>
      <c r="N120" s="48" t="str">
        <f t="shared" si="13"/>
        <v/>
      </c>
      <c r="O120" s="154"/>
    </row>
    <row r="121">
      <c r="B121" s="40"/>
      <c r="C121" s="84"/>
      <c r="D121" s="42"/>
      <c r="E121" s="42"/>
      <c r="F121" s="50"/>
      <c r="G121" s="50"/>
      <c r="H121" s="50"/>
      <c r="I121" s="50"/>
      <c r="J121" s="50"/>
      <c r="K121" s="50"/>
      <c r="L121" s="50"/>
      <c r="M121" s="85" t="str">
        <f t="shared" si="12"/>
        <v/>
      </c>
      <c r="N121" s="48" t="str">
        <f t="shared" si="13"/>
        <v/>
      </c>
      <c r="O121" s="154"/>
    </row>
    <row r="122">
      <c r="B122" s="40"/>
      <c r="C122" s="84"/>
      <c r="D122" s="42"/>
      <c r="E122" s="42"/>
      <c r="F122" s="50"/>
      <c r="G122" s="50"/>
      <c r="H122" s="50"/>
      <c r="I122" s="50"/>
      <c r="J122" s="50"/>
      <c r="K122" s="50"/>
      <c r="L122" s="50"/>
      <c r="M122" s="85" t="str">
        <f t="shared" si="12"/>
        <v/>
      </c>
      <c r="N122" s="48" t="str">
        <f t="shared" si="13"/>
        <v/>
      </c>
      <c r="O122" s="154"/>
    </row>
    <row r="123">
      <c r="B123" s="40"/>
      <c r="C123" s="84"/>
      <c r="D123" s="42"/>
      <c r="E123" s="42"/>
      <c r="F123" s="50"/>
      <c r="G123" s="50"/>
      <c r="H123" s="50"/>
      <c r="I123" s="50"/>
      <c r="J123" s="50"/>
      <c r="K123" s="50"/>
      <c r="L123" s="50"/>
      <c r="M123" s="85" t="str">
        <f t="shared" si="12"/>
        <v/>
      </c>
      <c r="N123" s="48" t="str">
        <f t="shared" si="13"/>
        <v/>
      </c>
      <c r="O123" s="154"/>
    </row>
    <row r="124">
      <c r="B124" s="40"/>
      <c r="C124" s="84"/>
      <c r="D124" s="42"/>
      <c r="E124" s="42"/>
      <c r="F124" s="50"/>
      <c r="G124" s="50"/>
      <c r="H124" s="50"/>
      <c r="I124" s="50"/>
      <c r="J124" s="50"/>
      <c r="K124" s="50"/>
      <c r="L124" s="50"/>
      <c r="M124" s="85" t="str">
        <f t="shared" si="12"/>
        <v/>
      </c>
      <c r="N124" s="48" t="str">
        <f t="shared" si="13"/>
        <v/>
      </c>
      <c r="O124" s="154"/>
    </row>
    <row r="125">
      <c r="B125" s="40"/>
      <c r="C125" s="84"/>
      <c r="D125" s="42"/>
      <c r="E125" s="42"/>
      <c r="F125" s="50"/>
      <c r="G125" s="50"/>
      <c r="H125" s="50"/>
      <c r="I125" s="50"/>
      <c r="J125" s="50"/>
      <c r="K125" s="50"/>
      <c r="L125" s="50"/>
      <c r="M125" s="85" t="str">
        <f t="shared" si="12"/>
        <v/>
      </c>
      <c r="N125" s="48" t="str">
        <f t="shared" si="13"/>
        <v/>
      </c>
      <c r="O125" s="154"/>
    </row>
    <row r="126">
      <c r="B126" s="40"/>
      <c r="C126" s="84"/>
      <c r="D126" s="42"/>
      <c r="E126" s="42"/>
      <c r="F126" s="50"/>
      <c r="G126" s="50"/>
      <c r="H126" s="50"/>
      <c r="I126" s="50"/>
      <c r="J126" s="50"/>
      <c r="K126" s="50"/>
      <c r="L126" s="50"/>
      <c r="M126" s="85" t="str">
        <f t="shared" si="12"/>
        <v/>
      </c>
      <c r="N126" s="48" t="str">
        <f t="shared" si="13"/>
        <v/>
      </c>
      <c r="O126" s="154"/>
    </row>
    <row r="127">
      <c r="B127" s="40"/>
      <c r="C127" s="84"/>
      <c r="D127" s="42"/>
      <c r="E127" s="42"/>
      <c r="F127" s="50"/>
      <c r="G127" s="50"/>
      <c r="H127" s="50"/>
      <c r="I127" s="50"/>
      <c r="J127" s="50"/>
      <c r="K127" s="50"/>
      <c r="L127" s="50"/>
      <c r="M127" s="85" t="str">
        <f t="shared" si="12"/>
        <v/>
      </c>
      <c r="N127" s="48" t="str">
        <f t="shared" si="13"/>
        <v/>
      </c>
      <c r="O127" s="154"/>
    </row>
    <row r="128">
      <c r="B128" s="40"/>
      <c r="C128" s="84"/>
      <c r="D128" s="42"/>
      <c r="E128" s="42"/>
      <c r="F128" s="50"/>
      <c r="G128" s="50"/>
      <c r="H128" s="50"/>
      <c r="I128" s="50"/>
      <c r="J128" s="50"/>
      <c r="K128" s="50"/>
      <c r="L128" s="50"/>
      <c r="M128" s="85" t="str">
        <f t="shared" si="12"/>
        <v/>
      </c>
      <c r="N128" s="48" t="str">
        <f t="shared" si="13"/>
        <v/>
      </c>
      <c r="O128" s="154"/>
    </row>
    <row r="129">
      <c r="B129" s="40"/>
      <c r="C129" s="84"/>
      <c r="D129" s="42"/>
      <c r="E129" s="42"/>
      <c r="F129" s="50"/>
      <c r="G129" s="50"/>
      <c r="H129" s="50"/>
      <c r="I129" s="50"/>
      <c r="J129" s="50"/>
      <c r="K129" s="50"/>
      <c r="L129" s="50"/>
      <c r="M129" s="85" t="str">
        <f t="shared" si="12"/>
        <v/>
      </c>
      <c r="N129" s="48" t="str">
        <f t="shared" si="13"/>
        <v/>
      </c>
      <c r="O129" s="154"/>
    </row>
    <row r="130">
      <c r="B130" s="40"/>
      <c r="C130" s="84"/>
      <c r="D130" s="42"/>
      <c r="E130" s="42"/>
      <c r="F130" s="50"/>
      <c r="G130" s="50"/>
      <c r="H130" s="50"/>
      <c r="I130" s="50"/>
      <c r="J130" s="50"/>
      <c r="K130" s="50"/>
      <c r="L130" s="50"/>
      <c r="M130" s="85" t="str">
        <f t="shared" si="12"/>
        <v/>
      </c>
      <c r="N130" s="48" t="str">
        <f t="shared" si="13"/>
        <v/>
      </c>
      <c r="O130" s="154"/>
    </row>
    <row r="131">
      <c r="B131" s="40"/>
      <c r="C131" s="84"/>
      <c r="D131" s="42"/>
      <c r="E131" s="42"/>
      <c r="F131" s="50"/>
      <c r="G131" s="50"/>
      <c r="H131" s="50"/>
      <c r="I131" s="50"/>
      <c r="J131" s="50"/>
      <c r="K131" s="50"/>
      <c r="L131" s="50"/>
      <c r="M131" s="85" t="str">
        <f t="shared" si="12"/>
        <v/>
      </c>
      <c r="N131" s="48" t="str">
        <f t="shared" si="13"/>
        <v/>
      </c>
      <c r="O131" s="154"/>
    </row>
    <row r="132">
      <c r="B132" s="40"/>
      <c r="C132" s="84"/>
      <c r="D132" s="42"/>
      <c r="E132" s="42"/>
      <c r="F132" s="50"/>
      <c r="G132" s="50"/>
      <c r="H132" s="50"/>
      <c r="I132" s="50"/>
      <c r="J132" s="50"/>
      <c r="K132" s="50"/>
      <c r="L132" s="50"/>
      <c r="M132" s="85" t="str">
        <f t="shared" si="12"/>
        <v/>
      </c>
      <c r="N132" s="48" t="str">
        <f t="shared" si="13"/>
        <v/>
      </c>
      <c r="O132" s="154"/>
    </row>
    <row r="133">
      <c r="B133" s="40"/>
      <c r="C133" s="84"/>
      <c r="D133" s="42"/>
      <c r="E133" s="42"/>
      <c r="F133" s="50"/>
      <c r="G133" s="50"/>
      <c r="H133" s="50"/>
      <c r="I133" s="50"/>
      <c r="J133" s="50"/>
      <c r="K133" s="50"/>
      <c r="L133" s="50"/>
      <c r="M133" s="85" t="str">
        <f t="shared" si="12"/>
        <v/>
      </c>
      <c r="N133" s="48" t="str">
        <f t="shared" si="13"/>
        <v/>
      </c>
      <c r="O133" s="154"/>
    </row>
    <row r="134">
      <c r="B134" s="40"/>
      <c r="C134" s="84"/>
      <c r="D134" s="42"/>
      <c r="E134" s="42"/>
      <c r="F134" s="50"/>
      <c r="G134" s="50"/>
      <c r="H134" s="50"/>
      <c r="I134" s="50"/>
      <c r="J134" s="50"/>
      <c r="K134" s="50"/>
      <c r="L134" s="50"/>
      <c r="M134" s="85" t="str">
        <f t="shared" si="12"/>
        <v/>
      </c>
      <c r="N134" s="48" t="str">
        <f t="shared" si="13"/>
        <v/>
      </c>
      <c r="O134" s="154"/>
    </row>
    <row r="135">
      <c r="B135" s="40"/>
      <c r="C135" s="84"/>
      <c r="D135" s="42"/>
      <c r="E135" s="42"/>
      <c r="F135" s="50"/>
      <c r="G135" s="50"/>
      <c r="H135" s="50"/>
      <c r="I135" s="50"/>
      <c r="J135" s="50"/>
      <c r="K135" s="50"/>
      <c r="L135" s="50"/>
      <c r="M135" s="85" t="str">
        <f t="shared" si="12"/>
        <v/>
      </c>
      <c r="N135" s="48" t="str">
        <f t="shared" si="13"/>
        <v/>
      </c>
      <c r="O135" s="154"/>
    </row>
    <row r="136">
      <c r="B136" s="40"/>
      <c r="C136" s="84"/>
      <c r="D136" s="42"/>
      <c r="E136" s="42"/>
      <c r="F136" s="50"/>
      <c r="G136" s="50"/>
      <c r="H136" s="50"/>
      <c r="I136" s="50"/>
      <c r="J136" s="50"/>
      <c r="K136" s="50"/>
      <c r="L136" s="50"/>
      <c r="M136" s="85" t="str">
        <f t="shared" si="12"/>
        <v/>
      </c>
      <c r="N136" s="48" t="str">
        <f t="shared" si="13"/>
        <v/>
      </c>
      <c r="O136" s="154"/>
    </row>
    <row r="137">
      <c r="B137" s="40"/>
      <c r="C137" s="84"/>
      <c r="D137" s="42"/>
      <c r="E137" s="42"/>
      <c r="F137" s="50"/>
      <c r="G137" s="50"/>
      <c r="H137" s="50"/>
      <c r="I137" s="50"/>
      <c r="J137" s="50"/>
      <c r="K137" s="50"/>
      <c r="L137" s="50"/>
      <c r="M137" s="85" t="str">
        <f t="shared" si="12"/>
        <v/>
      </c>
      <c r="N137" s="48" t="str">
        <f t="shared" si="13"/>
        <v/>
      </c>
      <c r="O137" s="154"/>
    </row>
    <row r="138">
      <c r="B138" s="40"/>
      <c r="C138" s="84"/>
      <c r="D138" s="42"/>
      <c r="E138" s="42"/>
      <c r="F138" s="50"/>
      <c r="G138" s="50"/>
      <c r="H138" s="50"/>
      <c r="I138" s="50"/>
      <c r="J138" s="50"/>
      <c r="K138" s="50"/>
      <c r="L138" s="50"/>
      <c r="M138" s="85" t="str">
        <f t="shared" si="12"/>
        <v/>
      </c>
      <c r="N138" s="48" t="str">
        <f t="shared" si="13"/>
        <v/>
      </c>
      <c r="O138" s="154"/>
    </row>
    <row r="139">
      <c r="A139" s="7"/>
      <c r="B139" s="86"/>
      <c r="C139" s="87"/>
      <c r="D139" s="88"/>
      <c r="E139" s="88"/>
      <c r="F139" s="44"/>
      <c r="G139" s="44"/>
      <c r="H139" s="43"/>
      <c r="I139" s="44"/>
      <c r="J139" s="44"/>
      <c r="K139" s="44"/>
      <c r="L139" s="44"/>
      <c r="M139" s="44"/>
      <c r="N139" s="44"/>
    </row>
    <row r="140" hidden="1">
      <c r="A140" s="89" t="s">
        <v>148</v>
      </c>
      <c r="B140" s="86"/>
      <c r="C140" s="87"/>
      <c r="D140" s="88"/>
      <c r="E140" s="88"/>
      <c r="F140" s="44"/>
      <c r="G140" s="44"/>
      <c r="H140" s="43"/>
      <c r="I140" s="44"/>
      <c r="J140" s="44"/>
      <c r="K140" s="44"/>
      <c r="L140" s="44"/>
      <c r="M140" s="44"/>
      <c r="N140" s="44"/>
    </row>
    <row r="141" hidden="1">
      <c r="A141" s="7"/>
      <c r="B141" s="86"/>
      <c r="C141" s="87"/>
      <c r="D141" s="88"/>
      <c r="E141" s="88"/>
      <c r="F141" s="44"/>
      <c r="G141" s="44"/>
      <c r="H141" s="43"/>
      <c r="I141" s="44"/>
      <c r="J141" s="44"/>
      <c r="K141" s="44"/>
      <c r="L141" s="44"/>
      <c r="M141" s="44"/>
      <c r="N141" s="44"/>
    </row>
    <row r="142" hidden="1">
      <c r="A142" s="7"/>
      <c r="B142" s="90" t="s">
        <v>149</v>
      </c>
      <c r="C142" s="91"/>
      <c r="D142" s="92"/>
      <c r="E142" s="88"/>
      <c r="F142" s="44"/>
      <c r="G142" s="44"/>
      <c r="H142" s="43"/>
      <c r="I142" s="44"/>
      <c r="J142" s="44"/>
      <c r="K142" s="44"/>
      <c r="L142" s="44"/>
      <c r="M142" s="44"/>
      <c r="N142" s="44"/>
    </row>
    <row r="143" hidden="1">
      <c r="A143" s="7"/>
      <c r="B143" s="93"/>
      <c r="C143" s="94" t="s">
        <v>150</v>
      </c>
      <c r="D143" s="92"/>
      <c r="E143" s="88"/>
      <c r="F143" s="44"/>
      <c r="G143" s="44"/>
      <c r="H143" s="43"/>
      <c r="I143" s="44"/>
      <c r="J143" s="44"/>
      <c r="K143" s="44"/>
      <c r="L143" s="44"/>
      <c r="M143" s="44"/>
      <c r="N143" s="44"/>
    </row>
    <row r="144" hidden="1">
      <c r="A144" s="7"/>
      <c r="B144" s="95" t="s">
        <v>151</v>
      </c>
      <c r="C144" s="96" t="s">
        <v>152</v>
      </c>
      <c r="D144" s="92"/>
      <c r="E144" s="88"/>
      <c r="F144" s="44"/>
      <c r="G144" s="44"/>
      <c r="H144" s="43"/>
      <c r="I144" s="44"/>
      <c r="J144" s="44"/>
      <c r="K144" s="44"/>
      <c r="L144" s="44"/>
      <c r="M144" s="44"/>
      <c r="N144" s="44"/>
    </row>
    <row r="145" hidden="1">
      <c r="A145" s="7"/>
      <c r="B145" s="97"/>
      <c r="C145" s="98" t="s">
        <v>153</v>
      </c>
      <c r="D145" s="92"/>
      <c r="E145" s="88"/>
      <c r="F145" s="44"/>
      <c r="G145" s="44"/>
      <c r="H145" s="43"/>
      <c r="I145" s="44"/>
      <c r="J145" s="44"/>
      <c r="K145" s="44"/>
      <c r="L145" s="44"/>
      <c r="M145" s="44"/>
      <c r="N145" s="44"/>
    </row>
    <row r="146" hidden="1">
      <c r="A146" s="7"/>
      <c r="B146" s="99"/>
      <c r="C146" s="100" t="s">
        <v>154</v>
      </c>
      <c r="D146" s="92"/>
      <c r="E146" s="88"/>
      <c r="F146" s="44"/>
      <c r="G146" s="44"/>
      <c r="H146" s="43"/>
      <c r="I146" s="44"/>
      <c r="J146" s="44"/>
      <c r="K146" s="44"/>
      <c r="L146" s="44"/>
      <c r="M146" s="44"/>
      <c r="N146" s="44"/>
    </row>
    <row r="147" hidden="1">
      <c r="A147" s="7"/>
      <c r="B147" s="160"/>
      <c r="C147" s="43"/>
      <c r="D147" s="161"/>
      <c r="E147" s="88"/>
      <c r="F147" s="101"/>
      <c r="H147" s="43"/>
      <c r="I147" s="44"/>
      <c r="J147" s="44"/>
      <c r="K147" s="44"/>
      <c r="L147" s="44"/>
      <c r="M147" s="44"/>
      <c r="N147" s="44"/>
    </row>
    <row r="148" hidden="1">
      <c r="A148" s="7"/>
      <c r="B148" s="43"/>
      <c r="C148" s="101" t="s">
        <v>156</v>
      </c>
      <c r="D148" s="162" t="s">
        <v>178</v>
      </c>
      <c r="F148" s="101"/>
      <c r="H148" s="43"/>
      <c r="I148" s="44"/>
      <c r="J148" s="44"/>
      <c r="K148" s="44"/>
      <c r="L148" s="44"/>
      <c r="M148" s="44"/>
      <c r="N148" s="44"/>
    </row>
    <row r="149" hidden="1">
      <c r="B149" s="163" t="s">
        <v>301</v>
      </c>
      <c r="C149" s="104"/>
      <c r="D149" s="105"/>
      <c r="F149" s="107"/>
      <c r="G149" s="107"/>
      <c r="H149" s="43"/>
      <c r="I149" s="44"/>
      <c r="J149" s="44"/>
      <c r="K149" s="44"/>
      <c r="L149" s="44"/>
      <c r="M149" s="44"/>
      <c r="N149" s="44"/>
    </row>
    <row r="150" hidden="1">
      <c r="B150" s="108"/>
      <c r="C150" s="108"/>
      <c r="D150" s="164" t="s">
        <v>159</v>
      </c>
      <c r="F150" s="165" t="s">
        <v>1019</v>
      </c>
      <c r="H150" s="109"/>
      <c r="I150" s="109"/>
      <c r="J150" s="71"/>
      <c r="K150" s="71"/>
      <c r="L150" s="71"/>
      <c r="M150" s="169" t="s">
        <v>1019</v>
      </c>
      <c r="N150" s="71"/>
      <c r="P150" s="110"/>
      <c r="R150" s="111"/>
      <c r="S150" s="54"/>
      <c r="T150" s="54"/>
      <c r="U150" s="54"/>
      <c r="V150" s="54"/>
      <c r="W150" s="54"/>
      <c r="X150" s="54"/>
      <c r="Y150" s="54"/>
      <c r="Z150" s="54"/>
      <c r="AA150" s="54"/>
      <c r="AB150" s="54"/>
    </row>
    <row r="151" hidden="1">
      <c r="B151" s="108"/>
      <c r="C151" s="164"/>
      <c r="D151" s="164" t="s">
        <v>303</v>
      </c>
      <c r="F151" s="166" t="s">
        <v>304</v>
      </c>
      <c r="H151" s="109"/>
      <c r="I151" s="109"/>
      <c r="J151" s="71"/>
      <c r="K151" s="71"/>
      <c r="L151" s="71"/>
      <c r="M151" s="169" t="s">
        <v>430</v>
      </c>
      <c r="N151" s="71"/>
      <c r="P151" s="110"/>
      <c r="R151" s="111"/>
      <c r="S151" s="54"/>
      <c r="T151" s="54"/>
      <c r="U151" s="54"/>
      <c r="V151" s="54"/>
      <c r="W151" s="54"/>
      <c r="X151" s="54"/>
      <c r="Y151" s="54"/>
      <c r="Z151" s="54"/>
      <c r="AA151" s="54"/>
      <c r="AB151" s="54"/>
    </row>
    <row r="152" hidden="1">
      <c r="B152" s="108"/>
      <c r="C152" s="164" t="s">
        <v>1020</v>
      </c>
      <c r="D152" s="167" t="s">
        <v>161</v>
      </c>
      <c r="F152" s="166">
        <v>100000.0</v>
      </c>
      <c r="H152" s="109"/>
      <c r="I152" s="109"/>
      <c r="J152" s="71"/>
      <c r="K152" s="71"/>
      <c r="L152" s="71"/>
      <c r="M152" s="169">
        <v>100000.0</v>
      </c>
      <c r="N152" s="71"/>
      <c r="P152" s="110"/>
      <c r="R152" s="111"/>
      <c r="S152" s="54"/>
      <c r="T152" s="54"/>
      <c r="U152" s="54"/>
      <c r="V152" s="54"/>
      <c r="W152" s="54"/>
      <c r="X152" s="54"/>
      <c r="Y152" s="54"/>
      <c r="Z152" s="54"/>
      <c r="AA152" s="54"/>
      <c r="AB152" s="54"/>
    </row>
    <row r="153" hidden="1">
      <c r="B153" s="108"/>
      <c r="C153" s="129" t="s">
        <v>384</v>
      </c>
      <c r="D153" s="167" t="s">
        <v>163</v>
      </c>
      <c r="F153" s="166">
        <v>592.16</v>
      </c>
      <c r="G153" s="400">
        <v>593.0</v>
      </c>
      <c r="H153" s="169" t="s">
        <v>307</v>
      </c>
      <c r="I153" s="109"/>
      <c r="J153" s="71"/>
      <c r="K153" s="71"/>
      <c r="L153" s="71"/>
      <c r="M153" s="169">
        <v>592.16</v>
      </c>
      <c r="N153" s="71"/>
      <c r="P153" s="110"/>
      <c r="R153" s="111"/>
      <c r="S153" s="54"/>
      <c r="T153" s="54"/>
      <c r="U153" s="54"/>
      <c r="V153" s="54"/>
      <c r="W153" s="54"/>
      <c r="X153" s="54"/>
      <c r="Y153" s="54"/>
      <c r="Z153" s="54"/>
      <c r="AA153" s="54"/>
      <c r="AB153" s="54"/>
    </row>
    <row r="154" hidden="1">
      <c r="B154" s="108"/>
      <c r="C154" s="129" t="s">
        <v>308</v>
      </c>
      <c r="D154" s="167" t="s">
        <v>164</v>
      </c>
      <c r="F154" s="166">
        <v>0.98</v>
      </c>
      <c r="G154" s="400">
        <v>1.0</v>
      </c>
      <c r="H154" s="169" t="s">
        <v>309</v>
      </c>
      <c r="I154" s="109"/>
      <c r="J154" s="71"/>
      <c r="K154" s="71"/>
      <c r="L154" s="71"/>
      <c r="M154" s="169">
        <v>1.18</v>
      </c>
      <c r="N154" s="71"/>
      <c r="P154" s="110"/>
      <c r="R154" s="111"/>
      <c r="S154" s="54"/>
      <c r="T154" s="54"/>
      <c r="U154" s="54"/>
      <c r="V154" s="54"/>
      <c r="W154" s="54"/>
      <c r="X154" s="54"/>
      <c r="Y154" s="54"/>
      <c r="Z154" s="54"/>
      <c r="AA154" s="54"/>
      <c r="AB154" s="54"/>
    </row>
    <row r="155" hidden="1">
      <c r="B155" s="108"/>
      <c r="C155" s="170" t="s">
        <v>310</v>
      </c>
      <c r="D155" s="171" t="s">
        <v>165</v>
      </c>
      <c r="F155" s="172">
        <v>0.0</v>
      </c>
      <c r="H155" s="173" t="s">
        <v>311</v>
      </c>
      <c r="I155" s="109"/>
      <c r="J155" s="71"/>
      <c r="K155" s="71"/>
      <c r="L155" s="71"/>
      <c r="M155" s="71"/>
      <c r="N155" s="71"/>
      <c r="P155" s="110"/>
      <c r="R155" s="111"/>
      <c r="S155" s="54"/>
      <c r="T155" s="54"/>
      <c r="U155" s="54"/>
      <c r="V155" s="54"/>
      <c r="W155" s="54"/>
      <c r="X155" s="54"/>
      <c r="Y155" s="54"/>
      <c r="Z155" s="54"/>
      <c r="AA155" s="54"/>
      <c r="AB155" s="54"/>
    </row>
    <row r="156" hidden="1">
      <c r="B156" s="114"/>
      <c r="C156" s="164" t="s">
        <v>167</v>
      </c>
      <c r="D156" s="164" t="s">
        <v>312</v>
      </c>
      <c r="F156" s="174">
        <v>0.01742606</v>
      </c>
      <c r="G156" s="401">
        <v>0.01742605</v>
      </c>
      <c r="H156" s="169" t="s">
        <v>313</v>
      </c>
      <c r="I156" s="71"/>
      <c r="J156" s="71"/>
      <c r="K156" s="71"/>
      <c r="L156" s="71"/>
      <c r="M156" s="402">
        <v>0.01742606</v>
      </c>
      <c r="N156" s="71"/>
      <c r="P156" s="110"/>
      <c r="R156" s="111"/>
      <c r="S156" s="54"/>
      <c r="T156" s="54"/>
      <c r="U156" s="54"/>
      <c r="V156" s="54"/>
      <c r="W156" s="54"/>
      <c r="X156" s="54"/>
      <c r="Y156" s="54"/>
      <c r="Z156" s="54"/>
      <c r="AA156" s="54"/>
      <c r="AB156" s="54"/>
    </row>
    <row r="157" hidden="1">
      <c r="B157" s="114"/>
      <c r="C157" s="164" t="s">
        <v>1021</v>
      </c>
      <c r="D157" s="164" t="s">
        <v>168</v>
      </c>
      <c r="F157" s="166"/>
      <c r="H157" s="109"/>
      <c r="I157" s="71"/>
      <c r="J157" s="71"/>
      <c r="K157" s="71"/>
      <c r="L157" s="71"/>
      <c r="M157" s="71"/>
      <c r="N157" s="71"/>
      <c r="P157" s="110"/>
      <c r="R157" s="111"/>
      <c r="S157" s="54"/>
      <c r="T157" s="54"/>
      <c r="U157" s="54"/>
      <c r="V157" s="54"/>
      <c r="W157" s="54"/>
      <c r="X157" s="54"/>
      <c r="Y157" s="54"/>
      <c r="Z157" s="54"/>
      <c r="AA157" s="54"/>
      <c r="AB157" s="54"/>
    </row>
    <row r="158" hidden="1">
      <c r="B158" s="114"/>
      <c r="C158" s="176" t="s">
        <v>171</v>
      </c>
      <c r="D158" s="176" t="s">
        <v>170</v>
      </c>
      <c r="F158" s="172"/>
      <c r="H158" s="173" t="s">
        <v>311</v>
      </c>
      <c r="J158" s="71"/>
      <c r="K158" s="71"/>
      <c r="L158" s="71"/>
      <c r="M158" s="67"/>
      <c r="P158" s="110"/>
      <c r="R158" s="111"/>
      <c r="S158" s="54"/>
      <c r="T158" s="54"/>
      <c r="U158" s="54"/>
      <c r="V158" s="54"/>
      <c r="W158" s="54"/>
      <c r="X158" s="54"/>
      <c r="Y158" s="54"/>
      <c r="Z158" s="54"/>
      <c r="AA158" s="54"/>
      <c r="AB158" s="54"/>
    </row>
    <row r="159" hidden="1">
      <c r="B159" s="114"/>
      <c r="C159" s="108"/>
      <c r="D159" s="108"/>
      <c r="E159" s="108"/>
      <c r="H159" s="109"/>
      <c r="I159" s="109"/>
      <c r="J159" s="71"/>
      <c r="K159" s="71"/>
      <c r="L159" s="71"/>
      <c r="M159" s="71"/>
      <c r="N159" s="71"/>
      <c r="P159" s="110"/>
      <c r="R159" s="111"/>
      <c r="S159" s="54"/>
      <c r="T159" s="54"/>
      <c r="U159" s="54"/>
      <c r="V159" s="54"/>
      <c r="W159" s="54"/>
      <c r="X159" s="54"/>
      <c r="Y159" s="54"/>
      <c r="Z159" s="54"/>
      <c r="AA159" s="54"/>
      <c r="AB159" s="54"/>
    </row>
    <row r="160" hidden="1">
      <c r="B160" s="163" t="s">
        <v>172</v>
      </c>
      <c r="C160" s="108"/>
      <c r="D160" s="108"/>
      <c r="E160" s="108"/>
      <c r="H160" s="109"/>
      <c r="I160" s="109"/>
      <c r="J160" s="71"/>
      <c r="K160" s="71"/>
      <c r="L160" s="71"/>
      <c r="M160" s="71"/>
      <c r="N160" s="71"/>
      <c r="P160" s="110"/>
      <c r="R160" s="111"/>
      <c r="S160" s="54"/>
      <c r="T160" s="54"/>
      <c r="U160" s="54"/>
      <c r="V160" s="54"/>
      <c r="W160" s="54"/>
      <c r="X160" s="54"/>
      <c r="Y160" s="54"/>
      <c r="Z160" s="54"/>
      <c r="AA160" s="54"/>
      <c r="AB160" s="54"/>
    </row>
    <row r="161" hidden="1">
      <c r="B161" s="114"/>
      <c r="C161" s="164" t="s">
        <v>315</v>
      </c>
      <c r="D161" s="108"/>
      <c r="E161" s="108"/>
      <c r="F161" s="8" t="s">
        <v>316</v>
      </c>
      <c r="G161" s="8" t="s">
        <v>317</v>
      </c>
      <c r="H161" s="2" t="s">
        <v>318</v>
      </c>
      <c r="I161" s="109"/>
      <c r="J161" s="71"/>
      <c r="K161" s="71"/>
      <c r="L161" s="71"/>
      <c r="M161" s="8" t="s">
        <v>316</v>
      </c>
      <c r="N161" s="8" t="s">
        <v>317</v>
      </c>
      <c r="O161" s="2" t="s">
        <v>318</v>
      </c>
      <c r="P161" s="110"/>
      <c r="Q161" s="116" t="s">
        <v>174</v>
      </c>
      <c r="R161" s="117"/>
      <c r="S161" s="117"/>
      <c r="T161" s="54"/>
      <c r="U161" s="54"/>
      <c r="V161" s="54"/>
      <c r="W161" s="54"/>
      <c r="X161" s="54"/>
      <c r="Y161" s="54"/>
      <c r="Z161" s="54"/>
      <c r="AA161" s="54"/>
    </row>
    <row r="162" hidden="1">
      <c r="B162" s="114"/>
      <c r="C162" s="129" t="s">
        <v>320</v>
      </c>
      <c r="D162" s="167" t="s">
        <v>321</v>
      </c>
      <c r="F162" s="166">
        <v>0.0</v>
      </c>
      <c r="G162" s="166">
        <v>1939.0</v>
      </c>
      <c r="H162" s="115">
        <f t="shared" ref="H162:H164" si="14">F162+G162</f>
        <v>1939</v>
      </c>
      <c r="I162" s="109"/>
      <c r="J162" s="71"/>
      <c r="K162" s="71"/>
      <c r="L162" s="71"/>
      <c r="M162" s="166">
        <v>0.0</v>
      </c>
      <c r="N162" s="166">
        <v>1939.0</v>
      </c>
      <c r="O162" s="115">
        <f t="shared" ref="O162:O164" si="15">M162+N162</f>
        <v>1939</v>
      </c>
      <c r="P162" s="110"/>
      <c r="Q162" s="52"/>
      <c r="R162" s="123"/>
      <c r="S162" s="123"/>
      <c r="T162" s="124"/>
      <c r="U162" s="124"/>
      <c r="V162" s="124"/>
      <c r="W162" s="124"/>
      <c r="X162" s="124"/>
      <c r="Y162" s="124"/>
      <c r="Z162" s="124"/>
      <c r="AA162" s="124"/>
      <c r="AB162" s="124"/>
      <c r="AC162" s="124"/>
      <c r="AD162" s="124"/>
    </row>
    <row r="163" hidden="1">
      <c r="B163" s="114"/>
      <c r="C163" s="129" t="s">
        <v>320</v>
      </c>
      <c r="D163" s="167" t="s">
        <v>322</v>
      </c>
      <c r="F163" s="166">
        <v>0.0</v>
      </c>
      <c r="G163" s="166">
        <v>112783.0</v>
      </c>
      <c r="H163" s="115">
        <f t="shared" si="14"/>
        <v>112783</v>
      </c>
      <c r="I163" s="109"/>
      <c r="J163" s="71"/>
      <c r="K163" s="71"/>
      <c r="L163" s="71"/>
      <c r="M163" s="166">
        <v>0.0</v>
      </c>
      <c r="N163" s="166">
        <v>112738.0</v>
      </c>
      <c r="O163" s="115">
        <f t="shared" si="15"/>
        <v>112738</v>
      </c>
      <c r="P163" s="110"/>
      <c r="Q163" s="52" t="s">
        <v>178</v>
      </c>
      <c r="R163" s="123"/>
      <c r="S163" s="123"/>
      <c r="T163" s="124"/>
      <c r="U163" s="124"/>
      <c r="V163" s="124"/>
      <c r="W163" s="124"/>
      <c r="X163" s="124"/>
      <c r="Y163" s="124"/>
      <c r="Z163" s="124"/>
      <c r="AA163" s="124"/>
      <c r="AB163" s="124"/>
      <c r="AC163" s="124"/>
      <c r="AD163" s="124"/>
    </row>
    <row r="164" hidden="1">
      <c r="B164" s="114"/>
      <c r="C164" s="129" t="s">
        <v>320</v>
      </c>
      <c r="D164" s="167" t="s">
        <v>323</v>
      </c>
      <c r="F164" s="166">
        <v>0.0</v>
      </c>
      <c r="G164" s="166">
        <v>0.0</v>
      </c>
      <c r="H164" s="115">
        <f t="shared" si="14"/>
        <v>0</v>
      </c>
      <c r="I164" s="109"/>
      <c r="J164" s="71"/>
      <c r="K164" s="71"/>
      <c r="L164" s="71"/>
      <c r="M164" s="166">
        <v>0.0</v>
      </c>
      <c r="N164" s="166">
        <v>0.0</v>
      </c>
      <c r="O164" s="115">
        <f t="shared" si="15"/>
        <v>0</v>
      </c>
      <c r="P164" s="110"/>
      <c r="Q164" s="60"/>
      <c r="R164" s="54"/>
      <c r="S164" s="54"/>
      <c r="T164" s="54"/>
      <c r="U164" s="54"/>
      <c r="V164" s="54"/>
      <c r="W164" s="54"/>
      <c r="X164" s="54"/>
      <c r="Y164" s="54"/>
      <c r="Z164" s="54"/>
      <c r="AA164" s="54"/>
      <c r="AB164" s="54"/>
      <c r="AC164" s="54"/>
      <c r="AD164" s="54"/>
    </row>
    <row r="165" hidden="1">
      <c r="B165" s="108"/>
      <c r="C165" s="108"/>
      <c r="D165" s="108"/>
      <c r="E165" s="108"/>
      <c r="H165" s="109" t="s">
        <v>173</v>
      </c>
      <c r="I165" s="115">
        <f>sum(N166:N169)</f>
        <v>193732.2292</v>
      </c>
      <c r="J165" s="71"/>
      <c r="K165" s="71"/>
      <c r="L165" s="71"/>
      <c r="M165" s="71">
        <f>if(Count(F165:L165)&gt;0,sum(F165:L165),"")</f>
        <v>193732.2292</v>
      </c>
      <c r="N165" s="68">
        <f>if(ISNUMBER(M165)=false,"",if($J$8&lt;&gt;0,if(M165&lt;&gt;"",M165*$J$8,""),""))</f>
        <v>5701.142369</v>
      </c>
      <c r="P165" s="110"/>
      <c r="Q165" s="52" t="s">
        <v>183</v>
      </c>
      <c r="R165" s="126"/>
      <c r="S165" s="126"/>
      <c r="T165" s="126"/>
      <c r="U165" s="126"/>
      <c r="V165" s="126"/>
      <c r="W165" s="127"/>
      <c r="X165" s="127"/>
      <c r="Y165" s="126"/>
      <c r="Z165" s="126"/>
      <c r="AA165" s="126"/>
      <c r="AB165" s="126"/>
      <c r="AC165" s="126"/>
      <c r="AD165" s="126"/>
    </row>
    <row r="166" hidden="1">
      <c r="B166" s="108"/>
      <c r="C166" s="105"/>
      <c r="D166" s="112"/>
      <c r="E166" s="112"/>
      <c r="G166" s="107" t="s">
        <v>175</v>
      </c>
      <c r="H166" s="43"/>
      <c r="I166" s="118">
        <f>N167+N168</f>
        <v>3274.918852</v>
      </c>
      <c r="J166" s="71"/>
      <c r="K166" s="71"/>
      <c r="L166" s="119"/>
      <c r="M166" s="120"/>
      <c r="N166" s="115"/>
      <c r="O166" s="121"/>
      <c r="P166" s="122"/>
      <c r="Q166" s="60" t="s">
        <v>185</v>
      </c>
      <c r="R166" s="69">
        <f t="shared" ref="R166:AD166" si="16">R165*$J$8</f>
        <v>0</v>
      </c>
      <c r="S166" s="69">
        <f t="shared" si="16"/>
        <v>0</v>
      </c>
      <c r="T166" s="69">
        <f t="shared" si="16"/>
        <v>0</v>
      </c>
      <c r="U166" s="69">
        <f t="shared" si="16"/>
        <v>0</v>
      </c>
      <c r="V166" s="69">
        <f t="shared" si="16"/>
        <v>0</v>
      </c>
      <c r="W166" s="128">
        <f t="shared" si="16"/>
        <v>0</v>
      </c>
      <c r="X166" s="128">
        <f t="shared" si="16"/>
        <v>0</v>
      </c>
      <c r="Y166" s="69">
        <f t="shared" si="16"/>
        <v>0</v>
      </c>
      <c r="Z166" s="69">
        <f t="shared" si="16"/>
        <v>0</v>
      </c>
      <c r="AA166" s="69">
        <f t="shared" si="16"/>
        <v>0</v>
      </c>
      <c r="AB166" s="69">
        <f t="shared" si="16"/>
        <v>0</v>
      </c>
      <c r="AC166" s="69">
        <f t="shared" si="16"/>
        <v>0</v>
      </c>
      <c r="AD166" s="69">
        <f t="shared" si="16"/>
        <v>0</v>
      </c>
    </row>
    <row r="167" hidden="1">
      <c r="B167" s="108"/>
      <c r="C167" s="164" t="s">
        <v>1022</v>
      </c>
      <c r="D167" s="167" t="s">
        <v>177</v>
      </c>
      <c r="F167" s="125">
        <v>111286.0</v>
      </c>
      <c r="G167" s="119"/>
      <c r="H167" s="71"/>
      <c r="I167" s="71"/>
      <c r="J167" s="71"/>
      <c r="K167" s="71"/>
      <c r="L167" s="119"/>
      <c r="M167" s="120">
        <f>if(Count(F167:K167)&gt;0,sum(F167:K167),"")</f>
        <v>111286</v>
      </c>
      <c r="N167" s="115">
        <f t="shared" ref="N167:N171" si="17">if(ISNUMBER(M167)=false,"",if($J$8&lt;&gt;0,if(M167&lt;&gt;"",M167*$J$8,""),""))</f>
        <v>3274.918852</v>
      </c>
      <c r="Q167" s="60"/>
      <c r="R167" s="54"/>
      <c r="S167" s="54"/>
      <c r="T167" s="54"/>
      <c r="U167" s="54"/>
      <c r="V167" s="54"/>
      <c r="W167" s="54"/>
      <c r="X167" s="54"/>
      <c r="Y167" s="54"/>
      <c r="Z167" s="54"/>
      <c r="AA167" s="54"/>
      <c r="AB167" s="54"/>
      <c r="AC167" s="54"/>
      <c r="AD167" s="54"/>
    </row>
    <row r="168" hidden="1">
      <c r="B168" s="108"/>
      <c r="C168" s="167" t="s">
        <v>179</v>
      </c>
      <c r="D168" s="167" t="s">
        <v>180</v>
      </c>
      <c r="F168" s="125">
        <v>0.0</v>
      </c>
      <c r="G168" s="70"/>
      <c r="H168" s="66"/>
      <c r="I168" s="66"/>
      <c r="J168" s="66"/>
      <c r="K168" s="66"/>
      <c r="L168" s="66"/>
      <c r="M168" s="120">
        <f t="shared" ref="M168:M171" si="18">if(Count(F168:L168)&gt;0,sum(F168:L168),"")</f>
        <v>0</v>
      </c>
      <c r="N168" s="115">
        <f t="shared" si="17"/>
        <v>0</v>
      </c>
      <c r="P168" s="54"/>
      <c r="Q168" s="52" t="s">
        <v>188</v>
      </c>
      <c r="R168" s="127"/>
      <c r="S168" s="127"/>
      <c r="T168" s="127"/>
      <c r="U168" s="127"/>
      <c r="V168" s="127"/>
      <c r="W168" s="126"/>
      <c r="X168" s="126"/>
      <c r="Y168" s="127"/>
      <c r="Z168" s="127"/>
      <c r="AA168" s="127"/>
      <c r="AB168" s="127"/>
      <c r="AC168" s="127"/>
      <c r="AD168" s="127"/>
    </row>
    <row r="169" hidden="1">
      <c r="B169" s="108"/>
      <c r="C169" s="167" t="s">
        <v>181</v>
      </c>
      <c r="D169" s="167" t="s">
        <v>182</v>
      </c>
      <c r="F169" s="70">
        <v>6471987.0</v>
      </c>
      <c r="G169" s="70"/>
      <c r="H169" s="66"/>
      <c r="I169" s="66"/>
      <c r="J169" s="66"/>
      <c r="K169" s="66"/>
      <c r="L169" s="66"/>
      <c r="M169" s="120">
        <f t="shared" si="18"/>
        <v>6471987</v>
      </c>
      <c r="N169" s="115">
        <f t="shared" si="17"/>
        <v>190457.3103</v>
      </c>
      <c r="P169" s="54"/>
      <c r="Q169" s="60" t="s">
        <v>185</v>
      </c>
      <c r="R169" s="69">
        <f t="shared" ref="R169:AD169" si="19">R168*$J$8</f>
        <v>0</v>
      </c>
      <c r="S169" s="69">
        <f t="shared" si="19"/>
        <v>0</v>
      </c>
      <c r="T169" s="69">
        <f t="shared" si="19"/>
        <v>0</v>
      </c>
      <c r="U169" s="69">
        <f t="shared" si="19"/>
        <v>0</v>
      </c>
      <c r="V169" s="69">
        <f t="shared" si="19"/>
        <v>0</v>
      </c>
      <c r="W169" s="128">
        <f t="shared" si="19"/>
        <v>0</v>
      </c>
      <c r="X169" s="128">
        <f t="shared" si="19"/>
        <v>0</v>
      </c>
      <c r="Y169" s="69">
        <f t="shared" si="19"/>
        <v>0</v>
      </c>
      <c r="Z169" s="69">
        <f t="shared" si="19"/>
        <v>0</v>
      </c>
      <c r="AA169" s="69">
        <f t="shared" si="19"/>
        <v>0</v>
      </c>
      <c r="AB169" s="69">
        <f t="shared" si="19"/>
        <v>0</v>
      </c>
      <c r="AC169" s="69">
        <f t="shared" si="19"/>
        <v>0</v>
      </c>
      <c r="AD169" s="69">
        <f t="shared" si="19"/>
        <v>0</v>
      </c>
    </row>
    <row r="170" hidden="1">
      <c r="B170" s="108"/>
      <c r="C170" s="167" t="s">
        <v>184</v>
      </c>
      <c r="D170" s="167" t="s">
        <v>180</v>
      </c>
      <c r="F170" s="70">
        <v>0.0</v>
      </c>
      <c r="G170" s="66"/>
      <c r="H170" s="66"/>
      <c r="I170" s="66"/>
      <c r="J170" s="66"/>
      <c r="K170" s="66"/>
      <c r="L170" s="66"/>
      <c r="M170" s="120">
        <f t="shared" si="18"/>
        <v>0</v>
      </c>
      <c r="N170" s="115">
        <f t="shared" si="17"/>
        <v>0</v>
      </c>
      <c r="P170" s="54"/>
      <c r="Q170" s="60"/>
      <c r="R170" s="54"/>
      <c r="S170" s="54"/>
      <c r="T170" s="54"/>
      <c r="U170" s="54"/>
      <c r="V170" s="54"/>
      <c r="W170" s="54"/>
      <c r="X170" s="54"/>
      <c r="Y170" s="54"/>
      <c r="Z170" s="54"/>
      <c r="AA170" s="54"/>
      <c r="AB170" s="54"/>
      <c r="AC170" s="54"/>
      <c r="AD170" s="54"/>
    </row>
    <row r="171" hidden="1">
      <c r="B171" s="163" t="s">
        <v>186</v>
      </c>
      <c r="C171" s="65"/>
      <c r="D171" s="108"/>
      <c r="E171" s="108"/>
      <c r="F171" s="71"/>
      <c r="G171" s="71"/>
      <c r="H171" s="71"/>
      <c r="I171" s="71"/>
      <c r="J171" s="71"/>
      <c r="K171" s="71"/>
      <c r="L171" s="71"/>
      <c r="M171" s="71" t="str">
        <f t="shared" si="18"/>
        <v/>
      </c>
      <c r="N171" s="68" t="str">
        <f t="shared" si="17"/>
        <v/>
      </c>
      <c r="P171" s="110"/>
      <c r="Q171" s="55" t="s">
        <v>192</v>
      </c>
      <c r="R171" s="127"/>
      <c r="S171" s="127"/>
      <c r="T171" s="127"/>
      <c r="U171" s="127"/>
      <c r="V171" s="127"/>
      <c r="W171" s="126"/>
      <c r="X171" s="126"/>
      <c r="Y171" s="127"/>
      <c r="Z171" s="127"/>
      <c r="AA171" s="127"/>
      <c r="AB171" s="127"/>
      <c r="AC171" s="127"/>
      <c r="AD171" s="127"/>
    </row>
    <row r="172" hidden="1">
      <c r="B172" s="108"/>
      <c r="C172" s="192" t="s">
        <v>187</v>
      </c>
      <c r="D172" s="108"/>
      <c r="E172" s="108"/>
      <c r="F172" s="113">
        <v>1939.0</v>
      </c>
      <c r="G172" s="71"/>
      <c r="H172" s="130" t="s">
        <v>173</v>
      </c>
      <c r="I172" s="131">
        <f>sum(N173:N174)</f>
        <v>3274.918852</v>
      </c>
      <c r="J172" s="71"/>
      <c r="K172" s="71"/>
      <c r="L172" s="71"/>
      <c r="M172" s="71"/>
      <c r="N172" s="68"/>
      <c r="P172" s="54"/>
      <c r="Q172" s="60" t="s">
        <v>185</v>
      </c>
      <c r="R172" s="69">
        <f t="shared" ref="R172:AD172" si="20">R171*$J$8</f>
        <v>0</v>
      </c>
      <c r="S172" s="69">
        <f t="shared" si="20"/>
        <v>0</v>
      </c>
      <c r="T172" s="69">
        <f t="shared" si="20"/>
        <v>0</v>
      </c>
      <c r="U172" s="69">
        <f t="shared" si="20"/>
        <v>0</v>
      </c>
      <c r="V172" s="69">
        <f t="shared" si="20"/>
        <v>0</v>
      </c>
      <c r="W172" s="128">
        <f t="shared" si="20"/>
        <v>0</v>
      </c>
      <c r="X172" s="128">
        <f t="shared" si="20"/>
        <v>0</v>
      </c>
      <c r="Y172" s="69">
        <f t="shared" si="20"/>
        <v>0</v>
      </c>
      <c r="Z172" s="69">
        <f t="shared" si="20"/>
        <v>0</v>
      </c>
      <c r="AA172" s="69">
        <f t="shared" si="20"/>
        <v>0</v>
      </c>
      <c r="AB172" s="69">
        <f t="shared" si="20"/>
        <v>0</v>
      </c>
      <c r="AC172" s="69">
        <f t="shared" si="20"/>
        <v>0</v>
      </c>
      <c r="AD172" s="69">
        <f t="shared" si="20"/>
        <v>0</v>
      </c>
    </row>
    <row r="173" hidden="1">
      <c r="B173" s="108"/>
      <c r="C173" s="164" t="s">
        <v>332</v>
      </c>
      <c r="D173" s="108"/>
      <c r="E173" s="108"/>
      <c r="F173" s="118">
        <f>F167</f>
        <v>111286</v>
      </c>
      <c r="G173" s="119"/>
      <c r="H173" s="71"/>
      <c r="I173" s="71"/>
      <c r="J173" s="71"/>
      <c r="K173" s="71"/>
      <c r="L173" s="71"/>
      <c r="M173" s="120">
        <f t="shared" ref="M173:M174" si="21">if(Count(F173:L173)&gt;0,sum(F173:L173),"")</f>
        <v>111286</v>
      </c>
      <c r="N173" s="115">
        <f t="shared" ref="N173:N176" si="22">if(ISNUMBER(M173)=false,"",if($J$8&lt;&gt;0,if(M173&lt;&gt;"",M173*$J$8,""),""))</f>
        <v>3274.918852</v>
      </c>
      <c r="O173" s="54"/>
      <c r="P173" s="54"/>
      <c r="Q173" s="54"/>
      <c r="R173" s="54"/>
      <c r="S173" s="54"/>
      <c r="T173" s="54"/>
      <c r="U173" s="54"/>
      <c r="V173" s="54"/>
      <c r="W173" s="54"/>
      <c r="X173" s="54"/>
      <c r="Y173" s="54"/>
      <c r="Z173" s="54"/>
      <c r="AA173" s="54"/>
      <c r="AB173" s="54"/>
      <c r="AC173" s="54"/>
      <c r="AD173" s="54"/>
    </row>
    <row r="174" hidden="1">
      <c r="B174" s="108"/>
      <c r="C174" s="167" t="s">
        <v>190</v>
      </c>
      <c r="D174" s="108"/>
      <c r="E174" s="108"/>
      <c r="F174" s="132">
        <f>M168</f>
        <v>0</v>
      </c>
      <c r="G174" s="71"/>
      <c r="H174" s="71"/>
      <c r="I174" s="71"/>
      <c r="J174" s="71"/>
      <c r="K174" s="71"/>
      <c r="L174" s="71"/>
      <c r="M174" s="120">
        <f t="shared" si="21"/>
        <v>0</v>
      </c>
      <c r="N174" s="115">
        <f t="shared" si="22"/>
        <v>0</v>
      </c>
      <c r="O174" s="54"/>
      <c r="P174" s="54"/>
      <c r="Q174" s="52" t="s">
        <v>195</v>
      </c>
      <c r="R174" s="126"/>
      <c r="S174" s="126"/>
      <c r="T174" s="126"/>
      <c r="U174" s="127"/>
      <c r="V174" s="126"/>
      <c r="W174" s="126"/>
      <c r="X174" s="126"/>
      <c r="Y174" s="126"/>
      <c r="Z174" s="126"/>
      <c r="AA174" s="126"/>
      <c r="AB174" s="126"/>
      <c r="AC174" s="126"/>
      <c r="AD174" s="126"/>
    </row>
    <row r="175" hidden="1">
      <c r="B175" s="163" t="s">
        <v>191</v>
      </c>
      <c r="C175" s="65"/>
      <c r="D175" s="108"/>
      <c r="E175" s="108"/>
      <c r="F175" s="71"/>
      <c r="G175" s="71"/>
      <c r="H175" s="71"/>
      <c r="I175" s="71"/>
      <c r="J175" s="71"/>
      <c r="K175" s="71"/>
      <c r="L175" s="71"/>
      <c r="M175" s="71"/>
      <c r="N175" s="68" t="str">
        <f t="shared" si="22"/>
        <v/>
      </c>
      <c r="O175" s="54"/>
      <c r="P175" s="54"/>
      <c r="Q175" s="54" t="s">
        <v>185</v>
      </c>
      <c r="R175" s="69">
        <f t="shared" ref="R175:AD175" si="23">R174*$J$8</f>
        <v>0</v>
      </c>
      <c r="S175" s="69">
        <f t="shared" si="23"/>
        <v>0</v>
      </c>
      <c r="T175" s="69">
        <f t="shared" si="23"/>
        <v>0</v>
      </c>
      <c r="U175" s="69">
        <f t="shared" si="23"/>
        <v>0</v>
      </c>
      <c r="V175" s="69">
        <f t="shared" si="23"/>
        <v>0</v>
      </c>
      <c r="W175" s="128">
        <f t="shared" si="23"/>
        <v>0</v>
      </c>
      <c r="X175" s="128">
        <f t="shared" si="23"/>
        <v>0</v>
      </c>
      <c r="Y175" s="69">
        <f t="shared" si="23"/>
        <v>0</v>
      </c>
      <c r="Z175" s="69">
        <f t="shared" si="23"/>
        <v>0</v>
      </c>
      <c r="AA175" s="69">
        <f t="shared" si="23"/>
        <v>0</v>
      </c>
      <c r="AB175" s="69">
        <f t="shared" si="23"/>
        <v>0</v>
      </c>
      <c r="AC175" s="69">
        <f t="shared" si="23"/>
        <v>0</v>
      </c>
      <c r="AD175" s="69">
        <f t="shared" si="23"/>
        <v>0</v>
      </c>
    </row>
    <row r="176" hidden="1">
      <c r="A176" s="54"/>
      <c r="B176" s="108"/>
      <c r="C176" s="194" t="s">
        <v>193</v>
      </c>
      <c r="D176" s="194"/>
      <c r="E176" s="108"/>
      <c r="F176" s="113">
        <v>0.0</v>
      </c>
      <c r="G176" s="71"/>
      <c r="H176" s="130" t="s">
        <v>173</v>
      </c>
      <c r="I176" s="131">
        <f>M177</f>
        <v>0</v>
      </c>
      <c r="J176" s="71"/>
      <c r="K176" s="71"/>
      <c r="L176" s="71"/>
      <c r="M176" s="71">
        <f t="shared" ref="M176:M177" si="24">if(Count(F176:L176)&gt;0,sum(F176:L176),"")</f>
        <v>0</v>
      </c>
      <c r="N176" s="68">
        <f t="shared" si="22"/>
        <v>0</v>
      </c>
      <c r="P176" s="56"/>
      <c r="AI176" s="54"/>
      <c r="AJ176" s="54"/>
      <c r="AK176" s="54"/>
      <c r="AL176" s="54"/>
      <c r="AM176" s="54"/>
      <c r="AN176" s="54"/>
    </row>
    <row r="177" hidden="1">
      <c r="A177" s="54"/>
      <c r="B177" s="108"/>
      <c r="C177" s="164" t="s">
        <v>333</v>
      </c>
      <c r="D177" s="108"/>
      <c r="E177" s="108"/>
      <c r="F177" s="222">
        <v>0.0</v>
      </c>
      <c r="G177" s="119"/>
      <c r="H177" s="71"/>
      <c r="I177" s="71"/>
      <c r="J177" s="71"/>
      <c r="K177" s="71"/>
      <c r="L177" s="71"/>
      <c r="M177" s="120">
        <f t="shared" si="24"/>
        <v>0</v>
      </c>
      <c r="N177" s="133" t="s">
        <v>151</v>
      </c>
      <c r="O177" s="119"/>
      <c r="P177" s="54"/>
      <c r="AI177" s="54"/>
      <c r="AJ177" s="54"/>
      <c r="AK177" s="54"/>
      <c r="AL177" s="54"/>
      <c r="AM177" s="54"/>
      <c r="AN177" s="54"/>
    </row>
    <row r="178" hidden="1">
      <c r="A178" s="54"/>
      <c r="B178" s="108"/>
      <c r="C178" s="108"/>
      <c r="D178" s="108"/>
      <c r="E178" s="108"/>
      <c r="F178" s="71"/>
      <c r="G178" s="71"/>
      <c r="H178" s="71"/>
      <c r="I178" s="71"/>
      <c r="J178" s="71"/>
      <c r="K178" s="71"/>
      <c r="L178" s="71"/>
      <c r="M178" s="71"/>
      <c r="N178" s="68"/>
      <c r="O178" s="119"/>
      <c r="P178" s="54"/>
      <c r="AI178" s="54"/>
      <c r="AJ178" s="54"/>
      <c r="AK178" s="54"/>
      <c r="AL178" s="54"/>
      <c r="AM178" s="54"/>
      <c r="AN178" s="54"/>
    </row>
    <row r="179" hidden="1">
      <c r="B179" s="108"/>
      <c r="C179" s="194" t="s">
        <v>196</v>
      </c>
      <c r="D179" s="108"/>
      <c r="E179" s="108"/>
      <c r="F179" s="113">
        <v>100000.0</v>
      </c>
      <c r="G179" s="71"/>
      <c r="H179" s="130" t="s">
        <v>173</v>
      </c>
      <c r="I179" s="131">
        <f>M180</f>
        <v>100000</v>
      </c>
      <c r="J179" s="71"/>
      <c r="K179" s="71"/>
      <c r="L179" s="71"/>
      <c r="M179" s="71">
        <f t="shared" ref="M179:M181" si="25">if(Count(F179:L179)&gt;0,sum(F179:L179),"")</f>
        <v>200000</v>
      </c>
      <c r="N179" s="68">
        <f>if(ISNUMBER(M179)=false,"",if($J$8&lt;&gt;0,if(M179&lt;&gt;"",M179*$J$8,""),""))</f>
        <v>5885.590016</v>
      </c>
      <c r="P179" s="56"/>
    </row>
    <row r="180" hidden="1">
      <c r="B180" s="108"/>
      <c r="C180" s="164" t="s">
        <v>334</v>
      </c>
      <c r="D180" s="108"/>
      <c r="E180" s="108"/>
      <c r="F180" s="70">
        <v>100000.0</v>
      </c>
      <c r="G180" s="119"/>
      <c r="H180" s="71"/>
      <c r="I180" s="71"/>
      <c r="J180" s="71"/>
      <c r="K180" s="71"/>
      <c r="L180" s="71"/>
      <c r="M180" s="120">
        <f t="shared" si="25"/>
        <v>100000</v>
      </c>
      <c r="N180" s="133" t="s">
        <v>151</v>
      </c>
      <c r="O180" s="54"/>
      <c r="P180" s="54"/>
    </row>
    <row r="181" hidden="1">
      <c r="B181" s="108"/>
      <c r="C181" s="65"/>
      <c r="D181" s="108"/>
      <c r="E181" s="108"/>
      <c r="F181" s="119"/>
      <c r="G181" s="71"/>
      <c r="H181" s="71"/>
      <c r="I181" s="71"/>
      <c r="J181" s="71"/>
      <c r="K181" s="71"/>
      <c r="L181" s="71"/>
      <c r="M181" s="71" t="str">
        <f t="shared" si="25"/>
        <v/>
      </c>
      <c r="N181" s="68" t="str">
        <f t="shared" ref="N181:N182" si="26">M181</f>
        <v/>
      </c>
      <c r="O181" s="54"/>
      <c r="P181" s="54"/>
    </row>
    <row r="182" hidden="1">
      <c r="B182" s="108"/>
      <c r="C182" s="194" t="s">
        <v>198</v>
      </c>
      <c r="D182" s="108"/>
      <c r="E182" s="108"/>
      <c r="F182" s="113">
        <v>-592.0</v>
      </c>
      <c r="G182" s="71"/>
      <c r="H182" s="130" t="s">
        <v>173</v>
      </c>
      <c r="I182" s="131">
        <f>Q188-I179</f>
        <v>-589.0566547</v>
      </c>
      <c r="J182" s="119"/>
      <c r="K182" s="119"/>
      <c r="L182" s="119"/>
      <c r="M182" s="54"/>
      <c r="N182" s="68" t="str">
        <f t="shared" si="26"/>
        <v/>
      </c>
      <c r="P182" s="56"/>
    </row>
    <row r="183" hidden="1">
      <c r="B183" s="108"/>
      <c r="C183" s="108"/>
      <c r="D183" s="108"/>
      <c r="E183" s="108"/>
      <c r="F183" s="54"/>
      <c r="G183" s="71"/>
      <c r="H183" s="71"/>
      <c r="I183" s="71"/>
      <c r="J183" s="71"/>
      <c r="K183" s="71"/>
      <c r="L183" s="71"/>
      <c r="M183" s="67"/>
      <c r="N183" s="68"/>
      <c r="O183" s="54"/>
      <c r="P183" s="54"/>
    </row>
    <row r="184" hidden="1">
      <c r="B184" s="108"/>
      <c r="C184" s="194" t="s">
        <v>199</v>
      </c>
      <c r="D184" s="108"/>
      <c r="E184" s="108"/>
      <c r="F184" s="113">
        <v>0.0</v>
      </c>
      <c r="G184" s="71"/>
      <c r="H184" s="130" t="s">
        <v>173</v>
      </c>
      <c r="I184" s="131">
        <f>N185-N186</f>
        <v>0</v>
      </c>
      <c r="J184" s="71"/>
      <c r="K184" s="71"/>
      <c r="L184" s="71"/>
      <c r="M184" s="71"/>
      <c r="N184" s="68"/>
      <c r="P184" s="56"/>
    </row>
    <row r="185" hidden="1">
      <c r="B185" s="198" t="s">
        <v>205</v>
      </c>
      <c r="C185" s="105" t="s">
        <v>336</v>
      </c>
      <c r="D185" s="108"/>
      <c r="E185" s="108"/>
      <c r="F185" s="125">
        <v>0.0</v>
      </c>
      <c r="G185" s="71"/>
      <c r="H185" s="169"/>
      <c r="I185" s="71"/>
      <c r="J185" s="71"/>
      <c r="K185" s="71"/>
      <c r="L185" s="71"/>
      <c r="M185" s="71"/>
      <c r="N185" s="134">
        <f t="shared" ref="N185:N186" si="27">F185</f>
        <v>0</v>
      </c>
      <c r="O185" s="54"/>
      <c r="P185" s="54"/>
    </row>
    <row r="186" hidden="1">
      <c r="B186" s="192" t="s">
        <v>128</v>
      </c>
      <c r="C186" s="164" t="s">
        <v>337</v>
      </c>
      <c r="D186" s="108"/>
      <c r="E186" s="108"/>
      <c r="F186" s="118" t="str">
        <f>O71</f>
        <v/>
      </c>
      <c r="G186" s="71"/>
      <c r="H186" s="169" t="s">
        <v>338</v>
      </c>
      <c r="I186" s="71"/>
      <c r="J186" s="71"/>
      <c r="K186" s="71">
        <f>I188+F184</f>
        <v>99410.94335</v>
      </c>
      <c r="L186" s="71"/>
      <c r="M186" s="71"/>
      <c r="N186" s="134" t="str">
        <f t="shared" si="27"/>
        <v/>
      </c>
      <c r="O186" s="54"/>
      <c r="P186" s="54"/>
    </row>
    <row r="187" hidden="1">
      <c r="B187" s="108"/>
      <c r="C187" s="108"/>
      <c r="D187" s="108"/>
      <c r="E187" s="108"/>
      <c r="F187" s="119"/>
      <c r="G187" s="71"/>
      <c r="H187" s="71"/>
      <c r="I187" s="71"/>
      <c r="J187" s="71">
        <f>I176+I179+I182-I184</f>
        <v>99410.94335</v>
      </c>
      <c r="K187" s="71"/>
      <c r="L187" s="71"/>
      <c r="M187" s="71"/>
      <c r="N187" s="71"/>
    </row>
    <row r="188" hidden="1">
      <c r="B188" s="108"/>
      <c r="C188" s="194" t="s">
        <v>201</v>
      </c>
      <c r="D188" s="108"/>
      <c r="E188" s="108"/>
      <c r="F188" s="113">
        <v>46184.0</v>
      </c>
      <c r="G188" s="71"/>
      <c r="H188" s="130" t="s">
        <v>173</v>
      </c>
      <c r="I188" s="131">
        <f>sum(O189:O207)</f>
        <v>99410.94335</v>
      </c>
      <c r="J188" s="135" t="s">
        <v>202</v>
      </c>
      <c r="K188" s="71"/>
      <c r="L188" s="71"/>
      <c r="M188" s="71"/>
      <c r="N188" s="71"/>
      <c r="P188" s="2" t="s">
        <v>203</v>
      </c>
      <c r="Q188" s="59">
        <f>M189+N190+N191+N192+N193+N194+N195+N196+N197-M198-N199-N200+N201+M202-M203-M204-M205+M206+M207</f>
        <v>99410.94335</v>
      </c>
    </row>
    <row r="189" hidden="1">
      <c r="B189" s="108"/>
      <c r="C189" s="164" t="s">
        <v>204</v>
      </c>
      <c r="D189" s="108"/>
      <c r="E189" s="108"/>
      <c r="F189" s="132">
        <f>F180+F177</f>
        <v>100000</v>
      </c>
      <c r="G189" s="119"/>
      <c r="H189" s="71"/>
      <c r="I189" s="71"/>
      <c r="J189" s="71"/>
      <c r="K189" s="71"/>
      <c r="L189" s="71"/>
      <c r="M189" s="120">
        <f t="shared" ref="M189:M201" si="29">if(Count(F189:L189)&gt;0,sum(F189:L189),"")</f>
        <v>100000</v>
      </c>
      <c r="N189" s="54"/>
      <c r="O189" s="136">
        <f>M189</f>
        <v>100000</v>
      </c>
      <c r="P189" s="54"/>
    </row>
    <row r="190" hidden="1">
      <c r="B190" s="137" t="s">
        <v>205</v>
      </c>
      <c r="C190" s="164" t="s">
        <v>206</v>
      </c>
      <c r="D190" s="65"/>
      <c r="E190" s="65"/>
      <c r="F190" s="132" t="str">
        <f t="shared" ref="F190:L190" si="28">F29</f>
        <v/>
      </c>
      <c r="G190" s="132" t="str">
        <f t="shared" si="28"/>
        <v/>
      </c>
      <c r="H190" s="132" t="str">
        <f t="shared" si="28"/>
        <v/>
      </c>
      <c r="I190" s="132" t="str">
        <f t="shared" si="28"/>
        <v/>
      </c>
      <c r="J190" s="132" t="str">
        <f t="shared" si="28"/>
        <v/>
      </c>
      <c r="K190" s="132" t="str">
        <f t="shared" si="28"/>
        <v/>
      </c>
      <c r="L190" s="132" t="str">
        <f t="shared" si="28"/>
        <v/>
      </c>
      <c r="M190" s="120" t="str">
        <f t="shared" si="29"/>
        <v/>
      </c>
      <c r="N190" s="134" t="str">
        <f t="shared" ref="N190:N197" si="31">if(ISNUMBER(M190)=false,"",if($J$8&lt;&gt;0,if(M190&lt;&gt;"",M190*$J$8,""),""))</f>
        <v/>
      </c>
      <c r="O190" s="138" t="str">
        <f t="shared" ref="O190:O197" si="32">N190</f>
        <v/>
      </c>
      <c r="P190" s="54"/>
    </row>
    <row r="191" hidden="1">
      <c r="B191" s="137" t="s">
        <v>205</v>
      </c>
      <c r="C191" s="203" t="s">
        <v>207</v>
      </c>
      <c r="D191" s="65"/>
      <c r="E191" s="65"/>
      <c r="F191" s="132" t="str">
        <f t="shared" ref="F191:L191" si="30">F30</f>
        <v/>
      </c>
      <c r="G191" s="132" t="str">
        <f t="shared" si="30"/>
        <v/>
      </c>
      <c r="H191" s="132" t="str">
        <f t="shared" si="30"/>
        <v/>
      </c>
      <c r="I191" s="132" t="str">
        <f t="shared" si="30"/>
        <v/>
      </c>
      <c r="J191" s="132" t="str">
        <f t="shared" si="30"/>
        <v/>
      </c>
      <c r="K191" s="132" t="str">
        <f t="shared" si="30"/>
        <v/>
      </c>
      <c r="L191" s="132" t="str">
        <f t="shared" si="30"/>
        <v/>
      </c>
      <c r="M191" s="120" t="str">
        <f t="shared" si="29"/>
        <v/>
      </c>
      <c r="N191" s="134" t="str">
        <f t="shared" si="31"/>
        <v/>
      </c>
      <c r="O191" s="138" t="str">
        <f t="shared" si="32"/>
        <v/>
      </c>
      <c r="P191" s="54"/>
    </row>
    <row r="192" hidden="1">
      <c r="B192" s="137" t="s">
        <v>205</v>
      </c>
      <c r="C192" s="164" t="s">
        <v>208</v>
      </c>
      <c r="D192" s="65"/>
      <c r="E192" s="65"/>
      <c r="F192" s="132" t="str">
        <f t="shared" ref="F192:L192" si="33">F36</f>
        <v/>
      </c>
      <c r="G192" s="132" t="str">
        <f t="shared" si="33"/>
        <v/>
      </c>
      <c r="H192" s="132" t="str">
        <f t="shared" si="33"/>
        <v/>
      </c>
      <c r="I192" s="132" t="str">
        <f t="shared" si="33"/>
        <v/>
      </c>
      <c r="J192" s="132" t="str">
        <f t="shared" si="33"/>
        <v/>
      </c>
      <c r="K192" s="132" t="str">
        <f t="shared" si="33"/>
        <v/>
      </c>
      <c r="L192" s="132" t="str">
        <f t="shared" si="33"/>
        <v/>
      </c>
      <c r="M192" s="120" t="str">
        <f t="shared" si="29"/>
        <v/>
      </c>
      <c r="N192" s="134" t="str">
        <f t="shared" si="31"/>
        <v/>
      </c>
      <c r="O192" s="138" t="str">
        <f t="shared" si="32"/>
        <v/>
      </c>
      <c r="P192" s="54"/>
    </row>
    <row r="193" hidden="1">
      <c r="B193" s="137" t="s">
        <v>205</v>
      </c>
      <c r="C193" s="203" t="s">
        <v>209</v>
      </c>
      <c r="D193" s="65"/>
      <c r="E193" s="65"/>
      <c r="F193" s="132" t="str">
        <f t="shared" ref="F193:L193" si="34">F39</f>
        <v/>
      </c>
      <c r="G193" s="132" t="str">
        <f t="shared" si="34"/>
        <v/>
      </c>
      <c r="H193" s="132" t="str">
        <f t="shared" si="34"/>
        <v/>
      </c>
      <c r="I193" s="132" t="str">
        <f t="shared" si="34"/>
        <v/>
      </c>
      <c r="J193" s="132" t="str">
        <f t="shared" si="34"/>
        <v/>
      </c>
      <c r="K193" s="132" t="str">
        <f t="shared" si="34"/>
        <v/>
      </c>
      <c r="L193" s="132" t="str">
        <f t="shared" si="34"/>
        <v/>
      </c>
      <c r="M193" s="120" t="str">
        <f t="shared" si="29"/>
        <v/>
      </c>
      <c r="N193" s="68" t="str">
        <f t="shared" si="31"/>
        <v/>
      </c>
      <c r="O193" s="138" t="str">
        <f t="shared" si="32"/>
        <v/>
      </c>
      <c r="P193" s="54"/>
    </row>
    <row r="194" hidden="1">
      <c r="B194" s="137" t="s">
        <v>205</v>
      </c>
      <c r="C194" s="164" t="s">
        <v>210</v>
      </c>
      <c r="D194" s="65"/>
      <c r="E194" s="65"/>
      <c r="F194" s="132" t="str">
        <f t="shared" ref="F194:L194" si="35">F40</f>
        <v/>
      </c>
      <c r="G194" s="132" t="str">
        <f t="shared" si="35"/>
        <v/>
      </c>
      <c r="H194" s="132" t="str">
        <f t="shared" si="35"/>
        <v/>
      </c>
      <c r="I194" s="132" t="str">
        <f t="shared" si="35"/>
        <v/>
      </c>
      <c r="J194" s="132" t="str">
        <f t="shared" si="35"/>
        <v/>
      </c>
      <c r="K194" s="132" t="str">
        <f t="shared" si="35"/>
        <v/>
      </c>
      <c r="L194" s="132" t="str">
        <f t="shared" si="35"/>
        <v/>
      </c>
      <c r="M194" s="120" t="str">
        <f t="shared" si="29"/>
        <v/>
      </c>
      <c r="N194" s="134" t="str">
        <f t="shared" si="31"/>
        <v/>
      </c>
      <c r="O194" s="138" t="str">
        <f t="shared" si="32"/>
        <v/>
      </c>
      <c r="P194" s="54"/>
    </row>
    <row r="195" hidden="1">
      <c r="B195" s="137" t="s">
        <v>205</v>
      </c>
      <c r="C195" s="164" t="s">
        <v>211</v>
      </c>
      <c r="D195" s="65"/>
      <c r="E195" s="65"/>
      <c r="F195" s="132" t="str">
        <f>F41</f>
        <v/>
      </c>
      <c r="G195" s="132"/>
      <c r="H195" s="132"/>
      <c r="I195" s="132"/>
      <c r="J195" s="132"/>
      <c r="K195" s="132"/>
      <c r="L195" s="132"/>
      <c r="M195" s="120" t="str">
        <f t="shared" si="29"/>
        <v/>
      </c>
      <c r="N195" s="134" t="str">
        <f t="shared" si="31"/>
        <v/>
      </c>
      <c r="O195" s="138" t="str">
        <f t="shared" si="32"/>
        <v/>
      </c>
      <c r="P195" s="54"/>
    </row>
    <row r="196" hidden="1">
      <c r="B196" s="137" t="s">
        <v>205</v>
      </c>
      <c r="C196" s="203" t="s">
        <v>212</v>
      </c>
      <c r="D196" s="65"/>
      <c r="E196" s="65"/>
      <c r="F196" s="132" t="str">
        <f t="shared" ref="F196:L196" si="36">F46</f>
        <v/>
      </c>
      <c r="G196" s="132" t="str">
        <f t="shared" si="36"/>
        <v/>
      </c>
      <c r="H196" s="132" t="str">
        <f t="shared" si="36"/>
        <v/>
      </c>
      <c r="I196" s="132" t="str">
        <f t="shared" si="36"/>
        <v/>
      </c>
      <c r="J196" s="132" t="str">
        <f t="shared" si="36"/>
        <v/>
      </c>
      <c r="K196" s="132" t="str">
        <f t="shared" si="36"/>
        <v/>
      </c>
      <c r="L196" s="132" t="str">
        <f t="shared" si="36"/>
        <v/>
      </c>
      <c r="M196" s="120" t="str">
        <f t="shared" si="29"/>
        <v/>
      </c>
      <c r="N196" s="68" t="str">
        <f t="shared" si="31"/>
        <v/>
      </c>
      <c r="O196" s="138" t="str">
        <f t="shared" si="32"/>
        <v/>
      </c>
      <c r="P196" s="54"/>
    </row>
    <row r="197" hidden="1">
      <c r="B197" s="137" t="s">
        <v>205</v>
      </c>
      <c r="C197" s="203" t="s">
        <v>213</v>
      </c>
      <c r="D197" s="65"/>
      <c r="E197" s="65"/>
      <c r="F197" s="132" t="str">
        <f t="shared" ref="F197:L197" si="37">F47</f>
        <v/>
      </c>
      <c r="G197" s="132" t="str">
        <f t="shared" si="37"/>
        <v/>
      </c>
      <c r="H197" s="132" t="str">
        <f t="shared" si="37"/>
        <v/>
      </c>
      <c r="I197" s="132" t="str">
        <f t="shared" si="37"/>
        <v/>
      </c>
      <c r="J197" s="132" t="str">
        <f t="shared" si="37"/>
        <v/>
      </c>
      <c r="K197" s="132" t="str">
        <f t="shared" si="37"/>
        <v/>
      </c>
      <c r="L197" s="132" t="str">
        <f t="shared" si="37"/>
        <v/>
      </c>
      <c r="M197" s="120" t="str">
        <f t="shared" si="29"/>
        <v/>
      </c>
      <c r="N197" s="68" t="str">
        <f t="shared" si="31"/>
        <v/>
      </c>
      <c r="O197" s="138" t="str">
        <f t="shared" si="32"/>
        <v/>
      </c>
      <c r="P197" s="54"/>
    </row>
    <row r="198" hidden="1">
      <c r="B198" s="65" t="s">
        <v>128</v>
      </c>
      <c r="C198" s="203" t="s">
        <v>214</v>
      </c>
      <c r="D198" s="65"/>
      <c r="E198" s="65"/>
      <c r="F198" s="140">
        <v>0.0</v>
      </c>
      <c r="G198" s="71"/>
      <c r="H198" s="71"/>
      <c r="I198" s="71"/>
      <c r="J198" s="71"/>
      <c r="K198" s="71"/>
      <c r="L198" s="71"/>
      <c r="M198" s="68">
        <f t="shared" si="29"/>
        <v>0</v>
      </c>
      <c r="N198" s="141"/>
      <c r="O198" s="138">
        <f>-M198</f>
        <v>0</v>
      </c>
      <c r="P198" s="54"/>
    </row>
    <row r="199" hidden="1">
      <c r="B199" s="65" t="s">
        <v>128</v>
      </c>
      <c r="C199" s="203" t="s">
        <v>215</v>
      </c>
      <c r="D199" s="65"/>
      <c r="E199" s="65"/>
      <c r="F199" s="132" t="str">
        <f t="shared" ref="F199:L199" si="38">F51</f>
        <v/>
      </c>
      <c r="G199" s="132" t="str">
        <f t="shared" si="38"/>
        <v/>
      </c>
      <c r="H199" s="132" t="str">
        <f t="shared" si="38"/>
        <v/>
      </c>
      <c r="I199" s="132" t="str">
        <f t="shared" si="38"/>
        <v/>
      </c>
      <c r="J199" s="132" t="str">
        <f t="shared" si="38"/>
        <v/>
      </c>
      <c r="K199" s="132" t="str">
        <f t="shared" si="38"/>
        <v/>
      </c>
      <c r="L199" s="132" t="str">
        <f t="shared" si="38"/>
        <v/>
      </c>
      <c r="M199" s="120" t="str">
        <f t="shared" si="29"/>
        <v/>
      </c>
      <c r="N199" s="68" t="str">
        <f t="shared" ref="N199:N201" si="40">if(ISNUMBER(M199)=false,"",if($J$8&lt;&gt;0,if(M199&lt;&gt;"",M199*$J$8,""),""))</f>
        <v/>
      </c>
      <c r="O199" s="138">
        <f t="shared" ref="O199:O200" si="41">-N199</f>
        <v>0</v>
      </c>
    </row>
    <row r="200" hidden="1">
      <c r="B200" s="65" t="s">
        <v>128</v>
      </c>
      <c r="C200" s="164" t="s">
        <v>216</v>
      </c>
      <c r="D200" s="65"/>
      <c r="E200" s="65"/>
      <c r="F200" s="132" t="str">
        <f t="shared" ref="F200:L200" si="39">F51</f>
        <v/>
      </c>
      <c r="G200" s="132" t="str">
        <f t="shared" si="39"/>
        <v/>
      </c>
      <c r="H200" s="132" t="str">
        <f t="shared" si="39"/>
        <v/>
      </c>
      <c r="I200" s="132" t="str">
        <f t="shared" si="39"/>
        <v/>
      </c>
      <c r="J200" s="132" t="str">
        <f t="shared" si="39"/>
        <v/>
      </c>
      <c r="K200" s="132" t="str">
        <f t="shared" si="39"/>
        <v/>
      </c>
      <c r="L200" s="132" t="str">
        <f t="shared" si="39"/>
        <v/>
      </c>
      <c r="M200" s="120" t="str">
        <f t="shared" si="29"/>
        <v/>
      </c>
      <c r="N200" s="68" t="str">
        <f t="shared" si="40"/>
        <v/>
      </c>
      <c r="O200" s="138">
        <f t="shared" si="41"/>
        <v>0</v>
      </c>
    </row>
    <row r="201" hidden="1">
      <c r="B201" s="137" t="s">
        <v>205</v>
      </c>
      <c r="C201" s="164" t="s">
        <v>217</v>
      </c>
      <c r="D201" s="65"/>
      <c r="E201" s="65"/>
      <c r="F201" s="140">
        <v>134.0</v>
      </c>
      <c r="G201" s="142"/>
      <c r="H201" s="66"/>
      <c r="I201" s="66"/>
      <c r="J201" s="66"/>
      <c r="K201" s="66"/>
      <c r="L201" s="66"/>
      <c r="M201" s="120">
        <f t="shared" si="29"/>
        <v>134</v>
      </c>
      <c r="N201" s="134">
        <f t="shared" si="40"/>
        <v>3.943345311</v>
      </c>
      <c r="O201" s="138">
        <f>N201</f>
        <v>3.943345311</v>
      </c>
      <c r="P201" s="143" t="s">
        <v>218</v>
      </c>
    </row>
    <row r="202" hidden="1">
      <c r="B202" s="144" t="s">
        <v>205</v>
      </c>
      <c r="C202" s="164" t="s">
        <v>341</v>
      </c>
      <c r="D202" s="108"/>
      <c r="E202" s="108"/>
      <c r="F202" s="145">
        <v>1.0</v>
      </c>
      <c r="G202" s="2" t="s">
        <v>342</v>
      </c>
      <c r="H202" s="168" t="str">
        <f>O35</f>
        <v/>
      </c>
      <c r="I202" s="196" t="s">
        <v>309</v>
      </c>
      <c r="M202" s="134">
        <f t="shared" ref="M202:M203" si="42">F202</f>
        <v>1</v>
      </c>
      <c r="N202" s="141"/>
      <c r="O202" s="138">
        <f>M202</f>
        <v>1</v>
      </c>
    </row>
    <row r="203" hidden="1">
      <c r="B203" s="108" t="s">
        <v>128</v>
      </c>
      <c r="C203" s="164" t="s">
        <v>343</v>
      </c>
      <c r="D203" s="108"/>
      <c r="E203" s="108"/>
      <c r="F203" s="145">
        <v>594.0</v>
      </c>
      <c r="G203" s="2" t="s">
        <v>342</v>
      </c>
      <c r="H203" s="168" t="str">
        <f>O52</f>
        <v/>
      </c>
      <c r="I203" s="196" t="s">
        <v>307</v>
      </c>
      <c r="M203" s="134">
        <f t="shared" si="42"/>
        <v>594</v>
      </c>
      <c r="N203" s="141"/>
      <c r="O203" s="138">
        <f t="shared" ref="O203:O205" si="43">-M203</f>
        <v>-594</v>
      </c>
    </row>
    <row r="204" hidden="1">
      <c r="B204" s="108" t="s">
        <v>128</v>
      </c>
      <c r="C204" s="164" t="s">
        <v>221</v>
      </c>
      <c r="D204" s="108"/>
      <c r="E204" s="108"/>
      <c r="F204" s="145"/>
      <c r="G204" s="71"/>
      <c r="H204" s="71"/>
      <c r="I204" s="71"/>
      <c r="J204" s="71"/>
      <c r="K204" s="71"/>
      <c r="L204" s="71"/>
      <c r="M204" s="134" t="str">
        <f t="shared" ref="M204:M223" si="44">if(Count(F204:L204)&gt;0,sum(F204:L204),"")</f>
        <v/>
      </c>
      <c r="N204" s="141"/>
      <c r="O204" s="138">
        <f t="shared" si="43"/>
        <v>0</v>
      </c>
      <c r="Q204" s="2" t="s">
        <v>222</v>
      </c>
    </row>
    <row r="205" hidden="1">
      <c r="B205" s="108" t="s">
        <v>128</v>
      </c>
      <c r="C205" s="164" t="s">
        <v>344</v>
      </c>
      <c r="D205" s="108"/>
      <c r="E205" s="108"/>
      <c r="F205" s="132" t="str">
        <f>F186</f>
        <v/>
      </c>
      <c r="G205" s="71"/>
      <c r="H205" s="71"/>
      <c r="I205" s="71"/>
      <c r="J205" s="71"/>
      <c r="K205" s="71"/>
      <c r="L205" s="71"/>
      <c r="M205" s="134" t="str">
        <f t="shared" si="44"/>
        <v/>
      </c>
      <c r="N205" s="141"/>
      <c r="O205" s="138">
        <f t="shared" si="43"/>
        <v>0</v>
      </c>
    </row>
    <row r="206" hidden="1">
      <c r="B206" s="144" t="s">
        <v>205</v>
      </c>
      <c r="C206" s="167" t="s">
        <v>224</v>
      </c>
      <c r="D206" s="108"/>
      <c r="E206" s="108"/>
      <c r="F206" s="145" t="s">
        <v>151</v>
      </c>
      <c r="G206" s="71"/>
      <c r="H206" s="71"/>
      <c r="I206" s="71"/>
      <c r="J206" s="71"/>
      <c r="K206" s="71"/>
      <c r="L206" s="71"/>
      <c r="M206" s="134" t="str">
        <f t="shared" si="44"/>
        <v/>
      </c>
      <c r="N206" s="141"/>
      <c r="O206" s="138" t="str">
        <f t="shared" ref="O206:O207" si="45">M206</f>
        <v/>
      </c>
    </row>
    <row r="207" hidden="1">
      <c r="B207" s="144" t="s">
        <v>205</v>
      </c>
      <c r="C207" s="167" t="s">
        <v>225</v>
      </c>
      <c r="D207" s="108"/>
      <c r="E207" s="108"/>
      <c r="F207" s="145" t="s">
        <v>151</v>
      </c>
      <c r="G207" s="71"/>
      <c r="H207" s="71"/>
      <c r="I207" s="71"/>
      <c r="J207" s="71"/>
      <c r="K207" s="71"/>
      <c r="L207" s="71"/>
      <c r="M207" s="134" t="str">
        <f t="shared" si="44"/>
        <v/>
      </c>
      <c r="N207" s="141"/>
      <c r="O207" s="138" t="str">
        <f t="shared" si="45"/>
        <v/>
      </c>
    </row>
    <row r="208" hidden="1">
      <c r="B208" s="40"/>
      <c r="C208" s="146"/>
      <c r="D208" s="41"/>
      <c r="E208" s="41"/>
      <c r="F208" s="147"/>
      <c r="G208" s="43"/>
      <c r="H208" s="43"/>
      <c r="I208" s="43"/>
      <c r="J208" s="43"/>
      <c r="K208" s="43"/>
      <c r="L208" s="43"/>
      <c r="M208" s="85" t="str">
        <f t="shared" si="44"/>
        <v/>
      </c>
      <c r="N208" s="48" t="str">
        <f t="shared" ref="N208:N223" si="46">if(ISNUMBER(M208)=false,"",if($J$8&lt;&gt;0,if(M208&lt;&gt;"",M208*$J$8,""),""))</f>
        <v/>
      </c>
      <c r="O208" s="148"/>
    </row>
    <row r="209" hidden="1">
      <c r="B209" s="40"/>
      <c r="C209" s="146"/>
      <c r="D209" s="41"/>
      <c r="E209" s="41"/>
      <c r="F209" s="147"/>
      <c r="G209" s="43"/>
      <c r="H209" s="43"/>
      <c r="I209" s="43"/>
      <c r="J209" s="43"/>
      <c r="K209" s="43"/>
      <c r="L209" s="43"/>
      <c r="M209" s="85" t="str">
        <f t="shared" si="44"/>
        <v/>
      </c>
      <c r="N209" s="48" t="str">
        <f t="shared" si="46"/>
        <v/>
      </c>
      <c r="O209" s="148"/>
    </row>
    <row r="210" hidden="1">
      <c r="B210" s="40"/>
      <c r="C210" s="146"/>
      <c r="D210" s="41"/>
      <c r="E210" s="41"/>
      <c r="F210" s="147"/>
      <c r="G210" s="43"/>
      <c r="H210" s="43"/>
      <c r="I210" s="43"/>
      <c r="J210" s="43"/>
      <c r="K210" s="43"/>
      <c r="L210" s="43"/>
      <c r="M210" s="85" t="str">
        <f t="shared" si="44"/>
        <v/>
      </c>
      <c r="N210" s="48" t="str">
        <f t="shared" si="46"/>
        <v/>
      </c>
      <c r="O210" s="148"/>
    </row>
    <row r="211" hidden="1">
      <c r="B211" s="40"/>
      <c r="C211" s="146"/>
      <c r="D211" s="41"/>
      <c r="E211" s="41"/>
      <c r="F211" s="147"/>
      <c r="G211" s="43"/>
      <c r="H211" s="43"/>
      <c r="I211" s="43"/>
      <c r="J211" s="43"/>
      <c r="K211" s="43"/>
      <c r="L211" s="43"/>
      <c r="M211" s="85" t="str">
        <f t="shared" si="44"/>
        <v/>
      </c>
      <c r="N211" s="48" t="str">
        <f t="shared" si="46"/>
        <v/>
      </c>
      <c r="O211" s="148"/>
    </row>
    <row r="212" hidden="1">
      <c r="B212" s="40"/>
      <c r="C212" s="146"/>
      <c r="D212" s="41"/>
      <c r="E212" s="41"/>
      <c r="F212" s="147"/>
      <c r="G212" s="43"/>
      <c r="H212" s="43"/>
      <c r="I212" s="43"/>
      <c r="J212" s="43"/>
      <c r="K212" s="43"/>
      <c r="L212" s="43"/>
      <c r="M212" s="85" t="str">
        <f t="shared" si="44"/>
        <v/>
      </c>
      <c r="N212" s="48" t="str">
        <f t="shared" si="46"/>
        <v/>
      </c>
      <c r="O212" s="148"/>
    </row>
    <row r="213">
      <c r="B213" s="40"/>
      <c r="C213" s="146"/>
      <c r="D213" s="41"/>
      <c r="E213" s="41"/>
      <c r="F213" s="147"/>
      <c r="G213" s="43"/>
      <c r="H213" s="43"/>
      <c r="I213" s="43"/>
      <c r="J213" s="43"/>
      <c r="K213" s="43"/>
      <c r="L213" s="43"/>
      <c r="M213" s="85" t="str">
        <f t="shared" si="44"/>
        <v/>
      </c>
      <c r="N213" s="48" t="str">
        <f t="shared" si="46"/>
        <v/>
      </c>
      <c r="O213" s="148"/>
    </row>
    <row r="214">
      <c r="B214" s="40"/>
      <c r="C214" s="146"/>
      <c r="D214" s="41"/>
      <c r="E214" s="41"/>
      <c r="F214" s="147"/>
      <c r="G214" s="43"/>
      <c r="H214" s="43"/>
      <c r="I214" s="43"/>
      <c r="J214" s="43"/>
      <c r="K214" s="43"/>
      <c r="L214" s="43"/>
      <c r="M214" s="85" t="str">
        <f t="shared" si="44"/>
        <v/>
      </c>
      <c r="N214" s="48" t="str">
        <f t="shared" si="46"/>
        <v/>
      </c>
      <c r="O214" s="148"/>
    </row>
    <row r="215">
      <c r="B215" s="40"/>
      <c r="C215" s="146"/>
      <c r="D215" s="41"/>
      <c r="E215" s="41"/>
      <c r="F215" s="147"/>
      <c r="G215" s="43"/>
      <c r="H215" s="43"/>
      <c r="I215" s="43"/>
      <c r="J215" s="43"/>
      <c r="K215" s="43"/>
      <c r="L215" s="43"/>
      <c r="M215" s="85" t="str">
        <f t="shared" si="44"/>
        <v/>
      </c>
      <c r="N215" s="48" t="str">
        <f t="shared" si="46"/>
        <v/>
      </c>
      <c r="O215" s="148"/>
    </row>
    <row r="216">
      <c r="B216" s="40"/>
      <c r="C216" s="146"/>
      <c r="D216" s="41"/>
      <c r="E216" s="41"/>
      <c r="F216" s="147"/>
      <c r="G216" s="43"/>
      <c r="H216" s="43"/>
      <c r="I216" s="43"/>
      <c r="J216" s="43"/>
      <c r="K216" s="43"/>
      <c r="L216" s="43"/>
      <c r="M216" s="85" t="str">
        <f t="shared" si="44"/>
        <v/>
      </c>
      <c r="N216" s="48" t="str">
        <f t="shared" si="46"/>
        <v/>
      </c>
      <c r="O216" s="149" t="str">
        <f>M217</f>
        <v/>
      </c>
      <c r="P216" s="56" t="s">
        <v>226</v>
      </c>
    </row>
    <row r="217">
      <c r="B217" s="40"/>
      <c r="C217" s="146"/>
      <c r="D217" s="41"/>
      <c r="E217" s="41"/>
      <c r="F217" s="147"/>
      <c r="G217" s="43"/>
      <c r="H217" s="43"/>
      <c r="I217" s="43"/>
      <c r="J217" s="43"/>
      <c r="K217" s="43"/>
      <c r="L217" s="43"/>
      <c r="M217" s="85" t="str">
        <f t="shared" si="44"/>
        <v/>
      </c>
      <c r="N217" s="48" t="str">
        <f t="shared" si="46"/>
        <v/>
      </c>
      <c r="O217" s="136"/>
      <c r="P217" s="54"/>
    </row>
    <row r="218">
      <c r="B218" s="40"/>
      <c r="C218" s="146"/>
      <c r="D218" s="41"/>
      <c r="E218" s="41"/>
      <c r="F218" s="147"/>
      <c r="G218" s="43"/>
      <c r="H218" s="43"/>
      <c r="I218" s="43"/>
      <c r="J218" s="43"/>
      <c r="K218" s="43"/>
      <c r="L218" s="43"/>
      <c r="M218" s="85" t="str">
        <f t="shared" si="44"/>
        <v/>
      </c>
      <c r="N218" s="48" t="str">
        <f t="shared" si="46"/>
        <v/>
      </c>
      <c r="O218" s="136"/>
      <c r="P218" s="54"/>
    </row>
    <row r="219">
      <c r="B219" s="40"/>
      <c r="C219" s="146"/>
      <c r="D219" s="41"/>
      <c r="E219" s="41"/>
      <c r="F219" s="147"/>
      <c r="G219" s="43"/>
      <c r="H219" s="43"/>
      <c r="I219" s="43"/>
      <c r="J219" s="43"/>
      <c r="K219" s="43"/>
      <c r="L219" s="43"/>
      <c r="M219" s="85" t="str">
        <f t="shared" si="44"/>
        <v/>
      </c>
      <c r="N219" s="48" t="str">
        <f t="shared" si="46"/>
        <v/>
      </c>
      <c r="O219" s="149" t="str">
        <f>M220</f>
        <v/>
      </c>
      <c r="P219" s="56" t="s">
        <v>226</v>
      </c>
    </row>
    <row r="220">
      <c r="B220" s="40"/>
      <c r="C220" s="146"/>
      <c r="D220" s="41"/>
      <c r="E220" s="41"/>
      <c r="F220" s="147"/>
      <c r="G220" s="43"/>
      <c r="H220" s="43"/>
      <c r="I220" s="43"/>
      <c r="J220" s="43"/>
      <c r="K220" s="43"/>
      <c r="L220" s="43"/>
      <c r="M220" s="85" t="str">
        <f t="shared" si="44"/>
        <v/>
      </c>
      <c r="N220" s="48" t="str">
        <f t="shared" si="46"/>
        <v/>
      </c>
      <c r="O220" s="150"/>
      <c r="P220" s="54"/>
    </row>
    <row r="221">
      <c r="B221" s="40"/>
      <c r="C221" s="146"/>
      <c r="D221" s="41"/>
      <c r="E221" s="41"/>
      <c r="F221" s="147"/>
      <c r="G221" s="43"/>
      <c r="H221" s="43"/>
      <c r="I221" s="43"/>
      <c r="J221" s="43"/>
      <c r="K221" s="43"/>
      <c r="L221" s="43"/>
      <c r="M221" s="85" t="str">
        <f t="shared" si="44"/>
        <v/>
      </c>
      <c r="N221" s="48" t="str">
        <f t="shared" si="46"/>
        <v/>
      </c>
      <c r="O221" s="150"/>
      <c r="P221" s="54"/>
    </row>
    <row r="222">
      <c r="B222" s="40"/>
      <c r="C222" s="146"/>
      <c r="D222" s="41"/>
      <c r="E222" s="41"/>
      <c r="F222" s="147"/>
      <c r="G222" s="43"/>
      <c r="H222" s="43"/>
      <c r="I222" s="43"/>
      <c r="J222" s="43"/>
      <c r="K222" s="43"/>
      <c r="L222" s="43"/>
      <c r="M222" s="85" t="str">
        <f t="shared" si="44"/>
        <v/>
      </c>
      <c r="N222" s="48" t="str">
        <f t="shared" si="46"/>
        <v/>
      </c>
      <c r="O222" s="149">
        <f>O227-O219</f>
        <v>0</v>
      </c>
      <c r="P222" s="56" t="s">
        <v>226</v>
      </c>
    </row>
    <row r="223">
      <c r="B223" s="40"/>
      <c r="C223" s="146"/>
      <c r="D223" s="41"/>
      <c r="E223" s="41"/>
      <c r="F223" s="147"/>
      <c r="G223" s="43"/>
      <c r="H223" s="43"/>
      <c r="I223" s="43"/>
      <c r="J223" s="43"/>
      <c r="K223" s="43"/>
      <c r="L223" s="43"/>
      <c r="M223" s="85" t="str">
        <f t="shared" si="44"/>
        <v/>
      </c>
      <c r="N223" s="48" t="str">
        <f t="shared" si="46"/>
        <v/>
      </c>
      <c r="O223" s="150"/>
      <c r="P223" s="54"/>
    </row>
    <row r="224">
      <c r="N224" s="4"/>
      <c r="O224" s="149" t="str">
        <f>N225</f>
        <v/>
      </c>
      <c r="P224" s="56" t="s">
        <v>226</v>
      </c>
    </row>
    <row r="225">
      <c r="N225" s="4"/>
      <c r="O225" s="150"/>
      <c r="P225" s="54"/>
    </row>
    <row r="226">
      <c r="N226" s="4"/>
      <c r="O226" s="150"/>
      <c r="P226" s="54"/>
    </row>
    <row r="227">
      <c r="N227" s="4"/>
      <c r="O227" s="149">
        <f>M228+N229+N230+N231+N232+N233+N234-M235-N236-N237+M238-M239-M240</f>
        <v>0</v>
      </c>
      <c r="P227" s="56" t="s">
        <v>226</v>
      </c>
    </row>
    <row r="231">
      <c r="N231" s="4"/>
    </row>
    <row r="232">
      <c r="N232" s="4"/>
    </row>
    <row r="233">
      <c r="N233" s="4"/>
    </row>
    <row r="234">
      <c r="N234" s="4"/>
    </row>
    <row r="235">
      <c r="N235" s="4"/>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row r="1081">
      <c r="N1081" s="4"/>
    </row>
    <row r="1082">
      <c r="N1082" s="4"/>
    </row>
  </sheetData>
  <mergeCells count="23">
    <mergeCell ref="B8:D8"/>
    <mergeCell ref="AB8:AC8"/>
    <mergeCell ref="R36:V36"/>
    <mergeCell ref="D148:E148"/>
    <mergeCell ref="D149:E149"/>
    <mergeCell ref="D150:E150"/>
    <mergeCell ref="D151:E151"/>
    <mergeCell ref="D152:E152"/>
    <mergeCell ref="D153:E153"/>
    <mergeCell ref="D154:E154"/>
    <mergeCell ref="D155:E155"/>
    <mergeCell ref="D156:E156"/>
    <mergeCell ref="D157:E157"/>
    <mergeCell ref="D158:E158"/>
    <mergeCell ref="I202:L202"/>
    <mergeCell ref="I203:L203"/>
    <mergeCell ref="D162:E162"/>
    <mergeCell ref="D163:E163"/>
    <mergeCell ref="D164:E164"/>
    <mergeCell ref="D167:E167"/>
    <mergeCell ref="D168:E168"/>
    <mergeCell ref="D169:E169"/>
    <mergeCell ref="D170:E170"/>
  </mergeCell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9.0" topLeftCell="A20" activePane="bottomLeft" state="frozen"/>
      <selection activeCell="B21" sqref="B21" pane="bottomLeft"/>
    </sheetView>
  </sheetViews>
  <sheetFormatPr customHeight="1" defaultColWidth="12.63" defaultRowHeight="15.75" outlineLevelRow="1"/>
  <cols>
    <col customWidth="1" min="1" max="1" width="5.38"/>
    <col customWidth="1" min="2" max="2" width="11.0"/>
    <col customWidth="1" min="3" max="3" width="36.88"/>
    <col customWidth="1" min="4" max="4" width="8.38"/>
    <col customWidth="1" min="5" max="5" width="12.88"/>
    <col customWidth="1" hidden="1" min="6" max="6" width="15.63"/>
    <col hidden="1" min="7" max="12" width="12.63"/>
    <col customWidth="1" min="17" max="17" width="24.88"/>
    <col customWidth="1" min="18" max="18" width="24.0"/>
    <col customWidth="1" min="20" max="20" width="24.88"/>
  </cols>
  <sheetData>
    <row r="1" hidden="1">
      <c r="A1" s="3" t="s">
        <v>1023</v>
      </c>
      <c r="N1" s="4"/>
    </row>
    <row r="2" hidden="1">
      <c r="A2" s="5" t="s">
        <v>1024</v>
      </c>
      <c r="B2" s="6"/>
      <c r="C2" s="6"/>
      <c r="D2" s="6"/>
      <c r="E2" s="6"/>
      <c r="F2" s="6"/>
      <c r="G2" s="6"/>
      <c r="H2" s="6"/>
      <c r="I2" s="6"/>
      <c r="J2" s="6"/>
      <c r="K2" s="6"/>
      <c r="N2" s="4"/>
    </row>
    <row r="3" hidden="1">
      <c r="A3" s="5" t="s">
        <v>1025</v>
      </c>
      <c r="B3" s="6"/>
      <c r="C3" s="6"/>
      <c r="D3" s="6"/>
      <c r="E3" s="6"/>
      <c r="F3" s="6"/>
      <c r="G3" s="6"/>
      <c r="H3" s="6"/>
      <c r="I3" s="6"/>
      <c r="J3" s="6"/>
      <c r="K3" s="6"/>
      <c r="N3" s="4"/>
    </row>
    <row r="4" hidden="1">
      <c r="A4" s="7" t="s">
        <v>1026</v>
      </c>
      <c r="N4" s="4"/>
      <c r="Y4" s="8" t="s">
        <v>7</v>
      </c>
    </row>
    <row r="5" hidden="1">
      <c r="A5" s="9" t="s">
        <v>1027</v>
      </c>
      <c r="N5" s="4"/>
      <c r="Y5" s="2" t="s">
        <v>9</v>
      </c>
      <c r="AA5" s="403">
        <v>2021.0</v>
      </c>
    </row>
    <row r="6" hidden="1">
      <c r="A6" s="9" t="s">
        <v>10</v>
      </c>
      <c r="E6" s="11"/>
      <c r="F6" s="11"/>
      <c r="N6" s="4"/>
      <c r="Y6" s="2" t="s">
        <v>11</v>
      </c>
      <c r="AA6" s="12">
        <f>DATEVALUE("12/31/" &amp; AA5)</f>
        <v>44561</v>
      </c>
    </row>
    <row r="7" hidden="1">
      <c r="A7" s="9"/>
      <c r="E7" s="11"/>
      <c r="F7" s="11"/>
      <c r="N7" s="4"/>
      <c r="Y7" s="2" t="s">
        <v>12</v>
      </c>
      <c r="AA7" s="404">
        <v>0.01</v>
      </c>
    </row>
    <row r="8" hidden="1">
      <c r="B8" s="14" t="str">
        <f>"Enter your management fees (for the entire year of " &amp; AA5 &amp; ") using one of the three methods below:"</f>
        <v>Enter your management fees (for the entire year of 2021) using one of the three methods below:</v>
      </c>
      <c r="E8" s="15">
        <v>315.06</v>
      </c>
      <c r="F8" s="8"/>
      <c r="G8" s="2" t="s">
        <v>13</v>
      </c>
      <c r="J8" s="16">
        <f>E8/AA8</f>
        <v>0.01470029703</v>
      </c>
      <c r="Y8" s="2" t="s">
        <v>14</v>
      </c>
      <c r="AA8" s="405">
        <v>21432.22</v>
      </c>
      <c r="AB8" s="7" t="s">
        <v>15</v>
      </c>
      <c r="AD8" s="7"/>
      <c r="AE8" s="7"/>
      <c r="AF8" s="7"/>
    </row>
    <row r="9" hidden="1">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hidden="1">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hidden="1" collapsed="1">
      <c r="B11" s="10" t="s">
        <v>16</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hidden="1" outlineLevel="1">
      <c r="B17" s="7" t="s">
        <v>21</v>
      </c>
      <c r="N17" s="4"/>
    </row>
    <row r="18" hidden="1">
      <c r="N18" s="4"/>
    </row>
    <row r="19" hidden="1">
      <c r="B19" s="31" t="s">
        <v>22</v>
      </c>
      <c r="C19" s="31" t="s">
        <v>23</v>
      </c>
      <c r="D19" s="31" t="s">
        <v>24</v>
      </c>
      <c r="E19" s="31" t="s">
        <v>25</v>
      </c>
      <c r="F19" s="31" t="s">
        <v>26</v>
      </c>
      <c r="G19" s="31" t="s">
        <v>27</v>
      </c>
      <c r="H19" s="31" t="s">
        <v>28</v>
      </c>
      <c r="I19" s="31" t="s">
        <v>29</v>
      </c>
      <c r="J19" s="31" t="s">
        <v>30</v>
      </c>
      <c r="K19" s="31" t="s">
        <v>31</v>
      </c>
      <c r="L19" s="31" t="s">
        <v>32</v>
      </c>
      <c r="M19" s="31" t="s">
        <v>33</v>
      </c>
      <c r="N19" s="32" t="s">
        <v>34</v>
      </c>
    </row>
    <row r="20">
      <c r="A20" s="33"/>
      <c r="B20" s="34"/>
      <c r="C20" s="35" t="s">
        <v>35</v>
      </c>
      <c r="D20" s="35"/>
      <c r="E20" s="35"/>
      <c r="F20" s="36" t="s">
        <v>747</v>
      </c>
      <c r="G20" s="36"/>
      <c r="H20" s="36"/>
      <c r="I20" s="36"/>
      <c r="J20" s="36"/>
      <c r="K20" s="37"/>
      <c r="L20" s="37"/>
      <c r="M20" s="38"/>
      <c r="N20" s="39"/>
      <c r="O20" s="33"/>
      <c r="P20" s="33"/>
      <c r="Q20" s="33"/>
      <c r="R20" s="33"/>
      <c r="S20" s="33"/>
      <c r="T20" s="33"/>
      <c r="U20" s="33"/>
      <c r="V20" s="33"/>
      <c r="W20" s="33"/>
      <c r="X20" s="33"/>
      <c r="Y20" s="33"/>
      <c r="Z20" s="33"/>
      <c r="AA20" s="33"/>
      <c r="AB20" s="33"/>
      <c r="AC20" s="33"/>
      <c r="AD20" s="33"/>
      <c r="AE20" s="33"/>
      <c r="AF20" s="33"/>
    </row>
    <row r="21">
      <c r="B21" s="40" t="s">
        <v>37</v>
      </c>
      <c r="C21" s="41"/>
      <c r="D21" s="42"/>
      <c r="E21" s="42"/>
      <c r="F21" s="43"/>
      <c r="G21" s="43"/>
      <c r="H21" s="43"/>
      <c r="I21" s="43"/>
      <c r="J21" s="43"/>
      <c r="K21" s="44"/>
      <c r="L21" s="44"/>
      <c r="M21" s="45"/>
    </row>
    <row r="22">
      <c r="B22" s="40" t="s">
        <v>38</v>
      </c>
      <c r="C22" s="41" t="s">
        <v>39</v>
      </c>
      <c r="D22" s="42"/>
      <c r="E22" s="42"/>
      <c r="F22" s="43"/>
      <c r="G22" s="43"/>
      <c r="H22" s="43"/>
      <c r="I22" s="43"/>
      <c r="J22" s="43"/>
      <c r="K22" s="44"/>
      <c r="L22" s="44"/>
      <c r="M22" s="45"/>
      <c r="N22" s="46" t="s">
        <v>1028</v>
      </c>
      <c r="O22" s="46"/>
      <c r="P22" s="46"/>
      <c r="Q22" s="46"/>
    </row>
    <row r="23">
      <c r="B23" s="40" t="s">
        <v>42</v>
      </c>
      <c r="C23" s="41" t="s">
        <v>43</v>
      </c>
      <c r="D23" s="41" t="s">
        <v>44</v>
      </c>
      <c r="E23" s="42"/>
      <c r="F23" s="43"/>
      <c r="G23" s="43"/>
      <c r="H23" s="43"/>
      <c r="I23" s="43"/>
      <c r="J23" s="43"/>
      <c r="K23" s="44"/>
      <c r="L23" s="44"/>
      <c r="M23" s="45"/>
      <c r="N23" s="46" t="s">
        <v>1029</v>
      </c>
      <c r="O23" s="46"/>
      <c r="P23" s="46"/>
      <c r="Q23" s="46"/>
    </row>
    <row r="24">
      <c r="B24" s="40" t="s">
        <v>42</v>
      </c>
      <c r="C24" s="41" t="s">
        <v>47</v>
      </c>
      <c r="D24" s="41" t="s">
        <v>48</v>
      </c>
      <c r="E24" s="42"/>
      <c r="F24" s="43"/>
      <c r="G24" s="43"/>
      <c r="H24" s="43"/>
      <c r="I24" s="43"/>
      <c r="J24" s="43"/>
      <c r="K24" s="44"/>
      <c r="L24" s="44"/>
      <c r="M24" s="45"/>
      <c r="N24" s="46" t="s">
        <v>49</v>
      </c>
    </row>
    <row r="25">
      <c r="B25" s="40"/>
      <c r="C25" s="41"/>
      <c r="D25" s="42"/>
      <c r="E25" s="42"/>
      <c r="F25" s="43"/>
      <c r="G25" s="43"/>
      <c r="H25" s="43"/>
      <c r="I25" s="43"/>
      <c r="J25" s="43"/>
      <c r="K25" s="44"/>
      <c r="L25" s="44"/>
      <c r="M25" s="45"/>
      <c r="N25" s="48"/>
    </row>
    <row r="26">
      <c r="B26" s="40" t="s">
        <v>50</v>
      </c>
      <c r="C26" s="41" t="s">
        <v>1030</v>
      </c>
      <c r="D26" s="42"/>
      <c r="E26" s="42"/>
      <c r="F26" s="406"/>
      <c r="G26" s="43"/>
      <c r="H26" s="43"/>
      <c r="I26" s="43"/>
      <c r="J26" s="43"/>
      <c r="K26" s="44"/>
      <c r="L26" s="44"/>
      <c r="M26" s="45" t="str">
        <f t="shared" ref="M26:M50" si="4">if(Count(F26:L26)&gt;0,sum(F26:L26),"")</f>
        <v/>
      </c>
      <c r="N26" s="48" t="str">
        <f t="shared" ref="N26:N50" si="5">if(ISNUMBER(M26)=false,"",if($J$8&lt;&gt;0,if(M26&lt;&gt;"",M26*$J$8,""),""))</f>
        <v/>
      </c>
    </row>
    <row r="27">
      <c r="B27" s="40">
        <v>1.0</v>
      </c>
      <c r="C27" s="41" t="s">
        <v>51</v>
      </c>
      <c r="D27" s="42"/>
      <c r="E27" s="42"/>
      <c r="F27" s="49"/>
      <c r="G27" s="49"/>
      <c r="H27" s="49"/>
      <c r="I27" s="49"/>
      <c r="J27" s="49"/>
      <c r="K27" s="50"/>
      <c r="L27" s="50"/>
      <c r="M27" s="45" t="str">
        <f t="shared" si="4"/>
        <v/>
      </c>
      <c r="N27" s="48" t="str">
        <f t="shared" si="5"/>
        <v/>
      </c>
    </row>
    <row r="28">
      <c r="B28" s="40">
        <v>2.0</v>
      </c>
      <c r="C28" s="41" t="s">
        <v>52</v>
      </c>
      <c r="D28" s="42"/>
      <c r="E28" s="42"/>
      <c r="F28" s="49"/>
      <c r="G28" s="49"/>
      <c r="H28" s="49"/>
      <c r="I28" s="49"/>
      <c r="J28" s="49"/>
      <c r="K28" s="50"/>
      <c r="L28" s="50"/>
      <c r="M28" s="45" t="str">
        <f t="shared" si="4"/>
        <v/>
      </c>
      <c r="N28" s="48" t="str">
        <f t="shared" si="5"/>
        <v/>
      </c>
    </row>
    <row r="29">
      <c r="B29" s="40">
        <v>3.0</v>
      </c>
      <c r="C29" s="41" t="s">
        <v>53</v>
      </c>
      <c r="D29" s="42"/>
      <c r="E29" s="42"/>
      <c r="F29" s="50"/>
      <c r="G29" s="50"/>
      <c r="H29" s="50"/>
      <c r="I29" s="50"/>
      <c r="J29" s="50"/>
      <c r="K29" s="50"/>
      <c r="L29" s="50"/>
      <c r="M29" s="45" t="str">
        <f t="shared" si="4"/>
        <v/>
      </c>
      <c r="N29" s="48" t="str">
        <f t="shared" si="5"/>
        <v/>
      </c>
    </row>
    <row r="30">
      <c r="B30" s="40" t="s">
        <v>54</v>
      </c>
      <c r="C30" s="41" t="s">
        <v>55</v>
      </c>
      <c r="D30" s="42"/>
      <c r="E30" s="42"/>
      <c r="F30" s="50"/>
      <c r="G30" s="50"/>
      <c r="H30" s="50"/>
      <c r="I30" s="50"/>
      <c r="J30" s="50"/>
      <c r="K30" s="50"/>
      <c r="L30" s="50"/>
      <c r="M30" s="45" t="str">
        <f t="shared" si="4"/>
        <v/>
      </c>
      <c r="N30" s="48" t="str">
        <f t="shared" si="5"/>
        <v/>
      </c>
    </row>
    <row r="31">
      <c r="B31" s="40" t="s">
        <v>56</v>
      </c>
      <c r="C31" s="41" t="s">
        <v>57</v>
      </c>
      <c r="D31" s="42"/>
      <c r="E31" s="42"/>
      <c r="F31" s="50"/>
      <c r="G31" s="50"/>
      <c r="H31" s="50"/>
      <c r="I31" s="50"/>
      <c r="J31" s="50"/>
      <c r="K31" s="50"/>
      <c r="L31" s="50"/>
      <c r="M31" s="45" t="str">
        <f t="shared" si="4"/>
        <v/>
      </c>
      <c r="N31" s="48" t="str">
        <f t="shared" si="5"/>
        <v/>
      </c>
    </row>
    <row r="32">
      <c r="B32" s="40" t="s">
        <v>58</v>
      </c>
      <c r="C32" s="41" t="s">
        <v>59</v>
      </c>
      <c r="D32" s="42"/>
      <c r="E32" s="42"/>
      <c r="F32" s="50"/>
      <c r="G32" s="50"/>
      <c r="H32" s="50"/>
      <c r="I32" s="50"/>
      <c r="J32" s="50"/>
      <c r="K32" s="50"/>
      <c r="L32" s="50"/>
      <c r="M32" s="45" t="str">
        <f t="shared" si="4"/>
        <v/>
      </c>
      <c r="N32" s="48" t="str">
        <f t="shared" si="5"/>
        <v/>
      </c>
    </row>
    <row r="33">
      <c r="B33" s="40">
        <v>5.0</v>
      </c>
      <c r="C33" s="41" t="s">
        <v>60</v>
      </c>
      <c r="D33" s="42"/>
      <c r="E33" s="42"/>
      <c r="F33" s="49"/>
      <c r="G33" s="50"/>
      <c r="H33" s="49"/>
      <c r="I33" s="50"/>
      <c r="J33" s="50"/>
      <c r="K33" s="50"/>
      <c r="L33" s="50"/>
      <c r="M33" s="45" t="str">
        <f t="shared" si="4"/>
        <v/>
      </c>
      <c r="N33" s="48" t="str">
        <f t="shared" si="5"/>
        <v/>
      </c>
      <c r="P33" s="2" t="s">
        <v>61</v>
      </c>
    </row>
    <row r="34">
      <c r="B34" s="40" t="s">
        <v>62</v>
      </c>
      <c r="C34" s="41" t="s">
        <v>63</v>
      </c>
      <c r="D34" s="42"/>
      <c r="E34" s="42"/>
      <c r="F34" s="50"/>
      <c r="G34" s="50"/>
      <c r="H34" s="50"/>
      <c r="I34" s="50"/>
      <c r="J34" s="50"/>
      <c r="K34" s="50"/>
      <c r="L34" s="50"/>
      <c r="M34" s="45" t="str">
        <f t="shared" si="4"/>
        <v/>
      </c>
      <c r="N34" s="48" t="str">
        <f t="shared" si="5"/>
        <v/>
      </c>
    </row>
    <row r="35">
      <c r="B35" s="40" t="s">
        <v>65</v>
      </c>
      <c r="C35" s="41" t="s">
        <v>66</v>
      </c>
      <c r="D35" s="42"/>
      <c r="E35" s="42"/>
      <c r="F35" s="50"/>
      <c r="G35" s="50"/>
      <c r="H35" s="50"/>
      <c r="I35" s="50"/>
      <c r="J35" s="50"/>
      <c r="K35" s="50"/>
      <c r="L35" s="50"/>
      <c r="M35" s="45" t="str">
        <f t="shared" si="4"/>
        <v/>
      </c>
      <c r="N35" s="48" t="str">
        <f t="shared" si="5"/>
        <v/>
      </c>
    </row>
    <row r="36">
      <c r="B36" s="40" t="s">
        <v>67</v>
      </c>
      <c r="C36" s="41" t="s">
        <v>68</v>
      </c>
      <c r="D36" s="42"/>
      <c r="E36" s="42"/>
      <c r="F36" s="50"/>
      <c r="G36" s="50"/>
      <c r="H36" s="50"/>
      <c r="I36" s="50"/>
      <c r="J36" s="50"/>
      <c r="K36" s="50"/>
      <c r="L36" s="50"/>
      <c r="M36" s="45" t="str">
        <f t="shared" si="4"/>
        <v/>
      </c>
      <c r="N36" s="48" t="str">
        <f t="shared" si="5"/>
        <v/>
      </c>
      <c r="Q36" s="52" t="s">
        <v>69</v>
      </c>
      <c r="R36" s="53" t="s">
        <v>70</v>
      </c>
    </row>
    <row r="37">
      <c r="B37" s="40">
        <v>7.0</v>
      </c>
      <c r="C37" s="41" t="s">
        <v>71</v>
      </c>
      <c r="D37" s="42"/>
      <c r="E37" s="42"/>
      <c r="F37" s="50"/>
      <c r="G37" s="50"/>
      <c r="H37" s="50"/>
      <c r="I37" s="50"/>
      <c r="J37" s="50"/>
      <c r="K37" s="50"/>
      <c r="L37" s="50"/>
      <c r="M37" s="45" t="str">
        <f t="shared" si="4"/>
        <v/>
      </c>
      <c r="N37" s="48" t="str">
        <f t="shared" si="5"/>
        <v/>
      </c>
      <c r="Q37" s="54"/>
      <c r="R37" s="55" t="s">
        <v>72</v>
      </c>
      <c r="S37" s="56" t="s">
        <v>73</v>
      </c>
      <c r="T37" s="52" t="s">
        <v>74</v>
      </c>
      <c r="U37" s="56" t="s">
        <v>75</v>
      </c>
      <c r="V37" s="56" t="s">
        <v>76</v>
      </c>
    </row>
    <row r="38">
      <c r="B38" s="40">
        <v>8.0</v>
      </c>
      <c r="C38" s="41" t="s">
        <v>77</v>
      </c>
      <c r="D38" s="42"/>
      <c r="E38" s="42"/>
      <c r="F38" s="50"/>
      <c r="G38" s="50"/>
      <c r="H38" s="50"/>
      <c r="I38" s="50"/>
      <c r="J38" s="50"/>
      <c r="K38" s="50"/>
      <c r="L38" s="50"/>
      <c r="M38" s="45" t="str">
        <f t="shared" si="4"/>
        <v/>
      </c>
      <c r="N38" s="48" t="str">
        <f t="shared" si="5"/>
        <v/>
      </c>
      <c r="Q38" s="56" t="s">
        <v>78</v>
      </c>
      <c r="R38" s="57"/>
      <c r="S38" s="58" t="str">
        <f t="shared" ref="S38:S41" si="6">R38/$Q$38</f>
        <v>#VALUE!</v>
      </c>
      <c r="T38" s="57"/>
      <c r="U38" s="59" t="str">
        <f t="shared" ref="U38:U40" si="7">$S$35*S38</f>
        <v>#VALUE!</v>
      </c>
      <c r="V38" s="56" t="s">
        <v>79</v>
      </c>
    </row>
    <row r="39">
      <c r="B39" s="40" t="s">
        <v>80</v>
      </c>
      <c r="C39" s="41" t="s">
        <v>81</v>
      </c>
      <c r="D39" s="42"/>
      <c r="E39" s="42"/>
      <c r="F39" s="50"/>
      <c r="G39" s="50"/>
      <c r="H39" s="50"/>
      <c r="I39" s="50"/>
      <c r="J39" s="50"/>
      <c r="K39" s="50"/>
      <c r="L39" s="50"/>
      <c r="M39" s="45" t="str">
        <f t="shared" si="4"/>
        <v/>
      </c>
      <c r="N39" s="48" t="str">
        <f t="shared" si="5"/>
        <v/>
      </c>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Q40" s="56" t="s">
        <v>85</v>
      </c>
      <c r="R40" s="57"/>
      <c r="S40" s="58" t="str">
        <f t="shared" si="6"/>
        <v>#VALUE!</v>
      </c>
      <c r="T40" s="54"/>
      <c r="U40" s="59" t="str">
        <f t="shared" si="7"/>
        <v>#VALUE!</v>
      </c>
      <c r="V40" s="8" t="s">
        <v>86</v>
      </c>
    </row>
    <row r="41">
      <c r="B41" s="40" t="s">
        <v>87</v>
      </c>
      <c r="C41" s="41" t="s">
        <v>88</v>
      </c>
      <c r="D41" s="42"/>
      <c r="E41" s="42"/>
      <c r="F41" s="50"/>
      <c r="G41" s="50"/>
      <c r="H41" s="50"/>
      <c r="I41" s="50"/>
      <c r="J41" s="50"/>
      <c r="K41" s="50"/>
      <c r="L41" s="50"/>
      <c r="M41" s="45" t="str">
        <f t="shared" si="4"/>
        <v/>
      </c>
      <c r="N41" s="48" t="str">
        <f t="shared" si="5"/>
        <v/>
      </c>
      <c r="Q41" s="60" t="s">
        <v>89</v>
      </c>
      <c r="R41" s="57"/>
      <c r="S41" s="58" t="str">
        <f t="shared" si="6"/>
        <v>#VALUE!</v>
      </c>
      <c r="T41" s="54"/>
      <c r="U41" s="54"/>
      <c r="V41" s="54"/>
    </row>
    <row r="42">
      <c r="B42" s="40">
        <v>10.0</v>
      </c>
      <c r="C42" s="41" t="s">
        <v>90</v>
      </c>
      <c r="D42" s="42"/>
      <c r="E42" s="42"/>
      <c r="F42" s="50"/>
      <c r="G42" s="50"/>
      <c r="H42" s="50"/>
      <c r="I42" s="50"/>
      <c r="J42" s="50"/>
      <c r="K42" s="50"/>
      <c r="L42" s="50"/>
      <c r="M42" s="45" t="str">
        <f t="shared" si="4"/>
        <v/>
      </c>
      <c r="N42" s="48" t="str">
        <f t="shared" si="5"/>
        <v/>
      </c>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row>
    <row r="44">
      <c r="B44" s="40"/>
      <c r="C44" s="41" t="s">
        <v>94</v>
      </c>
      <c r="D44" s="41" t="s">
        <v>95</v>
      </c>
      <c r="E44" s="42"/>
      <c r="F44" s="49">
        <v>6676.62</v>
      </c>
      <c r="G44" s="50"/>
      <c r="H44" s="50"/>
      <c r="I44" s="50"/>
      <c r="J44" s="50"/>
      <c r="K44" s="50"/>
      <c r="L44" s="50"/>
      <c r="M44" s="51">
        <f t="shared" si="4"/>
        <v>6676.62</v>
      </c>
      <c r="N44" s="48">
        <f t="shared" si="5"/>
        <v>98.14829715</v>
      </c>
    </row>
    <row r="45">
      <c r="B45" s="40"/>
      <c r="C45" s="41" t="s">
        <v>96</v>
      </c>
      <c r="D45" s="41" t="s">
        <v>97</v>
      </c>
      <c r="E45" s="42"/>
      <c r="F45" s="50"/>
      <c r="G45" s="50"/>
      <c r="H45" s="50"/>
      <c r="I45" s="50"/>
      <c r="J45" s="50"/>
      <c r="K45" s="50"/>
      <c r="L45" s="50"/>
      <c r="M45" s="45" t="str">
        <f t="shared" si="4"/>
        <v/>
      </c>
      <c r="N45" s="48" t="str">
        <f t="shared" si="5"/>
        <v/>
      </c>
    </row>
    <row r="46">
      <c r="B46" s="40"/>
      <c r="C46" s="41" t="s">
        <v>98</v>
      </c>
      <c r="D46" s="42"/>
      <c r="E46" s="42"/>
      <c r="F46" s="50"/>
      <c r="G46" s="50"/>
      <c r="H46" s="50"/>
      <c r="I46" s="50"/>
      <c r="J46" s="50"/>
      <c r="K46" s="50"/>
      <c r="L46" s="50"/>
      <c r="M46" s="45" t="str">
        <f t="shared" si="4"/>
        <v/>
      </c>
      <c r="N46" s="48" t="str">
        <f t="shared" si="5"/>
        <v/>
      </c>
    </row>
    <row r="47">
      <c r="B47" s="40">
        <v>12.0</v>
      </c>
      <c r="C47" s="41" t="s">
        <v>99</v>
      </c>
      <c r="D47" s="42"/>
      <c r="E47" s="42"/>
      <c r="F47" s="49"/>
      <c r="G47" s="50"/>
      <c r="H47" s="50"/>
      <c r="I47" s="50"/>
      <c r="J47" s="50"/>
      <c r="K47" s="50"/>
      <c r="L47" s="50"/>
      <c r="M47" s="45" t="str">
        <f t="shared" si="4"/>
        <v/>
      </c>
      <c r="N47" s="48" t="str">
        <f t="shared" si="5"/>
        <v/>
      </c>
    </row>
    <row r="48">
      <c r="B48" s="63" t="s">
        <v>100</v>
      </c>
      <c r="C48" s="64" t="s">
        <v>101</v>
      </c>
      <c r="D48" s="64"/>
      <c r="E48" s="65"/>
      <c r="F48" s="66"/>
      <c r="G48" s="66"/>
      <c r="H48" s="66"/>
      <c r="I48" s="66"/>
      <c r="J48" s="66"/>
      <c r="K48" s="66"/>
      <c r="L48" s="66"/>
      <c r="M48" s="67" t="str">
        <f t="shared" si="4"/>
        <v/>
      </c>
      <c r="N48" s="68" t="str">
        <f t="shared" si="5"/>
        <v/>
      </c>
      <c r="O48" s="69"/>
      <c r="P48" s="2"/>
    </row>
    <row r="49">
      <c r="B49" s="63"/>
      <c r="C49" s="64" t="s">
        <v>102</v>
      </c>
      <c r="D49" s="64" t="s">
        <v>97</v>
      </c>
      <c r="E49" s="65"/>
      <c r="F49" s="66"/>
      <c r="G49" s="66"/>
      <c r="H49" s="66"/>
      <c r="I49" s="66"/>
      <c r="J49" s="66"/>
      <c r="K49" s="66"/>
      <c r="L49" s="66"/>
      <c r="M49" s="67" t="str">
        <f t="shared" si="4"/>
        <v/>
      </c>
      <c r="N49" s="68" t="str">
        <f t="shared" si="5"/>
        <v/>
      </c>
      <c r="O49" s="69"/>
      <c r="P49" s="2" t="s">
        <v>104</v>
      </c>
    </row>
    <row r="50">
      <c r="B50" s="40"/>
      <c r="C50" s="64" t="s">
        <v>105</v>
      </c>
      <c r="D50" s="64" t="s">
        <v>106</v>
      </c>
      <c r="E50" s="65"/>
      <c r="F50" s="66"/>
      <c r="G50" s="66"/>
      <c r="H50" s="66"/>
      <c r="I50" s="66"/>
      <c r="J50" s="66"/>
      <c r="K50" s="66"/>
      <c r="L50" s="66"/>
      <c r="M50" s="67" t="str">
        <f t="shared" si="4"/>
        <v/>
      </c>
      <c r="N50" s="68" t="str">
        <f t="shared" si="5"/>
        <v/>
      </c>
      <c r="O50" s="72"/>
      <c r="P50" s="73" t="s">
        <v>107</v>
      </c>
    </row>
    <row r="51">
      <c r="B51" s="40"/>
      <c r="C51" s="64" t="s">
        <v>108</v>
      </c>
      <c r="D51" s="42"/>
      <c r="E51" s="42"/>
      <c r="F51" s="50"/>
      <c r="G51" s="50"/>
      <c r="H51" s="50"/>
      <c r="I51" s="50"/>
      <c r="J51" s="50"/>
      <c r="K51" s="50"/>
      <c r="L51" s="50"/>
      <c r="M51" s="45"/>
      <c r="N51" s="48"/>
    </row>
    <row r="52">
      <c r="B52" s="40" t="s">
        <v>109</v>
      </c>
      <c r="C52" s="41" t="s">
        <v>110</v>
      </c>
      <c r="D52" s="42"/>
      <c r="E52" s="42"/>
      <c r="F52" s="50"/>
      <c r="G52" s="50"/>
      <c r="H52" s="50"/>
      <c r="I52" s="50"/>
      <c r="J52" s="50"/>
      <c r="K52" s="50"/>
      <c r="L52" s="50"/>
      <c r="M52" s="45" t="str">
        <f t="shared" ref="M52:M67" si="8">if(Count(F52:L52)&gt;0,sum(F52:L52),"")</f>
        <v/>
      </c>
      <c r="N52" s="48" t="str">
        <f t="shared" ref="N52:N67" si="9">if(ISNUMBER(M52)=false,"",if($J$8&lt;&gt;0,if(M52&lt;&gt;"",M52*$J$8,""),""))</f>
        <v/>
      </c>
    </row>
    <row r="53">
      <c r="B53" s="40"/>
      <c r="C53" s="41" t="s">
        <v>111</v>
      </c>
      <c r="D53" s="41"/>
      <c r="E53" s="42"/>
      <c r="F53" s="50"/>
      <c r="G53" s="50"/>
      <c r="H53" s="50"/>
      <c r="I53" s="50"/>
      <c r="J53" s="50"/>
      <c r="K53" s="50"/>
      <c r="L53" s="50"/>
      <c r="M53" s="45" t="str">
        <f t="shared" si="8"/>
        <v/>
      </c>
      <c r="N53" s="48" t="str">
        <f t="shared" si="9"/>
        <v/>
      </c>
    </row>
    <row r="54">
      <c r="B54" s="40" t="s">
        <v>112</v>
      </c>
      <c r="C54" s="41" t="s">
        <v>113</v>
      </c>
      <c r="D54" s="42"/>
      <c r="E54" s="42"/>
      <c r="F54" s="50"/>
      <c r="G54" s="50"/>
      <c r="H54" s="50"/>
      <c r="I54" s="50"/>
      <c r="J54" s="50"/>
      <c r="K54" s="50"/>
      <c r="L54" s="50"/>
      <c r="M54" s="45" t="str">
        <f t="shared" si="8"/>
        <v/>
      </c>
      <c r="N54" s="48" t="str">
        <f t="shared" si="9"/>
        <v/>
      </c>
    </row>
    <row r="55">
      <c r="B55" s="40"/>
      <c r="C55" s="41" t="s">
        <v>114</v>
      </c>
      <c r="D55" s="42"/>
      <c r="E55" s="42"/>
      <c r="F55" s="50"/>
      <c r="G55" s="50"/>
      <c r="H55" s="50"/>
      <c r="I55" s="50"/>
      <c r="J55" s="50"/>
      <c r="K55" s="50"/>
      <c r="L55" s="50"/>
      <c r="M55" s="45" t="str">
        <f t="shared" si="8"/>
        <v/>
      </c>
      <c r="N55" s="48" t="str">
        <f t="shared" si="9"/>
        <v/>
      </c>
    </row>
    <row r="56">
      <c r="B56" s="40" t="s">
        <v>115</v>
      </c>
      <c r="C56" s="41" t="s">
        <v>116</v>
      </c>
      <c r="D56" s="42"/>
      <c r="E56" s="42"/>
      <c r="F56" s="50"/>
      <c r="G56" s="50"/>
      <c r="H56" s="50"/>
      <c r="I56" s="50"/>
      <c r="J56" s="50"/>
      <c r="K56" s="50"/>
      <c r="L56" s="50"/>
      <c r="M56" s="45" t="str">
        <f t="shared" si="8"/>
        <v/>
      </c>
      <c r="N56" s="48" t="str">
        <f t="shared" si="9"/>
        <v/>
      </c>
    </row>
    <row r="57">
      <c r="B57" s="40"/>
      <c r="C57" s="41" t="s">
        <v>117</v>
      </c>
      <c r="D57" s="42"/>
      <c r="E57" s="42"/>
      <c r="F57" s="50"/>
      <c r="G57" s="50"/>
      <c r="H57" s="50"/>
      <c r="I57" s="50"/>
      <c r="J57" s="50"/>
      <c r="K57" s="50"/>
      <c r="L57" s="50"/>
      <c r="M57" s="45" t="str">
        <f t="shared" si="8"/>
        <v/>
      </c>
      <c r="N57" s="48" t="str">
        <f t="shared" si="9"/>
        <v/>
      </c>
    </row>
    <row r="58">
      <c r="B58" s="40"/>
      <c r="C58" s="41" t="s">
        <v>117</v>
      </c>
      <c r="D58" s="42"/>
      <c r="E58" s="42"/>
      <c r="F58" s="50"/>
      <c r="G58" s="50"/>
      <c r="H58" s="50"/>
      <c r="I58" s="50"/>
      <c r="J58" s="50"/>
      <c r="K58" s="50"/>
      <c r="L58" s="50"/>
      <c r="M58" s="45" t="str">
        <f t="shared" si="8"/>
        <v/>
      </c>
      <c r="N58" s="48" t="str">
        <f t="shared" si="9"/>
        <v/>
      </c>
    </row>
    <row r="59">
      <c r="B59" s="40"/>
      <c r="C59" s="41" t="s">
        <v>117</v>
      </c>
      <c r="D59" s="42"/>
      <c r="E59" s="42"/>
      <c r="F59" s="50"/>
      <c r="G59" s="50"/>
      <c r="H59" s="50"/>
      <c r="I59" s="50"/>
      <c r="J59" s="50"/>
      <c r="K59" s="50"/>
      <c r="L59" s="50"/>
      <c r="M59" s="45" t="str">
        <f t="shared" si="8"/>
        <v/>
      </c>
      <c r="N59" s="48" t="str">
        <f t="shared" si="9"/>
        <v/>
      </c>
    </row>
    <row r="60">
      <c r="B60" s="40"/>
      <c r="C60" s="41" t="s">
        <v>117</v>
      </c>
      <c r="D60" s="42"/>
      <c r="E60" s="42"/>
      <c r="F60" s="50"/>
      <c r="G60" s="50"/>
      <c r="H60" s="50"/>
      <c r="I60" s="50"/>
      <c r="J60" s="50"/>
      <c r="K60" s="50"/>
      <c r="L60" s="50"/>
      <c r="M60" s="45" t="str">
        <f t="shared" si="8"/>
        <v/>
      </c>
      <c r="N60" s="48" t="str">
        <f t="shared" si="9"/>
        <v/>
      </c>
    </row>
    <row r="61">
      <c r="B61" s="40"/>
      <c r="C61" s="41" t="s">
        <v>117</v>
      </c>
      <c r="D61" s="42"/>
      <c r="E61" s="42"/>
      <c r="F61" s="50"/>
      <c r="G61" s="50"/>
      <c r="H61" s="50"/>
      <c r="I61" s="50"/>
      <c r="J61" s="50"/>
      <c r="K61" s="50"/>
      <c r="L61" s="50"/>
      <c r="M61" s="45" t="str">
        <f t="shared" si="8"/>
        <v/>
      </c>
      <c r="N61" s="48" t="str">
        <f t="shared" si="9"/>
        <v/>
      </c>
    </row>
    <row r="62">
      <c r="B62" s="40"/>
      <c r="C62" s="41" t="s">
        <v>117</v>
      </c>
      <c r="D62" s="42"/>
      <c r="E62" s="42"/>
      <c r="F62" s="50"/>
      <c r="G62" s="50"/>
      <c r="H62" s="50"/>
      <c r="I62" s="50"/>
      <c r="J62" s="50"/>
      <c r="K62" s="50"/>
      <c r="L62" s="50"/>
      <c r="M62" s="45" t="str">
        <f t="shared" si="8"/>
        <v/>
      </c>
      <c r="N62" s="48" t="str">
        <f t="shared" si="9"/>
        <v/>
      </c>
    </row>
    <row r="63">
      <c r="B63" s="40" t="s">
        <v>118</v>
      </c>
      <c r="C63" s="41" t="s">
        <v>119</v>
      </c>
      <c r="D63" s="41"/>
      <c r="E63" s="42"/>
      <c r="F63" s="50"/>
      <c r="G63" s="50"/>
      <c r="H63" s="49"/>
      <c r="I63" s="50"/>
      <c r="J63" s="50"/>
      <c r="K63" s="50"/>
      <c r="L63" s="50"/>
      <c r="M63" s="45" t="str">
        <f t="shared" si="8"/>
        <v/>
      </c>
      <c r="N63" s="48" t="str">
        <f t="shared" si="9"/>
        <v/>
      </c>
    </row>
    <row r="64">
      <c r="B64" s="40"/>
      <c r="C64" s="41" t="s">
        <v>120</v>
      </c>
      <c r="D64" s="42"/>
      <c r="E64" s="42"/>
      <c r="F64" s="50"/>
      <c r="G64" s="50"/>
      <c r="H64" s="50"/>
      <c r="I64" s="50"/>
      <c r="J64" s="50"/>
      <c r="K64" s="50"/>
      <c r="L64" s="50"/>
      <c r="M64" s="45" t="str">
        <f t="shared" si="8"/>
        <v/>
      </c>
      <c r="N64" s="48" t="str">
        <f t="shared" si="9"/>
        <v/>
      </c>
    </row>
    <row r="65">
      <c r="B65" s="40" t="s">
        <v>121</v>
      </c>
      <c r="C65" s="41" t="s">
        <v>122</v>
      </c>
      <c r="D65" s="41"/>
      <c r="E65" s="42"/>
      <c r="F65" s="50"/>
      <c r="G65" s="49"/>
      <c r="H65" s="50"/>
      <c r="I65" s="50"/>
      <c r="J65" s="50"/>
      <c r="K65" s="50"/>
      <c r="L65" s="50"/>
      <c r="M65" s="45" t="str">
        <f t="shared" si="8"/>
        <v/>
      </c>
      <c r="N65" s="48" t="str">
        <f t="shared" si="9"/>
        <v/>
      </c>
    </row>
    <row r="66">
      <c r="B66" s="40"/>
      <c r="C66" s="41" t="s">
        <v>123</v>
      </c>
      <c r="D66" s="41" t="s">
        <v>124</v>
      </c>
      <c r="E66" s="42"/>
      <c r="F66" s="50"/>
      <c r="G66" s="49"/>
      <c r="H66" s="50"/>
      <c r="I66" s="50"/>
      <c r="J66" s="50"/>
      <c r="K66" s="50"/>
      <c r="L66" s="50"/>
      <c r="M66" s="45" t="str">
        <f t="shared" si="8"/>
        <v/>
      </c>
      <c r="N66" s="48" t="str">
        <f t="shared" si="9"/>
        <v/>
      </c>
    </row>
    <row r="67">
      <c r="B67" s="40"/>
      <c r="C67" s="64" t="s">
        <v>125</v>
      </c>
      <c r="D67" s="41"/>
      <c r="E67" s="41"/>
      <c r="F67" s="50"/>
      <c r="G67" s="50"/>
      <c r="H67" s="49"/>
      <c r="I67" s="50"/>
      <c r="J67" s="50"/>
      <c r="K67" s="50"/>
      <c r="L67" s="50"/>
      <c r="M67" s="45" t="str">
        <f t="shared" si="8"/>
        <v/>
      </c>
      <c r="N67" s="48" t="str">
        <f t="shared" si="9"/>
        <v/>
      </c>
    </row>
    <row r="68">
      <c r="B68" s="40" t="s">
        <v>126</v>
      </c>
      <c r="C68" s="41" t="s">
        <v>127</v>
      </c>
      <c r="D68" s="41"/>
      <c r="E68" s="42"/>
      <c r="F68" s="74" t="s">
        <v>128</v>
      </c>
      <c r="G68" s="74" t="s">
        <v>128</v>
      </c>
      <c r="H68" s="74" t="s">
        <v>128</v>
      </c>
      <c r="I68" s="74" t="s">
        <v>128</v>
      </c>
      <c r="J68" s="74" t="s">
        <v>128</v>
      </c>
      <c r="K68" s="74" t="s">
        <v>128</v>
      </c>
      <c r="L68" s="74" t="s">
        <v>128</v>
      </c>
      <c r="M68" s="74" t="s">
        <v>128</v>
      </c>
      <c r="N68" s="75"/>
      <c r="P68" s="2" t="s">
        <v>129</v>
      </c>
    </row>
    <row r="69">
      <c r="B69" s="40"/>
      <c r="C69" s="41" t="s">
        <v>130</v>
      </c>
      <c r="D69" s="41" t="s">
        <v>95</v>
      </c>
      <c r="E69" s="42"/>
      <c r="F69" s="74" t="s">
        <v>128</v>
      </c>
      <c r="G69" s="74" t="s">
        <v>128</v>
      </c>
      <c r="H69" s="74" t="s">
        <v>128</v>
      </c>
      <c r="I69" s="74" t="s">
        <v>128</v>
      </c>
      <c r="J69" s="74" t="s">
        <v>128</v>
      </c>
      <c r="K69" s="74" t="s">
        <v>128</v>
      </c>
      <c r="L69" s="74" t="s">
        <v>128</v>
      </c>
      <c r="M69" s="74" t="s">
        <v>128</v>
      </c>
      <c r="N69" s="75" t="s">
        <v>128</v>
      </c>
      <c r="P69" s="2" t="s">
        <v>129</v>
      </c>
    </row>
    <row r="70">
      <c r="B70" s="40"/>
      <c r="C70" s="76" t="s">
        <v>131</v>
      </c>
      <c r="D70" s="40"/>
      <c r="E70" s="40"/>
      <c r="F70" s="50"/>
      <c r="G70" s="50"/>
      <c r="H70" s="50"/>
      <c r="I70" s="50"/>
      <c r="J70" s="50"/>
      <c r="K70" s="50"/>
      <c r="L70" s="50"/>
      <c r="M70" s="45" t="str">
        <f>if(Count(F70:L70)&gt;0,sum(F70:L70),"")</f>
        <v/>
      </c>
      <c r="N70" s="48" t="str">
        <f>if(ISNUMBER(M70)=false,"",if($J$8&lt;&gt;0,if(M70&lt;&gt;"",M70*$J$8,""),""))</f>
        <v/>
      </c>
    </row>
    <row r="71">
      <c r="B71" s="40" t="s">
        <v>132</v>
      </c>
      <c r="C71" s="41" t="s">
        <v>133</v>
      </c>
      <c r="D71" s="41"/>
      <c r="E71" s="42"/>
      <c r="F71" s="74"/>
      <c r="G71" s="74"/>
      <c r="H71" s="74"/>
      <c r="I71" s="74"/>
      <c r="J71" s="74"/>
      <c r="K71" s="74"/>
      <c r="L71" s="74"/>
      <c r="M71" s="74"/>
      <c r="N71" s="75"/>
      <c r="P71" s="77"/>
    </row>
    <row r="72">
      <c r="B72" s="40"/>
      <c r="C72" s="41" t="s">
        <v>134</v>
      </c>
      <c r="D72" s="41" t="s">
        <v>95</v>
      </c>
      <c r="E72" s="42"/>
      <c r="F72" s="74" t="s">
        <v>128</v>
      </c>
      <c r="G72" s="74" t="s">
        <v>128</v>
      </c>
      <c r="H72" s="74" t="s">
        <v>128</v>
      </c>
      <c r="I72" s="74" t="s">
        <v>128</v>
      </c>
      <c r="J72" s="74" t="s">
        <v>128</v>
      </c>
      <c r="K72" s="74" t="s">
        <v>128</v>
      </c>
      <c r="L72" s="74" t="s">
        <v>128</v>
      </c>
      <c r="M72" s="74" t="s">
        <v>128</v>
      </c>
      <c r="N72" s="75" t="s">
        <v>128</v>
      </c>
      <c r="P72" s="77" t="s">
        <v>136</v>
      </c>
    </row>
    <row r="73">
      <c r="B73" s="40"/>
      <c r="C73" s="76" t="s">
        <v>137</v>
      </c>
      <c r="D73" s="41"/>
      <c r="E73" s="41"/>
      <c r="F73" s="49"/>
      <c r="G73" s="49"/>
      <c r="H73" s="49"/>
      <c r="I73" s="50"/>
      <c r="J73" s="50"/>
      <c r="K73" s="50"/>
      <c r="L73" s="50"/>
      <c r="M73" s="45" t="str">
        <f t="shared" ref="M73:M81" si="10">if(Count(F73:L73)&gt;0,sum(F73:L73),"")</f>
        <v/>
      </c>
      <c r="N73" s="48" t="str">
        <f t="shared" ref="N73:N81" si="11">if(ISNUMBER(M73)=false,"",if($J$8&lt;&gt;0,if(M73&lt;&gt;"",M73*$J$8,""),""))</f>
        <v/>
      </c>
    </row>
    <row r="74">
      <c r="B74" s="40" t="s">
        <v>138</v>
      </c>
      <c r="C74" s="42"/>
      <c r="D74" s="41"/>
      <c r="E74" s="41"/>
      <c r="F74" s="78"/>
      <c r="G74" s="78"/>
      <c r="H74" s="79"/>
      <c r="I74" s="80"/>
      <c r="J74" s="80"/>
      <c r="K74" s="80"/>
      <c r="L74" s="80"/>
      <c r="M74" s="45" t="str">
        <f t="shared" si="10"/>
        <v/>
      </c>
      <c r="N74" s="48" t="str">
        <f t="shared" si="11"/>
        <v/>
      </c>
    </row>
    <row r="75">
      <c r="B75" s="40" t="s">
        <v>139</v>
      </c>
      <c r="C75" s="42"/>
      <c r="D75" s="41"/>
      <c r="E75" s="41"/>
      <c r="F75" s="49"/>
      <c r="G75" s="50"/>
      <c r="H75" s="50"/>
      <c r="I75" s="50"/>
      <c r="J75" s="50"/>
      <c r="K75" s="50"/>
      <c r="L75" s="50"/>
      <c r="M75" s="45" t="str">
        <f t="shared" si="10"/>
        <v/>
      </c>
      <c r="N75" s="48" t="str">
        <f t="shared" si="11"/>
        <v/>
      </c>
    </row>
    <row r="76">
      <c r="B76" s="40" t="s">
        <v>140</v>
      </c>
      <c r="C76" s="42"/>
      <c r="D76" s="41"/>
      <c r="E76" s="41"/>
      <c r="F76" s="80"/>
      <c r="G76" s="80"/>
      <c r="H76" s="79"/>
      <c r="I76" s="80"/>
      <c r="J76" s="80"/>
      <c r="K76" s="80"/>
      <c r="L76" s="80"/>
      <c r="M76" s="45" t="str">
        <f t="shared" si="10"/>
        <v/>
      </c>
      <c r="N76" s="48" t="str">
        <f t="shared" si="11"/>
        <v/>
      </c>
    </row>
    <row r="77">
      <c r="B77" s="40" t="s">
        <v>141</v>
      </c>
      <c r="C77" s="42"/>
      <c r="D77" s="41"/>
      <c r="E77" s="41"/>
      <c r="F77" s="80"/>
      <c r="G77" s="80"/>
      <c r="H77" s="79"/>
      <c r="I77" s="80"/>
      <c r="J77" s="80"/>
      <c r="K77" s="80"/>
      <c r="L77" s="80"/>
      <c r="M77" s="45" t="str">
        <f t="shared" si="10"/>
        <v/>
      </c>
      <c r="N77" s="48" t="str">
        <f t="shared" si="11"/>
        <v/>
      </c>
    </row>
    <row r="78">
      <c r="B78" s="40" t="s">
        <v>142</v>
      </c>
      <c r="C78" s="42"/>
      <c r="D78" s="42"/>
      <c r="E78" s="42"/>
      <c r="F78" s="50"/>
      <c r="G78" s="50"/>
      <c r="H78" s="50"/>
      <c r="I78" s="50"/>
      <c r="J78" s="50"/>
      <c r="K78" s="50"/>
      <c r="L78" s="50"/>
      <c r="M78" s="45" t="str">
        <f t="shared" si="10"/>
        <v/>
      </c>
      <c r="N78" s="48" t="str">
        <f t="shared" si="11"/>
        <v/>
      </c>
    </row>
    <row r="79">
      <c r="B79" s="40" t="s">
        <v>143</v>
      </c>
      <c r="C79" s="42"/>
      <c r="D79" s="42"/>
      <c r="E79" s="42"/>
      <c r="F79" s="50"/>
      <c r="G79" s="50"/>
      <c r="H79" s="50"/>
      <c r="I79" s="50"/>
      <c r="J79" s="50"/>
      <c r="K79" s="50"/>
      <c r="L79" s="50"/>
      <c r="M79" s="45" t="str">
        <f t="shared" si="10"/>
        <v/>
      </c>
      <c r="N79" s="48" t="str">
        <f t="shared" si="11"/>
        <v/>
      </c>
    </row>
    <row r="80">
      <c r="B80" s="40" t="s">
        <v>144</v>
      </c>
      <c r="C80" s="42"/>
      <c r="D80" s="42"/>
      <c r="E80" s="42"/>
      <c r="F80" s="50"/>
      <c r="G80" s="50"/>
      <c r="H80" s="50"/>
      <c r="I80" s="50"/>
      <c r="J80" s="50"/>
      <c r="K80" s="50"/>
      <c r="L80" s="50"/>
      <c r="M80" s="45" t="str">
        <f t="shared" si="10"/>
        <v/>
      </c>
      <c r="N80" s="48" t="str">
        <f t="shared" si="11"/>
        <v/>
      </c>
    </row>
    <row r="81">
      <c r="B81" s="40" t="s">
        <v>145</v>
      </c>
      <c r="C81" s="42"/>
      <c r="D81" s="42"/>
      <c r="E81" s="42"/>
      <c r="F81" s="50"/>
      <c r="G81" s="50"/>
      <c r="H81" s="50"/>
      <c r="I81" s="50"/>
      <c r="J81" s="50"/>
      <c r="K81" s="50"/>
      <c r="L81" s="50"/>
      <c r="M81" s="45" t="str">
        <f t="shared" si="10"/>
        <v/>
      </c>
      <c r="N81" s="48" t="str">
        <f t="shared" si="11"/>
        <v/>
      </c>
    </row>
    <row r="82">
      <c r="B82" s="33"/>
      <c r="C82" s="33"/>
      <c r="D82" s="33"/>
      <c r="E82" s="33"/>
      <c r="N82" s="4"/>
    </row>
    <row r="83">
      <c r="A83" s="8" t="s">
        <v>146</v>
      </c>
      <c r="B83" s="33"/>
      <c r="C83" s="33"/>
      <c r="D83" s="33"/>
      <c r="E83" s="33"/>
      <c r="N83" s="4"/>
    </row>
    <row r="84">
      <c r="B84" s="81" t="s">
        <v>1031</v>
      </c>
      <c r="C84" s="82"/>
      <c r="D84" s="82"/>
      <c r="E84" s="82"/>
      <c r="N84" s="4"/>
    </row>
    <row r="85">
      <c r="B85" s="33"/>
      <c r="C85" s="33"/>
      <c r="D85" s="33"/>
      <c r="E85" s="33"/>
      <c r="N85" s="4"/>
      <c r="O85" s="8"/>
      <c r="R85" s="83"/>
    </row>
    <row r="86">
      <c r="B86" s="40"/>
      <c r="C86" s="84"/>
      <c r="D86" s="42"/>
      <c r="E86" s="42"/>
      <c r="F86" s="50"/>
      <c r="G86" s="50"/>
      <c r="H86" s="50"/>
      <c r="I86" s="50"/>
      <c r="J86" s="50"/>
      <c r="K86" s="50"/>
      <c r="L86" s="50"/>
      <c r="M86" s="85" t="str">
        <f t="shared" ref="M86:M138" si="12">if(Count(F86:L86)&gt;0,sum(F86:L86),"")</f>
        <v/>
      </c>
      <c r="N86" s="48" t="str">
        <f t="shared" ref="N86:N138" si="13">if(ISNUMBER(M86)=false,"",if($J$8&lt;&gt;0,if(M86&lt;&gt;"",M86*$J$8,""),""))</f>
        <v/>
      </c>
    </row>
    <row r="87">
      <c r="B87" s="40"/>
      <c r="C87" s="84"/>
      <c r="D87" s="42"/>
      <c r="E87" s="42"/>
      <c r="F87" s="50"/>
      <c r="G87" s="50"/>
      <c r="H87" s="50"/>
      <c r="I87" s="50"/>
      <c r="J87" s="50"/>
      <c r="K87" s="50"/>
      <c r="L87" s="50"/>
      <c r="M87" s="85" t="str">
        <f t="shared" si="12"/>
        <v/>
      </c>
      <c r="N87" s="48" t="str">
        <f t="shared" si="13"/>
        <v/>
      </c>
    </row>
    <row r="88">
      <c r="B88" s="40"/>
      <c r="C88" s="84"/>
      <c r="D88" s="42"/>
      <c r="E88" s="42"/>
      <c r="F88" s="50"/>
      <c r="G88" s="50"/>
      <c r="H88" s="50"/>
      <c r="I88" s="50"/>
      <c r="J88" s="50"/>
      <c r="K88" s="50"/>
      <c r="L88" s="50"/>
      <c r="M88" s="85" t="str">
        <f t="shared" si="12"/>
        <v/>
      </c>
      <c r="N88" s="48" t="str">
        <f t="shared" si="13"/>
        <v/>
      </c>
    </row>
    <row r="89">
      <c r="B89" s="40"/>
      <c r="C89" s="84"/>
      <c r="D89" s="42"/>
      <c r="E89" s="42"/>
      <c r="F89" s="50"/>
      <c r="G89" s="50"/>
      <c r="H89" s="50"/>
      <c r="I89" s="50"/>
      <c r="J89" s="50"/>
      <c r="K89" s="50"/>
      <c r="L89" s="50"/>
      <c r="M89" s="85" t="str">
        <f t="shared" si="12"/>
        <v/>
      </c>
      <c r="N89" s="48" t="str">
        <f t="shared" si="13"/>
        <v/>
      </c>
    </row>
    <row r="90">
      <c r="B90" s="40"/>
      <c r="C90" s="84"/>
      <c r="D90" s="42"/>
      <c r="E90" s="42"/>
      <c r="F90" s="50"/>
      <c r="G90" s="50"/>
      <c r="H90" s="50"/>
      <c r="I90" s="50"/>
      <c r="J90" s="50"/>
      <c r="K90" s="50"/>
      <c r="L90" s="50"/>
      <c r="M90" s="85" t="str">
        <f t="shared" si="12"/>
        <v/>
      </c>
      <c r="N90" s="48" t="str">
        <f t="shared" si="13"/>
        <v/>
      </c>
    </row>
    <row r="91">
      <c r="B91" s="40"/>
      <c r="C91" s="84"/>
      <c r="D91" s="42"/>
      <c r="E91" s="42"/>
      <c r="F91" s="50"/>
      <c r="G91" s="50"/>
      <c r="H91" s="50"/>
      <c r="I91" s="50"/>
      <c r="J91" s="50"/>
      <c r="K91" s="50"/>
      <c r="L91" s="50"/>
      <c r="M91" s="85" t="str">
        <f t="shared" si="12"/>
        <v/>
      </c>
      <c r="N91" s="48" t="str">
        <f t="shared" si="13"/>
        <v/>
      </c>
    </row>
    <row r="92">
      <c r="B92" s="40"/>
      <c r="C92" s="84"/>
      <c r="D92" s="42"/>
      <c r="E92" s="42"/>
      <c r="F92" s="50"/>
      <c r="G92" s="50"/>
      <c r="H92" s="50"/>
      <c r="I92" s="50"/>
      <c r="J92" s="50"/>
      <c r="K92" s="50"/>
      <c r="L92" s="50"/>
      <c r="M92" s="85" t="str">
        <f t="shared" si="12"/>
        <v/>
      </c>
      <c r="N92" s="48" t="str">
        <f t="shared" si="13"/>
        <v/>
      </c>
    </row>
    <row r="93">
      <c r="B93" s="40"/>
      <c r="C93" s="84"/>
      <c r="D93" s="42"/>
      <c r="E93" s="42"/>
      <c r="F93" s="50"/>
      <c r="G93" s="50"/>
      <c r="H93" s="50"/>
      <c r="I93" s="50"/>
      <c r="J93" s="50"/>
      <c r="K93" s="50"/>
      <c r="L93" s="50"/>
      <c r="M93" s="85" t="str">
        <f t="shared" si="12"/>
        <v/>
      </c>
      <c r="N93" s="48" t="str">
        <f t="shared" si="13"/>
        <v/>
      </c>
    </row>
    <row r="94">
      <c r="B94" s="40"/>
      <c r="C94" s="84"/>
      <c r="D94" s="42"/>
      <c r="E94" s="42"/>
      <c r="F94" s="50"/>
      <c r="G94" s="50"/>
      <c r="H94" s="50"/>
      <c r="I94" s="50"/>
      <c r="J94" s="50"/>
      <c r="K94" s="50"/>
      <c r="L94" s="50"/>
      <c r="M94" s="85" t="str">
        <f t="shared" si="12"/>
        <v/>
      </c>
      <c r="N94" s="48" t="str">
        <f t="shared" si="13"/>
        <v/>
      </c>
    </row>
    <row r="95">
      <c r="B95" s="40"/>
      <c r="C95" s="84"/>
      <c r="D95" s="42"/>
      <c r="E95" s="42"/>
      <c r="F95" s="50"/>
      <c r="G95" s="50"/>
      <c r="H95" s="50"/>
      <c r="I95" s="50"/>
      <c r="J95" s="50"/>
      <c r="K95" s="50"/>
      <c r="L95" s="50"/>
      <c r="M95" s="85" t="str">
        <f t="shared" si="12"/>
        <v/>
      </c>
      <c r="N95" s="48" t="str">
        <f t="shared" si="13"/>
        <v/>
      </c>
    </row>
    <row r="96">
      <c r="B96" s="40"/>
      <c r="C96" s="84"/>
      <c r="D96" s="42"/>
      <c r="E96" s="42"/>
      <c r="F96" s="50"/>
      <c r="G96" s="50"/>
      <c r="H96" s="50"/>
      <c r="I96" s="50"/>
      <c r="J96" s="50"/>
      <c r="K96" s="50"/>
      <c r="L96" s="50"/>
      <c r="M96" s="85" t="str">
        <f t="shared" si="12"/>
        <v/>
      </c>
      <c r="N96" s="48" t="str">
        <f t="shared" si="13"/>
        <v/>
      </c>
    </row>
    <row r="97">
      <c r="B97" s="40"/>
      <c r="C97" s="84"/>
      <c r="D97" s="42"/>
      <c r="E97" s="42"/>
      <c r="F97" s="50"/>
      <c r="G97" s="50"/>
      <c r="H97" s="50"/>
      <c r="I97" s="50"/>
      <c r="J97" s="50"/>
      <c r="K97" s="50"/>
      <c r="L97" s="50"/>
      <c r="M97" s="85" t="str">
        <f t="shared" si="12"/>
        <v/>
      </c>
      <c r="N97" s="48" t="str">
        <f t="shared" si="13"/>
        <v/>
      </c>
    </row>
    <row r="98">
      <c r="B98" s="40"/>
      <c r="C98" s="84"/>
      <c r="D98" s="42"/>
      <c r="E98" s="42"/>
      <c r="F98" s="50"/>
      <c r="G98" s="50"/>
      <c r="H98" s="50"/>
      <c r="I98" s="50"/>
      <c r="J98" s="50"/>
      <c r="K98" s="50"/>
      <c r="L98" s="50"/>
      <c r="M98" s="85" t="str">
        <f t="shared" si="12"/>
        <v/>
      </c>
      <c r="N98" s="48" t="str">
        <f t="shared" si="13"/>
        <v/>
      </c>
    </row>
    <row r="99">
      <c r="B99" s="40"/>
      <c r="C99" s="84"/>
      <c r="D99" s="42"/>
      <c r="E99" s="42"/>
      <c r="F99" s="50"/>
      <c r="G99" s="50"/>
      <c r="H99" s="50"/>
      <c r="I99" s="50"/>
      <c r="J99" s="50"/>
      <c r="K99" s="50"/>
      <c r="L99" s="50"/>
      <c r="M99" s="85" t="str">
        <f t="shared" si="12"/>
        <v/>
      </c>
      <c r="N99" s="48" t="str">
        <f t="shared" si="13"/>
        <v/>
      </c>
    </row>
    <row r="100">
      <c r="B100" s="40"/>
      <c r="C100" s="84"/>
      <c r="D100" s="42"/>
      <c r="E100" s="42"/>
      <c r="F100" s="50"/>
      <c r="G100" s="50"/>
      <c r="H100" s="50"/>
      <c r="I100" s="50"/>
      <c r="J100" s="50"/>
      <c r="K100" s="50"/>
      <c r="L100" s="50"/>
      <c r="M100" s="85" t="str">
        <f t="shared" si="12"/>
        <v/>
      </c>
      <c r="N100" s="48" t="str">
        <f t="shared" si="13"/>
        <v/>
      </c>
    </row>
    <row r="101">
      <c r="B101" s="40"/>
      <c r="C101" s="84"/>
      <c r="D101" s="42"/>
      <c r="E101" s="42"/>
      <c r="F101" s="50"/>
      <c r="G101" s="50"/>
      <c r="H101" s="50"/>
      <c r="I101" s="50"/>
      <c r="J101" s="50"/>
      <c r="K101" s="50"/>
      <c r="L101" s="50"/>
      <c r="M101" s="85" t="str">
        <f t="shared" si="12"/>
        <v/>
      </c>
      <c r="N101" s="48" t="str">
        <f t="shared" si="13"/>
        <v/>
      </c>
    </row>
    <row r="102">
      <c r="B102" s="40"/>
      <c r="C102" s="84"/>
      <c r="D102" s="42"/>
      <c r="E102" s="42"/>
      <c r="F102" s="50"/>
      <c r="G102" s="50"/>
      <c r="H102" s="50"/>
      <c r="I102" s="50"/>
      <c r="J102" s="50"/>
      <c r="K102" s="50"/>
      <c r="L102" s="50"/>
      <c r="M102" s="85" t="str">
        <f t="shared" si="12"/>
        <v/>
      </c>
      <c r="N102" s="48" t="str">
        <f t="shared" si="13"/>
        <v/>
      </c>
    </row>
    <row r="103">
      <c r="B103" s="40"/>
      <c r="C103" s="84"/>
      <c r="D103" s="42"/>
      <c r="E103" s="42"/>
      <c r="F103" s="50"/>
      <c r="G103" s="50"/>
      <c r="H103" s="50"/>
      <c r="I103" s="50"/>
      <c r="J103" s="50"/>
      <c r="K103" s="50"/>
      <c r="L103" s="50"/>
      <c r="M103" s="85" t="str">
        <f t="shared" si="12"/>
        <v/>
      </c>
      <c r="N103" s="48" t="str">
        <f t="shared" si="13"/>
        <v/>
      </c>
    </row>
    <row r="104">
      <c r="B104" s="40"/>
      <c r="C104" s="84"/>
      <c r="D104" s="42"/>
      <c r="E104" s="42"/>
      <c r="F104" s="50"/>
      <c r="G104" s="50"/>
      <c r="H104" s="50"/>
      <c r="I104" s="50"/>
      <c r="J104" s="50"/>
      <c r="K104" s="50"/>
      <c r="L104" s="50"/>
      <c r="M104" s="85" t="str">
        <f t="shared" si="12"/>
        <v/>
      </c>
      <c r="N104" s="48" t="str">
        <f t="shared" si="13"/>
        <v/>
      </c>
    </row>
    <row r="105">
      <c r="B105" s="40"/>
      <c r="C105" s="84"/>
      <c r="D105" s="42"/>
      <c r="E105" s="42"/>
      <c r="F105" s="50"/>
      <c r="G105" s="50"/>
      <c r="H105" s="50"/>
      <c r="I105" s="50"/>
      <c r="J105" s="50"/>
      <c r="K105" s="50"/>
      <c r="L105" s="50"/>
      <c r="M105" s="85" t="str">
        <f t="shared" si="12"/>
        <v/>
      </c>
      <c r="N105" s="48" t="str">
        <f t="shared" si="13"/>
        <v/>
      </c>
    </row>
    <row r="106">
      <c r="B106" s="40"/>
      <c r="C106" s="84"/>
      <c r="D106" s="42"/>
      <c r="E106" s="42"/>
      <c r="F106" s="50"/>
      <c r="G106" s="50"/>
      <c r="H106" s="50"/>
      <c r="I106" s="50"/>
      <c r="J106" s="50"/>
      <c r="K106" s="50"/>
      <c r="L106" s="50"/>
      <c r="M106" s="85" t="str">
        <f t="shared" si="12"/>
        <v/>
      </c>
      <c r="N106" s="48" t="str">
        <f t="shared" si="13"/>
        <v/>
      </c>
    </row>
    <row r="107">
      <c r="B107" s="40"/>
      <c r="C107" s="84"/>
      <c r="D107" s="42"/>
      <c r="E107" s="42"/>
      <c r="F107" s="50"/>
      <c r="G107" s="50"/>
      <c r="H107" s="50"/>
      <c r="I107" s="50"/>
      <c r="J107" s="50"/>
      <c r="K107" s="50"/>
      <c r="L107" s="50"/>
      <c r="M107" s="85" t="str">
        <f t="shared" si="12"/>
        <v/>
      </c>
      <c r="N107" s="48" t="str">
        <f t="shared" si="13"/>
        <v/>
      </c>
    </row>
    <row r="108">
      <c r="B108" s="40"/>
      <c r="C108" s="84"/>
      <c r="D108" s="42"/>
      <c r="E108" s="42"/>
      <c r="F108" s="50"/>
      <c r="G108" s="50"/>
      <c r="H108" s="50"/>
      <c r="I108" s="50"/>
      <c r="J108" s="50"/>
      <c r="K108" s="50"/>
      <c r="L108" s="50"/>
      <c r="M108" s="85" t="str">
        <f t="shared" si="12"/>
        <v/>
      </c>
      <c r="N108" s="48" t="str">
        <f t="shared" si="13"/>
        <v/>
      </c>
    </row>
    <row r="109">
      <c r="B109" s="40"/>
      <c r="C109" s="84"/>
      <c r="D109" s="42"/>
      <c r="E109" s="42"/>
      <c r="F109" s="50"/>
      <c r="G109" s="50"/>
      <c r="H109" s="50"/>
      <c r="I109" s="50"/>
      <c r="J109" s="50"/>
      <c r="K109" s="50"/>
      <c r="L109" s="50"/>
      <c r="M109" s="85" t="str">
        <f t="shared" si="12"/>
        <v/>
      </c>
      <c r="N109" s="48" t="str">
        <f t="shared" si="13"/>
        <v/>
      </c>
    </row>
    <row r="110">
      <c r="B110" s="40"/>
      <c r="C110" s="84"/>
      <c r="D110" s="42"/>
      <c r="E110" s="42"/>
      <c r="F110" s="50"/>
      <c r="G110" s="50"/>
      <c r="H110" s="50"/>
      <c r="I110" s="50"/>
      <c r="J110" s="50"/>
      <c r="K110" s="50"/>
      <c r="L110" s="50"/>
      <c r="M110" s="85" t="str">
        <f t="shared" si="12"/>
        <v/>
      </c>
      <c r="N110" s="48" t="str">
        <f t="shared" si="13"/>
        <v/>
      </c>
    </row>
    <row r="111">
      <c r="B111" s="40"/>
      <c r="C111" s="84"/>
      <c r="D111" s="42"/>
      <c r="E111" s="42"/>
      <c r="F111" s="50"/>
      <c r="G111" s="50"/>
      <c r="H111" s="50"/>
      <c r="I111" s="50"/>
      <c r="J111" s="50"/>
      <c r="K111" s="50"/>
      <c r="L111" s="50"/>
      <c r="M111" s="85" t="str">
        <f t="shared" si="12"/>
        <v/>
      </c>
      <c r="N111" s="48" t="str">
        <f t="shared" si="13"/>
        <v/>
      </c>
    </row>
    <row r="112">
      <c r="B112" s="40"/>
      <c r="C112" s="84"/>
      <c r="D112" s="42"/>
      <c r="E112" s="42"/>
      <c r="F112" s="50"/>
      <c r="G112" s="50"/>
      <c r="H112" s="50"/>
      <c r="I112" s="50"/>
      <c r="J112" s="50"/>
      <c r="K112" s="50"/>
      <c r="L112" s="50"/>
      <c r="M112" s="85" t="str">
        <f t="shared" si="12"/>
        <v/>
      </c>
      <c r="N112" s="48" t="str">
        <f t="shared" si="13"/>
        <v/>
      </c>
    </row>
    <row r="113">
      <c r="B113" s="40"/>
      <c r="C113" s="84"/>
      <c r="D113" s="42"/>
      <c r="E113" s="42"/>
      <c r="F113" s="50"/>
      <c r="G113" s="50"/>
      <c r="H113" s="50"/>
      <c r="I113" s="50"/>
      <c r="J113" s="50"/>
      <c r="K113" s="50"/>
      <c r="L113" s="50"/>
      <c r="M113" s="85" t="str">
        <f t="shared" si="12"/>
        <v/>
      </c>
      <c r="N113" s="48" t="str">
        <f t="shared" si="13"/>
        <v/>
      </c>
    </row>
    <row r="114">
      <c r="B114" s="40"/>
      <c r="C114" s="84"/>
      <c r="D114" s="42"/>
      <c r="E114" s="42"/>
      <c r="F114" s="50"/>
      <c r="G114" s="50"/>
      <c r="H114" s="50"/>
      <c r="I114" s="50"/>
      <c r="J114" s="50"/>
      <c r="K114" s="50"/>
      <c r="L114" s="50"/>
      <c r="M114" s="85" t="str">
        <f t="shared" si="12"/>
        <v/>
      </c>
      <c r="N114" s="48" t="str">
        <f t="shared" si="13"/>
        <v/>
      </c>
    </row>
    <row r="115">
      <c r="B115" s="40"/>
      <c r="C115" s="84"/>
      <c r="D115" s="42"/>
      <c r="E115" s="42"/>
      <c r="F115" s="50"/>
      <c r="G115" s="50"/>
      <c r="H115" s="50"/>
      <c r="I115" s="50"/>
      <c r="J115" s="50"/>
      <c r="K115" s="50"/>
      <c r="L115" s="50"/>
      <c r="M115" s="85" t="str">
        <f t="shared" si="12"/>
        <v/>
      </c>
      <c r="N115" s="48" t="str">
        <f t="shared" si="13"/>
        <v/>
      </c>
    </row>
    <row r="116">
      <c r="B116" s="40"/>
      <c r="C116" s="84"/>
      <c r="D116" s="42"/>
      <c r="E116" s="42"/>
      <c r="F116" s="50"/>
      <c r="G116" s="50"/>
      <c r="H116" s="50"/>
      <c r="I116" s="50"/>
      <c r="J116" s="50"/>
      <c r="K116" s="50"/>
      <c r="L116" s="50"/>
      <c r="M116" s="85" t="str">
        <f t="shared" si="12"/>
        <v/>
      </c>
      <c r="N116" s="48" t="str">
        <f t="shared" si="13"/>
        <v/>
      </c>
    </row>
    <row r="117">
      <c r="B117" s="40"/>
      <c r="C117" s="84"/>
      <c r="D117" s="42"/>
      <c r="E117" s="42"/>
      <c r="F117" s="50"/>
      <c r="G117" s="50"/>
      <c r="H117" s="50"/>
      <c r="I117" s="50"/>
      <c r="J117" s="50"/>
      <c r="K117" s="50"/>
      <c r="L117" s="50"/>
      <c r="M117" s="85" t="str">
        <f t="shared" si="12"/>
        <v/>
      </c>
      <c r="N117" s="48" t="str">
        <f t="shared" si="13"/>
        <v/>
      </c>
    </row>
    <row r="118">
      <c r="B118" s="40"/>
      <c r="C118" s="84"/>
      <c r="D118" s="42"/>
      <c r="E118" s="42"/>
      <c r="F118" s="50"/>
      <c r="G118" s="50"/>
      <c r="H118" s="50"/>
      <c r="I118" s="50"/>
      <c r="J118" s="50"/>
      <c r="K118" s="50"/>
      <c r="L118" s="50"/>
      <c r="M118" s="85" t="str">
        <f t="shared" si="12"/>
        <v/>
      </c>
      <c r="N118" s="48" t="str">
        <f t="shared" si="13"/>
        <v/>
      </c>
    </row>
    <row r="119">
      <c r="B119" s="40"/>
      <c r="C119" s="84"/>
      <c r="D119" s="42"/>
      <c r="E119" s="42"/>
      <c r="F119" s="50"/>
      <c r="G119" s="50"/>
      <c r="H119" s="50"/>
      <c r="I119" s="50"/>
      <c r="J119" s="50"/>
      <c r="K119" s="50"/>
      <c r="L119" s="50"/>
      <c r="M119" s="85" t="str">
        <f t="shared" si="12"/>
        <v/>
      </c>
      <c r="N119" s="48" t="str">
        <f t="shared" si="13"/>
        <v/>
      </c>
    </row>
    <row r="120">
      <c r="B120" s="40"/>
      <c r="C120" s="84"/>
      <c r="D120" s="42"/>
      <c r="E120" s="42"/>
      <c r="F120" s="50"/>
      <c r="G120" s="50"/>
      <c r="H120" s="50"/>
      <c r="I120" s="50"/>
      <c r="J120" s="50"/>
      <c r="K120" s="50"/>
      <c r="L120" s="50"/>
      <c r="M120" s="85" t="str">
        <f t="shared" si="12"/>
        <v/>
      </c>
      <c r="N120" s="48" t="str">
        <f t="shared" si="13"/>
        <v/>
      </c>
    </row>
    <row r="121">
      <c r="B121" s="40"/>
      <c r="C121" s="84"/>
      <c r="D121" s="42"/>
      <c r="E121" s="42"/>
      <c r="F121" s="50"/>
      <c r="G121" s="50"/>
      <c r="H121" s="50"/>
      <c r="I121" s="50"/>
      <c r="J121" s="50"/>
      <c r="K121" s="50"/>
      <c r="L121" s="50"/>
      <c r="M121" s="85" t="str">
        <f t="shared" si="12"/>
        <v/>
      </c>
      <c r="N121" s="48" t="str">
        <f t="shared" si="13"/>
        <v/>
      </c>
    </row>
    <row r="122">
      <c r="B122" s="40"/>
      <c r="C122" s="84"/>
      <c r="D122" s="42"/>
      <c r="E122" s="42"/>
      <c r="F122" s="50"/>
      <c r="G122" s="50"/>
      <c r="H122" s="50"/>
      <c r="I122" s="50"/>
      <c r="J122" s="50"/>
      <c r="K122" s="50"/>
      <c r="L122" s="50"/>
      <c r="M122" s="85" t="str">
        <f t="shared" si="12"/>
        <v/>
      </c>
      <c r="N122" s="48" t="str">
        <f t="shared" si="13"/>
        <v/>
      </c>
    </row>
    <row r="123">
      <c r="B123" s="40"/>
      <c r="C123" s="84"/>
      <c r="D123" s="42"/>
      <c r="E123" s="42"/>
      <c r="F123" s="50"/>
      <c r="G123" s="50"/>
      <c r="H123" s="50"/>
      <c r="I123" s="50"/>
      <c r="J123" s="50"/>
      <c r="K123" s="50"/>
      <c r="L123" s="50"/>
      <c r="M123" s="85" t="str">
        <f t="shared" si="12"/>
        <v/>
      </c>
      <c r="N123" s="48" t="str">
        <f t="shared" si="13"/>
        <v/>
      </c>
    </row>
    <row r="124">
      <c r="B124" s="40"/>
      <c r="C124" s="84"/>
      <c r="D124" s="42"/>
      <c r="E124" s="42"/>
      <c r="F124" s="50"/>
      <c r="G124" s="50"/>
      <c r="H124" s="50"/>
      <c r="I124" s="50"/>
      <c r="J124" s="50"/>
      <c r="K124" s="50"/>
      <c r="L124" s="50"/>
      <c r="M124" s="85" t="str">
        <f t="shared" si="12"/>
        <v/>
      </c>
      <c r="N124" s="48" t="str">
        <f t="shared" si="13"/>
        <v/>
      </c>
    </row>
    <row r="125">
      <c r="B125" s="40"/>
      <c r="C125" s="84"/>
      <c r="D125" s="42"/>
      <c r="E125" s="42"/>
      <c r="F125" s="50"/>
      <c r="G125" s="50"/>
      <c r="H125" s="50"/>
      <c r="I125" s="50"/>
      <c r="J125" s="50"/>
      <c r="K125" s="50"/>
      <c r="L125" s="50"/>
      <c r="M125" s="85" t="str">
        <f t="shared" si="12"/>
        <v/>
      </c>
      <c r="N125" s="48" t="str">
        <f t="shared" si="13"/>
        <v/>
      </c>
    </row>
    <row r="126">
      <c r="B126" s="40"/>
      <c r="C126" s="84"/>
      <c r="D126" s="42"/>
      <c r="E126" s="42"/>
      <c r="F126" s="50"/>
      <c r="G126" s="50"/>
      <c r="H126" s="50"/>
      <c r="I126" s="50"/>
      <c r="J126" s="50"/>
      <c r="K126" s="50"/>
      <c r="L126" s="50"/>
      <c r="M126" s="85" t="str">
        <f t="shared" si="12"/>
        <v/>
      </c>
      <c r="N126" s="48" t="str">
        <f t="shared" si="13"/>
        <v/>
      </c>
    </row>
    <row r="127">
      <c r="B127" s="40"/>
      <c r="C127" s="84"/>
      <c r="D127" s="42"/>
      <c r="E127" s="42"/>
      <c r="F127" s="50"/>
      <c r="G127" s="50"/>
      <c r="H127" s="50"/>
      <c r="I127" s="50"/>
      <c r="J127" s="50"/>
      <c r="K127" s="50"/>
      <c r="L127" s="50"/>
      <c r="M127" s="85" t="str">
        <f t="shared" si="12"/>
        <v/>
      </c>
      <c r="N127" s="48" t="str">
        <f t="shared" si="13"/>
        <v/>
      </c>
    </row>
    <row r="128">
      <c r="B128" s="40"/>
      <c r="C128" s="84"/>
      <c r="D128" s="42"/>
      <c r="E128" s="42"/>
      <c r="F128" s="50"/>
      <c r="G128" s="50"/>
      <c r="H128" s="50"/>
      <c r="I128" s="50"/>
      <c r="J128" s="50"/>
      <c r="K128" s="50"/>
      <c r="L128" s="50"/>
      <c r="M128" s="85" t="str">
        <f t="shared" si="12"/>
        <v/>
      </c>
      <c r="N128" s="48" t="str">
        <f t="shared" si="13"/>
        <v/>
      </c>
    </row>
    <row r="129">
      <c r="B129" s="40"/>
      <c r="C129" s="84"/>
      <c r="D129" s="42"/>
      <c r="E129" s="42"/>
      <c r="F129" s="50"/>
      <c r="G129" s="50"/>
      <c r="H129" s="50"/>
      <c r="I129" s="50"/>
      <c r="J129" s="50"/>
      <c r="K129" s="50"/>
      <c r="L129" s="50"/>
      <c r="M129" s="85" t="str">
        <f t="shared" si="12"/>
        <v/>
      </c>
      <c r="N129" s="48" t="str">
        <f t="shared" si="13"/>
        <v/>
      </c>
    </row>
    <row r="130">
      <c r="B130" s="40"/>
      <c r="C130" s="84"/>
      <c r="D130" s="42"/>
      <c r="E130" s="42"/>
      <c r="F130" s="50"/>
      <c r="G130" s="50"/>
      <c r="H130" s="50"/>
      <c r="I130" s="50"/>
      <c r="J130" s="50"/>
      <c r="K130" s="50"/>
      <c r="L130" s="50"/>
      <c r="M130" s="85" t="str">
        <f t="shared" si="12"/>
        <v/>
      </c>
      <c r="N130" s="48" t="str">
        <f t="shared" si="13"/>
        <v/>
      </c>
    </row>
    <row r="131">
      <c r="B131" s="40"/>
      <c r="C131" s="84"/>
      <c r="D131" s="42"/>
      <c r="E131" s="42"/>
      <c r="F131" s="50"/>
      <c r="G131" s="50"/>
      <c r="H131" s="50"/>
      <c r="I131" s="50"/>
      <c r="J131" s="50"/>
      <c r="K131" s="50"/>
      <c r="L131" s="50"/>
      <c r="M131" s="85" t="str">
        <f t="shared" si="12"/>
        <v/>
      </c>
      <c r="N131" s="48" t="str">
        <f t="shared" si="13"/>
        <v/>
      </c>
    </row>
    <row r="132">
      <c r="B132" s="40"/>
      <c r="C132" s="84"/>
      <c r="D132" s="42"/>
      <c r="E132" s="42"/>
      <c r="F132" s="50"/>
      <c r="G132" s="50"/>
      <c r="H132" s="50"/>
      <c r="I132" s="50"/>
      <c r="J132" s="50"/>
      <c r="K132" s="50"/>
      <c r="L132" s="50"/>
      <c r="M132" s="85" t="str">
        <f t="shared" si="12"/>
        <v/>
      </c>
      <c r="N132" s="48" t="str">
        <f t="shared" si="13"/>
        <v/>
      </c>
    </row>
    <row r="133">
      <c r="B133" s="40"/>
      <c r="C133" s="84"/>
      <c r="D133" s="42"/>
      <c r="E133" s="42"/>
      <c r="F133" s="50"/>
      <c r="G133" s="50"/>
      <c r="H133" s="50"/>
      <c r="I133" s="50"/>
      <c r="J133" s="50"/>
      <c r="K133" s="50"/>
      <c r="L133" s="50"/>
      <c r="M133" s="85" t="str">
        <f t="shared" si="12"/>
        <v/>
      </c>
      <c r="N133" s="48" t="str">
        <f t="shared" si="13"/>
        <v/>
      </c>
    </row>
    <row r="134">
      <c r="B134" s="40"/>
      <c r="C134" s="84"/>
      <c r="D134" s="42"/>
      <c r="E134" s="42"/>
      <c r="F134" s="50"/>
      <c r="G134" s="50"/>
      <c r="H134" s="50"/>
      <c r="I134" s="50"/>
      <c r="J134" s="50"/>
      <c r="K134" s="50"/>
      <c r="L134" s="50"/>
      <c r="M134" s="85" t="str">
        <f t="shared" si="12"/>
        <v/>
      </c>
      <c r="N134" s="48" t="str">
        <f t="shared" si="13"/>
        <v/>
      </c>
    </row>
    <row r="135">
      <c r="B135" s="40"/>
      <c r="C135" s="84"/>
      <c r="D135" s="42"/>
      <c r="E135" s="42"/>
      <c r="F135" s="50"/>
      <c r="G135" s="50"/>
      <c r="H135" s="50"/>
      <c r="I135" s="50"/>
      <c r="J135" s="50"/>
      <c r="K135" s="50"/>
      <c r="L135" s="50"/>
      <c r="M135" s="85" t="str">
        <f t="shared" si="12"/>
        <v/>
      </c>
      <c r="N135" s="48" t="str">
        <f t="shared" si="13"/>
        <v/>
      </c>
    </row>
    <row r="136">
      <c r="B136" s="40"/>
      <c r="C136" s="84"/>
      <c r="D136" s="42"/>
      <c r="E136" s="42"/>
      <c r="F136" s="50"/>
      <c r="G136" s="50"/>
      <c r="H136" s="50"/>
      <c r="I136" s="50"/>
      <c r="J136" s="50"/>
      <c r="K136" s="50"/>
      <c r="L136" s="50"/>
      <c r="M136" s="85" t="str">
        <f t="shared" si="12"/>
        <v/>
      </c>
      <c r="N136" s="48" t="str">
        <f t="shared" si="13"/>
        <v/>
      </c>
    </row>
    <row r="137">
      <c r="A137" s="7"/>
      <c r="B137" s="86"/>
      <c r="C137" s="87"/>
      <c r="D137" s="88"/>
      <c r="E137" s="88"/>
      <c r="F137" s="44"/>
      <c r="G137" s="44"/>
      <c r="H137" s="43"/>
      <c r="I137" s="44"/>
      <c r="J137" s="44"/>
      <c r="K137" s="44"/>
      <c r="L137" s="44"/>
      <c r="M137" s="85" t="str">
        <f t="shared" si="12"/>
        <v/>
      </c>
      <c r="N137" s="48" t="str">
        <f t="shared" si="13"/>
        <v/>
      </c>
    </row>
    <row r="138">
      <c r="A138" s="89" t="s">
        <v>148</v>
      </c>
      <c r="B138" s="86"/>
      <c r="C138" s="87"/>
      <c r="D138" s="88"/>
      <c r="E138" s="88"/>
      <c r="F138" s="44"/>
      <c r="G138" s="44"/>
      <c r="H138" s="43"/>
      <c r="I138" s="44"/>
      <c r="J138" s="44"/>
      <c r="K138" s="44"/>
      <c r="L138" s="44"/>
      <c r="M138" s="85" t="str">
        <f t="shared" si="12"/>
        <v/>
      </c>
      <c r="N138" s="48" t="str">
        <f t="shared" si="13"/>
        <v/>
      </c>
    </row>
    <row r="139">
      <c r="A139" s="7"/>
      <c r="B139" s="86"/>
      <c r="C139" s="87"/>
      <c r="D139" s="88"/>
      <c r="E139" s="88"/>
      <c r="F139" s="44"/>
      <c r="G139" s="44"/>
      <c r="H139" s="43"/>
      <c r="I139" s="44"/>
      <c r="J139" s="44"/>
      <c r="K139" s="44"/>
      <c r="L139" s="44"/>
      <c r="M139" s="85"/>
      <c r="N139" s="48"/>
    </row>
    <row r="140">
      <c r="A140" s="7"/>
      <c r="B140" s="90" t="s">
        <v>149</v>
      </c>
      <c r="C140" s="91"/>
      <c r="D140" s="92"/>
      <c r="E140" s="88"/>
      <c r="F140" s="44"/>
      <c r="G140" s="44"/>
      <c r="H140" s="43"/>
      <c r="I140" s="44"/>
      <c r="J140" s="44"/>
      <c r="K140" s="44"/>
      <c r="L140" s="44"/>
      <c r="M140" s="85"/>
      <c r="N140" s="48"/>
    </row>
    <row r="141">
      <c r="A141" s="7"/>
      <c r="B141" s="93"/>
      <c r="C141" s="94" t="s">
        <v>150</v>
      </c>
      <c r="D141" s="92"/>
      <c r="E141" s="88"/>
      <c r="F141" s="44"/>
      <c r="G141" s="44"/>
      <c r="H141" s="43"/>
      <c r="I141" s="44"/>
      <c r="J141" s="44"/>
      <c r="K141" s="44"/>
      <c r="L141" s="44"/>
      <c r="M141" s="85"/>
      <c r="N141" s="48"/>
    </row>
    <row r="142">
      <c r="A142" s="7"/>
      <c r="B142" s="95" t="s">
        <v>151</v>
      </c>
      <c r="C142" s="96" t="s">
        <v>152</v>
      </c>
      <c r="D142" s="92"/>
      <c r="E142" s="88"/>
      <c r="F142" s="44"/>
      <c r="G142" s="44"/>
      <c r="H142" s="43"/>
      <c r="I142" s="44"/>
      <c r="J142" s="44"/>
      <c r="K142" s="44"/>
      <c r="L142" s="44"/>
      <c r="M142" s="85"/>
      <c r="N142" s="48"/>
    </row>
    <row r="143">
      <c r="A143" s="7"/>
      <c r="B143" s="97"/>
      <c r="C143" s="98" t="s">
        <v>153</v>
      </c>
      <c r="D143" s="92"/>
      <c r="E143" s="88"/>
      <c r="F143" s="44"/>
      <c r="G143" s="44"/>
      <c r="H143" s="43"/>
      <c r="I143" s="44"/>
      <c r="J143" s="44"/>
      <c r="K143" s="44"/>
      <c r="L143" s="44"/>
      <c r="M143" s="85"/>
      <c r="N143" s="48"/>
    </row>
    <row r="144">
      <c r="A144" s="7"/>
      <c r="B144" s="99"/>
      <c r="C144" s="100" t="s">
        <v>154</v>
      </c>
      <c r="D144" s="92"/>
      <c r="E144" s="88"/>
      <c r="F144" s="44"/>
      <c r="G144" s="44"/>
      <c r="H144" s="43"/>
      <c r="I144" s="44"/>
      <c r="J144" s="44"/>
      <c r="K144" s="44"/>
      <c r="L144" s="44"/>
      <c r="M144" s="85"/>
      <c r="N144" s="48"/>
    </row>
    <row r="145">
      <c r="A145" s="7"/>
      <c r="B145" s="86"/>
      <c r="C145" s="87"/>
      <c r="D145" s="88"/>
      <c r="E145" s="88"/>
      <c r="F145" s="44"/>
      <c r="G145" s="44"/>
      <c r="H145" s="43"/>
      <c r="I145" s="44"/>
      <c r="J145" s="44"/>
      <c r="K145" s="44"/>
      <c r="L145" s="44"/>
      <c r="M145" s="85"/>
      <c r="N145" s="48"/>
    </row>
    <row r="146">
      <c r="B146" s="407"/>
      <c r="C146" s="104"/>
      <c r="D146" s="408"/>
      <c r="E146" s="408"/>
      <c r="F146" s="44"/>
      <c r="G146" s="44"/>
      <c r="H146" s="43"/>
      <c r="I146" s="44"/>
      <c r="J146" s="44"/>
      <c r="K146" s="44"/>
      <c r="L146" s="44"/>
      <c r="M146" s="85" t="str">
        <f t="shared" ref="M146:M147" si="14">if(Count(F146:L146)&gt;0,sum(F146:L146),"")</f>
        <v/>
      </c>
      <c r="N146" s="48" t="str">
        <f t="shared" ref="N146:N147" si="15">if(ISNUMBER(M146)=false,"",if($J$8&lt;&gt;0,if(M146&lt;&gt;"",M146*$J$8,""),""))</f>
        <v/>
      </c>
    </row>
    <row r="147">
      <c r="B147" s="103" t="s">
        <v>172</v>
      </c>
      <c r="C147" s="108"/>
      <c r="D147" s="108"/>
      <c r="E147" s="108"/>
      <c r="F147" s="113">
        <v>0.0</v>
      </c>
      <c r="H147" s="109" t="s">
        <v>173</v>
      </c>
      <c r="I147" s="115">
        <f>sum(N148:N151)</f>
        <v>252.0512929</v>
      </c>
      <c r="J147" s="71"/>
      <c r="K147" s="71"/>
      <c r="L147" s="71"/>
      <c r="M147" s="71">
        <f t="shared" si="14"/>
        <v>252.0512929</v>
      </c>
      <c r="N147" s="68">
        <f t="shared" si="15"/>
        <v>3.705228872</v>
      </c>
      <c r="P147" s="110"/>
      <c r="R147" s="116" t="s">
        <v>174</v>
      </c>
      <c r="S147" s="117"/>
      <c r="T147" s="117"/>
      <c r="U147" s="54"/>
      <c r="V147" s="54"/>
      <c r="W147" s="54"/>
      <c r="X147" s="54"/>
      <c r="Y147" s="54"/>
      <c r="Z147" s="54"/>
      <c r="AA147" s="54"/>
      <c r="AB147" s="54"/>
    </row>
    <row r="148">
      <c r="B148" s="108"/>
      <c r="C148" s="105"/>
      <c r="D148" s="112"/>
      <c r="E148" s="112"/>
      <c r="G148" s="107" t="s">
        <v>175</v>
      </c>
      <c r="H148" s="43"/>
      <c r="I148" s="118">
        <f>N149+N150</f>
        <v>252.0512929</v>
      </c>
      <c r="J148" s="71"/>
      <c r="K148" s="71"/>
      <c r="L148" s="119"/>
      <c r="M148" s="120"/>
      <c r="N148" s="115"/>
      <c r="O148" s="121"/>
      <c r="P148" s="122"/>
      <c r="R148" s="52"/>
      <c r="S148" s="123"/>
      <c r="T148" s="123"/>
      <c r="U148" s="124"/>
      <c r="V148" s="124"/>
      <c r="W148" s="124"/>
      <c r="X148" s="124"/>
      <c r="Y148" s="124"/>
      <c r="Z148" s="124"/>
      <c r="AA148" s="124"/>
      <c r="AB148" s="124"/>
      <c r="AC148" s="124"/>
      <c r="AD148" s="124"/>
      <c r="AE148" s="124"/>
    </row>
    <row r="149">
      <c r="B149" s="108"/>
      <c r="C149" s="105" t="s">
        <v>176</v>
      </c>
      <c r="D149" s="112" t="s">
        <v>177</v>
      </c>
      <c r="F149" s="125">
        <v>17146.0</v>
      </c>
      <c r="G149" s="119"/>
      <c r="H149" s="71"/>
      <c r="I149" s="71"/>
      <c r="J149" s="71"/>
      <c r="K149" s="71"/>
      <c r="L149" s="119"/>
      <c r="M149" s="120">
        <f>if(Count(F149:K149)&gt;0,sum(F149:K149),"")</f>
        <v>17146</v>
      </c>
      <c r="N149" s="115">
        <f t="shared" ref="N149:N153" si="16">if(ISNUMBER(M149)=false,"",if($J$8&lt;&gt;0,if(M149&lt;&gt;"",M149*$J$8,""),""))</f>
        <v>252.0512929</v>
      </c>
      <c r="R149" s="52" t="s">
        <v>178</v>
      </c>
      <c r="S149" s="123"/>
      <c r="T149" s="123"/>
      <c r="U149" s="124"/>
      <c r="V149" s="124"/>
      <c r="W149" s="124"/>
      <c r="X149" s="124"/>
      <c r="Y149" s="124"/>
      <c r="Z149" s="124"/>
      <c r="AA149" s="124"/>
      <c r="AB149" s="124"/>
      <c r="AC149" s="124"/>
      <c r="AD149" s="124"/>
      <c r="AE149" s="124"/>
    </row>
    <row r="150">
      <c r="B150" s="108"/>
      <c r="C150" s="112" t="s">
        <v>179</v>
      </c>
      <c r="D150" s="112" t="s">
        <v>180</v>
      </c>
      <c r="F150" s="125">
        <v>0.0</v>
      </c>
      <c r="G150" s="70"/>
      <c r="H150" s="66"/>
      <c r="I150" s="66"/>
      <c r="J150" s="66"/>
      <c r="K150" s="66"/>
      <c r="L150" s="66"/>
      <c r="M150" s="120">
        <f t="shared" ref="M150:M153" si="17">if(Count(F150:L150)&gt;0,sum(F150:L150),"")</f>
        <v>0</v>
      </c>
      <c r="N150" s="115">
        <f t="shared" si="16"/>
        <v>0</v>
      </c>
      <c r="O150" s="54"/>
      <c r="P150" s="54"/>
      <c r="R150" s="60"/>
      <c r="S150" s="54"/>
      <c r="T150" s="54"/>
      <c r="U150" s="54"/>
      <c r="V150" s="54"/>
      <c r="W150" s="54"/>
      <c r="X150" s="54"/>
      <c r="Y150" s="54"/>
      <c r="Z150" s="54"/>
      <c r="AA150" s="54"/>
      <c r="AB150" s="54"/>
      <c r="AC150" s="54"/>
      <c r="AD150" s="54"/>
      <c r="AE150" s="54"/>
    </row>
    <row r="151">
      <c r="B151" s="108"/>
      <c r="C151" s="112" t="s">
        <v>181</v>
      </c>
      <c r="D151" s="112" t="s">
        <v>182</v>
      </c>
      <c r="F151" s="70">
        <v>0.0</v>
      </c>
      <c r="G151" s="70"/>
      <c r="H151" s="66"/>
      <c r="I151" s="66"/>
      <c r="J151" s="66"/>
      <c r="K151" s="66"/>
      <c r="L151" s="66"/>
      <c r="M151" s="120">
        <f t="shared" si="17"/>
        <v>0</v>
      </c>
      <c r="N151" s="115">
        <f t="shared" si="16"/>
        <v>0</v>
      </c>
      <c r="O151" s="54"/>
      <c r="P151" s="54"/>
      <c r="R151" s="52" t="s">
        <v>183</v>
      </c>
      <c r="S151" s="126"/>
      <c r="T151" s="126"/>
      <c r="U151" s="126"/>
      <c r="V151" s="126"/>
      <c r="W151" s="126"/>
      <c r="X151" s="127"/>
      <c r="Y151" s="127"/>
      <c r="Z151" s="126"/>
      <c r="AA151" s="126"/>
      <c r="AB151" s="126"/>
      <c r="AC151" s="126"/>
      <c r="AD151" s="126"/>
      <c r="AE151" s="126"/>
    </row>
    <row r="152">
      <c r="B152" s="108"/>
      <c r="C152" s="112" t="s">
        <v>184</v>
      </c>
      <c r="D152" s="112" t="s">
        <v>180</v>
      </c>
      <c r="F152" s="70">
        <v>0.0</v>
      </c>
      <c r="G152" s="66"/>
      <c r="H152" s="66"/>
      <c r="I152" s="66"/>
      <c r="J152" s="66"/>
      <c r="K152" s="66"/>
      <c r="L152" s="66"/>
      <c r="M152" s="120">
        <f t="shared" si="17"/>
        <v>0</v>
      </c>
      <c r="N152" s="115">
        <f t="shared" si="16"/>
        <v>0</v>
      </c>
      <c r="O152" s="54"/>
      <c r="P152" s="54"/>
      <c r="R152" s="60" t="s">
        <v>185</v>
      </c>
      <c r="S152" s="69">
        <f t="shared" ref="S152:AE152" si="18">S151*$J$8</f>
        <v>0</v>
      </c>
      <c r="T152" s="69">
        <f t="shared" si="18"/>
        <v>0</v>
      </c>
      <c r="U152" s="69">
        <f t="shared" si="18"/>
        <v>0</v>
      </c>
      <c r="V152" s="69">
        <f t="shared" si="18"/>
        <v>0</v>
      </c>
      <c r="W152" s="69">
        <f t="shared" si="18"/>
        <v>0</v>
      </c>
      <c r="X152" s="128">
        <f t="shared" si="18"/>
        <v>0</v>
      </c>
      <c r="Y152" s="128">
        <f t="shared" si="18"/>
        <v>0</v>
      </c>
      <c r="Z152" s="69">
        <f t="shared" si="18"/>
        <v>0</v>
      </c>
      <c r="AA152" s="69">
        <f t="shared" si="18"/>
        <v>0</v>
      </c>
      <c r="AB152" s="69">
        <f t="shared" si="18"/>
        <v>0</v>
      </c>
      <c r="AC152" s="69">
        <f t="shared" si="18"/>
        <v>0</v>
      </c>
      <c r="AD152" s="69">
        <f t="shared" si="18"/>
        <v>0</v>
      </c>
      <c r="AE152" s="69">
        <f t="shared" si="18"/>
        <v>0</v>
      </c>
    </row>
    <row r="153">
      <c r="B153" s="103" t="s">
        <v>186</v>
      </c>
      <c r="C153" s="65"/>
      <c r="D153" s="108"/>
      <c r="E153" s="108"/>
      <c r="F153" s="71"/>
      <c r="G153" s="71"/>
      <c r="H153" s="71"/>
      <c r="I153" s="71"/>
      <c r="J153" s="71"/>
      <c r="K153" s="71"/>
      <c r="L153" s="71"/>
      <c r="M153" s="71" t="str">
        <f t="shared" si="17"/>
        <v/>
      </c>
      <c r="N153" s="68" t="str">
        <f t="shared" si="16"/>
        <v/>
      </c>
      <c r="P153" s="110"/>
      <c r="R153" s="60"/>
      <c r="S153" s="54"/>
      <c r="T153" s="54"/>
      <c r="U153" s="54"/>
      <c r="V153" s="54"/>
      <c r="W153" s="54"/>
      <c r="X153" s="54"/>
      <c r="Y153" s="54"/>
      <c r="Z153" s="54"/>
      <c r="AA153" s="54"/>
      <c r="AB153" s="54"/>
      <c r="AC153" s="54"/>
      <c r="AD153" s="54"/>
      <c r="AE153" s="54"/>
    </row>
    <row r="154">
      <c r="B154" s="108"/>
      <c r="C154" s="129" t="s">
        <v>187</v>
      </c>
      <c r="D154" s="108"/>
      <c r="E154" s="108"/>
      <c r="F154" s="113">
        <v>0.0</v>
      </c>
      <c r="G154" s="71"/>
      <c r="H154" s="130" t="s">
        <v>173</v>
      </c>
      <c r="I154" s="131">
        <f>sum(N155:N156)</f>
        <v>252.0512929</v>
      </c>
      <c r="J154" s="71"/>
      <c r="K154" s="71"/>
      <c r="L154" s="71"/>
      <c r="M154" s="71"/>
      <c r="N154" s="68"/>
      <c r="O154" s="54"/>
      <c r="P154" s="54"/>
      <c r="R154" s="52" t="s">
        <v>188</v>
      </c>
      <c r="S154" s="127"/>
      <c r="T154" s="127"/>
      <c r="U154" s="127"/>
      <c r="V154" s="127"/>
      <c r="W154" s="127"/>
      <c r="X154" s="126"/>
      <c r="Y154" s="126"/>
      <c r="Z154" s="127"/>
      <c r="AA154" s="127"/>
      <c r="AB154" s="127"/>
      <c r="AC154" s="127"/>
      <c r="AD154" s="127"/>
      <c r="AE154" s="127"/>
    </row>
    <row r="155">
      <c r="B155" s="108"/>
      <c r="C155" s="105" t="s">
        <v>189</v>
      </c>
      <c r="D155" s="108"/>
      <c r="E155" s="108"/>
      <c r="F155" s="118">
        <f>F149</f>
        <v>17146</v>
      </c>
      <c r="G155" s="119"/>
      <c r="H155" s="71"/>
      <c r="I155" s="71"/>
      <c r="J155" s="71"/>
      <c r="K155" s="71"/>
      <c r="L155" s="71"/>
      <c r="M155" s="120">
        <f t="shared" ref="M155:M156" si="20">if(Count(F155:L155)&gt;0,sum(F155:L155),"")</f>
        <v>17146</v>
      </c>
      <c r="N155" s="115">
        <f t="shared" ref="N155:N158" si="21">if(ISNUMBER(M155)=false,"",if($J$8&lt;&gt;0,if(M155&lt;&gt;"",M155*$J$8,""),""))</f>
        <v>252.0512929</v>
      </c>
      <c r="O155" s="54"/>
      <c r="P155" s="54"/>
      <c r="R155" s="60" t="s">
        <v>185</v>
      </c>
      <c r="S155" s="69">
        <f t="shared" ref="S155:AE155" si="19">S154*$J$8</f>
        <v>0</v>
      </c>
      <c r="T155" s="69">
        <f t="shared" si="19"/>
        <v>0</v>
      </c>
      <c r="U155" s="69">
        <f t="shared" si="19"/>
        <v>0</v>
      </c>
      <c r="V155" s="69">
        <f t="shared" si="19"/>
        <v>0</v>
      </c>
      <c r="W155" s="69">
        <f t="shared" si="19"/>
        <v>0</v>
      </c>
      <c r="X155" s="128">
        <f t="shared" si="19"/>
        <v>0</v>
      </c>
      <c r="Y155" s="128">
        <f t="shared" si="19"/>
        <v>0</v>
      </c>
      <c r="Z155" s="69">
        <f t="shared" si="19"/>
        <v>0</v>
      </c>
      <c r="AA155" s="69">
        <f t="shared" si="19"/>
        <v>0</v>
      </c>
      <c r="AB155" s="69">
        <f t="shared" si="19"/>
        <v>0</v>
      </c>
      <c r="AC155" s="69">
        <f t="shared" si="19"/>
        <v>0</v>
      </c>
      <c r="AD155" s="69">
        <f t="shared" si="19"/>
        <v>0</v>
      </c>
      <c r="AE155" s="69">
        <f t="shared" si="19"/>
        <v>0</v>
      </c>
    </row>
    <row r="156">
      <c r="B156" s="108"/>
      <c r="C156" s="112" t="s">
        <v>190</v>
      </c>
      <c r="D156" s="108"/>
      <c r="E156" s="108"/>
      <c r="F156" s="132">
        <f>M150</f>
        <v>0</v>
      </c>
      <c r="G156" s="71"/>
      <c r="H156" s="71"/>
      <c r="I156" s="71"/>
      <c r="J156" s="71"/>
      <c r="K156" s="71"/>
      <c r="L156" s="71"/>
      <c r="M156" s="120">
        <f t="shared" si="20"/>
        <v>0</v>
      </c>
      <c r="N156" s="115">
        <f t="shared" si="21"/>
        <v>0</v>
      </c>
      <c r="O156" s="54"/>
      <c r="P156" s="54"/>
      <c r="R156" s="60"/>
      <c r="S156" s="54"/>
      <c r="T156" s="54"/>
      <c r="U156" s="54"/>
      <c r="V156" s="54"/>
      <c r="W156" s="54"/>
      <c r="X156" s="54"/>
      <c r="Y156" s="54"/>
      <c r="Z156" s="54"/>
      <c r="AA156" s="54"/>
      <c r="AB156" s="54"/>
      <c r="AC156" s="54"/>
      <c r="AD156" s="54"/>
      <c r="AE156" s="54"/>
    </row>
    <row r="157">
      <c r="B157" s="103" t="s">
        <v>191</v>
      </c>
      <c r="C157" s="65"/>
      <c r="D157" s="108"/>
      <c r="E157" s="108"/>
      <c r="F157" s="71"/>
      <c r="G157" s="71"/>
      <c r="H157" s="71"/>
      <c r="I157" s="71"/>
      <c r="J157" s="71"/>
      <c r="K157" s="71"/>
      <c r="L157" s="71"/>
      <c r="M157" s="71"/>
      <c r="N157" s="68" t="str">
        <f t="shared" si="21"/>
        <v/>
      </c>
      <c r="O157" s="54"/>
      <c r="P157" s="54"/>
      <c r="R157" s="55" t="s">
        <v>192</v>
      </c>
      <c r="S157" s="127"/>
      <c r="T157" s="127"/>
      <c r="U157" s="127"/>
      <c r="V157" s="127"/>
      <c r="W157" s="127"/>
      <c r="X157" s="126"/>
      <c r="Y157" s="126"/>
      <c r="Z157" s="127"/>
      <c r="AA157" s="127"/>
      <c r="AB157" s="127"/>
      <c r="AC157" s="127"/>
      <c r="AD157" s="127"/>
      <c r="AE157" s="127"/>
    </row>
    <row r="158">
      <c r="A158" s="54"/>
      <c r="B158" s="108"/>
      <c r="C158" s="108" t="s">
        <v>193</v>
      </c>
      <c r="D158" s="108"/>
      <c r="E158" s="108"/>
      <c r="F158" s="113">
        <v>0.0</v>
      </c>
      <c r="G158" s="71"/>
      <c r="H158" s="130" t="s">
        <v>173</v>
      </c>
      <c r="I158" s="131">
        <f>M159</f>
        <v>0</v>
      </c>
      <c r="J158" s="71"/>
      <c r="K158" s="71"/>
      <c r="L158" s="71"/>
      <c r="M158" s="71">
        <f t="shared" ref="M158:M159" si="23">if(Count(F158:L158)&gt;0,sum(F158:L158),"")</f>
        <v>0</v>
      </c>
      <c r="N158" s="68">
        <f t="shared" si="21"/>
        <v>0</v>
      </c>
      <c r="P158" s="56"/>
      <c r="Q158" s="54"/>
      <c r="R158" s="60" t="s">
        <v>185</v>
      </c>
      <c r="S158" s="69">
        <f t="shared" ref="S158:AE158" si="22">S157*$J$8</f>
        <v>0</v>
      </c>
      <c r="T158" s="69">
        <f t="shared" si="22"/>
        <v>0</v>
      </c>
      <c r="U158" s="69">
        <f t="shared" si="22"/>
        <v>0</v>
      </c>
      <c r="V158" s="69">
        <f t="shared" si="22"/>
        <v>0</v>
      </c>
      <c r="W158" s="69">
        <f t="shared" si="22"/>
        <v>0</v>
      </c>
      <c r="X158" s="128">
        <f t="shared" si="22"/>
        <v>0</v>
      </c>
      <c r="Y158" s="128">
        <f t="shared" si="22"/>
        <v>0</v>
      </c>
      <c r="Z158" s="69">
        <f t="shared" si="22"/>
        <v>0</v>
      </c>
      <c r="AA158" s="69">
        <f t="shared" si="22"/>
        <v>0</v>
      </c>
      <c r="AB158" s="69">
        <f t="shared" si="22"/>
        <v>0</v>
      </c>
      <c r="AC158" s="69">
        <f t="shared" si="22"/>
        <v>0</v>
      </c>
      <c r="AD158" s="69">
        <f t="shared" si="22"/>
        <v>0</v>
      </c>
      <c r="AE158" s="69">
        <f t="shared" si="22"/>
        <v>0</v>
      </c>
      <c r="AF158" s="54"/>
    </row>
    <row r="159">
      <c r="A159" s="54"/>
      <c r="B159" s="108"/>
      <c r="C159" s="105" t="s">
        <v>1032</v>
      </c>
      <c r="D159" s="108"/>
      <c r="E159" s="108"/>
      <c r="F159" s="70">
        <v>0.0</v>
      </c>
      <c r="G159" s="119"/>
      <c r="H159" s="71"/>
      <c r="I159" s="71"/>
      <c r="J159" s="71"/>
      <c r="K159" s="71"/>
      <c r="L159" s="71"/>
      <c r="M159" s="120">
        <f t="shared" si="23"/>
        <v>0</v>
      </c>
      <c r="N159" s="133" t="s">
        <v>151</v>
      </c>
      <c r="O159" s="119"/>
      <c r="P159" s="54"/>
      <c r="Q159" s="54"/>
      <c r="R159" s="54"/>
      <c r="S159" s="54"/>
      <c r="T159" s="54"/>
      <c r="U159" s="54"/>
      <c r="V159" s="54"/>
      <c r="W159" s="54"/>
      <c r="X159" s="54"/>
      <c r="Y159" s="54"/>
      <c r="Z159" s="54"/>
      <c r="AA159" s="54"/>
      <c r="AB159" s="54"/>
      <c r="AC159" s="54"/>
      <c r="AD159" s="54"/>
      <c r="AE159" s="54"/>
      <c r="AF159" s="54"/>
    </row>
    <row r="160">
      <c r="A160" s="54"/>
      <c r="B160" s="108"/>
      <c r="C160" s="108"/>
      <c r="D160" s="108"/>
      <c r="E160" s="108"/>
      <c r="F160" s="71"/>
      <c r="G160" s="71"/>
      <c r="H160" s="71"/>
      <c r="I160" s="71"/>
      <c r="J160" s="71"/>
      <c r="K160" s="71"/>
      <c r="L160" s="71"/>
      <c r="M160" s="71"/>
      <c r="N160" s="68"/>
      <c r="O160" s="119"/>
      <c r="P160" s="54"/>
      <c r="Q160" s="54"/>
      <c r="R160" s="52" t="s">
        <v>195</v>
      </c>
      <c r="S160" s="126"/>
      <c r="T160" s="126"/>
      <c r="U160" s="126"/>
      <c r="V160" s="127"/>
      <c r="W160" s="126"/>
      <c r="X160" s="126"/>
      <c r="Y160" s="126"/>
      <c r="Z160" s="126"/>
      <c r="AA160" s="126"/>
      <c r="AB160" s="126"/>
      <c r="AC160" s="126"/>
      <c r="AD160" s="126"/>
      <c r="AE160" s="126"/>
      <c r="AF160" s="54"/>
    </row>
    <row r="161">
      <c r="B161" s="108"/>
      <c r="C161" s="108" t="s">
        <v>196</v>
      </c>
      <c r="D161" s="108"/>
      <c r="E161" s="108"/>
      <c r="F161" s="113">
        <v>100000.0</v>
      </c>
      <c r="G161" s="71"/>
      <c r="H161" s="130" t="s">
        <v>173</v>
      </c>
      <c r="I161" s="131">
        <f>M162</f>
        <v>100000</v>
      </c>
      <c r="J161" s="71"/>
      <c r="K161" s="71"/>
      <c r="L161" s="71"/>
      <c r="M161" s="71">
        <f t="shared" ref="M161:M163" si="25">if(Count(F161:L161)&gt;0,sum(F161:L161),"")</f>
        <v>200000</v>
      </c>
      <c r="N161" s="68">
        <f>if(ISNUMBER(M161)=false,"",if($J$8&lt;&gt;0,if(M161&lt;&gt;"",M161*$J$8,""),""))</f>
        <v>2940.059406</v>
      </c>
      <c r="P161" s="56"/>
      <c r="R161" s="54" t="s">
        <v>185</v>
      </c>
      <c r="S161" s="69">
        <f t="shared" ref="S161:AE161" si="24">S160*$J$8</f>
        <v>0</v>
      </c>
      <c r="T161" s="69">
        <f t="shared" si="24"/>
        <v>0</v>
      </c>
      <c r="U161" s="69">
        <f t="shared" si="24"/>
        <v>0</v>
      </c>
      <c r="V161" s="69">
        <f t="shared" si="24"/>
        <v>0</v>
      </c>
      <c r="W161" s="69">
        <f t="shared" si="24"/>
        <v>0</v>
      </c>
      <c r="X161" s="128">
        <f t="shared" si="24"/>
        <v>0</v>
      </c>
      <c r="Y161" s="128">
        <f t="shared" si="24"/>
        <v>0</v>
      </c>
      <c r="Z161" s="69">
        <f t="shared" si="24"/>
        <v>0</v>
      </c>
      <c r="AA161" s="69">
        <f t="shared" si="24"/>
        <v>0</v>
      </c>
      <c r="AB161" s="69">
        <f t="shared" si="24"/>
        <v>0</v>
      </c>
      <c r="AC161" s="69">
        <f t="shared" si="24"/>
        <v>0</v>
      </c>
      <c r="AD161" s="69">
        <f t="shared" si="24"/>
        <v>0</v>
      </c>
      <c r="AE161" s="69">
        <f t="shared" si="24"/>
        <v>0</v>
      </c>
    </row>
    <row r="162">
      <c r="B162" s="108"/>
      <c r="C162" s="105" t="s">
        <v>197</v>
      </c>
      <c r="D162" s="108"/>
      <c r="E162" s="108"/>
      <c r="F162" s="70">
        <v>100000.0</v>
      </c>
      <c r="G162" s="119"/>
      <c r="H162" s="71"/>
      <c r="I162" s="71"/>
      <c r="J162" s="71"/>
      <c r="K162" s="71"/>
      <c r="L162" s="71"/>
      <c r="M162" s="120">
        <f t="shared" si="25"/>
        <v>100000</v>
      </c>
      <c r="N162" s="133" t="s">
        <v>151</v>
      </c>
      <c r="O162" s="54"/>
      <c r="P162" s="54"/>
    </row>
    <row r="163">
      <c r="B163" s="108"/>
      <c r="C163" s="65"/>
      <c r="D163" s="108"/>
      <c r="E163" s="108"/>
      <c r="F163" s="119"/>
      <c r="G163" s="71"/>
      <c r="H163" s="71"/>
      <c r="I163" s="71"/>
      <c r="J163" s="71"/>
      <c r="K163" s="71"/>
      <c r="L163" s="71"/>
      <c r="M163" s="71" t="str">
        <f t="shared" si="25"/>
        <v/>
      </c>
      <c r="N163" s="68" t="str">
        <f t="shared" ref="N163:N164" si="26">M163</f>
        <v/>
      </c>
      <c r="O163" s="54"/>
      <c r="P163" s="54"/>
    </row>
    <row r="164">
      <c r="B164" s="108"/>
      <c r="C164" s="108" t="s">
        <v>198</v>
      </c>
      <c r="D164" s="108"/>
      <c r="E164" s="108"/>
      <c r="F164" s="113">
        <v>-315.0</v>
      </c>
      <c r="G164" s="71"/>
      <c r="H164" s="130" t="s">
        <v>173</v>
      </c>
      <c r="I164" s="131">
        <f>Q169-I161</f>
        <v>-216.8517028</v>
      </c>
      <c r="J164" s="119"/>
      <c r="K164" s="119"/>
      <c r="L164" s="119"/>
      <c r="M164" s="54"/>
      <c r="N164" s="68" t="str">
        <f t="shared" si="26"/>
        <v/>
      </c>
      <c r="P164" s="56"/>
    </row>
    <row r="165">
      <c r="B165" s="108"/>
      <c r="C165" s="108"/>
      <c r="D165" s="108"/>
      <c r="E165" s="108"/>
      <c r="F165" s="54"/>
      <c r="G165" s="71"/>
      <c r="H165" s="71"/>
      <c r="I165" s="71"/>
      <c r="J165" s="71"/>
      <c r="K165" s="71"/>
      <c r="L165" s="71"/>
      <c r="M165" s="67"/>
      <c r="N165" s="68"/>
      <c r="O165" s="54"/>
      <c r="P165" s="54"/>
    </row>
    <row r="166">
      <c r="B166" s="108"/>
      <c r="C166" s="108" t="s">
        <v>199</v>
      </c>
      <c r="D166" s="108"/>
      <c r="E166" s="108"/>
      <c r="F166" s="113">
        <v>0.0</v>
      </c>
      <c r="G166" s="71"/>
      <c r="H166" s="130" t="s">
        <v>173</v>
      </c>
      <c r="I166" s="131">
        <f>N167</f>
        <v>0</v>
      </c>
      <c r="J166" s="71"/>
      <c r="K166" s="71"/>
      <c r="L166" s="71"/>
      <c r="M166" s="71"/>
      <c r="N166" s="68"/>
      <c r="P166" s="56"/>
    </row>
    <row r="167">
      <c r="B167" s="129" t="s">
        <v>128</v>
      </c>
      <c r="C167" s="112" t="s">
        <v>200</v>
      </c>
      <c r="D167" s="108"/>
      <c r="E167" s="108"/>
      <c r="F167" s="125">
        <v>0.0</v>
      </c>
      <c r="G167" s="71"/>
      <c r="H167" s="71"/>
      <c r="I167" s="71"/>
      <c r="J167" s="71"/>
      <c r="K167" s="71"/>
      <c r="L167" s="71"/>
      <c r="M167" s="71"/>
      <c r="N167" s="134">
        <f>F167</f>
        <v>0</v>
      </c>
      <c r="O167" s="54"/>
      <c r="P167" s="54"/>
    </row>
    <row r="168">
      <c r="B168" s="108"/>
      <c r="C168" s="108"/>
      <c r="D168" s="108"/>
      <c r="E168" s="108"/>
      <c r="F168" s="119"/>
      <c r="G168" s="71"/>
      <c r="H168" s="71"/>
      <c r="I168" s="71"/>
      <c r="J168" s="71">
        <f>I158+I161+I164-I166</f>
        <v>99783.1483</v>
      </c>
      <c r="K168" s="71"/>
      <c r="L168" s="71"/>
      <c r="M168" s="71"/>
    </row>
    <row r="169">
      <c r="B169" s="108"/>
      <c r="C169" s="108" t="s">
        <v>201</v>
      </c>
      <c r="D169" s="108"/>
      <c r="E169" s="108"/>
      <c r="F169" s="113">
        <v>99685.0</v>
      </c>
      <c r="G169" s="71"/>
      <c r="H169" s="130" t="s">
        <v>173</v>
      </c>
      <c r="I169" s="131">
        <f>sum(O170:O188)</f>
        <v>99783.1483</v>
      </c>
      <c r="J169" s="135" t="s">
        <v>202</v>
      </c>
      <c r="K169" s="71"/>
      <c r="L169" s="71"/>
      <c r="M169" s="71"/>
      <c r="P169" s="2" t="s">
        <v>203</v>
      </c>
      <c r="Q169" s="59">
        <f>M170+N171+N172+N173+N174+N175+N176+N177+N178-M179-N180-N181+N182+M183-M184-M185-M186+M187+M188</f>
        <v>99783.1483</v>
      </c>
    </row>
    <row r="170">
      <c r="B170" s="108"/>
      <c r="C170" s="105" t="s">
        <v>204</v>
      </c>
      <c r="D170" s="108"/>
      <c r="E170" s="108"/>
      <c r="F170" s="132">
        <f>F162+F159</f>
        <v>100000</v>
      </c>
      <c r="G170" s="119"/>
      <c r="H170" s="71"/>
      <c r="I170" s="71"/>
      <c r="J170" s="71"/>
      <c r="K170" s="71"/>
      <c r="L170" s="71"/>
      <c r="M170" s="120">
        <f t="shared" ref="M170:M204" si="28">if(Count(F170:L170)&gt;0,sum(F170:L170),"")</f>
        <v>100000</v>
      </c>
      <c r="N170" s="54"/>
      <c r="O170" s="136">
        <f>M170</f>
        <v>100000</v>
      </c>
      <c r="P170" s="54"/>
    </row>
    <row r="171">
      <c r="B171" s="137" t="s">
        <v>205</v>
      </c>
      <c r="C171" s="105" t="s">
        <v>206</v>
      </c>
      <c r="D171" s="65"/>
      <c r="E171" s="65"/>
      <c r="F171" s="132" t="str">
        <f t="shared" ref="F171:L171" si="27">F27</f>
        <v/>
      </c>
      <c r="G171" s="132" t="str">
        <f t="shared" si="27"/>
        <v/>
      </c>
      <c r="H171" s="132" t="str">
        <f t="shared" si="27"/>
        <v/>
      </c>
      <c r="I171" s="132" t="str">
        <f t="shared" si="27"/>
        <v/>
      </c>
      <c r="J171" s="132" t="str">
        <f t="shared" si="27"/>
        <v/>
      </c>
      <c r="K171" s="132" t="str">
        <f t="shared" si="27"/>
        <v/>
      </c>
      <c r="L171" s="132" t="str">
        <f t="shared" si="27"/>
        <v/>
      </c>
      <c r="M171" s="120" t="str">
        <f t="shared" si="28"/>
        <v/>
      </c>
      <c r="N171" s="134" t="str">
        <f t="shared" ref="N171:N178" si="30">if(ISNUMBER(M171)=false,"",if($J$8&lt;&gt;0,if(M171&lt;&gt;"",M171*$J$8,""),""))</f>
        <v/>
      </c>
      <c r="O171" s="138" t="str">
        <f t="shared" ref="O171:O178" si="31">N171</f>
        <v/>
      </c>
      <c r="P171" s="54"/>
    </row>
    <row r="172">
      <c r="B172" s="137" t="s">
        <v>205</v>
      </c>
      <c r="C172" s="139" t="s">
        <v>207</v>
      </c>
      <c r="D172" s="65"/>
      <c r="E172" s="65"/>
      <c r="F172" s="132" t="str">
        <f t="shared" ref="F172:L172" si="29">F28</f>
        <v/>
      </c>
      <c r="G172" s="132" t="str">
        <f t="shared" si="29"/>
        <v/>
      </c>
      <c r="H172" s="132" t="str">
        <f t="shared" si="29"/>
        <v/>
      </c>
      <c r="I172" s="132" t="str">
        <f t="shared" si="29"/>
        <v/>
      </c>
      <c r="J172" s="132" t="str">
        <f t="shared" si="29"/>
        <v/>
      </c>
      <c r="K172" s="132" t="str">
        <f t="shared" si="29"/>
        <v/>
      </c>
      <c r="L172" s="132" t="str">
        <f t="shared" si="29"/>
        <v/>
      </c>
      <c r="M172" s="120" t="str">
        <f t="shared" si="28"/>
        <v/>
      </c>
      <c r="N172" s="134" t="str">
        <f t="shared" si="30"/>
        <v/>
      </c>
      <c r="O172" s="138" t="str">
        <f t="shared" si="31"/>
        <v/>
      </c>
      <c r="P172" s="54"/>
    </row>
    <row r="173">
      <c r="B173" s="137" t="s">
        <v>205</v>
      </c>
      <c r="C173" s="105" t="s">
        <v>208</v>
      </c>
      <c r="D173" s="65"/>
      <c r="E173" s="65"/>
      <c r="F173" s="132" t="str">
        <f t="shared" ref="F173:L173" si="32">F34</f>
        <v/>
      </c>
      <c r="G173" s="132" t="str">
        <f t="shared" si="32"/>
        <v/>
      </c>
      <c r="H173" s="132" t="str">
        <f t="shared" si="32"/>
        <v/>
      </c>
      <c r="I173" s="132" t="str">
        <f t="shared" si="32"/>
        <v/>
      </c>
      <c r="J173" s="132" t="str">
        <f t="shared" si="32"/>
        <v/>
      </c>
      <c r="K173" s="132" t="str">
        <f t="shared" si="32"/>
        <v/>
      </c>
      <c r="L173" s="132" t="str">
        <f t="shared" si="32"/>
        <v/>
      </c>
      <c r="M173" s="120" t="str">
        <f t="shared" si="28"/>
        <v/>
      </c>
      <c r="N173" s="134" t="str">
        <f t="shared" si="30"/>
        <v/>
      </c>
      <c r="O173" s="138" t="str">
        <f t="shared" si="31"/>
        <v/>
      </c>
      <c r="P173" s="54"/>
    </row>
    <row r="174">
      <c r="B174" s="137" t="s">
        <v>205</v>
      </c>
      <c r="C174" s="139" t="s">
        <v>209</v>
      </c>
      <c r="D174" s="65"/>
      <c r="E174" s="65"/>
      <c r="F174" s="132" t="str">
        <f t="shared" ref="F174:L174" si="33">F37</f>
        <v/>
      </c>
      <c r="G174" s="132" t="str">
        <f t="shared" si="33"/>
        <v/>
      </c>
      <c r="H174" s="132" t="str">
        <f t="shared" si="33"/>
        <v/>
      </c>
      <c r="I174" s="132" t="str">
        <f t="shared" si="33"/>
        <v/>
      </c>
      <c r="J174" s="132" t="str">
        <f t="shared" si="33"/>
        <v/>
      </c>
      <c r="K174" s="132" t="str">
        <f t="shared" si="33"/>
        <v/>
      </c>
      <c r="L174" s="132" t="str">
        <f t="shared" si="33"/>
        <v/>
      </c>
      <c r="M174" s="120" t="str">
        <f t="shared" si="28"/>
        <v/>
      </c>
      <c r="N174" s="68" t="str">
        <f t="shared" si="30"/>
        <v/>
      </c>
      <c r="O174" s="138" t="str">
        <f t="shared" si="31"/>
        <v/>
      </c>
      <c r="P174" s="54"/>
    </row>
    <row r="175">
      <c r="B175" s="137" t="s">
        <v>205</v>
      </c>
      <c r="C175" s="105" t="s">
        <v>210</v>
      </c>
      <c r="D175" s="65"/>
      <c r="E175" s="65"/>
      <c r="F175" s="132" t="str">
        <f t="shared" ref="F175:L175" si="34">F38</f>
        <v/>
      </c>
      <c r="G175" s="132" t="str">
        <f t="shared" si="34"/>
        <v/>
      </c>
      <c r="H175" s="132" t="str">
        <f t="shared" si="34"/>
        <v/>
      </c>
      <c r="I175" s="132" t="str">
        <f t="shared" si="34"/>
        <v/>
      </c>
      <c r="J175" s="132" t="str">
        <f t="shared" si="34"/>
        <v/>
      </c>
      <c r="K175" s="132" t="str">
        <f t="shared" si="34"/>
        <v/>
      </c>
      <c r="L175" s="132" t="str">
        <f t="shared" si="34"/>
        <v/>
      </c>
      <c r="M175" s="120" t="str">
        <f t="shared" si="28"/>
        <v/>
      </c>
      <c r="N175" s="134" t="str">
        <f t="shared" si="30"/>
        <v/>
      </c>
      <c r="O175" s="138" t="str">
        <f t="shared" si="31"/>
        <v/>
      </c>
      <c r="P175" s="54"/>
    </row>
    <row r="176">
      <c r="B176" s="137" t="s">
        <v>205</v>
      </c>
      <c r="C176" s="105" t="s">
        <v>211</v>
      </c>
      <c r="D176" s="65"/>
      <c r="E176" s="65"/>
      <c r="F176" s="132" t="str">
        <f>F39</f>
        <v/>
      </c>
      <c r="G176" s="132"/>
      <c r="H176" s="132"/>
      <c r="I176" s="132"/>
      <c r="J176" s="132"/>
      <c r="K176" s="132"/>
      <c r="L176" s="132"/>
      <c r="M176" s="120" t="str">
        <f t="shared" si="28"/>
        <v/>
      </c>
      <c r="N176" s="134" t="str">
        <f t="shared" si="30"/>
        <v/>
      </c>
      <c r="O176" s="138" t="str">
        <f t="shared" si="31"/>
        <v/>
      </c>
      <c r="P176" s="54"/>
    </row>
    <row r="177">
      <c r="B177" s="137" t="s">
        <v>205</v>
      </c>
      <c r="C177" s="139" t="s">
        <v>212</v>
      </c>
      <c r="D177" s="65"/>
      <c r="E177" s="65"/>
      <c r="F177" s="132">
        <f t="shared" ref="F177:L177" si="35">F44</f>
        <v>6676.62</v>
      </c>
      <c r="G177" s="132" t="str">
        <f t="shared" si="35"/>
        <v/>
      </c>
      <c r="H177" s="132" t="str">
        <f t="shared" si="35"/>
        <v/>
      </c>
      <c r="I177" s="132" t="str">
        <f t="shared" si="35"/>
        <v/>
      </c>
      <c r="J177" s="132" t="str">
        <f t="shared" si="35"/>
        <v/>
      </c>
      <c r="K177" s="132" t="str">
        <f t="shared" si="35"/>
        <v/>
      </c>
      <c r="L177" s="132" t="str">
        <f t="shared" si="35"/>
        <v/>
      </c>
      <c r="M177" s="120">
        <f t="shared" si="28"/>
        <v>6676.62</v>
      </c>
      <c r="N177" s="68">
        <f t="shared" si="30"/>
        <v>98.14829715</v>
      </c>
      <c r="O177" s="138">
        <f t="shared" si="31"/>
        <v>98.14829715</v>
      </c>
      <c r="P177" s="54"/>
    </row>
    <row r="178">
      <c r="B178" s="137" t="s">
        <v>205</v>
      </c>
      <c r="C178" s="139" t="s">
        <v>213</v>
      </c>
      <c r="D178" s="65"/>
      <c r="E178" s="65"/>
      <c r="F178" s="132" t="str">
        <f t="shared" ref="F178:L178" si="36">F45</f>
        <v/>
      </c>
      <c r="G178" s="132" t="str">
        <f t="shared" si="36"/>
        <v/>
      </c>
      <c r="H178" s="132" t="str">
        <f t="shared" si="36"/>
        <v/>
      </c>
      <c r="I178" s="132" t="str">
        <f t="shared" si="36"/>
        <v/>
      </c>
      <c r="J178" s="132" t="str">
        <f t="shared" si="36"/>
        <v/>
      </c>
      <c r="K178" s="132" t="str">
        <f t="shared" si="36"/>
        <v/>
      </c>
      <c r="L178" s="132" t="str">
        <f t="shared" si="36"/>
        <v/>
      </c>
      <c r="M178" s="120" t="str">
        <f t="shared" si="28"/>
        <v/>
      </c>
      <c r="N178" s="68" t="str">
        <f t="shared" si="30"/>
        <v/>
      </c>
      <c r="O178" s="138" t="str">
        <f t="shared" si="31"/>
        <v/>
      </c>
      <c r="P178" s="54"/>
    </row>
    <row r="179">
      <c r="B179" s="65" t="s">
        <v>128</v>
      </c>
      <c r="C179" s="139" t="s">
        <v>214</v>
      </c>
      <c r="D179" s="65"/>
      <c r="E179" s="65"/>
      <c r="F179" s="140">
        <v>0.0</v>
      </c>
      <c r="G179" s="71"/>
      <c r="H179" s="71"/>
      <c r="I179" s="71"/>
      <c r="J179" s="71"/>
      <c r="K179" s="71"/>
      <c r="L179" s="71"/>
      <c r="M179" s="68">
        <f t="shared" si="28"/>
        <v>0</v>
      </c>
      <c r="N179" s="141"/>
      <c r="O179" s="138">
        <f>-M179</f>
        <v>0</v>
      </c>
      <c r="P179" s="54"/>
    </row>
    <row r="180">
      <c r="B180" s="65" t="s">
        <v>128</v>
      </c>
      <c r="C180" s="139" t="s">
        <v>215</v>
      </c>
      <c r="D180" s="65"/>
      <c r="E180" s="65"/>
      <c r="F180" s="132" t="str">
        <f t="shared" ref="F180:L180" si="37">F49</f>
        <v/>
      </c>
      <c r="G180" s="132" t="str">
        <f t="shared" si="37"/>
        <v/>
      </c>
      <c r="H180" s="132" t="str">
        <f t="shared" si="37"/>
        <v/>
      </c>
      <c r="I180" s="132" t="str">
        <f t="shared" si="37"/>
        <v/>
      </c>
      <c r="J180" s="132" t="str">
        <f t="shared" si="37"/>
        <v/>
      </c>
      <c r="K180" s="132" t="str">
        <f t="shared" si="37"/>
        <v/>
      </c>
      <c r="L180" s="132" t="str">
        <f t="shared" si="37"/>
        <v/>
      </c>
      <c r="M180" s="120" t="str">
        <f t="shared" si="28"/>
        <v/>
      </c>
      <c r="N180" s="68" t="str">
        <f t="shared" ref="N180:N182" si="39">if(ISNUMBER(M180)=false,"",if($J$8&lt;&gt;0,if(M180&lt;&gt;"",M180*$J$8,""),""))</f>
        <v/>
      </c>
      <c r="O180" s="138">
        <f t="shared" ref="O180:O181" si="40">-N180</f>
        <v>0</v>
      </c>
    </row>
    <row r="181">
      <c r="B181" s="65" t="s">
        <v>128</v>
      </c>
      <c r="C181" s="105" t="s">
        <v>216</v>
      </c>
      <c r="D181" s="65"/>
      <c r="E181" s="65"/>
      <c r="F181" s="132" t="str">
        <f t="shared" ref="F181:L181" si="38">F49</f>
        <v/>
      </c>
      <c r="G181" s="132" t="str">
        <f t="shared" si="38"/>
        <v/>
      </c>
      <c r="H181" s="132" t="str">
        <f t="shared" si="38"/>
        <v/>
      </c>
      <c r="I181" s="132" t="str">
        <f t="shared" si="38"/>
        <v/>
      </c>
      <c r="J181" s="132" t="str">
        <f t="shared" si="38"/>
        <v/>
      </c>
      <c r="K181" s="132" t="str">
        <f t="shared" si="38"/>
        <v/>
      </c>
      <c r="L181" s="132" t="str">
        <f t="shared" si="38"/>
        <v/>
      </c>
      <c r="M181" s="120" t="str">
        <f t="shared" si="28"/>
        <v/>
      </c>
      <c r="N181" s="68" t="str">
        <f t="shared" si="39"/>
        <v/>
      </c>
      <c r="O181" s="138">
        <f t="shared" si="40"/>
        <v>0</v>
      </c>
    </row>
    <row r="182">
      <c r="B182" s="137" t="s">
        <v>205</v>
      </c>
      <c r="C182" s="105" t="s">
        <v>217</v>
      </c>
      <c r="D182" s="65"/>
      <c r="E182" s="65"/>
      <c r="F182" s="140">
        <v>0.0</v>
      </c>
      <c r="G182" s="142"/>
      <c r="H182" s="66"/>
      <c r="I182" s="66"/>
      <c r="J182" s="66"/>
      <c r="K182" s="66"/>
      <c r="L182" s="66"/>
      <c r="M182" s="120">
        <f t="shared" si="28"/>
        <v>0</v>
      </c>
      <c r="N182" s="134">
        <f t="shared" si="39"/>
        <v>0</v>
      </c>
      <c r="O182" s="138">
        <f>N182</f>
        <v>0</v>
      </c>
      <c r="P182" s="143" t="s">
        <v>218</v>
      </c>
    </row>
    <row r="183">
      <c r="B183" s="144" t="s">
        <v>205</v>
      </c>
      <c r="C183" s="105" t="s">
        <v>219</v>
      </c>
      <c r="D183" s="108"/>
      <c r="E183" s="108"/>
      <c r="F183" s="145">
        <v>0.0</v>
      </c>
      <c r="G183" s="71"/>
      <c r="H183" s="71"/>
      <c r="I183" s="71"/>
      <c r="J183" s="71"/>
      <c r="K183" s="71"/>
      <c r="L183" s="71"/>
      <c r="M183" s="134">
        <f t="shared" si="28"/>
        <v>0</v>
      </c>
      <c r="N183" s="141"/>
      <c r="O183" s="138">
        <f>M183</f>
        <v>0</v>
      </c>
    </row>
    <row r="184">
      <c r="B184" s="108" t="s">
        <v>128</v>
      </c>
      <c r="C184" s="105" t="s">
        <v>220</v>
      </c>
      <c r="D184" s="108"/>
      <c r="E184" s="108"/>
      <c r="F184" s="145">
        <v>315.0</v>
      </c>
      <c r="G184" s="71"/>
      <c r="H184" s="71"/>
      <c r="I184" s="71"/>
      <c r="J184" s="71"/>
      <c r="K184" s="71"/>
      <c r="L184" s="71"/>
      <c r="M184" s="134">
        <f t="shared" si="28"/>
        <v>315</v>
      </c>
      <c r="N184" s="141"/>
      <c r="O184" s="138">
        <f t="shared" ref="O184:O186" si="41">-M184</f>
        <v>-315</v>
      </c>
    </row>
    <row r="185">
      <c r="B185" s="108" t="s">
        <v>128</v>
      </c>
      <c r="C185" s="105" t="s">
        <v>221</v>
      </c>
      <c r="D185" s="108"/>
      <c r="E185" s="108"/>
      <c r="F185" s="145"/>
      <c r="G185" s="71"/>
      <c r="H185" s="71"/>
      <c r="I185" s="71"/>
      <c r="J185" s="71"/>
      <c r="K185" s="71"/>
      <c r="L185" s="71"/>
      <c r="M185" s="134" t="str">
        <f t="shared" si="28"/>
        <v/>
      </c>
      <c r="N185" s="141"/>
      <c r="O185" s="138">
        <f t="shared" si="41"/>
        <v>0</v>
      </c>
      <c r="Q185" s="2" t="s">
        <v>222</v>
      </c>
    </row>
    <row r="186">
      <c r="B186" s="108" t="s">
        <v>128</v>
      </c>
      <c r="C186" s="112" t="s">
        <v>223</v>
      </c>
      <c r="D186" s="108"/>
      <c r="E186" s="108"/>
      <c r="F186" s="132">
        <f>F167</f>
        <v>0</v>
      </c>
      <c r="G186" s="71"/>
      <c r="H186" s="71"/>
      <c r="I186" s="71"/>
      <c r="J186" s="71"/>
      <c r="K186" s="71"/>
      <c r="L186" s="71"/>
      <c r="M186" s="134">
        <f t="shared" si="28"/>
        <v>0</v>
      </c>
      <c r="N186" s="141"/>
      <c r="O186" s="138">
        <f t="shared" si="41"/>
        <v>0</v>
      </c>
    </row>
    <row r="187">
      <c r="B187" s="144" t="s">
        <v>205</v>
      </c>
      <c r="C187" s="112" t="s">
        <v>224</v>
      </c>
      <c r="D187" s="108"/>
      <c r="E187" s="108"/>
      <c r="F187" s="145" t="s">
        <v>151</v>
      </c>
      <c r="G187" s="71"/>
      <c r="H187" s="71"/>
      <c r="I187" s="71"/>
      <c r="J187" s="71"/>
      <c r="K187" s="71"/>
      <c r="L187" s="71"/>
      <c r="M187" s="134" t="str">
        <f t="shared" si="28"/>
        <v/>
      </c>
      <c r="N187" s="141"/>
      <c r="O187" s="138" t="str">
        <f t="shared" ref="O187:O188" si="42">M187</f>
        <v/>
      </c>
    </row>
    <row r="188">
      <c r="B188" s="144" t="s">
        <v>205</v>
      </c>
      <c r="C188" s="112" t="s">
        <v>225</v>
      </c>
      <c r="D188" s="108"/>
      <c r="E188" s="108"/>
      <c r="F188" s="145" t="s">
        <v>151</v>
      </c>
      <c r="G188" s="71"/>
      <c r="H188" s="71"/>
      <c r="I188" s="71"/>
      <c r="J188" s="71"/>
      <c r="K188" s="71"/>
      <c r="L188" s="71"/>
      <c r="M188" s="134" t="str">
        <f t="shared" si="28"/>
        <v/>
      </c>
      <c r="N188" s="141"/>
      <c r="O188" s="138" t="str">
        <f t="shared" si="42"/>
        <v/>
      </c>
    </row>
    <row r="189">
      <c r="B189" s="40"/>
      <c r="C189" s="146"/>
      <c r="D189" s="41"/>
      <c r="E189" s="41"/>
      <c r="F189" s="147"/>
      <c r="G189" s="43"/>
      <c r="H189" s="43"/>
      <c r="I189" s="43"/>
      <c r="J189" s="43"/>
      <c r="K189" s="43"/>
      <c r="L189" s="43"/>
      <c r="M189" s="85" t="str">
        <f t="shared" si="28"/>
        <v/>
      </c>
      <c r="N189" s="48" t="str">
        <f t="shared" ref="N189:N204" si="43">if(ISNUMBER(M189)=false,"",if($J$8&lt;&gt;0,if(M189&lt;&gt;"",M189*$J$8,""),""))</f>
        <v/>
      </c>
      <c r="O189" s="148"/>
    </row>
    <row r="190">
      <c r="B190" s="40"/>
      <c r="C190" s="146"/>
      <c r="D190" s="41"/>
      <c r="E190" s="41"/>
      <c r="F190" s="147"/>
      <c r="G190" s="43"/>
      <c r="H190" s="43"/>
      <c r="I190" s="43"/>
      <c r="J190" s="43"/>
      <c r="K190" s="43"/>
      <c r="L190" s="43"/>
      <c r="M190" s="85" t="str">
        <f t="shared" si="28"/>
        <v/>
      </c>
      <c r="N190" s="48" t="str">
        <f t="shared" si="43"/>
        <v/>
      </c>
      <c r="O190" s="148"/>
    </row>
    <row r="191">
      <c r="B191" s="40"/>
      <c r="C191" s="146"/>
      <c r="D191" s="41"/>
      <c r="E191" s="41"/>
      <c r="F191" s="147"/>
      <c r="G191" s="43"/>
      <c r="H191" s="43"/>
      <c r="I191" s="43"/>
      <c r="J191" s="43"/>
      <c r="K191" s="43"/>
      <c r="L191" s="43"/>
      <c r="M191" s="85" t="str">
        <f t="shared" si="28"/>
        <v/>
      </c>
      <c r="N191" s="48" t="str">
        <f t="shared" si="43"/>
        <v/>
      </c>
      <c r="O191" s="148"/>
    </row>
    <row r="192">
      <c r="B192" s="40"/>
      <c r="C192" s="146"/>
      <c r="D192" s="41"/>
      <c r="E192" s="41"/>
      <c r="F192" s="147"/>
      <c r="G192" s="43"/>
      <c r="H192" s="43"/>
      <c r="I192" s="43"/>
      <c r="J192" s="43"/>
      <c r="K192" s="43"/>
      <c r="L192" s="43"/>
      <c r="M192" s="85" t="str">
        <f t="shared" si="28"/>
        <v/>
      </c>
      <c r="N192" s="48" t="str">
        <f t="shared" si="43"/>
        <v/>
      </c>
      <c r="O192" s="148"/>
    </row>
    <row r="193">
      <c r="B193" s="40"/>
      <c r="C193" s="146"/>
      <c r="D193" s="41"/>
      <c r="E193" s="41"/>
      <c r="F193" s="147"/>
      <c r="G193" s="43"/>
      <c r="H193" s="43"/>
      <c r="I193" s="43"/>
      <c r="J193" s="43"/>
      <c r="K193" s="43"/>
      <c r="L193" s="43"/>
      <c r="M193" s="85" t="str">
        <f t="shared" si="28"/>
        <v/>
      </c>
      <c r="N193" s="48" t="str">
        <f t="shared" si="43"/>
        <v/>
      </c>
      <c r="O193" s="148"/>
    </row>
    <row r="194">
      <c r="B194" s="40"/>
      <c r="C194" s="146"/>
      <c r="D194" s="41"/>
      <c r="E194" s="41"/>
      <c r="F194" s="147"/>
      <c r="G194" s="43"/>
      <c r="H194" s="43"/>
      <c r="I194" s="43"/>
      <c r="J194" s="43"/>
      <c r="K194" s="43"/>
      <c r="L194" s="43"/>
      <c r="M194" s="85" t="str">
        <f t="shared" si="28"/>
        <v/>
      </c>
      <c r="N194" s="48" t="str">
        <f t="shared" si="43"/>
        <v/>
      </c>
      <c r="O194" s="148"/>
    </row>
    <row r="195">
      <c r="B195" s="40"/>
      <c r="C195" s="146"/>
      <c r="D195" s="41"/>
      <c r="E195" s="41"/>
      <c r="F195" s="147"/>
      <c r="G195" s="43"/>
      <c r="H195" s="43"/>
      <c r="I195" s="43"/>
      <c r="J195" s="43"/>
      <c r="K195" s="43"/>
      <c r="L195" s="43"/>
      <c r="M195" s="85" t="str">
        <f t="shared" si="28"/>
        <v/>
      </c>
      <c r="N195" s="48" t="str">
        <f t="shared" si="43"/>
        <v/>
      </c>
      <c r="O195" s="148"/>
    </row>
    <row r="196">
      <c r="B196" s="40"/>
      <c r="C196" s="146"/>
      <c r="D196" s="41"/>
      <c r="E196" s="41"/>
      <c r="F196" s="147"/>
      <c r="G196" s="43"/>
      <c r="H196" s="43"/>
      <c r="I196" s="43"/>
      <c r="J196" s="43"/>
      <c r="K196" s="43"/>
      <c r="L196" s="43"/>
      <c r="M196" s="85" t="str">
        <f t="shared" si="28"/>
        <v/>
      </c>
      <c r="N196" s="48" t="str">
        <f t="shared" si="43"/>
        <v/>
      </c>
      <c r="O196" s="148"/>
    </row>
    <row r="197">
      <c r="B197" s="40"/>
      <c r="C197" s="146"/>
      <c r="D197" s="41"/>
      <c r="E197" s="41"/>
      <c r="F197" s="147"/>
      <c r="G197" s="43"/>
      <c r="H197" s="43"/>
      <c r="I197" s="43"/>
      <c r="J197" s="43"/>
      <c r="K197" s="43"/>
      <c r="L197" s="43"/>
      <c r="M197" s="85" t="str">
        <f t="shared" si="28"/>
        <v/>
      </c>
      <c r="N197" s="48" t="str">
        <f t="shared" si="43"/>
        <v/>
      </c>
      <c r="O197" s="149" t="str">
        <f>M198</f>
        <v/>
      </c>
      <c r="P197" s="56" t="s">
        <v>226</v>
      </c>
    </row>
    <row r="198">
      <c r="B198" s="40"/>
      <c r="C198" s="146"/>
      <c r="D198" s="41"/>
      <c r="E198" s="41"/>
      <c r="F198" s="147"/>
      <c r="G198" s="43"/>
      <c r="H198" s="43"/>
      <c r="I198" s="43"/>
      <c r="J198" s="43"/>
      <c r="K198" s="43"/>
      <c r="L198" s="43"/>
      <c r="M198" s="85" t="str">
        <f t="shared" si="28"/>
        <v/>
      </c>
      <c r="N198" s="48" t="str">
        <f t="shared" si="43"/>
        <v/>
      </c>
      <c r="O198" s="136"/>
      <c r="P198" s="54"/>
    </row>
    <row r="199">
      <c r="B199" s="40"/>
      <c r="C199" s="146"/>
      <c r="D199" s="41"/>
      <c r="E199" s="41"/>
      <c r="F199" s="147"/>
      <c r="G199" s="43"/>
      <c r="H199" s="43"/>
      <c r="I199" s="43"/>
      <c r="J199" s="43"/>
      <c r="K199" s="43"/>
      <c r="L199" s="43"/>
      <c r="M199" s="85" t="str">
        <f t="shared" si="28"/>
        <v/>
      </c>
      <c r="N199" s="48" t="str">
        <f t="shared" si="43"/>
        <v/>
      </c>
      <c r="O199" s="136"/>
      <c r="P199" s="54"/>
    </row>
    <row r="200">
      <c r="B200" s="40"/>
      <c r="C200" s="146"/>
      <c r="D200" s="41"/>
      <c r="E200" s="41"/>
      <c r="F200" s="147"/>
      <c r="G200" s="43"/>
      <c r="H200" s="43"/>
      <c r="I200" s="43"/>
      <c r="J200" s="43"/>
      <c r="K200" s="43"/>
      <c r="L200" s="43"/>
      <c r="M200" s="85" t="str">
        <f t="shared" si="28"/>
        <v/>
      </c>
      <c r="N200" s="48" t="str">
        <f t="shared" si="43"/>
        <v/>
      </c>
      <c r="O200" s="149" t="str">
        <f>M201</f>
        <v/>
      </c>
      <c r="P200" s="56" t="s">
        <v>226</v>
      </c>
    </row>
    <row r="201">
      <c r="B201" s="40"/>
      <c r="C201" s="146"/>
      <c r="D201" s="41"/>
      <c r="E201" s="41"/>
      <c r="F201" s="147"/>
      <c r="G201" s="43"/>
      <c r="H201" s="43"/>
      <c r="I201" s="43"/>
      <c r="J201" s="43"/>
      <c r="K201" s="43"/>
      <c r="L201" s="43"/>
      <c r="M201" s="85" t="str">
        <f t="shared" si="28"/>
        <v/>
      </c>
      <c r="N201" s="48" t="str">
        <f t="shared" si="43"/>
        <v/>
      </c>
      <c r="O201" s="150"/>
      <c r="P201" s="54"/>
    </row>
    <row r="202">
      <c r="B202" s="40"/>
      <c r="C202" s="146"/>
      <c r="D202" s="41"/>
      <c r="E202" s="41"/>
      <c r="F202" s="147"/>
      <c r="G202" s="43"/>
      <c r="H202" s="43"/>
      <c r="I202" s="43"/>
      <c r="J202" s="43"/>
      <c r="K202" s="43"/>
      <c r="L202" s="43"/>
      <c r="M202" s="85" t="str">
        <f t="shared" si="28"/>
        <v/>
      </c>
      <c r="N202" s="48" t="str">
        <f t="shared" si="43"/>
        <v/>
      </c>
      <c r="O202" s="150"/>
      <c r="P202" s="54"/>
    </row>
    <row r="203">
      <c r="B203" s="40"/>
      <c r="C203" s="146"/>
      <c r="D203" s="41"/>
      <c r="E203" s="41"/>
      <c r="F203" s="147"/>
      <c r="G203" s="43"/>
      <c r="H203" s="43"/>
      <c r="I203" s="43"/>
      <c r="J203" s="43"/>
      <c r="K203" s="43"/>
      <c r="L203" s="43"/>
      <c r="M203" s="85" t="str">
        <f t="shared" si="28"/>
        <v/>
      </c>
      <c r="N203" s="48" t="str">
        <f t="shared" si="43"/>
        <v/>
      </c>
      <c r="O203" s="149">
        <f>O208-O200</f>
        <v>0</v>
      </c>
      <c r="P203" s="56" t="s">
        <v>226</v>
      </c>
    </row>
    <row r="204">
      <c r="B204" s="40"/>
      <c r="C204" s="146"/>
      <c r="D204" s="41"/>
      <c r="E204" s="41"/>
      <c r="F204" s="147"/>
      <c r="G204" s="43"/>
      <c r="H204" s="43"/>
      <c r="I204" s="43"/>
      <c r="J204" s="43"/>
      <c r="K204" s="43"/>
      <c r="L204" s="43"/>
      <c r="M204" s="85" t="str">
        <f t="shared" si="28"/>
        <v/>
      </c>
      <c r="N204" s="48" t="str">
        <f t="shared" si="43"/>
        <v/>
      </c>
      <c r="O204" s="150"/>
      <c r="P204" s="54"/>
    </row>
    <row r="205">
      <c r="N205" s="4"/>
      <c r="O205" s="149" t="str">
        <f>N206</f>
        <v/>
      </c>
      <c r="P205" s="56" t="s">
        <v>226</v>
      </c>
    </row>
    <row r="206">
      <c r="N206" s="4"/>
      <c r="O206" s="150"/>
      <c r="P206" s="54"/>
    </row>
    <row r="207">
      <c r="N207" s="4"/>
      <c r="O207" s="150"/>
      <c r="P207" s="54"/>
    </row>
    <row r="208">
      <c r="N208" s="4"/>
      <c r="O208" s="149">
        <f>M209+N210+N211+N212+N213+N214+N215-M216-N217-N218+M219-M220-M221</f>
        <v>0</v>
      </c>
      <c r="P208" s="56" t="s">
        <v>226</v>
      </c>
    </row>
    <row r="212">
      <c r="N212" s="4"/>
    </row>
    <row r="213">
      <c r="N213" s="4"/>
    </row>
    <row r="214">
      <c r="N214" s="4"/>
    </row>
    <row r="215">
      <c r="N215" s="4"/>
    </row>
    <row r="216">
      <c r="N216" s="4"/>
    </row>
    <row r="217">
      <c r="N217" s="4"/>
    </row>
    <row r="218">
      <c r="N218" s="4"/>
    </row>
    <row r="219">
      <c r="N219" s="4"/>
    </row>
    <row r="220">
      <c r="N220" s="4"/>
    </row>
    <row r="221">
      <c r="N221" s="4"/>
    </row>
    <row r="222">
      <c r="N222" s="4"/>
    </row>
    <row r="223">
      <c r="N223" s="4"/>
    </row>
    <row r="224">
      <c r="N224" s="4"/>
    </row>
    <row r="225">
      <c r="N225" s="4"/>
    </row>
    <row r="226">
      <c r="N226" s="4"/>
    </row>
    <row r="227">
      <c r="N227" s="4"/>
    </row>
    <row r="228">
      <c r="N228" s="4"/>
    </row>
    <row r="229">
      <c r="N229" s="4"/>
    </row>
    <row r="230">
      <c r="N230" s="4"/>
    </row>
    <row r="231">
      <c r="N231" s="4"/>
    </row>
    <row r="232">
      <c r="N232" s="4"/>
    </row>
    <row r="233">
      <c r="N233" s="4"/>
    </row>
    <row r="234">
      <c r="N234" s="4"/>
    </row>
    <row r="235">
      <c r="N235" s="4"/>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sheetData>
  <mergeCells count="7">
    <mergeCell ref="B8:D8"/>
    <mergeCell ref="AB8:AC8"/>
    <mergeCell ref="R36:V36"/>
    <mergeCell ref="D149:E149"/>
    <mergeCell ref="D150:E150"/>
    <mergeCell ref="D151:E151"/>
    <mergeCell ref="D152:E152"/>
  </mergeCell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min="6" max="6" width="15.63"/>
    <col customWidth="1" min="17" max="17" width="24.88"/>
    <col customWidth="1" min="18" max="18" width="24.0"/>
    <col customWidth="1" min="20" max="20" width="24.88"/>
  </cols>
  <sheetData>
    <row r="1">
      <c r="A1" s="3" t="s">
        <v>1033</v>
      </c>
      <c r="N1" s="4"/>
    </row>
    <row r="2">
      <c r="A2" s="5" t="s">
        <v>1034</v>
      </c>
      <c r="B2" s="6"/>
      <c r="C2" s="6"/>
      <c r="D2" s="6"/>
      <c r="E2" s="6"/>
      <c r="F2" s="6"/>
      <c r="G2" s="6"/>
      <c r="H2" s="6"/>
      <c r="I2" s="6"/>
      <c r="J2" s="6"/>
      <c r="K2" s="6"/>
      <c r="N2" s="4"/>
    </row>
    <row r="3">
      <c r="A3" s="5" t="s">
        <v>1035</v>
      </c>
      <c r="B3" s="6"/>
      <c r="C3" s="6"/>
      <c r="D3" s="6"/>
      <c r="E3" s="6"/>
      <c r="F3" s="6"/>
      <c r="G3" s="6"/>
      <c r="H3" s="6"/>
      <c r="I3" s="6"/>
      <c r="J3" s="6"/>
      <c r="K3" s="6"/>
      <c r="N3" s="4"/>
    </row>
    <row r="4">
      <c r="A4" s="7" t="s">
        <v>1036</v>
      </c>
      <c r="N4" s="4"/>
      <c r="Y4" s="8" t="s">
        <v>7</v>
      </c>
    </row>
    <row r="5">
      <c r="A5" s="9" t="s">
        <v>1037</v>
      </c>
      <c r="N5" s="4"/>
      <c r="Y5" s="2" t="s">
        <v>9</v>
      </c>
      <c r="AA5" s="10">
        <v>2021.0</v>
      </c>
    </row>
    <row r="6">
      <c r="A6" s="9" t="s">
        <v>10</v>
      </c>
      <c r="E6" s="11"/>
      <c r="F6" s="11"/>
      <c r="N6" s="4"/>
      <c r="Y6" s="2" t="s">
        <v>11</v>
      </c>
      <c r="AA6" s="12">
        <f>DATEVALUE("12/31/" &amp; AA5)</f>
        <v>44561</v>
      </c>
    </row>
    <row r="7">
      <c r="A7" s="9"/>
      <c r="E7" s="11"/>
      <c r="F7" s="11"/>
      <c r="N7" s="4"/>
      <c r="Y7" s="2" t="s">
        <v>12</v>
      </c>
      <c r="AA7" s="13">
        <v>0.01</v>
      </c>
    </row>
    <row r="8">
      <c r="B8" s="14" t="str">
        <f>"Enter your management fees (for the entire year of " &amp; AA5 &amp; ") using one of the three methods below:"</f>
        <v>Enter your management fees (for the entire year of 2021) using one of the three methods below:</v>
      </c>
      <c r="E8" s="15">
        <v>203.15</v>
      </c>
      <c r="F8" s="8"/>
      <c r="G8" s="2" t="s">
        <v>13</v>
      </c>
      <c r="J8" s="151">
        <f>E8/AA8</f>
        <v>0.02293492532</v>
      </c>
      <c r="Y8" s="2" t="s">
        <v>14</v>
      </c>
      <c r="AA8" s="17">
        <v>8857.67</v>
      </c>
      <c r="AB8" s="7" t="s">
        <v>15</v>
      </c>
      <c r="AD8" s="7"/>
      <c r="AE8" s="7"/>
      <c r="AF8" s="7"/>
      <c r="AG8" s="7"/>
      <c r="AH8" s="7"/>
      <c r="AI8" s="7"/>
      <c r="AJ8" s="7"/>
      <c r="AK8" s="7"/>
      <c r="AL8" s="7"/>
      <c r="AM8" s="7"/>
      <c r="AN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408</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t="s">
        <v>1038</v>
      </c>
      <c r="G20" s="36" t="s">
        <v>699</v>
      </c>
      <c r="H20" s="36"/>
      <c r="I20" s="36"/>
      <c r="J20" s="36"/>
      <c r="K20" s="37"/>
      <c r="L20" s="37"/>
      <c r="M20" s="38"/>
      <c r="N20" s="39"/>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row>
    <row r="21">
      <c r="B21" s="40" t="s">
        <v>37</v>
      </c>
      <c r="C21" s="41"/>
      <c r="D21" s="42"/>
      <c r="E21" s="42"/>
      <c r="F21" s="43"/>
      <c r="G21" s="43"/>
      <c r="H21" s="43"/>
      <c r="I21" s="43"/>
      <c r="J21" s="43"/>
      <c r="K21" s="44"/>
      <c r="L21" s="44"/>
      <c r="M21" s="45"/>
    </row>
    <row r="22">
      <c r="B22" s="40" t="s">
        <v>38</v>
      </c>
      <c r="C22" s="41" t="s">
        <v>39</v>
      </c>
      <c r="D22" s="42"/>
      <c r="E22" s="42"/>
      <c r="F22" s="43" t="s">
        <v>1039</v>
      </c>
      <c r="G22" s="43" t="s">
        <v>811</v>
      </c>
      <c r="H22" s="43"/>
      <c r="I22" s="43"/>
      <c r="J22" s="43"/>
      <c r="K22" s="44"/>
      <c r="L22" s="44"/>
      <c r="M22" s="45"/>
      <c r="N22" s="409" t="s">
        <v>1040</v>
      </c>
      <c r="O22" s="46"/>
      <c r="P22" s="46"/>
      <c r="Q22" s="46"/>
    </row>
    <row r="23">
      <c r="B23" s="40" t="s">
        <v>42</v>
      </c>
      <c r="C23" s="41" t="s">
        <v>43</v>
      </c>
      <c r="D23" s="41" t="s">
        <v>44</v>
      </c>
      <c r="E23" s="42"/>
      <c r="F23" s="219" t="s">
        <v>1041</v>
      </c>
      <c r="G23" s="43" t="s">
        <v>699</v>
      </c>
      <c r="H23" s="43"/>
      <c r="I23" s="43"/>
      <c r="J23" s="43"/>
      <c r="K23" s="44"/>
      <c r="L23" s="44"/>
      <c r="M23" s="45"/>
      <c r="N23" s="46" t="s">
        <v>1042</v>
      </c>
      <c r="O23" s="46"/>
      <c r="P23" s="46"/>
      <c r="Q23" s="46"/>
    </row>
    <row r="24">
      <c r="B24" s="40" t="s">
        <v>42</v>
      </c>
      <c r="C24" s="41" t="s">
        <v>47</v>
      </c>
      <c r="D24" s="41" t="s">
        <v>48</v>
      </c>
      <c r="E24" s="42"/>
      <c r="F24" s="219" t="s">
        <v>1043</v>
      </c>
      <c r="G24" s="43" t="s">
        <v>1044</v>
      </c>
      <c r="H24" s="43"/>
      <c r="I24" s="43"/>
      <c r="J24" s="43"/>
      <c r="K24" s="44"/>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50" si="4">if(Count(F26:L26)&gt;0,sum(F26:L26),"")</f>
        <v/>
      </c>
      <c r="N26" s="48" t="str">
        <f t="shared" ref="N26:N50" si="5">if(ISNUMBER(M26)=false,"",if($J$8&lt;&gt;0,if(M26&lt;&gt;"",M26*$J$8,""),""))</f>
        <v/>
      </c>
    </row>
    <row r="27">
      <c r="B27" s="40">
        <v>1.0</v>
      </c>
      <c r="C27" s="41" t="s">
        <v>51</v>
      </c>
      <c r="D27" s="42"/>
      <c r="E27" s="42"/>
      <c r="F27" s="49"/>
      <c r="G27" s="49"/>
      <c r="H27" s="49"/>
      <c r="I27" s="49"/>
      <c r="J27" s="49"/>
      <c r="K27" s="50"/>
      <c r="L27" s="50"/>
      <c r="M27" s="45" t="str">
        <f t="shared" si="4"/>
        <v/>
      </c>
      <c r="N27" s="48" t="str">
        <f t="shared" si="5"/>
        <v/>
      </c>
      <c r="O27" s="153"/>
    </row>
    <row r="28">
      <c r="B28" s="40">
        <v>2.0</v>
      </c>
      <c r="C28" s="41" t="s">
        <v>52</v>
      </c>
      <c r="D28" s="42"/>
      <c r="E28" s="42"/>
      <c r="F28" s="49"/>
      <c r="G28" s="49"/>
      <c r="H28" s="49"/>
      <c r="I28" s="49"/>
      <c r="J28" s="49"/>
      <c r="K28" s="50"/>
      <c r="L28" s="50"/>
      <c r="M28" s="45" t="str">
        <f t="shared" si="4"/>
        <v/>
      </c>
      <c r="N28" s="48" t="str">
        <f t="shared" si="5"/>
        <v/>
      </c>
      <c r="O28" s="153"/>
    </row>
    <row r="29">
      <c r="B29" s="40">
        <v>3.0</v>
      </c>
      <c r="C29" s="41" t="s">
        <v>53</v>
      </c>
      <c r="D29" s="42"/>
      <c r="E29" s="42"/>
      <c r="F29" s="50"/>
      <c r="G29" s="50"/>
      <c r="H29" s="50"/>
      <c r="I29" s="50"/>
      <c r="J29" s="50"/>
      <c r="K29" s="50"/>
      <c r="L29" s="50"/>
      <c r="M29" s="45" t="str">
        <f t="shared" si="4"/>
        <v/>
      </c>
      <c r="N29" s="48" t="str">
        <f t="shared" si="5"/>
        <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row>
    <row r="33">
      <c r="B33" s="40">
        <v>5.0</v>
      </c>
      <c r="C33" s="41" t="s">
        <v>60</v>
      </c>
      <c r="D33" s="42"/>
      <c r="E33" s="42"/>
      <c r="F33" s="49"/>
      <c r="G33" s="49">
        <v>204.3</v>
      </c>
      <c r="H33" s="49"/>
      <c r="I33" s="50"/>
      <c r="J33" s="50"/>
      <c r="K33" s="50"/>
      <c r="L33" s="50"/>
      <c r="M33" s="51">
        <f t="shared" si="4"/>
        <v>204.3</v>
      </c>
      <c r="N33" s="48">
        <f t="shared" si="5"/>
        <v>4.685605244</v>
      </c>
      <c r="O33" s="154">
        <v>4.0</v>
      </c>
      <c r="P33" s="2" t="s">
        <v>61</v>
      </c>
    </row>
    <row r="34">
      <c r="B34" s="40" t="s">
        <v>62</v>
      </c>
      <c r="C34" s="41" t="s">
        <v>63</v>
      </c>
      <c r="D34" s="42"/>
      <c r="E34" s="42"/>
      <c r="F34" s="50"/>
      <c r="G34" s="50"/>
      <c r="H34" s="50"/>
      <c r="I34" s="50"/>
      <c r="J34" s="50"/>
      <c r="K34" s="50"/>
      <c r="L34" s="50"/>
      <c r="M34" s="45" t="str">
        <f t="shared" si="4"/>
        <v/>
      </c>
      <c r="N34" s="48" t="str">
        <f t="shared" si="5"/>
        <v/>
      </c>
      <c r="O34" s="154"/>
    </row>
    <row r="35">
      <c r="B35" s="40" t="s">
        <v>65</v>
      </c>
      <c r="C35" s="41" t="s">
        <v>66</v>
      </c>
      <c r="D35" s="42"/>
      <c r="E35" s="42"/>
      <c r="F35" s="50"/>
      <c r="G35" s="50"/>
      <c r="H35" s="50"/>
      <c r="I35" s="50"/>
      <c r="J35" s="50"/>
      <c r="K35" s="50"/>
      <c r="L35" s="50"/>
      <c r="M35" s="45" t="str">
        <f t="shared" si="4"/>
        <v/>
      </c>
      <c r="N35" s="48" t="str">
        <f t="shared" si="5"/>
        <v/>
      </c>
      <c r="O35" s="154"/>
    </row>
    <row r="36">
      <c r="B36" s="40" t="s">
        <v>67</v>
      </c>
      <c r="C36" s="41" t="s">
        <v>68</v>
      </c>
      <c r="D36" s="42"/>
      <c r="E36" s="42"/>
      <c r="F36" s="50"/>
      <c r="G36" s="50"/>
      <c r="H36" s="50"/>
      <c r="I36" s="50"/>
      <c r="J36" s="50"/>
      <c r="K36" s="50"/>
      <c r="L36" s="50"/>
      <c r="M36" s="45" t="str">
        <f t="shared" si="4"/>
        <v/>
      </c>
      <c r="N36" s="48" t="str">
        <f t="shared" si="5"/>
        <v/>
      </c>
      <c r="O36" s="153"/>
      <c r="Q36" s="52" t="s">
        <v>69</v>
      </c>
      <c r="R36" s="53" t="s">
        <v>70</v>
      </c>
    </row>
    <row r="37">
      <c r="B37" s="40">
        <v>7.0</v>
      </c>
      <c r="C37" s="41" t="s">
        <v>71</v>
      </c>
      <c r="D37" s="42"/>
      <c r="E37" s="42"/>
      <c r="F37" s="50"/>
      <c r="G37" s="50"/>
      <c r="H37" s="50"/>
      <c r="I37" s="50"/>
      <c r="J37" s="50"/>
      <c r="K37" s="50"/>
      <c r="L37" s="50"/>
      <c r="M37" s="45" t="str">
        <f t="shared" si="4"/>
        <v/>
      </c>
      <c r="N37" s="48" t="str">
        <f t="shared" si="5"/>
        <v/>
      </c>
      <c r="O37" s="153"/>
      <c r="Q37" s="54"/>
      <c r="R37" s="55" t="s">
        <v>72</v>
      </c>
      <c r="S37" s="56" t="s">
        <v>73</v>
      </c>
      <c r="T37" s="52" t="s">
        <v>74</v>
      </c>
      <c r="U37" s="56" t="s">
        <v>75</v>
      </c>
      <c r="V37" s="56" t="s">
        <v>76</v>
      </c>
    </row>
    <row r="38">
      <c r="B38" s="40">
        <v>8.0</v>
      </c>
      <c r="C38" s="41" t="s">
        <v>77</v>
      </c>
      <c r="D38" s="42"/>
      <c r="E38" s="42"/>
      <c r="F38" s="50"/>
      <c r="G38" s="50"/>
      <c r="H38" s="50"/>
      <c r="I38" s="50"/>
      <c r="J38" s="50"/>
      <c r="K38" s="50"/>
      <c r="L38" s="50"/>
      <c r="M38" s="45" t="str">
        <f t="shared" si="4"/>
        <v/>
      </c>
      <c r="N38" s="48" t="str">
        <f t="shared" si="5"/>
        <v/>
      </c>
      <c r="O38" s="153"/>
      <c r="Q38" s="56" t="s">
        <v>78</v>
      </c>
      <c r="R38" s="57"/>
      <c r="S38" s="58" t="str">
        <f t="shared" ref="S38:S41" si="6">R38/$Q$38</f>
        <v>#VALUE!</v>
      </c>
      <c r="T38" s="57"/>
      <c r="U38" s="59" t="str">
        <f t="shared" ref="U38:U40" si="7">$S$35*S38</f>
        <v>#VALUE!</v>
      </c>
      <c r="V38" s="56" t="s">
        <v>79</v>
      </c>
    </row>
    <row r="39">
      <c r="B39" s="40" t="s">
        <v>80</v>
      </c>
      <c r="C39" s="41" t="s">
        <v>81</v>
      </c>
      <c r="D39" s="42"/>
      <c r="E39" s="42"/>
      <c r="F39" s="50"/>
      <c r="G39" s="50"/>
      <c r="H39" s="50"/>
      <c r="I39" s="50"/>
      <c r="J39" s="50"/>
      <c r="K39" s="50"/>
      <c r="L39" s="50"/>
      <c r="M39" s="45" t="str">
        <f t="shared" si="4"/>
        <v/>
      </c>
      <c r="N39" s="48" t="str">
        <f t="shared" si="5"/>
        <v/>
      </c>
      <c r="O39" s="153"/>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O40" s="153"/>
      <c r="Q40" s="56" t="s">
        <v>85</v>
      </c>
      <c r="R40" s="57"/>
      <c r="S40" s="58" t="str">
        <f t="shared" si="6"/>
        <v>#VALUE!</v>
      </c>
      <c r="T40" s="54"/>
      <c r="U40" s="59" t="str">
        <f t="shared" si="7"/>
        <v>#VALUE!</v>
      </c>
      <c r="V40" s="8" t="s">
        <v>86</v>
      </c>
    </row>
    <row r="41">
      <c r="B41" s="40" t="s">
        <v>87</v>
      </c>
      <c r="C41" s="41" t="s">
        <v>88</v>
      </c>
      <c r="D41" s="42"/>
      <c r="E41" s="42"/>
      <c r="F41" s="50"/>
      <c r="G41" s="50"/>
      <c r="H41" s="50"/>
      <c r="I41" s="50"/>
      <c r="J41" s="50"/>
      <c r="K41" s="50"/>
      <c r="L41" s="50"/>
      <c r="M41" s="45" t="str">
        <f t="shared" si="4"/>
        <v/>
      </c>
      <c r="N41" s="48" t="str">
        <f t="shared" si="5"/>
        <v/>
      </c>
      <c r="O41" s="153"/>
      <c r="Q41" s="60" t="s">
        <v>89</v>
      </c>
      <c r="R41" s="57"/>
      <c r="S41" s="58" t="str">
        <f t="shared" si="6"/>
        <v>#VALUE!</v>
      </c>
      <c r="T41" s="54"/>
      <c r="U41" s="54"/>
      <c r="V41" s="54"/>
    </row>
    <row r="42">
      <c r="B42" s="40">
        <v>10.0</v>
      </c>
      <c r="C42" s="41" t="s">
        <v>90</v>
      </c>
      <c r="D42" s="42"/>
      <c r="E42" s="42"/>
      <c r="F42" s="50"/>
      <c r="G42" s="50"/>
      <c r="H42" s="50"/>
      <c r="I42" s="50"/>
      <c r="J42" s="50"/>
      <c r="K42" s="50"/>
      <c r="L42" s="50"/>
      <c r="M42" s="45" t="str">
        <f t="shared" si="4"/>
        <v/>
      </c>
      <c r="N42" s="48" t="str">
        <f t="shared" si="5"/>
        <v/>
      </c>
      <c r="O42" s="153"/>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50"/>
      <c r="G44" s="50"/>
      <c r="H44" s="50"/>
      <c r="I44" s="50"/>
      <c r="J44" s="50"/>
      <c r="K44" s="50"/>
      <c r="L44" s="50"/>
      <c r="M44" s="45" t="str">
        <f t="shared" si="4"/>
        <v/>
      </c>
      <c r="N44" s="48" t="str">
        <f t="shared" si="5"/>
        <v/>
      </c>
      <c r="O44" s="153"/>
    </row>
    <row r="45">
      <c r="B45" s="40"/>
      <c r="C45" s="41" t="s">
        <v>96</v>
      </c>
      <c r="D45" s="41" t="s">
        <v>97</v>
      </c>
      <c r="E45" s="42"/>
      <c r="F45" s="50"/>
      <c r="G45" s="50"/>
      <c r="H45" s="50"/>
      <c r="I45" s="50"/>
      <c r="J45" s="50"/>
      <c r="K45" s="50"/>
      <c r="L45" s="50"/>
      <c r="M45" s="45" t="str">
        <f t="shared" si="4"/>
        <v/>
      </c>
      <c r="N45" s="48" t="str">
        <f t="shared" si="5"/>
        <v/>
      </c>
      <c r="O45" s="153"/>
    </row>
    <row r="46">
      <c r="B46" s="40"/>
      <c r="C46" s="41" t="s">
        <v>98</v>
      </c>
      <c r="D46" s="42"/>
      <c r="E46" s="42"/>
      <c r="F46" s="50"/>
      <c r="G46" s="50"/>
      <c r="H46" s="50"/>
      <c r="I46" s="50"/>
      <c r="J46" s="50"/>
      <c r="K46" s="50"/>
      <c r="L46" s="50"/>
      <c r="M46" s="45" t="str">
        <f t="shared" si="4"/>
        <v/>
      </c>
      <c r="N46" s="48" t="str">
        <f t="shared" si="5"/>
        <v/>
      </c>
      <c r="O46" s="153"/>
    </row>
    <row r="47">
      <c r="B47" s="40">
        <v>12.0</v>
      </c>
      <c r="C47" s="41" t="s">
        <v>99</v>
      </c>
      <c r="D47" s="42"/>
      <c r="E47" s="42"/>
      <c r="F47" s="49"/>
      <c r="G47" s="50"/>
      <c r="H47" s="50"/>
      <c r="I47" s="50"/>
      <c r="J47" s="50"/>
      <c r="K47" s="50"/>
      <c r="L47" s="50"/>
      <c r="M47" s="45" t="str">
        <f t="shared" si="4"/>
        <v/>
      </c>
      <c r="N47" s="48" t="str">
        <f t="shared" si="5"/>
        <v/>
      </c>
      <c r="O47" s="153"/>
    </row>
    <row r="48">
      <c r="B48" s="63" t="s">
        <v>100</v>
      </c>
      <c r="C48" s="64" t="s">
        <v>101</v>
      </c>
      <c r="D48" s="64"/>
      <c r="E48" s="65"/>
      <c r="F48" s="220"/>
      <c r="G48" s="220"/>
      <c r="H48" s="220"/>
      <c r="I48" s="220"/>
      <c r="J48" s="220"/>
      <c r="K48" s="220"/>
      <c r="L48" s="220"/>
      <c r="M48" s="67" t="str">
        <f t="shared" si="4"/>
        <v/>
      </c>
      <c r="N48" s="68" t="str">
        <f t="shared" si="5"/>
        <v/>
      </c>
      <c r="O48" s="155"/>
      <c r="P48" s="2"/>
    </row>
    <row r="49">
      <c r="B49" s="63"/>
      <c r="C49" s="64" t="s">
        <v>102</v>
      </c>
      <c r="D49" s="64" t="s">
        <v>97</v>
      </c>
      <c r="E49" s="65"/>
      <c r="F49" s="220"/>
      <c r="G49" s="220"/>
      <c r="H49" s="220"/>
      <c r="I49" s="220"/>
      <c r="J49" s="220"/>
      <c r="K49" s="220"/>
      <c r="L49" s="220"/>
      <c r="M49" s="67" t="str">
        <f t="shared" si="4"/>
        <v/>
      </c>
      <c r="N49" s="68" t="str">
        <f t="shared" si="5"/>
        <v/>
      </c>
      <c r="O49" s="155"/>
      <c r="P49" s="2" t="s">
        <v>104</v>
      </c>
    </row>
    <row r="50">
      <c r="B50" s="40"/>
      <c r="C50" s="64" t="s">
        <v>105</v>
      </c>
      <c r="D50" s="64" t="s">
        <v>106</v>
      </c>
      <c r="E50" s="65"/>
      <c r="F50" s="125">
        <v>38199.0</v>
      </c>
      <c r="G50" s="220"/>
      <c r="H50" s="220"/>
      <c r="I50" s="220"/>
      <c r="J50" s="220"/>
      <c r="K50" s="220"/>
      <c r="L50" s="220"/>
      <c r="M50" s="71">
        <f t="shared" si="4"/>
        <v>38199</v>
      </c>
      <c r="N50" s="68">
        <f t="shared" si="5"/>
        <v>876.0912125</v>
      </c>
      <c r="O50" s="156">
        <v>1078.0</v>
      </c>
      <c r="P50" s="73" t="s">
        <v>107</v>
      </c>
    </row>
    <row r="51">
      <c r="B51" s="40"/>
      <c r="C51" s="64" t="s">
        <v>108</v>
      </c>
      <c r="D51" s="42"/>
      <c r="E51" s="42"/>
      <c r="F51" s="50"/>
      <c r="G51" s="50"/>
      <c r="H51" s="50"/>
      <c r="I51" s="50"/>
      <c r="J51" s="50"/>
      <c r="K51" s="50"/>
      <c r="L51" s="50"/>
      <c r="M51" s="45"/>
      <c r="N51" s="48"/>
      <c r="O51" s="153"/>
    </row>
    <row r="52">
      <c r="B52" s="40" t="s">
        <v>109</v>
      </c>
      <c r="C52" s="41" t="s">
        <v>110</v>
      </c>
      <c r="D52" s="42"/>
      <c r="E52" s="42"/>
      <c r="F52" s="50"/>
      <c r="G52" s="50"/>
      <c r="H52" s="50"/>
      <c r="I52" s="50"/>
      <c r="J52" s="50"/>
      <c r="K52" s="50"/>
      <c r="L52" s="50"/>
      <c r="M52" s="45" t="str">
        <f t="shared" ref="M52:M67" si="8">if(Count(F52:L52)&gt;0,sum(F52:L52),"")</f>
        <v/>
      </c>
      <c r="N52" s="48" t="str">
        <f t="shared" ref="N52:N67" si="9">if(ISNUMBER(M52)=false,"",if($J$8&lt;&gt;0,if(M52&lt;&gt;"",M52*$J$8,""),""))</f>
        <v/>
      </c>
      <c r="O52" s="153"/>
    </row>
    <row r="53">
      <c r="B53" s="40"/>
      <c r="C53" s="41" t="s">
        <v>111</v>
      </c>
      <c r="D53" s="41"/>
      <c r="E53" s="42"/>
      <c r="F53" s="50"/>
      <c r="G53" s="50"/>
      <c r="H53" s="50"/>
      <c r="I53" s="50"/>
      <c r="J53" s="50"/>
      <c r="K53" s="50"/>
      <c r="L53" s="50"/>
      <c r="M53" s="45" t="str">
        <f t="shared" si="8"/>
        <v/>
      </c>
      <c r="N53" s="48" t="str">
        <f t="shared" si="9"/>
        <v/>
      </c>
      <c r="O53" s="153"/>
    </row>
    <row r="54">
      <c r="B54" s="40" t="s">
        <v>112</v>
      </c>
      <c r="C54" s="41" t="s">
        <v>113</v>
      </c>
      <c r="D54" s="42"/>
      <c r="E54" s="42"/>
      <c r="F54" s="50"/>
      <c r="G54" s="50"/>
      <c r="H54" s="50"/>
      <c r="I54" s="50"/>
      <c r="J54" s="50"/>
      <c r="K54" s="50"/>
      <c r="L54" s="50"/>
      <c r="M54" s="45" t="str">
        <f t="shared" si="8"/>
        <v/>
      </c>
      <c r="N54" s="48" t="str">
        <f t="shared" si="9"/>
        <v/>
      </c>
      <c r="O54" s="153"/>
    </row>
    <row r="55">
      <c r="B55" s="40"/>
      <c r="C55" s="41" t="s">
        <v>114</v>
      </c>
      <c r="D55" s="42"/>
      <c r="E55" s="42"/>
      <c r="F55" s="50"/>
      <c r="G55" s="50"/>
      <c r="H55" s="50"/>
      <c r="I55" s="50"/>
      <c r="J55" s="50"/>
      <c r="K55" s="50"/>
      <c r="L55" s="50"/>
      <c r="M55" s="45" t="str">
        <f t="shared" si="8"/>
        <v/>
      </c>
      <c r="N55" s="48" t="str">
        <f t="shared" si="9"/>
        <v/>
      </c>
      <c r="O55" s="153"/>
    </row>
    <row r="56">
      <c r="B56" s="40" t="s">
        <v>115</v>
      </c>
      <c r="C56" s="41" t="s">
        <v>116</v>
      </c>
      <c r="D56" s="42"/>
      <c r="E56" s="42"/>
      <c r="F56" s="50"/>
      <c r="G56" s="50"/>
      <c r="H56" s="50"/>
      <c r="I56" s="50"/>
      <c r="J56" s="50"/>
      <c r="K56" s="50"/>
      <c r="L56" s="50"/>
      <c r="M56" s="45" t="str">
        <f t="shared" si="8"/>
        <v/>
      </c>
      <c r="N56" s="48" t="str">
        <f t="shared" si="9"/>
        <v/>
      </c>
      <c r="O56" s="153"/>
    </row>
    <row r="57">
      <c r="B57" s="40"/>
      <c r="C57" s="41" t="s">
        <v>117</v>
      </c>
      <c r="D57" s="42"/>
      <c r="E57" s="42"/>
      <c r="F57" s="50"/>
      <c r="G57" s="50"/>
      <c r="H57" s="50"/>
      <c r="I57" s="50"/>
      <c r="J57" s="50"/>
      <c r="K57" s="50"/>
      <c r="L57" s="50"/>
      <c r="M57" s="45" t="str">
        <f t="shared" si="8"/>
        <v/>
      </c>
      <c r="N57" s="48" t="str">
        <f t="shared" si="9"/>
        <v/>
      </c>
      <c r="O57" s="153"/>
    </row>
    <row r="58">
      <c r="B58" s="40"/>
      <c r="C58" s="41" t="s">
        <v>117</v>
      </c>
      <c r="D58" s="42"/>
      <c r="E58" s="42"/>
      <c r="F58" s="50"/>
      <c r="G58" s="50"/>
      <c r="H58" s="50"/>
      <c r="I58" s="50"/>
      <c r="J58" s="50"/>
      <c r="K58" s="50"/>
      <c r="L58" s="50"/>
      <c r="M58" s="45" t="str">
        <f t="shared" si="8"/>
        <v/>
      </c>
      <c r="N58" s="48" t="str">
        <f t="shared" si="9"/>
        <v/>
      </c>
      <c r="O58" s="153"/>
    </row>
    <row r="59">
      <c r="B59" s="40"/>
      <c r="C59" s="41" t="s">
        <v>117</v>
      </c>
      <c r="D59" s="42"/>
      <c r="E59" s="42"/>
      <c r="F59" s="50"/>
      <c r="G59" s="50"/>
      <c r="H59" s="50"/>
      <c r="I59" s="50"/>
      <c r="J59" s="50"/>
      <c r="K59" s="50"/>
      <c r="L59" s="50"/>
      <c r="M59" s="45" t="str">
        <f t="shared" si="8"/>
        <v/>
      </c>
      <c r="N59" s="48" t="str">
        <f t="shared" si="9"/>
        <v/>
      </c>
      <c r="O59" s="153"/>
    </row>
    <row r="60">
      <c r="B60" s="40"/>
      <c r="C60" s="41" t="s">
        <v>117</v>
      </c>
      <c r="D60" s="42"/>
      <c r="E60" s="42"/>
      <c r="F60" s="50"/>
      <c r="G60" s="50"/>
      <c r="H60" s="50"/>
      <c r="I60" s="50"/>
      <c r="J60" s="50"/>
      <c r="K60" s="50"/>
      <c r="L60" s="50"/>
      <c r="M60" s="45" t="str">
        <f t="shared" si="8"/>
        <v/>
      </c>
      <c r="N60" s="48" t="str">
        <f t="shared" si="9"/>
        <v/>
      </c>
      <c r="O60" s="153"/>
    </row>
    <row r="61">
      <c r="B61" s="40"/>
      <c r="C61" s="41" t="s">
        <v>117</v>
      </c>
      <c r="D61" s="42"/>
      <c r="E61" s="42"/>
      <c r="F61" s="50"/>
      <c r="G61" s="50"/>
      <c r="H61" s="50"/>
      <c r="I61" s="50"/>
      <c r="J61" s="50"/>
      <c r="K61" s="50"/>
      <c r="L61" s="50"/>
      <c r="M61" s="45" t="str">
        <f t="shared" si="8"/>
        <v/>
      </c>
      <c r="N61" s="48" t="str">
        <f t="shared" si="9"/>
        <v/>
      </c>
      <c r="O61" s="153"/>
    </row>
    <row r="62">
      <c r="B62" s="40"/>
      <c r="C62" s="41" t="s">
        <v>117</v>
      </c>
      <c r="D62" s="42"/>
      <c r="E62" s="42"/>
      <c r="F62" s="50"/>
      <c r="G62" s="50"/>
      <c r="H62" s="50"/>
      <c r="I62" s="50"/>
      <c r="J62" s="50"/>
      <c r="K62" s="50"/>
      <c r="L62" s="50"/>
      <c r="M62" s="45" t="str">
        <f t="shared" si="8"/>
        <v/>
      </c>
      <c r="N62" s="48" t="str">
        <f t="shared" si="9"/>
        <v/>
      </c>
      <c r="O62" s="153"/>
    </row>
    <row r="63">
      <c r="B63" s="40" t="s">
        <v>118</v>
      </c>
      <c r="C63" s="41" t="s">
        <v>119</v>
      </c>
      <c r="D63" s="41"/>
      <c r="E63" s="42"/>
      <c r="F63" s="50"/>
      <c r="G63" s="50"/>
      <c r="H63" s="49"/>
      <c r="I63" s="50"/>
      <c r="J63" s="50"/>
      <c r="K63" s="50"/>
      <c r="L63" s="50"/>
      <c r="M63" s="45" t="str">
        <f t="shared" si="8"/>
        <v/>
      </c>
      <c r="N63" s="48" t="str">
        <f t="shared" si="9"/>
        <v/>
      </c>
      <c r="O63" s="153"/>
    </row>
    <row r="64">
      <c r="B64" s="40"/>
      <c r="C64" s="41" t="s">
        <v>120</v>
      </c>
      <c r="D64" s="42"/>
      <c r="E64" s="42"/>
      <c r="F64" s="50"/>
      <c r="G64" s="50"/>
      <c r="H64" s="50"/>
      <c r="I64" s="50"/>
      <c r="J64" s="50"/>
      <c r="K64" s="50"/>
      <c r="L64" s="50"/>
      <c r="M64" s="45" t="str">
        <f t="shared" si="8"/>
        <v/>
      </c>
      <c r="N64" s="48" t="str">
        <f t="shared" si="9"/>
        <v/>
      </c>
      <c r="O64" s="153"/>
    </row>
    <row r="65">
      <c r="B65" s="40" t="s">
        <v>121</v>
      </c>
      <c r="C65" s="41" t="s">
        <v>122</v>
      </c>
      <c r="D65" s="41"/>
      <c r="E65" s="42"/>
      <c r="F65" s="50"/>
      <c r="G65" s="49"/>
      <c r="H65" s="50"/>
      <c r="I65" s="50"/>
      <c r="J65" s="50"/>
      <c r="K65" s="50"/>
      <c r="L65" s="50"/>
      <c r="M65" s="45" t="str">
        <f t="shared" si="8"/>
        <v/>
      </c>
      <c r="N65" s="48" t="str">
        <f t="shared" si="9"/>
        <v/>
      </c>
      <c r="O65" s="153"/>
    </row>
    <row r="66">
      <c r="B66" s="40"/>
      <c r="C66" s="41" t="s">
        <v>123</v>
      </c>
      <c r="D66" s="41" t="s">
        <v>124</v>
      </c>
      <c r="E66" s="42"/>
      <c r="F66" s="50"/>
      <c r="G66" s="49"/>
      <c r="H66" s="50"/>
      <c r="I66" s="50"/>
      <c r="J66" s="50"/>
      <c r="K66" s="50"/>
      <c r="L66" s="50"/>
      <c r="M66" s="45" t="str">
        <f t="shared" si="8"/>
        <v/>
      </c>
      <c r="N66" s="48" t="str">
        <f t="shared" si="9"/>
        <v/>
      </c>
      <c r="O66" s="153"/>
    </row>
    <row r="67">
      <c r="B67" s="40"/>
      <c r="C67" s="64" t="s">
        <v>125</v>
      </c>
      <c r="D67" s="41"/>
      <c r="E67" s="41"/>
      <c r="F67" s="50"/>
      <c r="G67" s="50"/>
      <c r="H67" s="49"/>
      <c r="I67" s="50"/>
      <c r="J67" s="50"/>
      <c r="K67" s="50"/>
      <c r="L67" s="50"/>
      <c r="M67" s="45" t="str">
        <f t="shared" si="8"/>
        <v/>
      </c>
      <c r="N67" s="48" t="str">
        <f t="shared" si="9"/>
        <v/>
      </c>
      <c r="O67" s="153"/>
    </row>
    <row r="68">
      <c r="B68" s="40" t="s">
        <v>126</v>
      </c>
      <c r="C68" s="41" t="s">
        <v>127</v>
      </c>
      <c r="D68" s="41"/>
      <c r="E68" s="42"/>
      <c r="F68" s="74" t="s">
        <v>128</v>
      </c>
      <c r="G68" s="74" t="s">
        <v>128</v>
      </c>
      <c r="H68" s="74" t="s">
        <v>128</v>
      </c>
      <c r="I68" s="74" t="s">
        <v>128</v>
      </c>
      <c r="J68" s="74" t="s">
        <v>128</v>
      </c>
      <c r="K68" s="74" t="s">
        <v>128</v>
      </c>
      <c r="L68" s="74" t="s">
        <v>128</v>
      </c>
      <c r="M68" s="74" t="s">
        <v>128</v>
      </c>
      <c r="N68" s="75"/>
      <c r="O68" s="153"/>
      <c r="P68" s="2" t="s">
        <v>129</v>
      </c>
    </row>
    <row r="69">
      <c r="B69" s="40"/>
      <c r="C69" s="41" t="s">
        <v>130</v>
      </c>
      <c r="D69" s="41" t="s">
        <v>95</v>
      </c>
      <c r="E69" s="42"/>
      <c r="F69" s="74" t="s">
        <v>128</v>
      </c>
      <c r="G69" s="74" t="s">
        <v>128</v>
      </c>
      <c r="H69" s="74" t="s">
        <v>128</v>
      </c>
      <c r="I69" s="74" t="s">
        <v>128</v>
      </c>
      <c r="J69" s="74" t="s">
        <v>128</v>
      </c>
      <c r="K69" s="74" t="s">
        <v>128</v>
      </c>
      <c r="L69" s="74" t="s">
        <v>128</v>
      </c>
      <c r="M69" s="74" t="s">
        <v>128</v>
      </c>
      <c r="N69" s="75" t="s">
        <v>128</v>
      </c>
      <c r="O69" s="153"/>
      <c r="P69" s="2" t="s">
        <v>129</v>
      </c>
    </row>
    <row r="70">
      <c r="B70" s="40"/>
      <c r="C70" s="76" t="s">
        <v>131</v>
      </c>
      <c r="D70" s="40"/>
      <c r="E70" s="40"/>
      <c r="F70" s="50"/>
      <c r="G70" s="50"/>
      <c r="H70" s="50"/>
      <c r="I70" s="50"/>
      <c r="J70" s="50"/>
      <c r="K70" s="50"/>
      <c r="L70" s="50"/>
      <c r="M70" s="45" t="str">
        <f>if(Count(F70:L70)&gt;0,sum(F70:L70),"")</f>
        <v/>
      </c>
      <c r="N70" s="48" t="str">
        <f>if(ISNUMBER(M70)=false,"",if($J$8&lt;&gt;0,if(M70&lt;&gt;"",M70*$J$8,""),""))</f>
        <v/>
      </c>
      <c r="O70" s="153"/>
    </row>
    <row r="71">
      <c r="B71" s="40" t="s">
        <v>132</v>
      </c>
      <c r="C71" s="41" t="s">
        <v>133</v>
      </c>
      <c r="D71" s="41"/>
      <c r="E71" s="42"/>
      <c r="F71" s="74"/>
      <c r="G71" s="74"/>
      <c r="H71" s="74"/>
      <c r="I71" s="74"/>
      <c r="J71" s="74"/>
      <c r="K71" s="74"/>
      <c r="L71" s="74"/>
      <c r="M71" s="74"/>
      <c r="N71" s="75"/>
      <c r="O71" s="153"/>
      <c r="P71" s="77"/>
    </row>
    <row r="72">
      <c r="B72" s="40"/>
      <c r="C72" s="41" t="s">
        <v>134</v>
      </c>
      <c r="D72" s="41" t="s">
        <v>95</v>
      </c>
      <c r="E72" s="42"/>
      <c r="F72" s="74" t="s">
        <v>128</v>
      </c>
      <c r="G72" s="74" t="s">
        <v>128</v>
      </c>
      <c r="H72" s="74" t="s">
        <v>128</v>
      </c>
      <c r="I72" s="74" t="s">
        <v>128</v>
      </c>
      <c r="J72" s="74" t="s">
        <v>128</v>
      </c>
      <c r="K72" s="74" t="s">
        <v>128</v>
      </c>
      <c r="L72" s="74" t="s">
        <v>128</v>
      </c>
      <c r="M72" s="74" t="s">
        <v>128</v>
      </c>
      <c r="N72" s="75" t="s">
        <v>128</v>
      </c>
      <c r="O72" s="154">
        <v>4.0</v>
      </c>
      <c r="P72" s="77" t="s">
        <v>136</v>
      </c>
    </row>
    <row r="73">
      <c r="B73" s="40"/>
      <c r="C73" s="76" t="s">
        <v>622</v>
      </c>
      <c r="D73" s="41" t="s">
        <v>415</v>
      </c>
      <c r="E73" s="41"/>
      <c r="F73" s="49">
        <v>38199.0</v>
      </c>
      <c r="G73" s="49"/>
      <c r="H73" s="49"/>
      <c r="I73" s="50"/>
      <c r="J73" s="50"/>
      <c r="K73" s="50"/>
      <c r="L73" s="50"/>
      <c r="M73" s="45"/>
      <c r="N73" s="48"/>
      <c r="O73" s="157"/>
    </row>
    <row r="74">
      <c r="B74" s="40"/>
      <c r="C74" s="76" t="s">
        <v>261</v>
      </c>
      <c r="D74" s="41" t="s">
        <v>262</v>
      </c>
      <c r="E74" s="41"/>
      <c r="F74" s="49"/>
      <c r="G74" s="49"/>
      <c r="H74" s="49"/>
      <c r="I74" s="50"/>
      <c r="J74" s="50"/>
      <c r="K74" s="50"/>
      <c r="L74" s="50"/>
      <c r="M74" s="45" t="str">
        <f>if(Count(F74:L74)&gt;0,sum(F74:L74),"")</f>
        <v/>
      </c>
      <c r="N74" s="48" t="str">
        <f>if(ISNUMBER(M74)=false,"",if($J$8&lt;&gt;0,if(M74&lt;&gt;"",M74*$J$8,""),""))</f>
        <v/>
      </c>
      <c r="O74" s="157" t="s">
        <v>268</v>
      </c>
    </row>
    <row r="75">
      <c r="B75" s="40"/>
      <c r="C75" s="76" t="s">
        <v>271</v>
      </c>
      <c r="D75" s="41" t="s">
        <v>272</v>
      </c>
      <c r="E75" s="41"/>
      <c r="F75" s="78" t="s">
        <v>1045</v>
      </c>
      <c r="G75" s="221"/>
      <c r="H75" s="49"/>
      <c r="I75" s="50"/>
      <c r="J75" s="50"/>
      <c r="K75" s="50"/>
      <c r="L75" s="50"/>
      <c r="M75" s="45"/>
      <c r="N75" s="48"/>
      <c r="O75" s="157"/>
    </row>
    <row r="76">
      <c r="B76" s="40"/>
      <c r="C76" s="76" t="s">
        <v>1046</v>
      </c>
      <c r="D76" s="41" t="s">
        <v>1047</v>
      </c>
      <c r="E76" s="41"/>
      <c r="F76" s="78" t="s">
        <v>1048</v>
      </c>
      <c r="G76" s="221"/>
      <c r="H76" s="49"/>
      <c r="I76" s="50"/>
      <c r="J76" s="50"/>
      <c r="K76" s="50"/>
      <c r="L76" s="50"/>
      <c r="M76" s="45"/>
      <c r="N76" s="48"/>
      <c r="O76" s="157"/>
    </row>
    <row r="77">
      <c r="B77" s="40"/>
      <c r="C77" s="76" t="s">
        <v>261</v>
      </c>
      <c r="D77" s="41" t="s">
        <v>275</v>
      </c>
      <c r="E77" s="41"/>
      <c r="F77" s="221"/>
      <c r="G77" s="221"/>
      <c r="H77" s="49"/>
      <c r="I77" s="50"/>
      <c r="J77" s="50"/>
      <c r="K77" s="50"/>
      <c r="L77" s="50"/>
      <c r="M77" s="45" t="str">
        <f t="shared" ref="M77:M84" si="10">if(Count(F77:L77)&gt;0,sum(F77:L77),"")</f>
        <v/>
      </c>
      <c r="N77" s="48" t="str">
        <f t="shared" ref="N77:N84" si="11">if(ISNUMBER(M77)=false,"",if($J$8&lt;&gt;0,if(M77&lt;&gt;"",M77*$J$8,""),""))</f>
        <v/>
      </c>
      <c r="O77" s="157" t="s">
        <v>282</v>
      </c>
    </row>
    <row r="78">
      <c r="B78" s="40" t="s">
        <v>139</v>
      </c>
      <c r="C78" s="76" t="s">
        <v>137</v>
      </c>
      <c r="D78" s="41"/>
      <c r="E78" s="41"/>
      <c r="F78" s="49"/>
      <c r="G78" s="50"/>
      <c r="H78" s="50"/>
      <c r="I78" s="50"/>
      <c r="J78" s="50"/>
      <c r="K78" s="50"/>
      <c r="L78" s="50"/>
      <c r="M78" s="45" t="str">
        <f t="shared" si="10"/>
        <v/>
      </c>
      <c r="N78" s="48" t="str">
        <f t="shared" si="11"/>
        <v/>
      </c>
      <c r="O78" s="153"/>
    </row>
    <row r="79">
      <c r="B79" s="40" t="s">
        <v>140</v>
      </c>
      <c r="C79" s="42"/>
      <c r="D79" s="41"/>
      <c r="E79" s="41"/>
      <c r="F79" s="50"/>
      <c r="G79" s="50"/>
      <c r="H79" s="49"/>
      <c r="I79" s="50"/>
      <c r="J79" s="50"/>
      <c r="K79" s="50"/>
      <c r="L79" s="50"/>
      <c r="M79" s="45" t="str">
        <f t="shared" si="10"/>
        <v/>
      </c>
      <c r="N79" s="48" t="str">
        <f t="shared" si="11"/>
        <v/>
      </c>
      <c r="O79" s="153"/>
    </row>
    <row r="80">
      <c r="B80" s="40" t="s">
        <v>141</v>
      </c>
      <c r="C80" s="42"/>
      <c r="D80" s="41"/>
      <c r="E80" s="41"/>
      <c r="F80" s="50"/>
      <c r="G80" s="50"/>
      <c r="H80" s="49"/>
      <c r="I80" s="50"/>
      <c r="J80" s="50"/>
      <c r="K80" s="50"/>
      <c r="L80" s="50"/>
      <c r="M80" s="45" t="str">
        <f t="shared" si="10"/>
        <v/>
      </c>
      <c r="N80" s="48" t="str">
        <f t="shared" si="11"/>
        <v/>
      </c>
      <c r="O80" s="153"/>
    </row>
    <row r="81">
      <c r="B81" s="40" t="s">
        <v>142</v>
      </c>
      <c r="C81" s="42"/>
      <c r="D81" s="42"/>
      <c r="E81" s="42"/>
      <c r="F81" s="50"/>
      <c r="G81" s="50"/>
      <c r="H81" s="50"/>
      <c r="I81" s="50"/>
      <c r="J81" s="50"/>
      <c r="K81" s="50"/>
      <c r="L81" s="50"/>
      <c r="M81" s="45" t="str">
        <f t="shared" si="10"/>
        <v/>
      </c>
      <c r="N81" s="48" t="str">
        <f t="shared" si="11"/>
        <v/>
      </c>
      <c r="O81" s="153"/>
    </row>
    <row r="82">
      <c r="B82" s="40" t="s">
        <v>143</v>
      </c>
      <c r="C82" s="42"/>
      <c r="D82" s="42"/>
      <c r="E82" s="42"/>
      <c r="F82" s="50"/>
      <c r="G82" s="50"/>
      <c r="H82" s="50"/>
      <c r="I82" s="50"/>
      <c r="J82" s="50"/>
      <c r="K82" s="50"/>
      <c r="L82" s="50"/>
      <c r="M82" s="45" t="str">
        <f t="shared" si="10"/>
        <v/>
      </c>
      <c r="N82" s="48" t="str">
        <f t="shared" si="11"/>
        <v/>
      </c>
      <c r="O82" s="153"/>
    </row>
    <row r="83">
      <c r="B83" s="40" t="s">
        <v>144</v>
      </c>
      <c r="C83" s="42"/>
      <c r="D83" s="42"/>
      <c r="E83" s="42"/>
      <c r="F83" s="50"/>
      <c r="G83" s="50"/>
      <c r="H83" s="50"/>
      <c r="I83" s="50"/>
      <c r="J83" s="50"/>
      <c r="K83" s="50"/>
      <c r="L83" s="50"/>
      <c r="M83" s="45" t="str">
        <f t="shared" si="10"/>
        <v/>
      </c>
      <c r="N83" s="48" t="str">
        <f t="shared" si="11"/>
        <v/>
      </c>
      <c r="O83" s="153"/>
    </row>
    <row r="84">
      <c r="B84" s="40" t="s">
        <v>145</v>
      </c>
      <c r="C84" s="42"/>
      <c r="D84" s="42"/>
      <c r="E84" s="42"/>
      <c r="F84" s="50"/>
      <c r="G84" s="50"/>
      <c r="H84" s="50"/>
      <c r="I84" s="50"/>
      <c r="J84" s="50"/>
      <c r="K84" s="50"/>
      <c r="L84" s="50"/>
      <c r="M84" s="45" t="str">
        <f t="shared" si="10"/>
        <v/>
      </c>
      <c r="N84" s="48" t="str">
        <f t="shared" si="11"/>
        <v/>
      </c>
      <c r="O84" s="154"/>
    </row>
    <row r="85">
      <c r="B85" s="33"/>
      <c r="C85" s="33"/>
      <c r="D85" s="33"/>
      <c r="E85" s="33"/>
      <c r="F85" s="147"/>
      <c r="G85" s="147"/>
      <c r="H85" s="147"/>
      <c r="I85" s="147"/>
      <c r="J85" s="147"/>
      <c r="K85" s="147"/>
      <c r="L85" s="147"/>
      <c r="N85" s="4"/>
      <c r="O85" s="45"/>
    </row>
    <row r="86">
      <c r="A86" s="8" t="s">
        <v>146</v>
      </c>
      <c r="B86" s="33"/>
      <c r="C86" s="33"/>
      <c r="D86" s="33"/>
      <c r="E86" s="33"/>
      <c r="F86" s="147"/>
      <c r="G86" s="147"/>
      <c r="H86" s="147"/>
      <c r="I86" s="147"/>
      <c r="J86" s="147"/>
      <c r="K86" s="147"/>
      <c r="L86" s="147"/>
      <c r="N86" s="4"/>
      <c r="O86" s="45"/>
    </row>
    <row r="87">
      <c r="B87" s="81" t="s">
        <v>1049</v>
      </c>
      <c r="C87" s="82"/>
      <c r="D87" s="82"/>
      <c r="E87" s="82"/>
      <c r="F87" s="147"/>
      <c r="G87" s="147"/>
      <c r="H87" s="147"/>
      <c r="I87" s="147"/>
      <c r="J87" s="147"/>
      <c r="K87" s="147"/>
      <c r="L87" s="147"/>
      <c r="N87" s="4"/>
      <c r="O87" s="45"/>
    </row>
    <row r="88">
      <c r="B88" s="33"/>
      <c r="C88" s="33"/>
      <c r="D88" s="33"/>
      <c r="E88" s="33"/>
      <c r="F88" s="147"/>
      <c r="G88" s="147"/>
      <c r="H88" s="147"/>
      <c r="I88" s="147"/>
      <c r="J88" s="147"/>
      <c r="K88" s="147"/>
      <c r="L88" s="147"/>
      <c r="N88" s="4"/>
      <c r="O88" s="158"/>
      <c r="R88" s="83"/>
    </row>
    <row r="89">
      <c r="B89" s="40"/>
      <c r="C89" s="84"/>
      <c r="D89" s="42"/>
      <c r="E89" s="42"/>
      <c r="F89" s="50"/>
      <c r="G89" s="50"/>
      <c r="H89" s="50"/>
      <c r="I89" s="50"/>
      <c r="J89" s="50"/>
      <c r="K89" s="50"/>
      <c r="L89" s="50"/>
      <c r="M89" s="85" t="str">
        <f t="shared" ref="M89:M139" si="12">if(Count(F89:L89)&gt;0,sum(F89:L89),"")</f>
        <v/>
      </c>
      <c r="N89" s="48" t="str">
        <f t="shared" ref="N89:N139" si="13">if(ISNUMBER(M89)=false,"",if($J$8&lt;&gt;0,if(M89&lt;&gt;"",M89*$J$8,""),""))</f>
        <v/>
      </c>
      <c r="O89" s="154"/>
    </row>
    <row r="90">
      <c r="B90" s="40"/>
      <c r="C90" s="84"/>
      <c r="D90" s="42"/>
      <c r="E90" s="42"/>
      <c r="F90" s="50"/>
      <c r="G90" s="50"/>
      <c r="H90" s="50"/>
      <c r="I90" s="50"/>
      <c r="J90" s="50"/>
      <c r="K90" s="50"/>
      <c r="L90" s="50"/>
      <c r="M90" s="85" t="str">
        <f t="shared" si="12"/>
        <v/>
      </c>
      <c r="N90" s="48" t="str">
        <f t="shared" si="13"/>
        <v/>
      </c>
      <c r="O90" s="154"/>
    </row>
    <row r="91">
      <c r="B91" s="40"/>
      <c r="C91" s="84"/>
      <c r="D91" s="42"/>
      <c r="E91" s="42"/>
      <c r="F91" s="50"/>
      <c r="G91" s="50"/>
      <c r="H91" s="50"/>
      <c r="I91" s="50"/>
      <c r="J91" s="50"/>
      <c r="K91" s="50"/>
      <c r="L91" s="50"/>
      <c r="M91" s="85" t="str">
        <f t="shared" si="12"/>
        <v/>
      </c>
      <c r="N91" s="48" t="str">
        <f t="shared" si="13"/>
        <v/>
      </c>
      <c r="O91" s="154"/>
    </row>
    <row r="92">
      <c r="B92" s="40"/>
      <c r="C92" s="84"/>
      <c r="D92" s="42"/>
      <c r="E92" s="42"/>
      <c r="F92" s="50"/>
      <c r="G92" s="50"/>
      <c r="H92" s="50"/>
      <c r="I92" s="50"/>
      <c r="J92" s="50"/>
      <c r="K92" s="50"/>
      <c r="L92" s="50"/>
      <c r="M92" s="85" t="str">
        <f t="shared" si="12"/>
        <v/>
      </c>
      <c r="N92" s="48" t="str">
        <f t="shared" si="13"/>
        <v/>
      </c>
      <c r="O92" s="154"/>
    </row>
    <row r="93">
      <c r="B93" s="40"/>
      <c r="C93" s="84"/>
      <c r="D93" s="42"/>
      <c r="E93" s="42"/>
      <c r="F93" s="50"/>
      <c r="G93" s="50"/>
      <c r="H93" s="50"/>
      <c r="I93" s="50"/>
      <c r="J93" s="50"/>
      <c r="K93" s="50"/>
      <c r="L93" s="50"/>
      <c r="M93" s="85" t="str">
        <f t="shared" si="12"/>
        <v/>
      </c>
      <c r="N93" s="48" t="str">
        <f t="shared" si="13"/>
        <v/>
      </c>
      <c r="O93" s="154"/>
    </row>
    <row r="94">
      <c r="B94" s="40"/>
      <c r="C94" s="84"/>
      <c r="D94" s="42"/>
      <c r="E94" s="42"/>
      <c r="F94" s="50"/>
      <c r="G94" s="50"/>
      <c r="H94" s="50"/>
      <c r="I94" s="50"/>
      <c r="J94" s="50"/>
      <c r="K94" s="50"/>
      <c r="L94" s="50"/>
      <c r="M94" s="85" t="str">
        <f t="shared" si="12"/>
        <v/>
      </c>
      <c r="N94" s="48" t="str">
        <f t="shared" si="13"/>
        <v/>
      </c>
      <c r="O94" s="154"/>
    </row>
    <row r="95">
      <c r="B95" s="40"/>
      <c r="C95" s="84"/>
      <c r="D95" s="42"/>
      <c r="E95" s="42"/>
      <c r="F95" s="50"/>
      <c r="G95" s="50"/>
      <c r="H95" s="50"/>
      <c r="I95" s="50"/>
      <c r="J95" s="50"/>
      <c r="K95" s="50"/>
      <c r="L95" s="50"/>
      <c r="M95" s="85" t="str">
        <f t="shared" si="12"/>
        <v/>
      </c>
      <c r="N95" s="48" t="str">
        <f t="shared" si="13"/>
        <v/>
      </c>
      <c r="O95" s="154"/>
    </row>
    <row r="96">
      <c r="B96" s="40"/>
      <c r="C96" s="84"/>
      <c r="D96" s="42"/>
      <c r="E96" s="42"/>
      <c r="F96" s="50"/>
      <c r="G96" s="50"/>
      <c r="H96" s="50"/>
      <c r="I96" s="50"/>
      <c r="J96" s="50"/>
      <c r="K96" s="50"/>
      <c r="L96" s="50"/>
      <c r="M96" s="85" t="str">
        <f t="shared" si="12"/>
        <v/>
      </c>
      <c r="N96" s="48" t="str">
        <f t="shared" si="13"/>
        <v/>
      </c>
      <c r="O96" s="154"/>
    </row>
    <row r="97">
      <c r="B97" s="40"/>
      <c r="C97" s="84"/>
      <c r="D97" s="42"/>
      <c r="E97" s="42"/>
      <c r="F97" s="50"/>
      <c r="G97" s="50"/>
      <c r="H97" s="50"/>
      <c r="I97" s="50"/>
      <c r="J97" s="50"/>
      <c r="K97" s="50"/>
      <c r="L97" s="50"/>
      <c r="M97" s="85" t="str">
        <f t="shared" si="12"/>
        <v/>
      </c>
      <c r="N97" s="48" t="str">
        <f t="shared" si="13"/>
        <v/>
      </c>
      <c r="O97" s="154"/>
    </row>
    <row r="98">
      <c r="B98" s="40"/>
      <c r="C98" s="84"/>
      <c r="D98" s="42"/>
      <c r="E98" s="42"/>
      <c r="F98" s="50"/>
      <c r="G98" s="50"/>
      <c r="H98" s="50"/>
      <c r="I98" s="50"/>
      <c r="J98" s="50"/>
      <c r="K98" s="50"/>
      <c r="L98" s="50"/>
      <c r="M98" s="85" t="str">
        <f t="shared" si="12"/>
        <v/>
      </c>
      <c r="N98" s="48" t="str">
        <f t="shared" si="13"/>
        <v/>
      </c>
      <c r="O98" s="154"/>
    </row>
    <row r="99">
      <c r="B99" s="40"/>
      <c r="C99" s="84"/>
      <c r="D99" s="42"/>
      <c r="E99" s="42"/>
      <c r="F99" s="50"/>
      <c r="G99" s="50"/>
      <c r="H99" s="50"/>
      <c r="I99" s="50"/>
      <c r="J99" s="50"/>
      <c r="K99" s="50"/>
      <c r="L99" s="50"/>
      <c r="M99" s="85" t="str">
        <f t="shared" si="12"/>
        <v/>
      </c>
      <c r="N99" s="48" t="str">
        <f t="shared" si="13"/>
        <v/>
      </c>
      <c r="O99" s="154"/>
    </row>
    <row r="100">
      <c r="B100" s="40"/>
      <c r="C100" s="84"/>
      <c r="D100" s="42"/>
      <c r="E100" s="42"/>
      <c r="F100" s="50"/>
      <c r="G100" s="50"/>
      <c r="H100" s="50"/>
      <c r="I100" s="50"/>
      <c r="J100" s="50"/>
      <c r="K100" s="50"/>
      <c r="L100" s="50"/>
      <c r="M100" s="85" t="str">
        <f t="shared" si="12"/>
        <v/>
      </c>
      <c r="N100" s="48" t="str">
        <f t="shared" si="13"/>
        <v/>
      </c>
      <c r="O100" s="154"/>
    </row>
    <row r="101">
      <c r="B101" s="40"/>
      <c r="C101" s="84"/>
      <c r="D101" s="42"/>
      <c r="E101" s="42"/>
      <c r="F101" s="50"/>
      <c r="G101" s="50"/>
      <c r="H101" s="50"/>
      <c r="I101" s="50"/>
      <c r="J101" s="50"/>
      <c r="K101" s="50"/>
      <c r="L101" s="50"/>
      <c r="M101" s="85" t="str">
        <f t="shared" si="12"/>
        <v/>
      </c>
      <c r="N101" s="48" t="str">
        <f t="shared" si="13"/>
        <v/>
      </c>
      <c r="O101" s="154"/>
    </row>
    <row r="102">
      <c r="B102" s="40"/>
      <c r="C102" s="84"/>
      <c r="D102" s="42"/>
      <c r="E102" s="42"/>
      <c r="F102" s="50"/>
      <c r="G102" s="50"/>
      <c r="H102" s="50"/>
      <c r="I102" s="50"/>
      <c r="J102" s="50"/>
      <c r="K102" s="50"/>
      <c r="L102" s="50"/>
      <c r="M102" s="85" t="str">
        <f t="shared" si="12"/>
        <v/>
      </c>
      <c r="N102" s="48" t="str">
        <f t="shared" si="13"/>
        <v/>
      </c>
      <c r="O102" s="154"/>
    </row>
    <row r="103">
      <c r="B103" s="40"/>
      <c r="C103" s="84"/>
      <c r="D103" s="42"/>
      <c r="E103" s="42"/>
      <c r="F103" s="50"/>
      <c r="G103" s="50"/>
      <c r="H103" s="50"/>
      <c r="I103" s="50"/>
      <c r="J103" s="50"/>
      <c r="K103" s="50"/>
      <c r="L103" s="50"/>
      <c r="M103" s="85" t="str">
        <f t="shared" si="12"/>
        <v/>
      </c>
      <c r="N103" s="48" t="str">
        <f t="shared" si="13"/>
        <v/>
      </c>
      <c r="O103" s="154"/>
    </row>
    <row r="104">
      <c r="B104" s="40"/>
      <c r="C104" s="84"/>
      <c r="D104" s="42"/>
      <c r="E104" s="42"/>
      <c r="F104" s="50"/>
      <c r="G104" s="50"/>
      <c r="H104" s="50"/>
      <c r="I104" s="50"/>
      <c r="J104" s="50"/>
      <c r="K104" s="50"/>
      <c r="L104" s="50"/>
      <c r="M104" s="85" t="str">
        <f t="shared" si="12"/>
        <v/>
      </c>
      <c r="N104" s="48" t="str">
        <f t="shared" si="13"/>
        <v/>
      </c>
      <c r="O104" s="154"/>
    </row>
    <row r="105">
      <c r="B105" s="40"/>
      <c r="C105" s="84"/>
      <c r="D105" s="42"/>
      <c r="E105" s="42"/>
      <c r="F105" s="50"/>
      <c r="G105" s="50"/>
      <c r="H105" s="50"/>
      <c r="I105" s="50"/>
      <c r="J105" s="50"/>
      <c r="K105" s="50"/>
      <c r="L105" s="50"/>
      <c r="M105" s="85" t="str">
        <f t="shared" si="12"/>
        <v/>
      </c>
      <c r="N105" s="48" t="str">
        <f t="shared" si="13"/>
        <v/>
      </c>
      <c r="O105" s="154"/>
    </row>
    <row r="106">
      <c r="B106" s="40"/>
      <c r="C106" s="84"/>
      <c r="D106" s="42"/>
      <c r="E106" s="42"/>
      <c r="F106" s="50"/>
      <c r="G106" s="50"/>
      <c r="H106" s="50"/>
      <c r="I106" s="50"/>
      <c r="J106" s="50"/>
      <c r="K106" s="50"/>
      <c r="L106" s="50"/>
      <c r="M106" s="85" t="str">
        <f t="shared" si="12"/>
        <v/>
      </c>
      <c r="N106" s="48" t="str">
        <f t="shared" si="13"/>
        <v/>
      </c>
      <c r="O106" s="154"/>
    </row>
    <row r="107">
      <c r="B107" s="40"/>
      <c r="C107" s="84"/>
      <c r="D107" s="42"/>
      <c r="E107" s="42"/>
      <c r="F107" s="50"/>
      <c r="G107" s="50"/>
      <c r="H107" s="50"/>
      <c r="I107" s="50"/>
      <c r="J107" s="50"/>
      <c r="K107" s="50"/>
      <c r="L107" s="50"/>
      <c r="M107" s="85" t="str">
        <f t="shared" si="12"/>
        <v/>
      </c>
      <c r="N107" s="48" t="str">
        <f t="shared" si="13"/>
        <v/>
      </c>
      <c r="O107" s="154"/>
    </row>
    <row r="108">
      <c r="B108" s="40"/>
      <c r="C108" s="84"/>
      <c r="D108" s="42"/>
      <c r="E108" s="42"/>
      <c r="F108" s="50"/>
      <c r="G108" s="50"/>
      <c r="H108" s="50"/>
      <c r="I108" s="50"/>
      <c r="J108" s="50"/>
      <c r="K108" s="50"/>
      <c r="L108" s="50"/>
      <c r="M108" s="85" t="str">
        <f t="shared" si="12"/>
        <v/>
      </c>
      <c r="N108" s="48" t="str">
        <f t="shared" si="13"/>
        <v/>
      </c>
      <c r="O108" s="154"/>
    </row>
    <row r="109">
      <c r="B109" s="40"/>
      <c r="C109" s="84"/>
      <c r="D109" s="42"/>
      <c r="E109" s="42"/>
      <c r="F109" s="50"/>
      <c r="G109" s="50"/>
      <c r="H109" s="50"/>
      <c r="I109" s="50"/>
      <c r="J109" s="50"/>
      <c r="K109" s="50"/>
      <c r="L109" s="50"/>
      <c r="M109" s="85" t="str">
        <f t="shared" si="12"/>
        <v/>
      </c>
      <c r="N109" s="48" t="str">
        <f t="shared" si="13"/>
        <v/>
      </c>
      <c r="O109" s="154"/>
    </row>
    <row r="110">
      <c r="B110" s="40"/>
      <c r="C110" s="84"/>
      <c r="D110" s="42"/>
      <c r="E110" s="42"/>
      <c r="F110" s="50"/>
      <c r="G110" s="50"/>
      <c r="H110" s="50"/>
      <c r="I110" s="50"/>
      <c r="J110" s="50"/>
      <c r="K110" s="50"/>
      <c r="L110" s="50"/>
      <c r="M110" s="85" t="str">
        <f t="shared" si="12"/>
        <v/>
      </c>
      <c r="N110" s="48" t="str">
        <f t="shared" si="13"/>
        <v/>
      </c>
      <c r="O110" s="154"/>
    </row>
    <row r="111">
      <c r="B111" s="40"/>
      <c r="C111" s="84"/>
      <c r="D111" s="42"/>
      <c r="E111" s="42"/>
      <c r="F111" s="50"/>
      <c r="G111" s="50"/>
      <c r="H111" s="50"/>
      <c r="I111" s="50"/>
      <c r="J111" s="50"/>
      <c r="K111" s="50"/>
      <c r="L111" s="50"/>
      <c r="M111" s="85" t="str">
        <f t="shared" si="12"/>
        <v/>
      </c>
      <c r="N111" s="48" t="str">
        <f t="shared" si="13"/>
        <v/>
      </c>
      <c r="O111" s="154"/>
    </row>
    <row r="112">
      <c r="B112" s="40"/>
      <c r="C112" s="84"/>
      <c r="D112" s="42"/>
      <c r="E112" s="42"/>
      <c r="F112" s="50"/>
      <c r="G112" s="50"/>
      <c r="H112" s="50"/>
      <c r="I112" s="50"/>
      <c r="J112" s="50"/>
      <c r="K112" s="50"/>
      <c r="L112" s="50"/>
      <c r="M112" s="85" t="str">
        <f t="shared" si="12"/>
        <v/>
      </c>
      <c r="N112" s="48" t="str">
        <f t="shared" si="13"/>
        <v/>
      </c>
      <c r="O112" s="154"/>
    </row>
    <row r="113">
      <c r="B113" s="40"/>
      <c r="C113" s="84"/>
      <c r="D113" s="42"/>
      <c r="E113" s="42"/>
      <c r="F113" s="50"/>
      <c r="G113" s="50"/>
      <c r="H113" s="50"/>
      <c r="I113" s="50"/>
      <c r="J113" s="50"/>
      <c r="K113" s="50"/>
      <c r="L113" s="50"/>
      <c r="M113" s="85" t="str">
        <f t="shared" si="12"/>
        <v/>
      </c>
      <c r="N113" s="48" t="str">
        <f t="shared" si="13"/>
        <v/>
      </c>
      <c r="O113" s="154"/>
    </row>
    <row r="114">
      <c r="B114" s="40"/>
      <c r="C114" s="84"/>
      <c r="D114" s="42"/>
      <c r="E114" s="42"/>
      <c r="F114" s="50"/>
      <c r="G114" s="50"/>
      <c r="H114" s="50"/>
      <c r="I114" s="50"/>
      <c r="J114" s="50"/>
      <c r="K114" s="50"/>
      <c r="L114" s="50"/>
      <c r="M114" s="85" t="str">
        <f t="shared" si="12"/>
        <v/>
      </c>
      <c r="N114" s="48" t="str">
        <f t="shared" si="13"/>
        <v/>
      </c>
      <c r="O114" s="154"/>
    </row>
    <row r="115">
      <c r="B115" s="40"/>
      <c r="C115" s="84"/>
      <c r="D115" s="42"/>
      <c r="E115" s="42"/>
      <c r="F115" s="50"/>
      <c r="G115" s="50"/>
      <c r="H115" s="50"/>
      <c r="I115" s="50"/>
      <c r="J115" s="50"/>
      <c r="K115" s="50"/>
      <c r="L115" s="50"/>
      <c r="M115" s="85" t="str">
        <f t="shared" si="12"/>
        <v/>
      </c>
      <c r="N115" s="48" t="str">
        <f t="shared" si="13"/>
        <v/>
      </c>
      <c r="O115" s="154"/>
    </row>
    <row r="116">
      <c r="B116" s="40"/>
      <c r="C116" s="84"/>
      <c r="D116" s="42"/>
      <c r="E116" s="42"/>
      <c r="F116" s="50"/>
      <c r="G116" s="50"/>
      <c r="H116" s="50"/>
      <c r="I116" s="50"/>
      <c r="J116" s="50"/>
      <c r="K116" s="50"/>
      <c r="L116" s="50"/>
      <c r="M116" s="85" t="str">
        <f t="shared" si="12"/>
        <v/>
      </c>
      <c r="N116" s="48" t="str">
        <f t="shared" si="13"/>
        <v/>
      </c>
      <c r="O116" s="154"/>
    </row>
    <row r="117">
      <c r="B117" s="40"/>
      <c r="C117" s="84"/>
      <c r="D117" s="42"/>
      <c r="E117" s="42"/>
      <c r="F117" s="50"/>
      <c r="G117" s="50"/>
      <c r="H117" s="50"/>
      <c r="I117" s="50"/>
      <c r="J117" s="50"/>
      <c r="K117" s="50"/>
      <c r="L117" s="50"/>
      <c r="M117" s="85" t="str">
        <f t="shared" si="12"/>
        <v/>
      </c>
      <c r="N117" s="48" t="str">
        <f t="shared" si="13"/>
        <v/>
      </c>
      <c r="O117" s="154"/>
    </row>
    <row r="118">
      <c r="B118" s="40"/>
      <c r="C118" s="84"/>
      <c r="D118" s="42"/>
      <c r="E118" s="42"/>
      <c r="F118" s="50"/>
      <c r="G118" s="50"/>
      <c r="H118" s="50"/>
      <c r="I118" s="50"/>
      <c r="J118" s="50"/>
      <c r="K118" s="50"/>
      <c r="L118" s="50"/>
      <c r="M118" s="85" t="str">
        <f t="shared" si="12"/>
        <v/>
      </c>
      <c r="N118" s="48" t="str">
        <f t="shared" si="13"/>
        <v/>
      </c>
      <c r="O118" s="154"/>
    </row>
    <row r="119">
      <c r="B119" s="40"/>
      <c r="C119" s="84"/>
      <c r="D119" s="42"/>
      <c r="E119" s="42"/>
      <c r="F119" s="50"/>
      <c r="G119" s="50"/>
      <c r="H119" s="50"/>
      <c r="I119" s="50"/>
      <c r="J119" s="50"/>
      <c r="K119" s="50"/>
      <c r="L119" s="50"/>
      <c r="M119" s="85" t="str">
        <f t="shared" si="12"/>
        <v/>
      </c>
      <c r="N119" s="48" t="str">
        <f t="shared" si="13"/>
        <v/>
      </c>
      <c r="O119" s="154"/>
    </row>
    <row r="120">
      <c r="B120" s="40"/>
      <c r="C120" s="84"/>
      <c r="D120" s="42"/>
      <c r="E120" s="42"/>
      <c r="F120" s="50"/>
      <c r="G120" s="50"/>
      <c r="H120" s="50"/>
      <c r="I120" s="50"/>
      <c r="J120" s="50"/>
      <c r="K120" s="50"/>
      <c r="L120" s="50"/>
      <c r="M120" s="85" t="str">
        <f t="shared" si="12"/>
        <v/>
      </c>
      <c r="N120" s="48" t="str">
        <f t="shared" si="13"/>
        <v/>
      </c>
      <c r="O120" s="154"/>
    </row>
    <row r="121">
      <c r="B121" s="40"/>
      <c r="C121" s="84"/>
      <c r="D121" s="42"/>
      <c r="E121" s="42"/>
      <c r="F121" s="50"/>
      <c r="G121" s="50"/>
      <c r="H121" s="50"/>
      <c r="I121" s="50"/>
      <c r="J121" s="50"/>
      <c r="K121" s="50"/>
      <c r="L121" s="50"/>
      <c r="M121" s="85" t="str">
        <f t="shared" si="12"/>
        <v/>
      </c>
      <c r="N121" s="48" t="str">
        <f t="shared" si="13"/>
        <v/>
      </c>
      <c r="O121" s="154"/>
    </row>
    <row r="122">
      <c r="B122" s="40"/>
      <c r="C122" s="84"/>
      <c r="D122" s="42"/>
      <c r="E122" s="42"/>
      <c r="F122" s="50"/>
      <c r="G122" s="50"/>
      <c r="H122" s="50"/>
      <c r="I122" s="50"/>
      <c r="J122" s="50"/>
      <c r="K122" s="50"/>
      <c r="L122" s="50"/>
      <c r="M122" s="85" t="str">
        <f t="shared" si="12"/>
        <v/>
      </c>
      <c r="N122" s="48" t="str">
        <f t="shared" si="13"/>
        <v/>
      </c>
      <c r="O122" s="154"/>
    </row>
    <row r="123">
      <c r="B123" s="40"/>
      <c r="C123" s="84"/>
      <c r="D123" s="42"/>
      <c r="E123" s="42"/>
      <c r="F123" s="50"/>
      <c r="G123" s="50"/>
      <c r="H123" s="50"/>
      <c r="I123" s="50"/>
      <c r="J123" s="50"/>
      <c r="K123" s="50"/>
      <c r="L123" s="50"/>
      <c r="M123" s="85" t="str">
        <f t="shared" si="12"/>
        <v/>
      </c>
      <c r="N123" s="48" t="str">
        <f t="shared" si="13"/>
        <v/>
      </c>
      <c r="O123" s="154"/>
    </row>
    <row r="124">
      <c r="B124" s="40"/>
      <c r="C124" s="84"/>
      <c r="D124" s="42"/>
      <c r="E124" s="42"/>
      <c r="F124" s="50"/>
      <c r="G124" s="50"/>
      <c r="H124" s="50"/>
      <c r="I124" s="50"/>
      <c r="J124" s="50"/>
      <c r="K124" s="50"/>
      <c r="L124" s="50"/>
      <c r="M124" s="85" t="str">
        <f t="shared" si="12"/>
        <v/>
      </c>
      <c r="N124" s="48" t="str">
        <f t="shared" si="13"/>
        <v/>
      </c>
      <c r="O124" s="154"/>
    </row>
    <row r="125">
      <c r="B125" s="40"/>
      <c r="C125" s="84"/>
      <c r="D125" s="42"/>
      <c r="E125" s="42"/>
      <c r="F125" s="50"/>
      <c r="G125" s="50"/>
      <c r="H125" s="50"/>
      <c r="I125" s="50"/>
      <c r="J125" s="50"/>
      <c r="K125" s="50"/>
      <c r="L125" s="50"/>
      <c r="M125" s="85" t="str">
        <f t="shared" si="12"/>
        <v/>
      </c>
      <c r="N125" s="48" t="str">
        <f t="shared" si="13"/>
        <v/>
      </c>
      <c r="O125" s="154"/>
    </row>
    <row r="126">
      <c r="B126" s="40"/>
      <c r="C126" s="84"/>
      <c r="D126" s="42"/>
      <c r="E126" s="42"/>
      <c r="F126" s="50"/>
      <c r="G126" s="50"/>
      <c r="H126" s="50"/>
      <c r="I126" s="50"/>
      <c r="J126" s="50"/>
      <c r="K126" s="50"/>
      <c r="L126" s="50"/>
      <c r="M126" s="85" t="str">
        <f t="shared" si="12"/>
        <v/>
      </c>
      <c r="N126" s="48" t="str">
        <f t="shared" si="13"/>
        <v/>
      </c>
      <c r="O126" s="154"/>
    </row>
    <row r="127">
      <c r="B127" s="40"/>
      <c r="C127" s="84"/>
      <c r="D127" s="42"/>
      <c r="E127" s="42"/>
      <c r="F127" s="50"/>
      <c r="G127" s="50"/>
      <c r="H127" s="50"/>
      <c r="I127" s="50"/>
      <c r="J127" s="50"/>
      <c r="K127" s="50"/>
      <c r="L127" s="50"/>
      <c r="M127" s="85" t="str">
        <f t="shared" si="12"/>
        <v/>
      </c>
      <c r="N127" s="48" t="str">
        <f t="shared" si="13"/>
        <v/>
      </c>
      <c r="O127" s="154"/>
    </row>
    <row r="128">
      <c r="B128" s="40"/>
      <c r="C128" s="84"/>
      <c r="D128" s="42"/>
      <c r="E128" s="42"/>
      <c r="F128" s="50"/>
      <c r="G128" s="50"/>
      <c r="H128" s="50"/>
      <c r="I128" s="50"/>
      <c r="J128" s="50"/>
      <c r="K128" s="50"/>
      <c r="L128" s="50"/>
      <c r="M128" s="85" t="str">
        <f t="shared" si="12"/>
        <v/>
      </c>
      <c r="N128" s="48" t="str">
        <f t="shared" si="13"/>
        <v/>
      </c>
      <c r="O128" s="154"/>
    </row>
    <row r="129">
      <c r="B129" s="40"/>
      <c r="C129" s="84"/>
      <c r="D129" s="42"/>
      <c r="E129" s="42"/>
      <c r="F129" s="50"/>
      <c r="G129" s="50"/>
      <c r="H129" s="50"/>
      <c r="I129" s="50"/>
      <c r="J129" s="50"/>
      <c r="K129" s="50"/>
      <c r="L129" s="50"/>
      <c r="M129" s="85" t="str">
        <f t="shared" si="12"/>
        <v/>
      </c>
      <c r="N129" s="48" t="str">
        <f t="shared" si="13"/>
        <v/>
      </c>
      <c r="O129" s="154"/>
    </row>
    <row r="130">
      <c r="B130" s="40"/>
      <c r="C130" s="84"/>
      <c r="D130" s="42"/>
      <c r="E130" s="42"/>
      <c r="F130" s="50"/>
      <c r="G130" s="50"/>
      <c r="H130" s="50"/>
      <c r="I130" s="50"/>
      <c r="J130" s="50"/>
      <c r="K130" s="50"/>
      <c r="L130" s="50"/>
      <c r="M130" s="85" t="str">
        <f t="shared" si="12"/>
        <v/>
      </c>
      <c r="N130" s="48" t="str">
        <f t="shared" si="13"/>
        <v/>
      </c>
      <c r="O130" s="154"/>
    </row>
    <row r="131">
      <c r="B131" s="40"/>
      <c r="C131" s="84"/>
      <c r="D131" s="42"/>
      <c r="E131" s="42"/>
      <c r="F131" s="50"/>
      <c r="G131" s="50"/>
      <c r="H131" s="50"/>
      <c r="I131" s="50"/>
      <c r="J131" s="50"/>
      <c r="K131" s="50"/>
      <c r="L131" s="50"/>
      <c r="M131" s="85" t="str">
        <f t="shared" si="12"/>
        <v/>
      </c>
      <c r="N131" s="48" t="str">
        <f t="shared" si="13"/>
        <v/>
      </c>
      <c r="O131" s="154"/>
    </row>
    <row r="132">
      <c r="B132" s="40"/>
      <c r="C132" s="84"/>
      <c r="D132" s="42"/>
      <c r="E132" s="42"/>
      <c r="F132" s="50"/>
      <c r="G132" s="50"/>
      <c r="H132" s="50"/>
      <c r="I132" s="50"/>
      <c r="J132" s="50"/>
      <c r="K132" s="50"/>
      <c r="L132" s="50"/>
      <c r="M132" s="85" t="str">
        <f t="shared" si="12"/>
        <v/>
      </c>
      <c r="N132" s="48" t="str">
        <f t="shared" si="13"/>
        <v/>
      </c>
      <c r="O132" s="154"/>
    </row>
    <row r="133">
      <c r="B133" s="40"/>
      <c r="C133" s="84"/>
      <c r="D133" s="42"/>
      <c r="E133" s="42"/>
      <c r="F133" s="50"/>
      <c r="G133" s="50"/>
      <c r="H133" s="50"/>
      <c r="I133" s="50"/>
      <c r="J133" s="50"/>
      <c r="K133" s="50"/>
      <c r="L133" s="50"/>
      <c r="M133" s="85" t="str">
        <f t="shared" si="12"/>
        <v/>
      </c>
      <c r="N133" s="48" t="str">
        <f t="shared" si="13"/>
        <v/>
      </c>
      <c r="O133" s="154"/>
    </row>
    <row r="134">
      <c r="B134" s="40"/>
      <c r="C134" s="84"/>
      <c r="D134" s="42"/>
      <c r="E134" s="42"/>
      <c r="F134" s="50"/>
      <c r="G134" s="50"/>
      <c r="H134" s="50"/>
      <c r="I134" s="50"/>
      <c r="J134" s="50"/>
      <c r="K134" s="50"/>
      <c r="L134" s="50"/>
      <c r="M134" s="85" t="str">
        <f t="shared" si="12"/>
        <v/>
      </c>
      <c r="N134" s="48" t="str">
        <f t="shared" si="13"/>
        <v/>
      </c>
      <c r="O134" s="154"/>
    </row>
    <row r="135">
      <c r="B135" s="40"/>
      <c r="C135" s="84"/>
      <c r="D135" s="42"/>
      <c r="E135" s="42"/>
      <c r="F135" s="50"/>
      <c r="G135" s="50"/>
      <c r="H135" s="50"/>
      <c r="I135" s="50"/>
      <c r="J135" s="50"/>
      <c r="K135" s="50"/>
      <c r="L135" s="50"/>
      <c r="M135" s="85" t="str">
        <f t="shared" si="12"/>
        <v/>
      </c>
      <c r="N135" s="48" t="str">
        <f t="shared" si="13"/>
        <v/>
      </c>
      <c r="O135" s="154"/>
    </row>
    <row r="136">
      <c r="B136" s="40"/>
      <c r="C136" s="84"/>
      <c r="D136" s="42"/>
      <c r="E136" s="42"/>
      <c r="F136" s="50"/>
      <c r="G136" s="50"/>
      <c r="H136" s="50"/>
      <c r="I136" s="50"/>
      <c r="J136" s="50"/>
      <c r="K136" s="50"/>
      <c r="L136" s="50"/>
      <c r="M136" s="85" t="str">
        <f t="shared" si="12"/>
        <v/>
      </c>
      <c r="N136" s="48" t="str">
        <f t="shared" si="13"/>
        <v/>
      </c>
      <c r="O136" s="154"/>
    </row>
    <row r="137">
      <c r="B137" s="40"/>
      <c r="C137" s="84"/>
      <c r="D137" s="42"/>
      <c r="E137" s="42"/>
      <c r="F137" s="50"/>
      <c r="G137" s="50"/>
      <c r="H137" s="50"/>
      <c r="I137" s="50"/>
      <c r="J137" s="50"/>
      <c r="K137" s="50"/>
      <c r="L137" s="50"/>
      <c r="M137" s="85" t="str">
        <f t="shared" si="12"/>
        <v/>
      </c>
      <c r="N137" s="48" t="str">
        <f t="shared" si="13"/>
        <v/>
      </c>
      <c r="O137" s="154"/>
    </row>
    <row r="138">
      <c r="B138" s="40"/>
      <c r="C138" s="84"/>
      <c r="D138" s="42"/>
      <c r="E138" s="42"/>
      <c r="F138" s="50"/>
      <c r="G138" s="50"/>
      <c r="H138" s="50"/>
      <c r="I138" s="50"/>
      <c r="J138" s="50"/>
      <c r="K138" s="50"/>
      <c r="L138" s="50"/>
      <c r="M138" s="85" t="str">
        <f t="shared" si="12"/>
        <v/>
      </c>
      <c r="N138" s="48" t="str">
        <f t="shared" si="13"/>
        <v/>
      </c>
      <c r="O138" s="154"/>
    </row>
    <row r="139">
      <c r="B139" s="40"/>
      <c r="C139" s="84"/>
      <c r="D139" s="42"/>
      <c r="E139" s="42"/>
      <c r="F139" s="50"/>
      <c r="G139" s="50"/>
      <c r="H139" s="50"/>
      <c r="I139" s="50"/>
      <c r="J139" s="50"/>
      <c r="K139" s="50"/>
      <c r="L139" s="50"/>
      <c r="M139" s="85" t="str">
        <f t="shared" si="12"/>
        <v/>
      </c>
      <c r="N139" s="48" t="str">
        <f t="shared" si="13"/>
        <v/>
      </c>
      <c r="O139" s="154"/>
    </row>
    <row r="140">
      <c r="A140" s="7"/>
      <c r="B140" s="86"/>
      <c r="C140" s="87"/>
      <c r="D140" s="88"/>
      <c r="E140" s="88"/>
      <c r="F140" s="44"/>
      <c r="G140" s="44"/>
      <c r="H140" s="43"/>
      <c r="I140" s="44"/>
      <c r="J140" s="44"/>
      <c r="K140" s="44"/>
      <c r="L140" s="44"/>
      <c r="M140" s="44"/>
      <c r="N140" s="44"/>
    </row>
    <row r="141">
      <c r="A141" s="89" t="s">
        <v>148</v>
      </c>
      <c r="B141" s="86"/>
      <c r="C141" s="87"/>
      <c r="D141" s="88"/>
      <c r="E141" s="88"/>
      <c r="F141" s="44"/>
      <c r="G141" s="44"/>
      <c r="H141" s="43"/>
      <c r="I141" s="44"/>
      <c r="J141" s="44"/>
      <c r="K141" s="44"/>
      <c r="L141" s="44"/>
      <c r="M141" s="44"/>
      <c r="N141" s="44"/>
    </row>
    <row r="142">
      <c r="A142" s="7"/>
      <c r="B142" s="86"/>
      <c r="C142" s="87"/>
      <c r="D142" s="88"/>
      <c r="E142" s="88"/>
      <c r="F142" s="44"/>
      <c r="G142" s="44"/>
      <c r="H142" s="43"/>
      <c r="I142" s="44"/>
      <c r="J142" s="44"/>
      <c r="K142" s="44"/>
      <c r="L142" s="44"/>
      <c r="M142" s="44"/>
      <c r="N142" s="44"/>
    </row>
    <row r="143">
      <c r="A143" s="7"/>
      <c r="B143" s="90" t="s">
        <v>149</v>
      </c>
      <c r="C143" s="91"/>
      <c r="D143" s="92"/>
      <c r="E143" s="88"/>
      <c r="F143" s="44"/>
      <c r="G143" s="44"/>
      <c r="H143" s="43"/>
      <c r="I143" s="44"/>
      <c r="J143" s="44"/>
      <c r="K143" s="44"/>
      <c r="L143" s="44"/>
      <c r="M143" s="44"/>
      <c r="N143" s="44"/>
    </row>
    <row r="144">
      <c r="A144" s="7"/>
      <c r="B144" s="93"/>
      <c r="C144" s="94" t="s">
        <v>150</v>
      </c>
      <c r="D144" s="92"/>
      <c r="E144" s="88"/>
      <c r="F144" s="44"/>
      <c r="G144" s="44"/>
      <c r="H144" s="43"/>
      <c r="I144" s="44"/>
      <c r="J144" s="44"/>
      <c r="K144" s="44"/>
      <c r="L144" s="44"/>
      <c r="M144" s="44"/>
      <c r="N144" s="44"/>
    </row>
    <row r="145">
      <c r="A145" s="7"/>
      <c r="B145" s="95" t="s">
        <v>151</v>
      </c>
      <c r="C145" s="96" t="s">
        <v>152</v>
      </c>
      <c r="D145" s="92"/>
      <c r="E145" s="88"/>
      <c r="F145" s="44"/>
      <c r="G145" s="44"/>
      <c r="H145" s="43"/>
      <c r="I145" s="44"/>
      <c r="J145" s="44"/>
      <c r="K145" s="44"/>
      <c r="L145" s="44"/>
      <c r="M145" s="44"/>
      <c r="N145" s="44"/>
    </row>
    <row r="146">
      <c r="A146" s="7"/>
      <c r="B146" s="97"/>
      <c r="C146" s="98" t="s">
        <v>153</v>
      </c>
      <c r="D146" s="92"/>
      <c r="E146" s="88"/>
      <c r="F146" s="44"/>
      <c r="G146" s="44"/>
      <c r="H146" s="43"/>
      <c r="I146" s="44"/>
      <c r="J146" s="44"/>
      <c r="K146" s="44"/>
      <c r="L146" s="44"/>
      <c r="M146" s="44"/>
      <c r="N146" s="44"/>
    </row>
    <row r="147">
      <c r="A147" s="7"/>
      <c r="B147" s="99"/>
      <c r="C147" s="100" t="s">
        <v>154</v>
      </c>
      <c r="D147" s="92"/>
      <c r="E147" s="88"/>
      <c r="F147" s="44"/>
      <c r="G147" s="44"/>
      <c r="H147" s="43"/>
      <c r="I147" s="44"/>
      <c r="J147" s="44"/>
      <c r="K147" s="44"/>
      <c r="L147" s="44"/>
      <c r="M147" s="44"/>
      <c r="N147" s="44"/>
    </row>
    <row r="148">
      <c r="A148" s="7"/>
      <c r="B148" s="160"/>
      <c r="C148" s="43"/>
      <c r="D148" s="161"/>
      <c r="E148" s="88"/>
      <c r="F148" s="101"/>
      <c r="H148" s="43"/>
      <c r="I148" s="44"/>
      <c r="J148" s="44"/>
      <c r="K148" s="44"/>
      <c r="L148" s="44"/>
      <c r="M148" s="44"/>
      <c r="N148" s="44"/>
    </row>
    <row r="149">
      <c r="A149" s="7"/>
      <c r="B149" s="43"/>
      <c r="C149" s="101" t="s">
        <v>156</v>
      </c>
      <c r="D149" s="162" t="s">
        <v>178</v>
      </c>
      <c r="F149" s="101"/>
      <c r="H149" s="43"/>
      <c r="I149" s="44"/>
      <c r="J149" s="44"/>
      <c r="K149" s="44"/>
      <c r="L149" s="44"/>
      <c r="M149" s="44"/>
      <c r="N149" s="44"/>
    </row>
    <row r="150">
      <c r="B150" s="163" t="s">
        <v>301</v>
      </c>
      <c r="C150" s="104"/>
      <c r="D150" s="105"/>
      <c r="F150" s="107"/>
      <c r="G150" s="107"/>
      <c r="H150" s="43"/>
      <c r="I150" s="44"/>
      <c r="J150" s="44"/>
      <c r="K150" s="44"/>
      <c r="L150" s="44"/>
      <c r="M150" s="44"/>
      <c r="N150" s="44"/>
    </row>
    <row r="151">
      <c r="B151" s="108"/>
      <c r="C151" s="108"/>
      <c r="D151" s="164" t="s">
        <v>159</v>
      </c>
      <c r="F151" s="165" t="s">
        <v>1050</v>
      </c>
      <c r="H151" s="109"/>
      <c r="I151" s="109"/>
      <c r="J151" s="71"/>
      <c r="K151" s="71"/>
      <c r="L151" s="71"/>
      <c r="M151" s="71"/>
      <c r="N151" s="71"/>
      <c r="P151" s="110"/>
      <c r="R151" s="111"/>
      <c r="S151" s="54"/>
      <c r="T151" s="54"/>
      <c r="U151" s="54"/>
      <c r="V151" s="54"/>
      <c r="W151" s="54"/>
      <c r="X151" s="54"/>
      <c r="Y151" s="54"/>
      <c r="Z151" s="54"/>
      <c r="AA151" s="54"/>
      <c r="AB151" s="54"/>
    </row>
    <row r="152">
      <c r="B152" s="108"/>
      <c r="C152" s="164"/>
      <c r="D152" s="164" t="s">
        <v>303</v>
      </c>
      <c r="F152" s="166" t="s">
        <v>430</v>
      </c>
      <c r="H152" s="109"/>
      <c r="I152" s="109"/>
      <c r="J152" s="71"/>
      <c r="K152" s="71"/>
      <c r="L152" s="71"/>
      <c r="M152" s="71"/>
      <c r="N152" s="71"/>
      <c r="P152" s="110"/>
      <c r="R152" s="111"/>
      <c r="S152" s="54"/>
      <c r="T152" s="54"/>
      <c r="U152" s="54"/>
      <c r="V152" s="54"/>
      <c r="W152" s="54"/>
      <c r="X152" s="54"/>
      <c r="Y152" s="54"/>
      <c r="Z152" s="54"/>
      <c r="AA152" s="54"/>
      <c r="AB152" s="54"/>
    </row>
    <row r="153">
      <c r="B153" s="108"/>
      <c r="C153" s="164" t="s">
        <v>1051</v>
      </c>
      <c r="D153" s="167" t="s">
        <v>161</v>
      </c>
      <c r="F153" s="166">
        <v>100000.0</v>
      </c>
      <c r="H153" s="344" t="s">
        <v>386</v>
      </c>
      <c r="I153" s="109"/>
      <c r="J153" s="71"/>
      <c r="K153" s="71"/>
      <c r="L153" s="71"/>
      <c r="M153" s="71"/>
      <c r="N153" s="71"/>
      <c r="P153" s="55" t="s">
        <v>383</v>
      </c>
      <c r="Q153" s="55"/>
      <c r="R153" s="111"/>
      <c r="S153" s="54"/>
      <c r="T153" s="54"/>
      <c r="U153" s="54"/>
      <c r="V153" s="54"/>
      <c r="W153" s="54"/>
      <c r="X153" s="54"/>
      <c r="Y153" s="54"/>
      <c r="Z153" s="54"/>
      <c r="AA153" s="54"/>
      <c r="AB153" s="54"/>
    </row>
    <row r="154">
      <c r="B154" s="108"/>
      <c r="C154" s="129" t="s">
        <v>384</v>
      </c>
      <c r="D154" s="167" t="s">
        <v>163</v>
      </c>
      <c r="F154" s="166">
        <v>203.15</v>
      </c>
      <c r="G154" s="168">
        <f>O50-N50</f>
        <v>201.9087875</v>
      </c>
      <c r="H154" s="169" t="s">
        <v>1052</v>
      </c>
      <c r="I154" s="109"/>
      <c r="J154" s="71"/>
      <c r="K154" s="71"/>
      <c r="L154" s="71"/>
      <c r="M154" s="71"/>
      <c r="N154" s="71"/>
      <c r="P154" s="168">
        <f>N50</f>
        <v>876.0912125</v>
      </c>
      <c r="Q154" s="209">
        <f>F154</f>
        <v>203.15</v>
      </c>
      <c r="R154" s="111"/>
      <c r="S154" s="54"/>
      <c r="T154" s="54"/>
      <c r="U154" s="54"/>
      <c r="V154" s="54"/>
      <c r="W154" s="54"/>
      <c r="X154" s="54"/>
      <c r="Y154" s="54"/>
      <c r="Z154" s="54"/>
      <c r="AA154" s="54"/>
      <c r="AB154" s="54"/>
    </row>
    <row r="155">
      <c r="B155" s="108"/>
      <c r="C155" s="129" t="s">
        <v>308</v>
      </c>
      <c r="D155" s="167" t="s">
        <v>164</v>
      </c>
      <c r="F155" s="166">
        <v>3.56</v>
      </c>
      <c r="G155" s="168">
        <f>O33</f>
        <v>4</v>
      </c>
      <c r="H155" s="169" t="s">
        <v>309</v>
      </c>
      <c r="I155" s="109"/>
      <c r="J155" s="71"/>
      <c r="K155" s="71"/>
      <c r="L155" s="71"/>
      <c r="M155" s="71"/>
      <c r="N155" s="71"/>
      <c r="P155" s="110"/>
      <c r="R155" s="111"/>
      <c r="S155" s="54"/>
      <c r="T155" s="54"/>
      <c r="U155" s="54"/>
      <c r="V155" s="54"/>
      <c r="W155" s="54"/>
      <c r="X155" s="54"/>
      <c r="Y155" s="54"/>
      <c r="Z155" s="54"/>
      <c r="AA155" s="54"/>
      <c r="AB155" s="54"/>
    </row>
    <row r="156">
      <c r="B156" s="108"/>
      <c r="C156" s="170" t="s">
        <v>310</v>
      </c>
      <c r="D156" s="171" t="s">
        <v>165</v>
      </c>
      <c r="F156" s="172"/>
      <c r="H156" s="173" t="s">
        <v>311</v>
      </c>
      <c r="I156" s="109"/>
      <c r="J156" s="71"/>
      <c r="K156" s="71"/>
      <c r="L156" s="71"/>
      <c r="M156" s="71"/>
      <c r="N156" s="71"/>
      <c r="P156" s="110"/>
      <c r="R156" s="111"/>
      <c r="S156" s="54"/>
      <c r="T156" s="54"/>
      <c r="U156" s="54"/>
      <c r="V156" s="54"/>
      <c r="W156" s="54"/>
      <c r="X156" s="54"/>
      <c r="Y156" s="54"/>
      <c r="Z156" s="54"/>
      <c r="AA156" s="54"/>
      <c r="AB156" s="54"/>
    </row>
    <row r="157">
      <c r="B157" s="114"/>
      <c r="C157" s="164" t="s">
        <v>167</v>
      </c>
      <c r="D157" s="164" t="s">
        <v>312</v>
      </c>
      <c r="F157" s="174">
        <v>0.02293493</v>
      </c>
      <c r="G157" s="175">
        <f>J8</f>
        <v>0.02293492532</v>
      </c>
      <c r="H157" s="169" t="s">
        <v>313</v>
      </c>
      <c r="I157" s="71"/>
      <c r="J157" s="71"/>
      <c r="K157" s="71"/>
      <c r="L157" s="71"/>
      <c r="M157" s="71"/>
      <c r="N157" s="71"/>
      <c r="P157" s="110"/>
      <c r="R157" s="111"/>
      <c r="S157" s="54"/>
      <c r="T157" s="54"/>
      <c r="U157" s="54"/>
      <c r="V157" s="54"/>
      <c r="W157" s="54"/>
      <c r="X157" s="54"/>
      <c r="Y157" s="54"/>
      <c r="Z157" s="54"/>
      <c r="AA157" s="54"/>
      <c r="AB157" s="54"/>
    </row>
    <row r="158">
      <c r="B158" s="114"/>
      <c r="C158" s="164" t="s">
        <v>1053</v>
      </c>
      <c r="D158" s="164" t="s">
        <v>168</v>
      </c>
      <c r="F158" s="166"/>
      <c r="H158" s="109"/>
      <c r="I158" s="71"/>
      <c r="J158" s="71"/>
      <c r="K158" s="71"/>
      <c r="L158" s="71"/>
      <c r="M158" s="71"/>
      <c r="N158" s="71"/>
      <c r="P158" s="110"/>
      <c r="R158" s="111"/>
      <c r="S158" s="54"/>
      <c r="T158" s="54"/>
      <c r="U158" s="54"/>
      <c r="V158" s="54"/>
      <c r="W158" s="54"/>
      <c r="X158" s="54"/>
      <c r="Y158" s="54"/>
      <c r="Z158" s="54"/>
      <c r="AA158" s="54"/>
      <c r="AB158" s="54"/>
    </row>
    <row r="159">
      <c r="B159" s="114"/>
      <c r="C159" s="176" t="s">
        <v>171</v>
      </c>
      <c r="D159" s="176" t="s">
        <v>170</v>
      </c>
      <c r="F159" s="172">
        <v>0.0</v>
      </c>
      <c r="H159" s="173" t="s">
        <v>311</v>
      </c>
      <c r="J159" s="71"/>
      <c r="K159" s="71"/>
      <c r="L159" s="71"/>
      <c r="M159" s="67"/>
      <c r="P159" s="110"/>
      <c r="R159" s="111"/>
      <c r="S159" s="54"/>
      <c r="T159" s="54"/>
      <c r="U159" s="54"/>
      <c r="V159" s="54"/>
      <c r="W159" s="54"/>
      <c r="X159" s="54"/>
      <c r="Y159" s="54"/>
      <c r="Z159" s="54"/>
      <c r="AA159" s="54"/>
      <c r="AB159" s="54"/>
    </row>
    <row r="160">
      <c r="B160" s="114"/>
      <c r="C160" s="108"/>
      <c r="D160" s="108"/>
      <c r="E160" s="108"/>
      <c r="H160" s="109"/>
      <c r="I160" s="109"/>
      <c r="J160" s="71"/>
      <c r="K160" s="71"/>
      <c r="L160" s="71"/>
      <c r="M160" s="71"/>
      <c r="N160" s="71"/>
      <c r="P160" s="110"/>
      <c r="R160" s="111"/>
      <c r="S160" s="54"/>
      <c r="T160" s="54"/>
      <c r="U160" s="54"/>
      <c r="V160" s="54"/>
      <c r="W160" s="54"/>
      <c r="X160" s="54"/>
      <c r="Y160" s="54"/>
      <c r="Z160" s="54"/>
      <c r="AA160" s="54"/>
      <c r="AB160" s="54"/>
    </row>
    <row r="161">
      <c r="B161" s="163" t="s">
        <v>172</v>
      </c>
      <c r="C161" s="108"/>
      <c r="D161" s="108"/>
      <c r="E161" s="108"/>
      <c r="H161" s="109"/>
      <c r="I161" s="109"/>
      <c r="J161" s="71"/>
      <c r="K161" s="71"/>
      <c r="L161" s="71"/>
      <c r="M161" s="71"/>
      <c r="N161" s="71"/>
      <c r="P161" s="110"/>
      <c r="R161" s="111"/>
      <c r="S161" s="54"/>
      <c r="T161" s="54"/>
      <c r="U161" s="54"/>
      <c r="V161" s="54"/>
      <c r="W161" s="54"/>
      <c r="X161" s="54"/>
      <c r="Y161" s="54"/>
      <c r="Z161" s="54"/>
      <c r="AA161" s="54"/>
      <c r="AB161" s="54"/>
    </row>
    <row r="162">
      <c r="B162" s="114"/>
      <c r="C162" s="164" t="s">
        <v>315</v>
      </c>
      <c r="D162" s="108"/>
      <c r="E162" s="108"/>
      <c r="F162" s="8" t="s">
        <v>316</v>
      </c>
      <c r="G162" s="8" t="s">
        <v>317</v>
      </c>
      <c r="H162" s="2" t="s">
        <v>318</v>
      </c>
      <c r="I162" s="109"/>
      <c r="J162" s="71"/>
      <c r="K162" s="71"/>
      <c r="L162" s="71"/>
      <c r="M162" s="71"/>
      <c r="N162" s="71"/>
      <c r="P162" s="110"/>
      <c r="Q162" s="116" t="s">
        <v>174</v>
      </c>
      <c r="R162" s="117"/>
      <c r="S162" s="117"/>
      <c r="T162" s="54"/>
      <c r="U162" s="54"/>
      <c r="V162" s="54"/>
      <c r="W162" s="54"/>
      <c r="X162" s="54"/>
      <c r="Y162" s="54"/>
      <c r="Z162" s="54"/>
      <c r="AA162" s="54"/>
    </row>
    <row r="163">
      <c r="B163" s="114"/>
      <c r="C163" s="129" t="s">
        <v>320</v>
      </c>
      <c r="D163" s="167" t="s">
        <v>321</v>
      </c>
      <c r="F163" s="166">
        <v>0.0</v>
      </c>
      <c r="G163" s="166">
        <v>16080.0</v>
      </c>
      <c r="H163" s="115">
        <f t="shared" ref="H163:H165" si="14">F163+G163</f>
        <v>16080</v>
      </c>
      <c r="I163" s="109"/>
      <c r="J163" s="71"/>
      <c r="K163" s="71"/>
      <c r="L163" s="71"/>
      <c r="M163" s="71"/>
      <c r="N163" s="71"/>
      <c r="P163" s="110"/>
      <c r="Q163" s="52"/>
      <c r="R163" s="123"/>
      <c r="S163" s="123"/>
      <c r="T163" s="124"/>
      <c r="U163" s="124"/>
      <c r="V163" s="124"/>
      <c r="W163" s="124"/>
      <c r="X163" s="124"/>
      <c r="Y163" s="124"/>
      <c r="Z163" s="124"/>
      <c r="AA163" s="124"/>
      <c r="AB163" s="124"/>
      <c r="AC163" s="124"/>
      <c r="AD163" s="124"/>
    </row>
    <row r="164">
      <c r="B164" s="114"/>
      <c r="C164" s="129" t="s">
        <v>320</v>
      </c>
      <c r="D164" s="167" t="s">
        <v>322</v>
      </c>
      <c r="F164" s="166">
        <v>0.0</v>
      </c>
      <c r="G164" s="166">
        <v>0.0</v>
      </c>
      <c r="H164" s="115">
        <f t="shared" si="14"/>
        <v>0</v>
      </c>
      <c r="I164" s="109"/>
      <c r="J164" s="71"/>
      <c r="K164" s="71"/>
      <c r="L164" s="71"/>
      <c r="M164" s="71"/>
      <c r="N164" s="71"/>
      <c r="P164" s="110"/>
      <c r="Q164" s="52" t="s">
        <v>178</v>
      </c>
      <c r="R164" s="123"/>
      <c r="S164" s="123"/>
      <c r="T164" s="124"/>
      <c r="U164" s="124"/>
      <c r="V164" s="124"/>
      <c r="W164" s="124"/>
      <c r="X164" s="124"/>
      <c r="Y164" s="124"/>
      <c r="Z164" s="124"/>
      <c r="AA164" s="124"/>
      <c r="AB164" s="124"/>
      <c r="AC164" s="124"/>
      <c r="AD164" s="124"/>
    </row>
    <row r="165">
      <c r="B165" s="114"/>
      <c r="C165" s="129" t="s">
        <v>320</v>
      </c>
      <c r="D165" s="167" t="s">
        <v>323</v>
      </c>
      <c r="F165" s="166">
        <v>0.0</v>
      </c>
      <c r="G165" s="166">
        <v>0.0</v>
      </c>
      <c r="H165" s="115">
        <f t="shared" si="14"/>
        <v>0</v>
      </c>
      <c r="I165" s="109"/>
      <c r="J165" s="71">
        <f>G163-I166</f>
        <v>0.1403755164</v>
      </c>
      <c r="K165" s="71"/>
      <c r="L165" s="71"/>
      <c r="M165" s="71"/>
      <c r="N165" s="71"/>
      <c r="P165" s="110"/>
      <c r="Q165" s="60"/>
      <c r="R165" s="54"/>
      <c r="S165" s="54"/>
      <c r="T165" s="54"/>
      <c r="U165" s="54"/>
      <c r="V165" s="54"/>
      <c r="W165" s="54"/>
      <c r="X165" s="54"/>
      <c r="Y165" s="54"/>
      <c r="Z165" s="54"/>
      <c r="AA165" s="54"/>
      <c r="AB165" s="54"/>
      <c r="AC165" s="54"/>
      <c r="AD165" s="54"/>
    </row>
    <row r="166">
      <c r="B166" s="108"/>
      <c r="C166" s="108"/>
      <c r="D166" s="108"/>
      <c r="E166" s="108"/>
      <c r="H166" s="109" t="s">
        <v>173</v>
      </c>
      <c r="I166" s="115">
        <f>sum(N167:N170)</f>
        <v>16079.85962</v>
      </c>
      <c r="J166" s="344"/>
      <c r="K166" s="227"/>
      <c r="L166" s="227"/>
      <c r="M166" s="71">
        <f>if(Count(F166:L166)&gt;0,sum(F166:L166),"")</f>
        <v>16079.85962</v>
      </c>
      <c r="N166" s="68">
        <f>if(ISNUMBER(M166)=false,"",if($J$8&lt;&gt;0,if(M166&lt;&gt;"",M166*$J$8,""),""))</f>
        <v>368.7903797</v>
      </c>
      <c r="P166" s="110"/>
      <c r="Q166" s="52" t="s">
        <v>183</v>
      </c>
      <c r="R166" s="126"/>
      <c r="S166" s="126"/>
      <c r="T166" s="126"/>
      <c r="U166" s="126"/>
      <c r="V166" s="126"/>
      <c r="W166" s="127"/>
      <c r="X166" s="127"/>
      <c r="Y166" s="126"/>
      <c r="Z166" s="126"/>
      <c r="AA166" s="126"/>
      <c r="AB166" s="126"/>
      <c r="AC166" s="126"/>
      <c r="AD166" s="126"/>
    </row>
    <row r="167">
      <c r="B167" s="108"/>
      <c r="C167" s="105"/>
      <c r="D167" s="112"/>
      <c r="E167" s="112"/>
      <c r="G167" s="107" t="s">
        <v>175</v>
      </c>
      <c r="H167" s="43"/>
      <c r="I167" s="118">
        <f>N168+N169</f>
        <v>16079.85962</v>
      </c>
      <c r="J167" s="71"/>
      <c r="K167" s="71"/>
      <c r="L167" s="119"/>
      <c r="M167" s="120"/>
      <c r="N167" s="115"/>
      <c r="O167" s="121"/>
      <c r="P167" s="122"/>
      <c r="Q167" s="60" t="s">
        <v>185</v>
      </c>
      <c r="R167" s="69">
        <f t="shared" ref="R167:AD167" si="15">R166*$J$8</f>
        <v>0</v>
      </c>
      <c r="S167" s="69">
        <f t="shared" si="15"/>
        <v>0</v>
      </c>
      <c r="T167" s="69">
        <f t="shared" si="15"/>
        <v>0</v>
      </c>
      <c r="U167" s="69">
        <f t="shared" si="15"/>
        <v>0</v>
      </c>
      <c r="V167" s="69">
        <f t="shared" si="15"/>
        <v>0</v>
      </c>
      <c r="W167" s="128">
        <f t="shared" si="15"/>
        <v>0</v>
      </c>
      <c r="X167" s="128">
        <f t="shared" si="15"/>
        <v>0</v>
      </c>
      <c r="Y167" s="69">
        <f t="shared" si="15"/>
        <v>0</v>
      </c>
      <c r="Z167" s="69">
        <f t="shared" si="15"/>
        <v>0</v>
      </c>
      <c r="AA167" s="69">
        <f t="shared" si="15"/>
        <v>0</v>
      </c>
      <c r="AB167" s="69">
        <f t="shared" si="15"/>
        <v>0</v>
      </c>
      <c r="AC167" s="69">
        <f t="shared" si="15"/>
        <v>0</v>
      </c>
      <c r="AD167" s="69">
        <f t="shared" si="15"/>
        <v>0</v>
      </c>
    </row>
    <row r="168">
      <c r="B168" s="108"/>
      <c r="C168" s="164" t="s">
        <v>1054</v>
      </c>
      <c r="D168" s="167" t="s">
        <v>177</v>
      </c>
      <c r="F168" s="125">
        <v>701108.0</v>
      </c>
      <c r="G168" s="119"/>
      <c r="H168" s="71"/>
      <c r="I168" s="71"/>
      <c r="J168" s="71"/>
      <c r="K168" s="71"/>
      <c r="L168" s="119"/>
      <c r="M168" s="120">
        <f>if(Count(F168:K168)&gt;0,sum(F168:K168),"")</f>
        <v>701108</v>
      </c>
      <c r="N168" s="115">
        <f t="shared" ref="N168:N172" si="16">if(ISNUMBER(M168)=false,"",if($J$8&lt;&gt;0,if(M168&lt;&gt;"",M168*$J$8,""),""))</f>
        <v>16079.85962</v>
      </c>
      <c r="Q168" s="60"/>
      <c r="R168" s="54"/>
      <c r="S168" s="54"/>
      <c r="T168" s="54"/>
      <c r="U168" s="54"/>
      <c r="V168" s="54"/>
      <c r="W168" s="54"/>
      <c r="X168" s="54"/>
      <c r="Y168" s="54"/>
      <c r="Z168" s="54"/>
      <c r="AA168" s="54"/>
      <c r="AB168" s="54"/>
      <c r="AC168" s="54"/>
      <c r="AD168" s="54"/>
    </row>
    <row r="169">
      <c r="B169" s="108"/>
      <c r="C169" s="167" t="s">
        <v>179</v>
      </c>
      <c r="D169" s="167" t="s">
        <v>180</v>
      </c>
      <c r="F169" s="125">
        <v>0.0</v>
      </c>
      <c r="G169" s="70"/>
      <c r="H169" s="66"/>
      <c r="I169" s="66"/>
      <c r="J169" s="66"/>
      <c r="K169" s="66"/>
      <c r="L169" s="66"/>
      <c r="M169" s="120">
        <f t="shared" ref="M169:M172" si="17">if(Count(F169:L169)&gt;0,sum(F169:L169),"")</f>
        <v>0</v>
      </c>
      <c r="N169" s="115">
        <f t="shared" si="16"/>
        <v>0</v>
      </c>
      <c r="P169" s="54"/>
      <c r="Q169" s="52" t="s">
        <v>188</v>
      </c>
      <c r="R169" s="127"/>
      <c r="S169" s="127"/>
      <c r="T169" s="127"/>
      <c r="U169" s="127"/>
      <c r="V169" s="127"/>
      <c r="W169" s="126"/>
      <c r="X169" s="126"/>
      <c r="Y169" s="127"/>
      <c r="Z169" s="127"/>
      <c r="AA169" s="127"/>
      <c r="AB169" s="127"/>
      <c r="AC169" s="127"/>
      <c r="AD169" s="127"/>
    </row>
    <row r="170">
      <c r="B170" s="108"/>
      <c r="C170" s="167" t="s">
        <v>181</v>
      </c>
      <c r="D170" s="167" t="s">
        <v>182</v>
      </c>
      <c r="F170" s="70">
        <v>0.0</v>
      </c>
      <c r="G170" s="70"/>
      <c r="H170" s="66"/>
      <c r="I170" s="66"/>
      <c r="J170" s="66"/>
      <c r="K170" s="66"/>
      <c r="L170" s="66"/>
      <c r="M170" s="120">
        <f t="shared" si="17"/>
        <v>0</v>
      </c>
      <c r="N170" s="115">
        <f t="shared" si="16"/>
        <v>0</v>
      </c>
      <c r="P170" s="54"/>
      <c r="Q170" s="60" t="s">
        <v>185</v>
      </c>
      <c r="R170" s="69">
        <f t="shared" ref="R170:AD170" si="18">R169*$J$8</f>
        <v>0</v>
      </c>
      <c r="S170" s="69">
        <f t="shared" si="18"/>
        <v>0</v>
      </c>
      <c r="T170" s="69">
        <f t="shared" si="18"/>
        <v>0</v>
      </c>
      <c r="U170" s="69">
        <f t="shared" si="18"/>
        <v>0</v>
      </c>
      <c r="V170" s="69">
        <f t="shared" si="18"/>
        <v>0</v>
      </c>
      <c r="W170" s="128">
        <f t="shared" si="18"/>
        <v>0</v>
      </c>
      <c r="X170" s="128">
        <f t="shared" si="18"/>
        <v>0</v>
      </c>
      <c r="Y170" s="69">
        <f t="shared" si="18"/>
        <v>0</v>
      </c>
      <c r="Z170" s="69">
        <f t="shared" si="18"/>
        <v>0</v>
      </c>
      <c r="AA170" s="69">
        <f t="shared" si="18"/>
        <v>0</v>
      </c>
      <c r="AB170" s="69">
        <f t="shared" si="18"/>
        <v>0</v>
      </c>
      <c r="AC170" s="69">
        <f t="shared" si="18"/>
        <v>0</v>
      </c>
      <c r="AD170" s="69">
        <f t="shared" si="18"/>
        <v>0</v>
      </c>
    </row>
    <row r="171">
      <c r="B171" s="108"/>
      <c r="C171" s="167" t="s">
        <v>184</v>
      </c>
      <c r="D171" s="167" t="s">
        <v>180</v>
      </c>
      <c r="F171" s="70">
        <v>0.0</v>
      </c>
      <c r="G171" s="66"/>
      <c r="H171" s="66"/>
      <c r="I171" s="66"/>
      <c r="J171" s="66"/>
      <c r="K171" s="66"/>
      <c r="L171" s="66"/>
      <c r="M171" s="120">
        <f t="shared" si="17"/>
        <v>0</v>
      </c>
      <c r="N171" s="115">
        <f t="shared" si="16"/>
        <v>0</v>
      </c>
      <c r="P171" s="54"/>
      <c r="Q171" s="60"/>
      <c r="R171" s="54"/>
      <c r="S171" s="54"/>
      <c r="T171" s="54"/>
      <c r="U171" s="54"/>
      <c r="V171" s="54"/>
      <c r="W171" s="54"/>
      <c r="X171" s="54"/>
      <c r="Y171" s="54"/>
      <c r="Z171" s="54"/>
      <c r="AA171" s="54"/>
      <c r="AB171" s="54"/>
      <c r="AC171" s="54"/>
      <c r="AD171" s="54"/>
    </row>
    <row r="172">
      <c r="B172" s="163" t="s">
        <v>186</v>
      </c>
      <c r="C172" s="65"/>
      <c r="D172" s="108"/>
      <c r="E172" s="108"/>
      <c r="F172" s="71"/>
      <c r="G172" s="71"/>
      <c r="H172" s="71"/>
      <c r="I172" s="71"/>
      <c r="J172" s="71"/>
      <c r="K172" s="71"/>
      <c r="L172" s="71"/>
      <c r="M172" s="71" t="str">
        <f t="shared" si="17"/>
        <v/>
      </c>
      <c r="N172" s="68" t="str">
        <f t="shared" si="16"/>
        <v/>
      </c>
      <c r="P172" s="110"/>
      <c r="Q172" s="55" t="s">
        <v>192</v>
      </c>
      <c r="R172" s="127"/>
      <c r="S172" s="127"/>
      <c r="T172" s="127"/>
      <c r="U172" s="127"/>
      <c r="V172" s="127"/>
      <c r="W172" s="126"/>
      <c r="X172" s="126"/>
      <c r="Y172" s="127"/>
      <c r="Z172" s="127"/>
      <c r="AA172" s="127"/>
      <c r="AB172" s="127"/>
      <c r="AC172" s="127"/>
      <c r="AD172" s="127"/>
    </row>
    <row r="173">
      <c r="B173" s="108"/>
      <c r="C173" s="192" t="s">
        <v>187</v>
      </c>
      <c r="D173" s="108"/>
      <c r="E173" s="108"/>
      <c r="F173" s="113">
        <v>16080.0</v>
      </c>
      <c r="G173" s="71"/>
      <c r="H173" s="130" t="s">
        <v>173</v>
      </c>
      <c r="I173" s="131">
        <f>sum(N174:N175)</f>
        <v>16079.85962</v>
      </c>
      <c r="J173" s="71"/>
      <c r="K173" s="71"/>
      <c r="L173" s="71"/>
      <c r="M173" s="71"/>
      <c r="N173" s="68"/>
      <c r="P173" s="54"/>
      <c r="Q173" s="60" t="s">
        <v>185</v>
      </c>
      <c r="R173" s="69">
        <f t="shared" ref="R173:AD173" si="19">R172*$J$8</f>
        <v>0</v>
      </c>
      <c r="S173" s="69">
        <f t="shared" si="19"/>
        <v>0</v>
      </c>
      <c r="T173" s="69">
        <f t="shared" si="19"/>
        <v>0</v>
      </c>
      <c r="U173" s="69">
        <f t="shared" si="19"/>
        <v>0</v>
      </c>
      <c r="V173" s="69">
        <f t="shared" si="19"/>
        <v>0</v>
      </c>
      <c r="W173" s="128">
        <f t="shared" si="19"/>
        <v>0</v>
      </c>
      <c r="X173" s="128">
        <f t="shared" si="19"/>
        <v>0</v>
      </c>
      <c r="Y173" s="69">
        <f t="shared" si="19"/>
        <v>0</v>
      </c>
      <c r="Z173" s="69">
        <f t="shared" si="19"/>
        <v>0</v>
      </c>
      <c r="AA173" s="69">
        <f t="shared" si="19"/>
        <v>0</v>
      </c>
      <c r="AB173" s="69">
        <f t="shared" si="19"/>
        <v>0</v>
      </c>
      <c r="AC173" s="69">
        <f t="shared" si="19"/>
        <v>0</v>
      </c>
      <c r="AD173" s="69">
        <f t="shared" si="19"/>
        <v>0</v>
      </c>
    </row>
    <row r="174">
      <c r="B174" s="108"/>
      <c r="C174" s="164" t="s">
        <v>332</v>
      </c>
      <c r="D174" s="108"/>
      <c r="E174" s="108"/>
      <c r="F174" s="118">
        <f>F168</f>
        <v>701108</v>
      </c>
      <c r="G174" s="119"/>
      <c r="H174" s="71"/>
      <c r="I174" s="71"/>
      <c r="J174" s="71"/>
      <c r="K174" s="71"/>
      <c r="L174" s="71"/>
      <c r="M174" s="120">
        <f t="shared" ref="M174:M175" si="20">if(Count(F174:L174)&gt;0,sum(F174:L174),"")</f>
        <v>701108</v>
      </c>
      <c r="N174" s="115">
        <f t="shared" ref="N174:N177" si="21">if(ISNUMBER(M174)=false,"",if($J$8&lt;&gt;0,if(M174&lt;&gt;"",M174*$J$8,""),""))</f>
        <v>16079.85962</v>
      </c>
      <c r="O174" s="54"/>
      <c r="P174" s="54"/>
      <c r="Q174" s="54"/>
      <c r="R174" s="54"/>
      <c r="S174" s="54"/>
      <c r="T174" s="54"/>
      <c r="U174" s="54"/>
      <c r="V174" s="54"/>
      <c r="W174" s="54"/>
      <c r="X174" s="54"/>
      <c r="Y174" s="54"/>
      <c r="Z174" s="54"/>
      <c r="AA174" s="54"/>
      <c r="AB174" s="54"/>
      <c r="AC174" s="54"/>
      <c r="AD174" s="54"/>
    </row>
    <row r="175">
      <c r="B175" s="108"/>
      <c r="C175" s="167" t="s">
        <v>190</v>
      </c>
      <c r="D175" s="108"/>
      <c r="E175" s="108"/>
      <c r="F175" s="132">
        <f>M169</f>
        <v>0</v>
      </c>
      <c r="G175" s="71"/>
      <c r="H175" s="71"/>
      <c r="I175" s="71"/>
      <c r="J175" s="71"/>
      <c r="K175" s="71"/>
      <c r="L175" s="71"/>
      <c r="M175" s="120">
        <f t="shared" si="20"/>
        <v>0</v>
      </c>
      <c r="N175" s="115">
        <f t="shared" si="21"/>
        <v>0</v>
      </c>
      <c r="O175" s="54"/>
      <c r="P175" s="54"/>
      <c r="Q175" s="52" t="s">
        <v>195</v>
      </c>
      <c r="R175" s="126"/>
      <c r="S175" s="126"/>
      <c r="T175" s="126"/>
      <c r="U175" s="127"/>
      <c r="V175" s="126"/>
      <c r="W175" s="126"/>
      <c r="X175" s="126"/>
      <c r="Y175" s="126"/>
      <c r="Z175" s="126"/>
      <c r="AA175" s="126"/>
      <c r="AB175" s="126"/>
      <c r="AC175" s="126"/>
      <c r="AD175" s="126"/>
    </row>
    <row r="176">
      <c r="B176" s="163" t="s">
        <v>191</v>
      </c>
      <c r="C176" s="65"/>
      <c r="D176" s="108"/>
      <c r="E176" s="108"/>
      <c r="F176" s="71"/>
      <c r="G176" s="71"/>
      <c r="H176" s="71"/>
      <c r="I176" s="71"/>
      <c r="J176" s="71"/>
      <c r="K176" s="71"/>
      <c r="L176" s="71"/>
      <c r="M176" s="71"/>
      <c r="N176" s="68" t="str">
        <f t="shared" si="21"/>
        <v/>
      </c>
      <c r="O176" s="54"/>
      <c r="P176" s="54"/>
      <c r="Q176" s="54" t="s">
        <v>185</v>
      </c>
      <c r="R176" s="69">
        <f t="shared" ref="R176:AD176" si="22">R175*$J$8</f>
        <v>0</v>
      </c>
      <c r="S176" s="69">
        <f t="shared" si="22"/>
        <v>0</v>
      </c>
      <c r="T176" s="69">
        <f t="shared" si="22"/>
        <v>0</v>
      </c>
      <c r="U176" s="69">
        <f t="shared" si="22"/>
        <v>0</v>
      </c>
      <c r="V176" s="69">
        <f t="shared" si="22"/>
        <v>0</v>
      </c>
      <c r="W176" s="128">
        <f t="shared" si="22"/>
        <v>0</v>
      </c>
      <c r="X176" s="128">
        <f t="shared" si="22"/>
        <v>0</v>
      </c>
      <c r="Y176" s="69">
        <f t="shared" si="22"/>
        <v>0</v>
      </c>
      <c r="Z176" s="69">
        <f t="shared" si="22"/>
        <v>0</v>
      </c>
      <c r="AA176" s="69">
        <f t="shared" si="22"/>
        <v>0</v>
      </c>
      <c r="AB176" s="69">
        <f t="shared" si="22"/>
        <v>0</v>
      </c>
      <c r="AC176" s="69">
        <f t="shared" si="22"/>
        <v>0</v>
      </c>
      <c r="AD176" s="69">
        <f t="shared" si="22"/>
        <v>0</v>
      </c>
    </row>
    <row r="177">
      <c r="A177" s="54"/>
      <c r="B177" s="108"/>
      <c r="C177" s="194" t="s">
        <v>193</v>
      </c>
      <c r="D177" s="194"/>
      <c r="E177" s="108"/>
      <c r="F177" s="113">
        <v>0.0</v>
      </c>
      <c r="G177" s="71"/>
      <c r="H177" s="130" t="s">
        <v>173</v>
      </c>
      <c r="I177" s="131">
        <f>M178</f>
        <v>0</v>
      </c>
      <c r="J177" s="71"/>
      <c r="K177" s="71"/>
      <c r="L177" s="71"/>
      <c r="M177" s="71">
        <f t="shared" ref="M177:M178" si="23">if(Count(F177:L177)&gt;0,sum(F177:L177),"")</f>
        <v>0</v>
      </c>
      <c r="N177" s="68">
        <f t="shared" si="21"/>
        <v>0</v>
      </c>
      <c r="P177" s="56"/>
      <c r="AI177" s="54"/>
      <c r="AJ177" s="54"/>
      <c r="AK177" s="54"/>
      <c r="AL177" s="54"/>
      <c r="AM177" s="54"/>
      <c r="AN177" s="54"/>
    </row>
    <row r="178">
      <c r="A178" s="54"/>
      <c r="B178" s="108"/>
      <c r="C178" s="164" t="s">
        <v>333</v>
      </c>
      <c r="D178" s="108"/>
      <c r="E178" s="108"/>
      <c r="F178" s="118">
        <f>if(F152="Yes",0,F158)</f>
        <v>0</v>
      </c>
      <c r="G178" s="119"/>
      <c r="H178" s="71"/>
      <c r="I178" s="71"/>
      <c r="J178" s="71"/>
      <c r="K178" s="71"/>
      <c r="L178" s="71"/>
      <c r="M178" s="120">
        <f t="shared" si="23"/>
        <v>0</v>
      </c>
      <c r="N178" s="133" t="s">
        <v>151</v>
      </c>
      <c r="O178" s="119"/>
      <c r="P178" s="54"/>
      <c r="AI178" s="54"/>
      <c r="AJ178" s="54"/>
      <c r="AK178" s="54"/>
      <c r="AL178" s="54"/>
      <c r="AM178" s="54"/>
      <c r="AN178" s="54"/>
    </row>
    <row r="179">
      <c r="A179" s="54"/>
      <c r="B179" s="108"/>
      <c r="C179" s="108"/>
      <c r="D179" s="108"/>
      <c r="E179" s="108"/>
      <c r="F179" s="71"/>
      <c r="G179" s="71"/>
      <c r="H179" s="71"/>
      <c r="I179" s="71"/>
      <c r="J179" s="71"/>
      <c r="K179" s="71"/>
      <c r="L179" s="71"/>
      <c r="M179" s="71"/>
      <c r="N179" s="68"/>
      <c r="O179" s="119"/>
      <c r="P179" s="54"/>
      <c r="AI179" s="54"/>
      <c r="AJ179" s="54"/>
      <c r="AK179" s="54"/>
      <c r="AL179" s="54"/>
      <c r="AM179" s="54"/>
      <c r="AN179" s="54"/>
    </row>
    <row r="180">
      <c r="B180" s="108"/>
      <c r="C180" s="194" t="s">
        <v>196</v>
      </c>
      <c r="D180" s="108"/>
      <c r="E180" s="108"/>
      <c r="F180" s="113">
        <v>50000.0</v>
      </c>
      <c r="G180" s="71"/>
      <c r="H180" s="130" t="s">
        <v>173</v>
      </c>
      <c r="I180" s="131">
        <f>M181</f>
        <v>50000</v>
      </c>
      <c r="J180" s="71"/>
      <c r="K180" s="71"/>
      <c r="L180" s="71"/>
      <c r="M180" s="71">
        <f t="shared" ref="M180:M182" si="24">if(Count(F180:L180)&gt;0,sum(F180:L180),"")</f>
        <v>100000</v>
      </c>
      <c r="N180" s="68">
        <f>if(ISNUMBER(M180)=false,"",if($J$8&lt;&gt;0,if(M180&lt;&gt;"",M180*$J$8,""),""))</f>
        <v>2293.492532</v>
      </c>
      <c r="P180" s="56"/>
    </row>
    <row r="181">
      <c r="B181" s="108"/>
      <c r="C181" s="164" t="s">
        <v>334</v>
      </c>
      <c r="D181" s="108"/>
      <c r="E181" s="108"/>
      <c r="F181" s="70">
        <v>50000.0</v>
      </c>
      <c r="G181" s="119"/>
      <c r="H181" s="71"/>
      <c r="I181" s="71"/>
      <c r="J181" s="71"/>
      <c r="K181" s="71"/>
      <c r="L181" s="71"/>
      <c r="M181" s="120">
        <f t="shared" si="24"/>
        <v>50000</v>
      </c>
      <c r="N181" s="133" t="s">
        <v>151</v>
      </c>
      <c r="O181" s="54"/>
      <c r="P181" s="54"/>
    </row>
    <row r="182">
      <c r="B182" s="108"/>
      <c r="C182" s="65"/>
      <c r="D182" s="108"/>
      <c r="E182" s="108"/>
      <c r="F182" s="119"/>
      <c r="G182" s="71"/>
      <c r="H182" s="71"/>
      <c r="I182" s="71"/>
      <c r="J182" s="71"/>
      <c r="K182" s="71"/>
      <c r="L182" s="71"/>
      <c r="M182" s="71" t="str">
        <f t="shared" si="24"/>
        <v/>
      </c>
      <c r="N182" s="68" t="str">
        <f t="shared" ref="N182:N183" si="25">M182</f>
        <v/>
      </c>
      <c r="O182" s="54"/>
      <c r="P182" s="54"/>
    </row>
    <row r="183">
      <c r="B183" s="108"/>
      <c r="C183" s="194" t="s">
        <v>198</v>
      </c>
      <c r="D183" s="108"/>
      <c r="E183" s="108"/>
      <c r="F183" s="113">
        <v>-1074.0</v>
      </c>
      <c r="G183" s="71"/>
      <c r="H183" s="130" t="s">
        <v>173</v>
      </c>
      <c r="I183" s="131">
        <f>Q189-I180</f>
        <v>-1074</v>
      </c>
      <c r="J183" s="410" t="s">
        <v>386</v>
      </c>
      <c r="K183" s="119"/>
      <c r="L183" s="119"/>
      <c r="M183" s="54"/>
      <c r="N183" s="68" t="str">
        <f t="shared" si="25"/>
        <v/>
      </c>
      <c r="P183" s="56"/>
    </row>
    <row r="184">
      <c r="B184" s="108"/>
      <c r="C184" s="108"/>
      <c r="D184" s="108"/>
      <c r="E184" s="108"/>
      <c r="F184" s="54"/>
      <c r="G184" s="71"/>
      <c r="H184" s="71"/>
      <c r="I184" s="71"/>
      <c r="J184" s="71"/>
      <c r="K184" s="71"/>
      <c r="L184" s="71"/>
      <c r="M184" s="67"/>
      <c r="N184" s="68"/>
      <c r="O184" s="54"/>
      <c r="P184" s="54"/>
    </row>
    <row r="185">
      <c r="B185" s="108"/>
      <c r="C185" s="194" t="s">
        <v>199</v>
      </c>
      <c r="D185" s="108"/>
      <c r="E185" s="108"/>
      <c r="F185" s="113">
        <v>0.0</v>
      </c>
      <c r="G185" s="71"/>
      <c r="H185" s="130" t="s">
        <v>173</v>
      </c>
      <c r="I185" s="131">
        <f>N186-N187</f>
        <v>0</v>
      </c>
      <c r="J185" s="71"/>
      <c r="K185" s="71"/>
      <c r="L185" s="71"/>
      <c r="M185" s="71"/>
      <c r="N185" s="68"/>
      <c r="P185" s="56"/>
    </row>
    <row r="186">
      <c r="B186" s="198" t="s">
        <v>205</v>
      </c>
      <c r="C186" s="105" t="s">
        <v>336</v>
      </c>
      <c r="D186" s="108"/>
      <c r="E186" s="108"/>
      <c r="F186" s="125">
        <v>0.0</v>
      </c>
      <c r="G186" s="71"/>
      <c r="H186" s="169"/>
      <c r="I186" s="71"/>
      <c r="J186" s="71"/>
      <c r="K186" s="71"/>
      <c r="L186" s="71"/>
      <c r="M186" s="71"/>
      <c r="N186" s="134">
        <f t="shared" ref="N186:N187" si="26">F186</f>
        <v>0</v>
      </c>
      <c r="O186" s="54"/>
      <c r="P186" s="54"/>
    </row>
    <row r="187">
      <c r="B187" s="192" t="s">
        <v>128</v>
      </c>
      <c r="C187" s="164" t="s">
        <v>337</v>
      </c>
      <c r="D187" s="108"/>
      <c r="E187" s="108"/>
      <c r="F187" s="118" t="str">
        <f>O69</f>
        <v/>
      </c>
      <c r="G187" s="71"/>
      <c r="H187" s="169" t="s">
        <v>338</v>
      </c>
      <c r="I187" s="71"/>
      <c r="J187" s="71"/>
      <c r="K187" s="71">
        <f>I189+F185</f>
        <v>48926</v>
      </c>
      <c r="L187" s="71"/>
      <c r="M187" s="71"/>
      <c r="N187" s="134" t="str">
        <f t="shared" si="26"/>
        <v/>
      </c>
      <c r="O187" s="54"/>
      <c r="P187" s="54"/>
    </row>
    <row r="188">
      <c r="B188" s="108"/>
      <c r="C188" s="108"/>
      <c r="D188" s="108"/>
      <c r="E188" s="108"/>
      <c r="F188" s="119"/>
      <c r="G188" s="71"/>
      <c r="H188" s="71"/>
      <c r="I188" s="410" t="s">
        <v>386</v>
      </c>
      <c r="J188" s="71">
        <f>I177+I180+I183-I185</f>
        <v>48926</v>
      </c>
      <c r="K188" s="71"/>
      <c r="L188" s="71"/>
      <c r="M188" s="71"/>
      <c r="N188" s="71"/>
    </row>
    <row r="189">
      <c r="B189" s="108"/>
      <c r="C189" s="194" t="s">
        <v>201</v>
      </c>
      <c r="D189" s="108"/>
      <c r="E189" s="108"/>
      <c r="F189" s="113">
        <v>48926.0</v>
      </c>
      <c r="G189" s="71"/>
      <c r="H189" s="130" t="s">
        <v>173</v>
      </c>
      <c r="I189" s="131">
        <f>sum(O190:O208)</f>
        <v>48926</v>
      </c>
      <c r="J189" s="135" t="s">
        <v>538</v>
      </c>
      <c r="K189" s="71"/>
      <c r="L189" s="71"/>
      <c r="M189" s="71"/>
      <c r="N189" s="71"/>
      <c r="P189" s="2" t="s">
        <v>203</v>
      </c>
      <c r="Q189" s="59">
        <f>M190+N191+N192+N193+N194+N195+N196+N197+N198-M199-N200-N201+N202+M203-M204-M205-M206+M207+M208</f>
        <v>48926</v>
      </c>
    </row>
    <row r="190">
      <c r="B190" s="108"/>
      <c r="C190" s="164" t="s">
        <v>204</v>
      </c>
      <c r="D190" s="108"/>
      <c r="E190" s="108"/>
      <c r="F190" s="132">
        <f>F181+F178</f>
        <v>50000</v>
      </c>
      <c r="G190" s="119"/>
      <c r="H190" s="71"/>
      <c r="I190" s="71"/>
      <c r="J190" s="71"/>
      <c r="K190" s="71"/>
      <c r="L190" s="71"/>
      <c r="M190" s="120">
        <f t="shared" ref="M190:M202" si="28">if(Count(F190:L190)&gt;0,sum(F190:L190),"")</f>
        <v>50000</v>
      </c>
      <c r="N190" s="54"/>
      <c r="O190" s="136">
        <f>M190</f>
        <v>50000</v>
      </c>
      <c r="P190" s="54"/>
    </row>
    <row r="191">
      <c r="B191" s="137" t="s">
        <v>205</v>
      </c>
      <c r="C191" s="164" t="s">
        <v>206</v>
      </c>
      <c r="D191" s="65"/>
      <c r="E191" s="65"/>
      <c r="F191" s="132" t="str">
        <f t="shared" ref="F191:L191" si="27">F27</f>
        <v/>
      </c>
      <c r="G191" s="132" t="str">
        <f t="shared" si="27"/>
        <v/>
      </c>
      <c r="H191" s="132" t="str">
        <f t="shared" si="27"/>
        <v/>
      </c>
      <c r="I191" s="132" t="str">
        <f t="shared" si="27"/>
        <v/>
      </c>
      <c r="J191" s="132" t="str">
        <f t="shared" si="27"/>
        <v/>
      </c>
      <c r="K191" s="132" t="str">
        <f t="shared" si="27"/>
        <v/>
      </c>
      <c r="L191" s="132" t="str">
        <f t="shared" si="27"/>
        <v/>
      </c>
      <c r="M191" s="120" t="str">
        <f t="shared" si="28"/>
        <v/>
      </c>
      <c r="N191" s="134" t="str">
        <f t="shared" ref="N191:N198" si="30">if(ISNUMBER(M191)=false,"",if($J$8&lt;&gt;0,if(M191&lt;&gt;"",M191*$J$8,""),""))</f>
        <v/>
      </c>
      <c r="O191" s="138" t="str">
        <f t="shared" ref="O191:O198" si="31">N191</f>
        <v/>
      </c>
      <c r="P191" s="54"/>
    </row>
    <row r="192">
      <c r="B192" s="137" t="s">
        <v>205</v>
      </c>
      <c r="C192" s="203" t="s">
        <v>207</v>
      </c>
      <c r="D192" s="65"/>
      <c r="E192" s="65"/>
      <c r="F192" s="132" t="str">
        <f t="shared" ref="F192:L192" si="29">F28</f>
        <v/>
      </c>
      <c r="G192" s="132" t="str">
        <f t="shared" si="29"/>
        <v/>
      </c>
      <c r="H192" s="132" t="str">
        <f t="shared" si="29"/>
        <v/>
      </c>
      <c r="I192" s="132" t="str">
        <f t="shared" si="29"/>
        <v/>
      </c>
      <c r="J192" s="132" t="str">
        <f t="shared" si="29"/>
        <v/>
      </c>
      <c r="K192" s="132" t="str">
        <f t="shared" si="29"/>
        <v/>
      </c>
      <c r="L192" s="132" t="str">
        <f t="shared" si="29"/>
        <v/>
      </c>
      <c r="M192" s="120" t="str">
        <f t="shared" si="28"/>
        <v/>
      </c>
      <c r="N192" s="134" t="str">
        <f t="shared" si="30"/>
        <v/>
      </c>
      <c r="O192" s="138" t="str">
        <f t="shared" si="31"/>
        <v/>
      </c>
      <c r="P192" s="54"/>
    </row>
    <row r="193">
      <c r="B193" s="137" t="s">
        <v>205</v>
      </c>
      <c r="C193" s="164" t="s">
        <v>208</v>
      </c>
      <c r="D193" s="65"/>
      <c r="E193" s="65"/>
      <c r="F193" s="132" t="str">
        <f t="shared" ref="F193:L193" si="32">F34</f>
        <v/>
      </c>
      <c r="G193" s="132" t="str">
        <f t="shared" si="32"/>
        <v/>
      </c>
      <c r="H193" s="132" t="str">
        <f t="shared" si="32"/>
        <v/>
      </c>
      <c r="I193" s="132" t="str">
        <f t="shared" si="32"/>
        <v/>
      </c>
      <c r="J193" s="132" t="str">
        <f t="shared" si="32"/>
        <v/>
      </c>
      <c r="K193" s="132" t="str">
        <f t="shared" si="32"/>
        <v/>
      </c>
      <c r="L193" s="132" t="str">
        <f t="shared" si="32"/>
        <v/>
      </c>
      <c r="M193" s="120" t="str">
        <f t="shared" si="28"/>
        <v/>
      </c>
      <c r="N193" s="134" t="str">
        <f t="shared" si="30"/>
        <v/>
      </c>
      <c r="O193" s="138" t="str">
        <f t="shared" si="31"/>
        <v/>
      </c>
      <c r="P193" s="54"/>
    </row>
    <row r="194">
      <c r="B194" s="137" t="s">
        <v>205</v>
      </c>
      <c r="C194" s="203" t="s">
        <v>209</v>
      </c>
      <c r="D194" s="65"/>
      <c r="E194" s="65"/>
      <c r="F194" s="132" t="str">
        <f t="shared" ref="F194:L194" si="33">F37</f>
        <v/>
      </c>
      <c r="G194" s="132" t="str">
        <f t="shared" si="33"/>
        <v/>
      </c>
      <c r="H194" s="132" t="str">
        <f t="shared" si="33"/>
        <v/>
      </c>
      <c r="I194" s="132" t="str">
        <f t="shared" si="33"/>
        <v/>
      </c>
      <c r="J194" s="132" t="str">
        <f t="shared" si="33"/>
        <v/>
      </c>
      <c r="K194" s="132" t="str">
        <f t="shared" si="33"/>
        <v/>
      </c>
      <c r="L194" s="132" t="str">
        <f t="shared" si="33"/>
        <v/>
      </c>
      <c r="M194" s="120" t="str">
        <f t="shared" si="28"/>
        <v/>
      </c>
      <c r="N194" s="68" t="str">
        <f t="shared" si="30"/>
        <v/>
      </c>
      <c r="O194" s="138" t="str">
        <f t="shared" si="31"/>
        <v/>
      </c>
      <c r="P194" s="54"/>
    </row>
    <row r="195">
      <c r="B195" s="137" t="s">
        <v>205</v>
      </c>
      <c r="C195" s="164" t="s">
        <v>210</v>
      </c>
      <c r="D195" s="65"/>
      <c r="E195" s="65"/>
      <c r="F195" s="132" t="str">
        <f t="shared" ref="F195:L195" si="34">F38</f>
        <v/>
      </c>
      <c r="G195" s="132" t="str">
        <f t="shared" si="34"/>
        <v/>
      </c>
      <c r="H195" s="132" t="str">
        <f t="shared" si="34"/>
        <v/>
      </c>
      <c r="I195" s="132" t="str">
        <f t="shared" si="34"/>
        <v/>
      </c>
      <c r="J195" s="132" t="str">
        <f t="shared" si="34"/>
        <v/>
      </c>
      <c r="K195" s="132" t="str">
        <f t="shared" si="34"/>
        <v/>
      </c>
      <c r="L195" s="132" t="str">
        <f t="shared" si="34"/>
        <v/>
      </c>
      <c r="M195" s="120" t="str">
        <f t="shared" si="28"/>
        <v/>
      </c>
      <c r="N195" s="134" t="str">
        <f t="shared" si="30"/>
        <v/>
      </c>
      <c r="O195" s="138" t="str">
        <f t="shared" si="31"/>
        <v/>
      </c>
      <c r="P195" s="54"/>
    </row>
    <row r="196">
      <c r="B196" s="137" t="s">
        <v>205</v>
      </c>
      <c r="C196" s="164" t="s">
        <v>211</v>
      </c>
      <c r="D196" s="65"/>
      <c r="E196" s="65"/>
      <c r="F196" s="132" t="str">
        <f>F39</f>
        <v/>
      </c>
      <c r="G196" s="132"/>
      <c r="H196" s="132"/>
      <c r="I196" s="132"/>
      <c r="J196" s="132"/>
      <c r="K196" s="132"/>
      <c r="L196" s="132"/>
      <c r="M196" s="120" t="str">
        <f t="shared" si="28"/>
        <v/>
      </c>
      <c r="N196" s="134" t="str">
        <f t="shared" si="30"/>
        <v/>
      </c>
      <c r="O196" s="138" t="str">
        <f t="shared" si="31"/>
        <v/>
      </c>
      <c r="P196" s="54"/>
    </row>
    <row r="197">
      <c r="B197" s="137" t="s">
        <v>205</v>
      </c>
      <c r="C197" s="203" t="s">
        <v>212</v>
      </c>
      <c r="D197" s="65"/>
      <c r="E197" s="65"/>
      <c r="F197" s="132" t="str">
        <f t="shared" ref="F197:L197" si="35">F44</f>
        <v/>
      </c>
      <c r="G197" s="132" t="str">
        <f t="shared" si="35"/>
        <v/>
      </c>
      <c r="H197" s="132" t="str">
        <f t="shared" si="35"/>
        <v/>
      </c>
      <c r="I197" s="132" t="str">
        <f t="shared" si="35"/>
        <v/>
      </c>
      <c r="J197" s="132" t="str">
        <f t="shared" si="35"/>
        <v/>
      </c>
      <c r="K197" s="132" t="str">
        <f t="shared" si="35"/>
        <v/>
      </c>
      <c r="L197" s="132" t="str">
        <f t="shared" si="35"/>
        <v/>
      </c>
      <c r="M197" s="120" t="str">
        <f t="shared" si="28"/>
        <v/>
      </c>
      <c r="N197" s="68" t="str">
        <f t="shared" si="30"/>
        <v/>
      </c>
      <c r="O197" s="138" t="str">
        <f t="shared" si="31"/>
        <v/>
      </c>
      <c r="P197" s="54"/>
    </row>
    <row r="198">
      <c r="B198" s="137" t="s">
        <v>205</v>
      </c>
      <c r="C198" s="203" t="s">
        <v>213</v>
      </c>
      <c r="D198" s="65"/>
      <c r="E198" s="65"/>
      <c r="F198" s="132" t="str">
        <f t="shared" ref="F198:L198" si="36">F45</f>
        <v/>
      </c>
      <c r="G198" s="132" t="str">
        <f t="shared" si="36"/>
        <v/>
      </c>
      <c r="H198" s="132" t="str">
        <f t="shared" si="36"/>
        <v/>
      </c>
      <c r="I198" s="132" t="str">
        <f t="shared" si="36"/>
        <v/>
      </c>
      <c r="J198" s="132" t="str">
        <f t="shared" si="36"/>
        <v/>
      </c>
      <c r="K198" s="132" t="str">
        <f t="shared" si="36"/>
        <v/>
      </c>
      <c r="L198" s="132" t="str">
        <f t="shared" si="36"/>
        <v/>
      </c>
      <c r="M198" s="120" t="str">
        <f t="shared" si="28"/>
        <v/>
      </c>
      <c r="N198" s="68" t="str">
        <f t="shared" si="30"/>
        <v/>
      </c>
      <c r="O198" s="138" t="str">
        <f t="shared" si="31"/>
        <v/>
      </c>
      <c r="P198" s="54"/>
    </row>
    <row r="199">
      <c r="B199" s="65" t="s">
        <v>128</v>
      </c>
      <c r="C199" s="203" t="s">
        <v>214</v>
      </c>
      <c r="D199" s="65"/>
      <c r="E199" s="65"/>
      <c r="F199" s="140">
        <v>0.0</v>
      </c>
      <c r="G199" s="71"/>
      <c r="H199" s="71"/>
      <c r="I199" s="71"/>
      <c r="J199" s="71"/>
      <c r="K199" s="71"/>
      <c r="L199" s="71"/>
      <c r="M199" s="68">
        <f t="shared" si="28"/>
        <v>0</v>
      </c>
      <c r="N199" s="141"/>
      <c r="O199" s="138">
        <f>-M199</f>
        <v>0</v>
      </c>
      <c r="P199" s="54"/>
    </row>
    <row r="200">
      <c r="B200" s="65" t="s">
        <v>128</v>
      </c>
      <c r="C200" s="203" t="s">
        <v>215</v>
      </c>
      <c r="D200" s="65"/>
      <c r="E200" s="65"/>
      <c r="F200" s="132" t="str">
        <f t="shared" ref="F200:L200" si="37">F49</f>
        <v/>
      </c>
      <c r="G200" s="132" t="str">
        <f t="shared" si="37"/>
        <v/>
      </c>
      <c r="H200" s="132" t="str">
        <f t="shared" si="37"/>
        <v/>
      </c>
      <c r="I200" s="132" t="str">
        <f t="shared" si="37"/>
        <v/>
      </c>
      <c r="J200" s="132" t="str">
        <f t="shared" si="37"/>
        <v/>
      </c>
      <c r="K200" s="132" t="str">
        <f t="shared" si="37"/>
        <v/>
      </c>
      <c r="L200" s="132" t="str">
        <f t="shared" si="37"/>
        <v/>
      </c>
      <c r="M200" s="120" t="str">
        <f t="shared" si="28"/>
        <v/>
      </c>
      <c r="N200" s="68" t="str">
        <f t="shared" ref="N200:N202" si="39">if(ISNUMBER(M200)=false,"",if($J$8&lt;&gt;0,if(M200&lt;&gt;"",M200*$J$8,""),""))</f>
        <v/>
      </c>
      <c r="O200" s="138">
        <f t="shared" ref="O200:O201" si="40">-N200</f>
        <v>0</v>
      </c>
    </row>
    <row r="201">
      <c r="B201" s="65" t="s">
        <v>128</v>
      </c>
      <c r="C201" s="164" t="s">
        <v>216</v>
      </c>
      <c r="D201" s="65"/>
      <c r="E201" s="65"/>
      <c r="F201" s="132" t="str">
        <f t="shared" ref="F201:L201" si="38">F49</f>
        <v/>
      </c>
      <c r="G201" s="132" t="str">
        <f t="shared" si="38"/>
        <v/>
      </c>
      <c r="H201" s="132" t="str">
        <f t="shared" si="38"/>
        <v/>
      </c>
      <c r="I201" s="132" t="str">
        <f t="shared" si="38"/>
        <v/>
      </c>
      <c r="J201" s="132" t="str">
        <f t="shared" si="38"/>
        <v/>
      </c>
      <c r="K201" s="132" t="str">
        <f t="shared" si="38"/>
        <v/>
      </c>
      <c r="L201" s="132" t="str">
        <f t="shared" si="38"/>
        <v/>
      </c>
      <c r="M201" s="120" t="str">
        <f t="shared" si="28"/>
        <v/>
      </c>
      <c r="N201" s="68" t="str">
        <f t="shared" si="39"/>
        <v/>
      </c>
      <c r="O201" s="138">
        <f t="shared" si="40"/>
        <v>0</v>
      </c>
    </row>
    <row r="202">
      <c r="B202" s="137" t="s">
        <v>205</v>
      </c>
      <c r="C202" s="164" t="s">
        <v>217</v>
      </c>
      <c r="D202" s="65"/>
      <c r="E202" s="65"/>
      <c r="F202" s="140">
        <v>0.0</v>
      </c>
      <c r="G202" s="142"/>
      <c r="H202" s="66"/>
      <c r="I202" s="66"/>
      <c r="J202" s="66"/>
      <c r="K202" s="66"/>
      <c r="L202" s="66"/>
      <c r="M202" s="120">
        <f t="shared" si="28"/>
        <v>0</v>
      </c>
      <c r="N202" s="134">
        <f t="shared" si="39"/>
        <v>0</v>
      </c>
      <c r="O202" s="138">
        <f>N202</f>
        <v>0</v>
      </c>
      <c r="P202" s="143" t="s">
        <v>218</v>
      </c>
    </row>
    <row r="203">
      <c r="B203" s="144" t="s">
        <v>205</v>
      </c>
      <c r="C203" s="164" t="s">
        <v>341</v>
      </c>
      <c r="D203" s="108"/>
      <c r="E203" s="108"/>
      <c r="F203" s="145">
        <v>4.0</v>
      </c>
      <c r="G203" s="2" t="s">
        <v>342</v>
      </c>
      <c r="H203" s="168">
        <f>O33</f>
        <v>4</v>
      </c>
      <c r="I203" s="196" t="s">
        <v>309</v>
      </c>
      <c r="M203" s="134">
        <f t="shared" ref="M203:M204" si="41">F203</f>
        <v>4</v>
      </c>
      <c r="N203" s="141"/>
      <c r="O203" s="138">
        <f>M203</f>
        <v>4</v>
      </c>
    </row>
    <row r="204">
      <c r="B204" s="108" t="s">
        <v>128</v>
      </c>
      <c r="C204" s="164" t="s">
        <v>343</v>
      </c>
      <c r="D204" s="108"/>
      <c r="E204" s="108"/>
      <c r="F204" s="145">
        <f>203+834+41</f>
        <v>1078</v>
      </c>
      <c r="G204" s="2" t="s">
        <v>342</v>
      </c>
      <c r="H204" s="168">
        <f>O50</f>
        <v>1078</v>
      </c>
      <c r="I204" s="196" t="s">
        <v>307</v>
      </c>
      <c r="M204" s="134">
        <f t="shared" si="41"/>
        <v>1078</v>
      </c>
      <c r="N204" s="141"/>
      <c r="O204" s="138">
        <f t="shared" ref="O204:O206" si="42">-M204</f>
        <v>-1078</v>
      </c>
    </row>
    <row r="205">
      <c r="B205" s="108" t="s">
        <v>128</v>
      </c>
      <c r="C205" s="164" t="s">
        <v>221</v>
      </c>
      <c r="D205" s="108"/>
      <c r="E205" s="108"/>
      <c r="F205" s="145"/>
      <c r="G205" s="71"/>
      <c r="H205" s="71"/>
      <c r="I205" s="71"/>
      <c r="J205" s="71"/>
      <c r="K205" s="71"/>
      <c r="L205" s="71"/>
      <c r="M205" s="134" t="str">
        <f t="shared" ref="M205:M224" si="43">if(Count(F205:L205)&gt;0,sum(F205:L205),"")</f>
        <v/>
      </c>
      <c r="N205" s="141"/>
      <c r="O205" s="138">
        <f t="shared" si="42"/>
        <v>0</v>
      </c>
      <c r="Q205" s="2" t="s">
        <v>222</v>
      </c>
    </row>
    <row r="206">
      <c r="B206" s="108" t="s">
        <v>128</v>
      </c>
      <c r="C206" s="164" t="s">
        <v>344</v>
      </c>
      <c r="D206" s="108"/>
      <c r="E206" s="108"/>
      <c r="F206" s="132" t="str">
        <f>F187</f>
        <v/>
      </c>
      <c r="G206" s="71"/>
      <c r="H206" s="71"/>
      <c r="I206" s="71"/>
      <c r="J206" s="71"/>
      <c r="K206" s="71"/>
      <c r="L206" s="71"/>
      <c r="M206" s="134" t="str">
        <f t="shared" si="43"/>
        <v/>
      </c>
      <c r="N206" s="141"/>
      <c r="O206" s="138">
        <f t="shared" si="42"/>
        <v>0</v>
      </c>
    </row>
    <row r="207">
      <c r="B207" s="144" t="s">
        <v>205</v>
      </c>
      <c r="C207" s="167" t="s">
        <v>224</v>
      </c>
      <c r="D207" s="108"/>
      <c r="E207" s="108"/>
      <c r="F207" s="145" t="s">
        <v>151</v>
      </c>
      <c r="G207" s="71"/>
      <c r="H207" s="71"/>
      <c r="I207" s="71"/>
      <c r="J207" s="71"/>
      <c r="K207" s="71"/>
      <c r="L207" s="71"/>
      <c r="M207" s="134" t="str">
        <f t="shared" si="43"/>
        <v/>
      </c>
      <c r="N207" s="141"/>
      <c r="O207" s="138" t="str">
        <f t="shared" ref="O207:O208" si="44">M207</f>
        <v/>
      </c>
    </row>
    <row r="208">
      <c r="B208" s="144" t="s">
        <v>205</v>
      </c>
      <c r="C208" s="167" t="s">
        <v>225</v>
      </c>
      <c r="D208" s="108"/>
      <c r="E208" s="108"/>
      <c r="F208" s="145" t="s">
        <v>151</v>
      </c>
      <c r="G208" s="71"/>
      <c r="H208" s="71"/>
      <c r="I208" s="71"/>
      <c r="J208" s="71"/>
      <c r="K208" s="71"/>
      <c r="L208" s="71"/>
      <c r="M208" s="134" t="str">
        <f t="shared" si="43"/>
        <v/>
      </c>
      <c r="N208" s="141"/>
      <c r="O208" s="138" t="str">
        <f t="shared" si="44"/>
        <v/>
      </c>
    </row>
    <row r="209">
      <c r="B209" s="40"/>
      <c r="C209" s="146"/>
      <c r="D209" s="41"/>
      <c r="E209" s="41"/>
      <c r="F209" s="147"/>
      <c r="G209" s="43"/>
      <c r="H209" s="43"/>
      <c r="I209" s="43"/>
      <c r="J209" s="43"/>
      <c r="K209" s="43"/>
      <c r="L209" s="43"/>
      <c r="M209" s="85" t="str">
        <f t="shared" si="43"/>
        <v/>
      </c>
      <c r="N209" s="48" t="str">
        <f t="shared" ref="N209:N224" si="45">if(ISNUMBER(M209)=false,"",if($J$8&lt;&gt;0,if(M209&lt;&gt;"",M209*$J$8,""),""))</f>
        <v/>
      </c>
      <c r="O209" s="148"/>
    </row>
    <row r="210">
      <c r="B210" s="40"/>
      <c r="C210" s="146"/>
      <c r="D210" s="41"/>
      <c r="E210" s="41"/>
      <c r="F210" s="147"/>
      <c r="G210" s="43"/>
      <c r="H210" s="43"/>
      <c r="I210" s="43"/>
      <c r="J210" s="43"/>
      <c r="K210" s="43"/>
      <c r="L210" s="43"/>
      <c r="M210" s="85" t="str">
        <f t="shared" si="43"/>
        <v/>
      </c>
      <c r="N210" s="48" t="str">
        <f t="shared" si="45"/>
        <v/>
      </c>
      <c r="O210" s="148"/>
    </row>
    <row r="211">
      <c r="B211" s="40"/>
      <c r="C211" s="146"/>
      <c r="D211" s="41"/>
      <c r="E211" s="41"/>
      <c r="F211" s="147"/>
      <c r="G211" s="43"/>
      <c r="H211" s="43"/>
      <c r="I211" s="43"/>
      <c r="J211" s="43"/>
      <c r="K211" s="43"/>
      <c r="L211" s="43"/>
      <c r="M211" s="85" t="str">
        <f t="shared" si="43"/>
        <v/>
      </c>
      <c r="N211" s="48" t="str">
        <f t="shared" si="45"/>
        <v/>
      </c>
      <c r="O211" s="148"/>
    </row>
    <row r="212">
      <c r="B212" s="40"/>
      <c r="C212" s="146"/>
      <c r="D212" s="41"/>
      <c r="E212" s="41"/>
      <c r="F212" s="147"/>
      <c r="G212" s="43"/>
      <c r="H212" s="43"/>
      <c r="I212" s="43"/>
      <c r="J212" s="43"/>
      <c r="K212" s="43"/>
      <c r="L212" s="43"/>
      <c r="M212" s="85" t="str">
        <f t="shared" si="43"/>
        <v/>
      </c>
      <c r="N212" s="48" t="str">
        <f t="shared" si="45"/>
        <v/>
      </c>
      <c r="O212" s="148"/>
    </row>
    <row r="213">
      <c r="B213" s="40"/>
      <c r="C213" s="146"/>
      <c r="D213" s="41"/>
      <c r="E213" s="41"/>
      <c r="F213" s="147"/>
      <c r="G213" s="43"/>
      <c r="H213" s="43"/>
      <c r="I213" s="43"/>
      <c r="J213" s="43"/>
      <c r="K213" s="43"/>
      <c r="L213" s="43"/>
      <c r="M213" s="85" t="str">
        <f t="shared" si="43"/>
        <v/>
      </c>
      <c r="N213" s="48" t="str">
        <f t="shared" si="45"/>
        <v/>
      </c>
      <c r="O213" s="148"/>
    </row>
    <row r="214">
      <c r="B214" s="40"/>
      <c r="C214" s="146"/>
      <c r="D214" s="41"/>
      <c r="E214" s="41"/>
      <c r="F214" s="147"/>
      <c r="G214" s="43"/>
      <c r="H214" s="43"/>
      <c r="I214" s="43"/>
      <c r="J214" s="43"/>
      <c r="K214" s="43"/>
      <c r="L214" s="43"/>
      <c r="M214" s="85" t="str">
        <f t="shared" si="43"/>
        <v/>
      </c>
      <c r="N214" s="48" t="str">
        <f t="shared" si="45"/>
        <v/>
      </c>
      <c r="O214" s="148"/>
    </row>
    <row r="215">
      <c r="B215" s="40"/>
      <c r="C215" s="146"/>
      <c r="D215" s="41"/>
      <c r="E215" s="41"/>
      <c r="F215" s="147"/>
      <c r="G215" s="43"/>
      <c r="H215" s="43"/>
      <c r="I215" s="43"/>
      <c r="J215" s="43"/>
      <c r="K215" s="43"/>
      <c r="L215" s="43"/>
      <c r="M215" s="85" t="str">
        <f t="shared" si="43"/>
        <v/>
      </c>
      <c r="N215" s="48" t="str">
        <f t="shared" si="45"/>
        <v/>
      </c>
      <c r="O215" s="148"/>
    </row>
    <row r="216">
      <c r="B216" s="40"/>
      <c r="C216" s="146"/>
      <c r="D216" s="41"/>
      <c r="E216" s="41"/>
      <c r="F216" s="147"/>
      <c r="G216" s="43"/>
      <c r="H216" s="43"/>
      <c r="I216" s="43"/>
      <c r="J216" s="43"/>
      <c r="K216" s="43"/>
      <c r="L216" s="43"/>
      <c r="M216" s="85" t="str">
        <f t="shared" si="43"/>
        <v/>
      </c>
      <c r="N216" s="48" t="str">
        <f t="shared" si="45"/>
        <v/>
      </c>
      <c r="O216" s="148"/>
    </row>
    <row r="217">
      <c r="B217" s="40"/>
      <c r="C217" s="146"/>
      <c r="D217" s="41"/>
      <c r="E217" s="41"/>
      <c r="F217" s="147"/>
      <c r="G217" s="43"/>
      <c r="H217" s="43"/>
      <c r="I217" s="43"/>
      <c r="J217" s="43"/>
      <c r="K217" s="43"/>
      <c r="L217" s="43"/>
      <c r="M217" s="85" t="str">
        <f t="shared" si="43"/>
        <v/>
      </c>
      <c r="N217" s="48" t="str">
        <f t="shared" si="45"/>
        <v/>
      </c>
      <c r="O217" s="149" t="str">
        <f>M218</f>
        <v/>
      </c>
      <c r="P217" s="56" t="s">
        <v>226</v>
      </c>
    </row>
    <row r="218">
      <c r="B218" s="40"/>
      <c r="C218" s="146"/>
      <c r="D218" s="41"/>
      <c r="E218" s="41"/>
      <c r="F218" s="147"/>
      <c r="G218" s="43"/>
      <c r="H218" s="43"/>
      <c r="I218" s="43"/>
      <c r="J218" s="43"/>
      <c r="K218" s="43"/>
      <c r="L218" s="43"/>
      <c r="M218" s="85" t="str">
        <f t="shared" si="43"/>
        <v/>
      </c>
      <c r="N218" s="48" t="str">
        <f t="shared" si="45"/>
        <v/>
      </c>
      <c r="O218" s="136"/>
      <c r="P218" s="54"/>
    </row>
    <row r="219">
      <c r="B219" s="40"/>
      <c r="C219" s="146"/>
      <c r="D219" s="41"/>
      <c r="E219" s="41"/>
      <c r="F219" s="147"/>
      <c r="G219" s="43"/>
      <c r="H219" s="43"/>
      <c r="I219" s="43"/>
      <c r="J219" s="43"/>
      <c r="K219" s="43"/>
      <c r="L219" s="43"/>
      <c r="M219" s="85" t="str">
        <f t="shared" si="43"/>
        <v/>
      </c>
      <c r="N219" s="48" t="str">
        <f t="shared" si="45"/>
        <v/>
      </c>
      <c r="O219" s="136"/>
      <c r="P219" s="54"/>
    </row>
    <row r="220">
      <c r="B220" s="40"/>
      <c r="C220" s="146"/>
      <c r="D220" s="41"/>
      <c r="E220" s="41"/>
      <c r="F220" s="147"/>
      <c r="G220" s="43"/>
      <c r="H220" s="43"/>
      <c r="I220" s="43"/>
      <c r="J220" s="43"/>
      <c r="K220" s="43"/>
      <c r="L220" s="43"/>
      <c r="M220" s="85" t="str">
        <f t="shared" si="43"/>
        <v/>
      </c>
      <c r="N220" s="48" t="str">
        <f t="shared" si="45"/>
        <v/>
      </c>
      <c r="O220" s="149" t="str">
        <f>M221</f>
        <v/>
      </c>
      <c r="P220" s="56" t="s">
        <v>226</v>
      </c>
    </row>
    <row r="221">
      <c r="B221" s="40"/>
      <c r="C221" s="146"/>
      <c r="D221" s="41"/>
      <c r="E221" s="41"/>
      <c r="F221" s="147"/>
      <c r="G221" s="43"/>
      <c r="H221" s="43"/>
      <c r="I221" s="43"/>
      <c r="J221" s="43"/>
      <c r="K221" s="43"/>
      <c r="L221" s="43"/>
      <c r="M221" s="85" t="str">
        <f t="shared" si="43"/>
        <v/>
      </c>
      <c r="N221" s="48" t="str">
        <f t="shared" si="45"/>
        <v/>
      </c>
      <c r="O221" s="150"/>
      <c r="P221" s="54"/>
    </row>
    <row r="222">
      <c r="B222" s="40"/>
      <c r="C222" s="146"/>
      <c r="D222" s="41"/>
      <c r="E222" s="41"/>
      <c r="F222" s="147"/>
      <c r="G222" s="43"/>
      <c r="H222" s="43"/>
      <c r="I222" s="43"/>
      <c r="J222" s="43"/>
      <c r="K222" s="43"/>
      <c r="L222" s="43"/>
      <c r="M222" s="85" t="str">
        <f t="shared" si="43"/>
        <v/>
      </c>
      <c r="N222" s="48" t="str">
        <f t="shared" si="45"/>
        <v/>
      </c>
      <c r="O222" s="150"/>
      <c r="P222" s="54"/>
    </row>
    <row r="223">
      <c r="B223" s="40"/>
      <c r="C223" s="146"/>
      <c r="D223" s="41"/>
      <c r="E223" s="41"/>
      <c r="F223" s="147"/>
      <c r="G223" s="43"/>
      <c r="H223" s="43"/>
      <c r="I223" s="43"/>
      <c r="J223" s="43"/>
      <c r="K223" s="43"/>
      <c r="L223" s="43"/>
      <c r="M223" s="85" t="str">
        <f t="shared" si="43"/>
        <v/>
      </c>
      <c r="N223" s="48" t="str">
        <f t="shared" si="45"/>
        <v/>
      </c>
      <c r="O223" s="149">
        <f>O228-O220</f>
        <v>0</v>
      </c>
      <c r="P223" s="56" t="s">
        <v>226</v>
      </c>
    </row>
    <row r="224">
      <c r="B224" s="40"/>
      <c r="C224" s="146"/>
      <c r="D224" s="41"/>
      <c r="E224" s="41"/>
      <c r="F224" s="147"/>
      <c r="G224" s="43"/>
      <c r="H224" s="43"/>
      <c r="I224" s="43"/>
      <c r="J224" s="43"/>
      <c r="K224" s="43"/>
      <c r="L224" s="43"/>
      <c r="M224" s="85" t="str">
        <f t="shared" si="43"/>
        <v/>
      </c>
      <c r="N224" s="48" t="str">
        <f t="shared" si="45"/>
        <v/>
      </c>
      <c r="O224" s="150"/>
      <c r="P224" s="54"/>
    </row>
    <row r="225">
      <c r="N225" s="4"/>
      <c r="O225" s="149" t="str">
        <f>N226</f>
        <v/>
      </c>
      <c r="P225" s="56" t="s">
        <v>226</v>
      </c>
    </row>
    <row r="226">
      <c r="N226" s="4"/>
      <c r="O226" s="150"/>
      <c r="P226" s="54"/>
    </row>
    <row r="227">
      <c r="N227" s="4"/>
      <c r="O227" s="150"/>
      <c r="P227" s="54"/>
    </row>
    <row r="228">
      <c r="N228" s="4"/>
      <c r="O228" s="149">
        <f>M229+N230+N231+N232+N233+N234+N235-M236-N237-N238+M239-M240-M241</f>
        <v>0</v>
      </c>
      <c r="P228" s="56" t="s">
        <v>226</v>
      </c>
    </row>
    <row r="232">
      <c r="N232" s="4"/>
    </row>
    <row r="233">
      <c r="N233" s="4"/>
    </row>
    <row r="234">
      <c r="N234" s="4"/>
    </row>
    <row r="235">
      <c r="N235" s="4"/>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row r="1081">
      <c r="N1081" s="4"/>
    </row>
    <row r="1082">
      <c r="N1082" s="4"/>
    </row>
    <row r="1083">
      <c r="N1083" s="4"/>
    </row>
  </sheetData>
  <mergeCells count="23">
    <mergeCell ref="B8:D8"/>
    <mergeCell ref="AB8:AC8"/>
    <mergeCell ref="R36:V36"/>
    <mergeCell ref="D149:E149"/>
    <mergeCell ref="D150:E150"/>
    <mergeCell ref="D151:E151"/>
    <mergeCell ref="D152:E152"/>
    <mergeCell ref="D153:E153"/>
    <mergeCell ref="D154:E154"/>
    <mergeCell ref="D155:E155"/>
    <mergeCell ref="D156:E156"/>
    <mergeCell ref="D157:E157"/>
    <mergeCell ref="D158:E158"/>
    <mergeCell ref="D159:E159"/>
    <mergeCell ref="I203:L203"/>
    <mergeCell ref="I204:L204"/>
    <mergeCell ref="D163:E163"/>
    <mergeCell ref="D164:E164"/>
    <mergeCell ref="D165:E165"/>
    <mergeCell ref="D168:E168"/>
    <mergeCell ref="D169:E169"/>
    <mergeCell ref="D170:E170"/>
    <mergeCell ref="D171:E171"/>
  </mergeCell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hidden="1" min="6" max="6" width="15.63"/>
    <col hidden="1" min="7" max="12" width="12.63"/>
    <col hidden="1" min="15" max="15" width="12.63"/>
    <col customWidth="1" min="17" max="17" width="24.88"/>
    <col customWidth="1" min="18" max="18" width="24.0"/>
    <col customWidth="1" min="20" max="20" width="24.88"/>
  </cols>
  <sheetData>
    <row r="1">
      <c r="A1" s="3" t="s">
        <v>1055</v>
      </c>
      <c r="N1" s="4"/>
    </row>
    <row r="2">
      <c r="A2" s="5" t="s">
        <v>1056</v>
      </c>
      <c r="B2" s="6"/>
      <c r="C2" s="6"/>
      <c r="D2" s="6"/>
      <c r="E2" s="6"/>
      <c r="F2" s="6"/>
      <c r="G2" s="6"/>
      <c r="H2" s="6"/>
      <c r="I2" s="6"/>
      <c r="J2" s="6"/>
      <c r="K2" s="6"/>
      <c r="N2" s="4"/>
    </row>
    <row r="3">
      <c r="A3" s="5" t="s">
        <v>1057</v>
      </c>
      <c r="B3" s="6"/>
      <c r="C3" s="6"/>
      <c r="D3" s="6"/>
      <c r="E3" s="6"/>
      <c r="F3" s="6"/>
      <c r="G3" s="6"/>
      <c r="H3" s="6"/>
      <c r="I3" s="6"/>
      <c r="J3" s="6"/>
      <c r="K3" s="6"/>
      <c r="N3" s="4"/>
    </row>
    <row r="4">
      <c r="A4" s="7" t="s">
        <v>1058</v>
      </c>
      <c r="N4" s="4"/>
      <c r="Y4" s="8" t="s">
        <v>7</v>
      </c>
    </row>
    <row r="5">
      <c r="A5" s="9" t="s">
        <v>1059</v>
      </c>
      <c r="N5" s="4"/>
      <c r="Y5" s="2" t="s">
        <v>9</v>
      </c>
      <c r="AA5" s="10">
        <v>2021.0</v>
      </c>
    </row>
    <row r="6">
      <c r="A6" s="9" t="s">
        <v>10</v>
      </c>
      <c r="E6" s="11"/>
      <c r="F6" s="11"/>
      <c r="N6" s="4"/>
      <c r="Y6" s="2" t="s">
        <v>11</v>
      </c>
      <c r="AA6" s="12">
        <f>DATEVALUE("12/31/" &amp; AA5)</f>
        <v>44561</v>
      </c>
    </row>
    <row r="7">
      <c r="A7" s="9"/>
      <c r="E7" s="11"/>
      <c r="F7" s="11"/>
      <c r="N7" s="4"/>
      <c r="Y7" s="2" t="s">
        <v>12</v>
      </c>
      <c r="AA7" s="13">
        <v>0.01</v>
      </c>
    </row>
    <row r="8">
      <c r="B8" s="14" t="str">
        <f>"Enter your management fees (for the entire year of " &amp; AA5 &amp; ") using one of the three methods below:"</f>
        <v>Enter your management fees (for the entire year of 2021) using one of the three methods below:</v>
      </c>
      <c r="E8" s="15">
        <v>0.0</v>
      </c>
      <c r="F8" s="8"/>
      <c r="G8" s="2" t="s">
        <v>13</v>
      </c>
      <c r="J8" s="151">
        <f>E8/AA8</f>
        <v>0</v>
      </c>
      <c r="Y8" s="2" t="s">
        <v>14</v>
      </c>
      <c r="AA8" s="17">
        <v>7483.0</v>
      </c>
      <c r="AB8" s="7" t="s">
        <v>15</v>
      </c>
      <c r="AD8" s="7"/>
      <c r="AE8" s="7"/>
      <c r="AF8" s="7"/>
      <c r="AG8" s="7"/>
      <c r="AH8" s="7"/>
      <c r="AI8" s="7"/>
      <c r="AJ8" s="7"/>
      <c r="AK8" s="7"/>
      <c r="AL8" s="7"/>
      <c r="AM8" s="7"/>
      <c r="AN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408</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c r="G20" s="36"/>
      <c r="H20" s="36"/>
      <c r="I20" s="36"/>
      <c r="J20" s="36"/>
      <c r="K20" s="37"/>
      <c r="L20" s="37"/>
      <c r="M20" s="38"/>
      <c r="N20" s="39"/>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row>
    <row r="21">
      <c r="B21" s="40" t="s">
        <v>37</v>
      </c>
      <c r="C21" s="41"/>
      <c r="D21" s="42"/>
      <c r="E21" s="42"/>
      <c r="F21" s="43"/>
      <c r="G21" s="43"/>
      <c r="H21" s="43"/>
      <c r="I21" s="43"/>
      <c r="J21" s="43"/>
      <c r="K21" s="44"/>
      <c r="L21" s="44"/>
      <c r="M21" s="45"/>
    </row>
    <row r="22">
      <c r="B22" s="40" t="s">
        <v>38</v>
      </c>
      <c r="C22" s="41" t="s">
        <v>39</v>
      </c>
      <c r="D22" s="42"/>
      <c r="E22" s="42"/>
      <c r="F22" s="43"/>
      <c r="G22" s="43"/>
      <c r="H22" s="43"/>
      <c r="I22" s="43"/>
      <c r="J22" s="43"/>
      <c r="K22" s="44"/>
      <c r="L22" s="44"/>
      <c r="M22" s="45"/>
      <c r="N22" s="46"/>
      <c r="O22" s="46"/>
      <c r="P22" s="46"/>
      <c r="Q22" s="46"/>
    </row>
    <row r="23">
      <c r="B23" s="40" t="s">
        <v>42</v>
      </c>
      <c r="C23" s="41" t="s">
        <v>43</v>
      </c>
      <c r="D23" s="41" t="s">
        <v>44</v>
      </c>
      <c r="E23" s="42"/>
      <c r="F23" s="43"/>
      <c r="G23" s="43"/>
      <c r="H23" s="43"/>
      <c r="I23" s="43"/>
      <c r="J23" s="43"/>
      <c r="K23" s="44"/>
      <c r="L23" s="44"/>
      <c r="M23" s="45"/>
      <c r="N23" s="46"/>
      <c r="O23" s="46"/>
      <c r="P23" s="46"/>
      <c r="Q23" s="46"/>
    </row>
    <row r="24">
      <c r="B24" s="40" t="s">
        <v>42</v>
      </c>
      <c r="C24" s="41" t="s">
        <v>47</v>
      </c>
      <c r="D24" s="41" t="s">
        <v>48</v>
      </c>
      <c r="E24" s="42"/>
      <c r="F24" s="43"/>
      <c r="G24" s="43"/>
      <c r="H24" s="43"/>
      <c r="I24" s="43"/>
      <c r="J24" s="43"/>
      <c r="K24" s="44"/>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50" si="4">if(Count(F26:L26)&gt;0,sum(F26:L26),"")</f>
        <v/>
      </c>
      <c r="N26" s="48" t="str">
        <f t="shared" ref="N26:N50" si="5">if(ISNUMBER(M26)=false,"",if($J$8&lt;&gt;0,if(M26&lt;&gt;"",M26*$J$8,""),""))</f>
        <v/>
      </c>
    </row>
    <row r="27">
      <c r="B27" s="40">
        <v>1.0</v>
      </c>
      <c r="C27" s="41" t="s">
        <v>51</v>
      </c>
      <c r="D27" s="42"/>
      <c r="E27" s="42"/>
      <c r="F27" s="49"/>
      <c r="G27" s="49"/>
      <c r="H27" s="49"/>
      <c r="I27" s="49"/>
      <c r="J27" s="49"/>
      <c r="K27" s="50"/>
      <c r="L27" s="50"/>
      <c r="M27" s="45" t="str">
        <f t="shared" si="4"/>
        <v/>
      </c>
      <c r="N27" s="48" t="str">
        <f t="shared" si="5"/>
        <v/>
      </c>
      <c r="O27" s="153"/>
    </row>
    <row r="28">
      <c r="B28" s="40">
        <v>2.0</v>
      </c>
      <c r="C28" s="41" t="s">
        <v>52</v>
      </c>
      <c r="D28" s="42"/>
      <c r="E28" s="42"/>
      <c r="F28" s="49"/>
      <c r="G28" s="49"/>
      <c r="H28" s="49"/>
      <c r="I28" s="49"/>
      <c r="J28" s="49"/>
      <c r="K28" s="50"/>
      <c r="L28" s="50"/>
      <c r="M28" s="45" t="str">
        <f t="shared" si="4"/>
        <v/>
      </c>
      <c r="N28" s="48" t="str">
        <f t="shared" si="5"/>
        <v/>
      </c>
      <c r="O28" s="153"/>
    </row>
    <row r="29">
      <c r="B29" s="40">
        <v>3.0</v>
      </c>
      <c r="C29" s="41" t="s">
        <v>53</v>
      </c>
      <c r="D29" s="42"/>
      <c r="E29" s="42"/>
      <c r="F29" s="50"/>
      <c r="G29" s="50"/>
      <c r="H29" s="50"/>
      <c r="I29" s="50"/>
      <c r="J29" s="50"/>
      <c r="K29" s="50"/>
      <c r="L29" s="50"/>
      <c r="M29" s="45" t="str">
        <f t="shared" si="4"/>
        <v/>
      </c>
      <c r="N29" s="48" t="str">
        <f t="shared" si="5"/>
        <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row>
    <row r="33">
      <c r="B33" s="40">
        <v>5.0</v>
      </c>
      <c r="C33" s="41" t="s">
        <v>60</v>
      </c>
      <c r="D33" s="42"/>
      <c r="E33" s="42"/>
      <c r="F33" s="49"/>
      <c r="G33" s="50"/>
      <c r="H33" s="49"/>
      <c r="I33" s="50"/>
      <c r="J33" s="50"/>
      <c r="K33" s="50"/>
      <c r="L33" s="50"/>
      <c r="M33" s="45" t="str">
        <f t="shared" si="4"/>
        <v/>
      </c>
      <c r="N33" s="48" t="str">
        <f t="shared" si="5"/>
        <v/>
      </c>
      <c r="O33" s="154"/>
      <c r="P33" s="2" t="s">
        <v>61</v>
      </c>
    </row>
    <row r="34">
      <c r="B34" s="40" t="s">
        <v>62</v>
      </c>
      <c r="C34" s="41" t="s">
        <v>63</v>
      </c>
      <c r="D34" s="42"/>
      <c r="E34" s="42"/>
      <c r="F34" s="50"/>
      <c r="G34" s="50"/>
      <c r="H34" s="50"/>
      <c r="I34" s="50"/>
      <c r="J34" s="50"/>
      <c r="K34" s="50"/>
      <c r="L34" s="50"/>
      <c r="M34" s="45" t="str">
        <f t="shared" si="4"/>
        <v/>
      </c>
      <c r="N34" s="48" t="str">
        <f t="shared" si="5"/>
        <v/>
      </c>
      <c r="O34" s="154"/>
    </row>
    <row r="35">
      <c r="B35" s="40" t="s">
        <v>65</v>
      </c>
      <c r="C35" s="41" t="s">
        <v>66</v>
      </c>
      <c r="D35" s="42"/>
      <c r="E35" s="42"/>
      <c r="F35" s="50"/>
      <c r="G35" s="50"/>
      <c r="H35" s="50"/>
      <c r="I35" s="50"/>
      <c r="J35" s="50"/>
      <c r="K35" s="50"/>
      <c r="L35" s="50"/>
      <c r="M35" s="45" t="str">
        <f t="shared" si="4"/>
        <v/>
      </c>
      <c r="N35" s="48" t="str">
        <f t="shared" si="5"/>
        <v/>
      </c>
      <c r="O35" s="154"/>
    </row>
    <row r="36">
      <c r="B36" s="40" t="s">
        <v>67</v>
      </c>
      <c r="C36" s="41" t="s">
        <v>68</v>
      </c>
      <c r="D36" s="42"/>
      <c r="E36" s="42"/>
      <c r="F36" s="50"/>
      <c r="G36" s="50"/>
      <c r="H36" s="50"/>
      <c r="I36" s="50"/>
      <c r="J36" s="50"/>
      <c r="K36" s="50"/>
      <c r="L36" s="50"/>
      <c r="M36" s="45" t="str">
        <f t="shared" si="4"/>
        <v/>
      </c>
      <c r="N36" s="48" t="str">
        <f t="shared" si="5"/>
        <v/>
      </c>
      <c r="O36" s="153"/>
      <c r="Q36" s="52" t="s">
        <v>69</v>
      </c>
      <c r="R36" s="53" t="s">
        <v>70</v>
      </c>
    </row>
    <row r="37">
      <c r="B37" s="40">
        <v>7.0</v>
      </c>
      <c r="C37" s="41" t="s">
        <v>71</v>
      </c>
      <c r="D37" s="42"/>
      <c r="E37" s="42"/>
      <c r="F37" s="50"/>
      <c r="G37" s="50"/>
      <c r="H37" s="50"/>
      <c r="I37" s="50"/>
      <c r="J37" s="50"/>
      <c r="K37" s="50"/>
      <c r="L37" s="50"/>
      <c r="M37" s="45" t="str">
        <f t="shared" si="4"/>
        <v/>
      </c>
      <c r="N37" s="48" t="str">
        <f t="shared" si="5"/>
        <v/>
      </c>
      <c r="O37" s="153"/>
      <c r="Q37" s="54"/>
      <c r="R37" s="55" t="s">
        <v>72</v>
      </c>
      <c r="S37" s="56" t="s">
        <v>73</v>
      </c>
      <c r="T37" s="52" t="s">
        <v>74</v>
      </c>
      <c r="U37" s="56" t="s">
        <v>75</v>
      </c>
      <c r="V37" s="56" t="s">
        <v>76</v>
      </c>
    </row>
    <row r="38">
      <c r="B38" s="40">
        <v>8.0</v>
      </c>
      <c r="C38" s="41" t="s">
        <v>77</v>
      </c>
      <c r="D38" s="42"/>
      <c r="E38" s="42"/>
      <c r="F38" s="50"/>
      <c r="G38" s="50"/>
      <c r="H38" s="50"/>
      <c r="I38" s="50"/>
      <c r="J38" s="50"/>
      <c r="K38" s="50"/>
      <c r="L38" s="50"/>
      <c r="M38" s="45" t="str">
        <f t="shared" si="4"/>
        <v/>
      </c>
      <c r="N38" s="48" t="str">
        <f t="shared" si="5"/>
        <v/>
      </c>
      <c r="O38" s="153"/>
      <c r="Q38" s="56" t="s">
        <v>78</v>
      </c>
      <c r="R38" s="57"/>
      <c r="S38" s="58" t="str">
        <f t="shared" ref="S38:S41" si="6">R38/$Q$38</f>
        <v>#VALUE!</v>
      </c>
      <c r="T38" s="57"/>
      <c r="U38" s="59" t="str">
        <f t="shared" ref="U38:U40" si="7">$S$35*S38</f>
        <v>#VALUE!</v>
      </c>
      <c r="V38" s="56" t="s">
        <v>79</v>
      </c>
    </row>
    <row r="39">
      <c r="B39" s="40" t="s">
        <v>80</v>
      </c>
      <c r="C39" s="41" t="s">
        <v>81</v>
      </c>
      <c r="D39" s="42"/>
      <c r="E39" s="42"/>
      <c r="F39" s="50"/>
      <c r="G39" s="50"/>
      <c r="H39" s="50"/>
      <c r="I39" s="50"/>
      <c r="J39" s="50"/>
      <c r="K39" s="50"/>
      <c r="L39" s="50"/>
      <c r="M39" s="45" t="str">
        <f t="shared" si="4"/>
        <v/>
      </c>
      <c r="N39" s="48" t="str">
        <f t="shared" si="5"/>
        <v/>
      </c>
      <c r="O39" s="153"/>
      <c r="Q39" s="56" t="s">
        <v>82</v>
      </c>
      <c r="R39" s="57"/>
      <c r="S39" s="58" t="str">
        <f t="shared" si="6"/>
        <v>#VALUE!</v>
      </c>
      <c r="T39" s="54"/>
      <c r="U39" s="59" t="str">
        <f t="shared" si="7"/>
        <v>#VALUE!</v>
      </c>
      <c r="V39" s="54"/>
    </row>
    <row r="40">
      <c r="B40" s="40" t="s">
        <v>83</v>
      </c>
      <c r="C40" s="41" t="s">
        <v>84</v>
      </c>
      <c r="D40" s="42"/>
      <c r="E40" s="42"/>
      <c r="F40" s="50"/>
      <c r="G40" s="50"/>
      <c r="H40" s="50"/>
      <c r="I40" s="50"/>
      <c r="J40" s="50"/>
      <c r="K40" s="50"/>
      <c r="L40" s="50"/>
      <c r="M40" s="45" t="str">
        <f t="shared" si="4"/>
        <v/>
      </c>
      <c r="N40" s="48" t="str">
        <f t="shared" si="5"/>
        <v/>
      </c>
      <c r="O40" s="153"/>
      <c r="Q40" s="56" t="s">
        <v>85</v>
      </c>
      <c r="R40" s="57"/>
      <c r="S40" s="58" t="str">
        <f t="shared" si="6"/>
        <v>#VALUE!</v>
      </c>
      <c r="T40" s="54"/>
      <c r="U40" s="59" t="str">
        <f t="shared" si="7"/>
        <v>#VALUE!</v>
      </c>
      <c r="V40" s="8" t="s">
        <v>86</v>
      </c>
    </row>
    <row r="41">
      <c r="B41" s="40" t="s">
        <v>87</v>
      </c>
      <c r="C41" s="41" t="s">
        <v>88</v>
      </c>
      <c r="D41" s="42"/>
      <c r="E41" s="42"/>
      <c r="F41" s="50"/>
      <c r="G41" s="50"/>
      <c r="H41" s="50"/>
      <c r="I41" s="50"/>
      <c r="J41" s="50"/>
      <c r="K41" s="50"/>
      <c r="L41" s="50"/>
      <c r="M41" s="45" t="str">
        <f t="shared" si="4"/>
        <v/>
      </c>
      <c r="N41" s="48" t="str">
        <f t="shared" si="5"/>
        <v/>
      </c>
      <c r="O41" s="153"/>
      <c r="Q41" s="60" t="s">
        <v>89</v>
      </c>
      <c r="R41" s="57"/>
      <c r="S41" s="58" t="str">
        <f t="shared" si="6"/>
        <v>#VALUE!</v>
      </c>
      <c r="T41" s="54"/>
      <c r="U41" s="54"/>
      <c r="V41" s="54"/>
    </row>
    <row r="42">
      <c r="B42" s="40">
        <v>10.0</v>
      </c>
      <c r="C42" s="41" t="s">
        <v>90</v>
      </c>
      <c r="D42" s="42"/>
      <c r="E42" s="42"/>
      <c r="F42" s="50"/>
      <c r="G42" s="50"/>
      <c r="H42" s="50"/>
      <c r="I42" s="50"/>
      <c r="J42" s="50"/>
      <c r="K42" s="50"/>
      <c r="L42" s="50"/>
      <c r="M42" s="45" t="str">
        <f t="shared" si="4"/>
        <v/>
      </c>
      <c r="N42" s="48" t="str">
        <f t="shared" si="5"/>
        <v/>
      </c>
      <c r="O42" s="153"/>
      <c r="Q42" s="61" t="s">
        <v>91</v>
      </c>
      <c r="R42" s="62">
        <f>sum(R38:R40)</f>
        <v>0</v>
      </c>
      <c r="S42" s="54"/>
      <c r="T42" s="54"/>
      <c r="U42" s="54"/>
      <c r="V42" s="54"/>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50"/>
      <c r="G44" s="50"/>
      <c r="H44" s="50"/>
      <c r="I44" s="50"/>
      <c r="J44" s="50"/>
      <c r="K44" s="50"/>
      <c r="L44" s="50"/>
      <c r="M44" s="45" t="str">
        <f t="shared" si="4"/>
        <v/>
      </c>
      <c r="N44" s="48" t="str">
        <f t="shared" si="5"/>
        <v/>
      </c>
      <c r="O44" s="153"/>
    </row>
    <row r="45">
      <c r="B45" s="40"/>
      <c r="C45" s="41" t="s">
        <v>96</v>
      </c>
      <c r="D45" s="41" t="s">
        <v>97</v>
      </c>
      <c r="E45" s="42"/>
      <c r="F45" s="50"/>
      <c r="G45" s="50"/>
      <c r="H45" s="50"/>
      <c r="I45" s="50"/>
      <c r="J45" s="50"/>
      <c r="K45" s="50"/>
      <c r="L45" s="50"/>
      <c r="M45" s="45" t="str">
        <f t="shared" si="4"/>
        <v/>
      </c>
      <c r="N45" s="48" t="str">
        <f t="shared" si="5"/>
        <v/>
      </c>
      <c r="O45" s="153"/>
    </row>
    <row r="46">
      <c r="B46" s="40"/>
      <c r="C46" s="41" t="s">
        <v>98</v>
      </c>
      <c r="D46" s="42"/>
      <c r="E46" s="42"/>
      <c r="F46" s="50"/>
      <c r="G46" s="50"/>
      <c r="H46" s="50"/>
      <c r="I46" s="50"/>
      <c r="J46" s="50"/>
      <c r="K46" s="50"/>
      <c r="L46" s="50"/>
      <c r="M46" s="45" t="str">
        <f t="shared" si="4"/>
        <v/>
      </c>
      <c r="N46" s="48" t="str">
        <f t="shared" si="5"/>
        <v/>
      </c>
      <c r="O46" s="153"/>
    </row>
    <row r="47">
      <c r="B47" s="40">
        <v>12.0</v>
      </c>
      <c r="C47" s="41" t="s">
        <v>99</v>
      </c>
      <c r="D47" s="42"/>
      <c r="E47" s="42"/>
      <c r="F47" s="49"/>
      <c r="G47" s="50"/>
      <c r="H47" s="50"/>
      <c r="I47" s="50"/>
      <c r="J47" s="50"/>
      <c r="K47" s="50"/>
      <c r="L47" s="50"/>
      <c r="M47" s="45" t="str">
        <f t="shared" si="4"/>
        <v/>
      </c>
      <c r="N47" s="48" t="str">
        <f t="shared" si="5"/>
        <v/>
      </c>
      <c r="O47" s="153"/>
    </row>
    <row r="48">
      <c r="B48" s="63" t="s">
        <v>100</v>
      </c>
      <c r="C48" s="64" t="s">
        <v>101</v>
      </c>
      <c r="D48" s="64"/>
      <c r="E48" s="65"/>
      <c r="F48" s="220"/>
      <c r="G48" s="220"/>
      <c r="H48" s="220"/>
      <c r="I48" s="220"/>
      <c r="J48" s="220"/>
      <c r="K48" s="220"/>
      <c r="L48" s="220"/>
      <c r="M48" s="67" t="str">
        <f t="shared" si="4"/>
        <v/>
      </c>
      <c r="N48" s="68" t="str">
        <f t="shared" si="5"/>
        <v/>
      </c>
      <c r="O48" s="155"/>
      <c r="P48" s="2"/>
    </row>
    <row r="49">
      <c r="B49" s="63"/>
      <c r="C49" s="64" t="s">
        <v>102</v>
      </c>
      <c r="D49" s="64" t="s">
        <v>97</v>
      </c>
      <c r="E49" s="65"/>
      <c r="F49" s="220"/>
      <c r="G49" s="220"/>
      <c r="H49" s="220"/>
      <c r="I49" s="220"/>
      <c r="J49" s="220"/>
      <c r="K49" s="220"/>
      <c r="L49" s="220"/>
      <c r="M49" s="67" t="str">
        <f t="shared" si="4"/>
        <v/>
      </c>
      <c r="N49" s="68" t="str">
        <f t="shared" si="5"/>
        <v/>
      </c>
      <c r="O49" s="155"/>
      <c r="P49" s="2" t="s">
        <v>104</v>
      </c>
    </row>
    <row r="50">
      <c r="B50" s="40"/>
      <c r="C50" s="64" t="s">
        <v>105</v>
      </c>
      <c r="D50" s="64" t="s">
        <v>106</v>
      </c>
      <c r="E50" s="65"/>
      <c r="F50" s="220"/>
      <c r="G50" s="220"/>
      <c r="H50" s="220"/>
      <c r="I50" s="220"/>
      <c r="J50" s="220"/>
      <c r="K50" s="220"/>
      <c r="L50" s="220"/>
      <c r="M50" s="67" t="str">
        <f t="shared" si="4"/>
        <v/>
      </c>
      <c r="N50" s="68" t="str">
        <f t="shared" si="5"/>
        <v/>
      </c>
      <c r="O50" s="156"/>
      <c r="P50" s="73" t="s">
        <v>107</v>
      </c>
    </row>
    <row r="51">
      <c r="B51" s="40"/>
      <c r="C51" s="64" t="s">
        <v>108</v>
      </c>
      <c r="D51" s="42"/>
      <c r="E51" s="42"/>
      <c r="F51" s="50"/>
      <c r="G51" s="50"/>
      <c r="H51" s="50"/>
      <c r="I51" s="50"/>
      <c r="J51" s="50"/>
      <c r="K51" s="50"/>
      <c r="L51" s="50"/>
      <c r="M51" s="45"/>
      <c r="N51" s="48"/>
      <c r="O51" s="153"/>
    </row>
    <row r="52">
      <c r="B52" s="40" t="s">
        <v>109</v>
      </c>
      <c r="C52" s="41" t="s">
        <v>110</v>
      </c>
      <c r="D52" s="42"/>
      <c r="E52" s="42"/>
      <c r="F52" s="50"/>
      <c r="G52" s="50"/>
      <c r="H52" s="50"/>
      <c r="I52" s="50"/>
      <c r="J52" s="50"/>
      <c r="K52" s="50"/>
      <c r="L52" s="50"/>
      <c r="M52" s="45" t="str">
        <f t="shared" ref="M52:M67" si="8">if(Count(F52:L52)&gt;0,sum(F52:L52),"")</f>
        <v/>
      </c>
      <c r="N52" s="48" t="str">
        <f t="shared" ref="N52:N67" si="9">if(ISNUMBER(M52)=false,"",if($J$8&lt;&gt;0,if(M52&lt;&gt;"",M52*$J$8,""),""))</f>
        <v/>
      </c>
      <c r="O52" s="153"/>
    </row>
    <row r="53">
      <c r="B53" s="40"/>
      <c r="C53" s="41" t="s">
        <v>111</v>
      </c>
      <c r="D53" s="41"/>
      <c r="E53" s="42"/>
      <c r="F53" s="50"/>
      <c r="G53" s="50"/>
      <c r="H53" s="50"/>
      <c r="I53" s="50"/>
      <c r="J53" s="50"/>
      <c r="K53" s="50"/>
      <c r="L53" s="50"/>
      <c r="M53" s="45" t="str">
        <f t="shared" si="8"/>
        <v/>
      </c>
      <c r="N53" s="48" t="str">
        <f t="shared" si="9"/>
        <v/>
      </c>
      <c r="O53" s="153"/>
    </row>
    <row r="54">
      <c r="B54" s="40" t="s">
        <v>112</v>
      </c>
      <c r="C54" s="41" t="s">
        <v>113</v>
      </c>
      <c r="D54" s="42"/>
      <c r="E54" s="42"/>
      <c r="F54" s="50"/>
      <c r="G54" s="50"/>
      <c r="H54" s="50"/>
      <c r="I54" s="50"/>
      <c r="J54" s="50"/>
      <c r="K54" s="50"/>
      <c r="L54" s="50"/>
      <c r="M54" s="45" t="str">
        <f t="shared" si="8"/>
        <v/>
      </c>
      <c r="N54" s="48" t="str">
        <f t="shared" si="9"/>
        <v/>
      </c>
      <c r="O54" s="153"/>
    </row>
    <row r="55">
      <c r="B55" s="40"/>
      <c r="C55" s="41" t="s">
        <v>114</v>
      </c>
      <c r="D55" s="42"/>
      <c r="E55" s="42"/>
      <c r="F55" s="50"/>
      <c r="G55" s="50"/>
      <c r="H55" s="50"/>
      <c r="I55" s="50"/>
      <c r="J55" s="50"/>
      <c r="K55" s="50"/>
      <c r="L55" s="50"/>
      <c r="M55" s="45" t="str">
        <f t="shared" si="8"/>
        <v/>
      </c>
      <c r="N55" s="48" t="str">
        <f t="shared" si="9"/>
        <v/>
      </c>
      <c r="O55" s="153"/>
    </row>
    <row r="56">
      <c r="B56" s="40" t="s">
        <v>115</v>
      </c>
      <c r="C56" s="41" t="s">
        <v>116</v>
      </c>
      <c r="D56" s="42"/>
      <c r="E56" s="42"/>
      <c r="F56" s="50"/>
      <c r="G56" s="50"/>
      <c r="H56" s="50"/>
      <c r="I56" s="50"/>
      <c r="J56" s="50"/>
      <c r="K56" s="50"/>
      <c r="L56" s="50"/>
      <c r="M56" s="45" t="str">
        <f t="shared" si="8"/>
        <v/>
      </c>
      <c r="N56" s="48" t="str">
        <f t="shared" si="9"/>
        <v/>
      </c>
      <c r="O56" s="153"/>
    </row>
    <row r="57">
      <c r="B57" s="40"/>
      <c r="C57" s="41" t="s">
        <v>117</v>
      </c>
      <c r="D57" s="42"/>
      <c r="E57" s="42"/>
      <c r="F57" s="50"/>
      <c r="G57" s="50"/>
      <c r="H57" s="50"/>
      <c r="I57" s="50"/>
      <c r="J57" s="50"/>
      <c r="K57" s="50"/>
      <c r="L57" s="50"/>
      <c r="M57" s="45" t="str">
        <f t="shared" si="8"/>
        <v/>
      </c>
      <c r="N57" s="48" t="str">
        <f t="shared" si="9"/>
        <v/>
      </c>
      <c r="O57" s="153"/>
    </row>
    <row r="58">
      <c r="B58" s="40"/>
      <c r="C58" s="41" t="s">
        <v>117</v>
      </c>
      <c r="D58" s="42"/>
      <c r="E58" s="42"/>
      <c r="F58" s="50"/>
      <c r="G58" s="50"/>
      <c r="H58" s="50"/>
      <c r="I58" s="50"/>
      <c r="J58" s="50"/>
      <c r="K58" s="50"/>
      <c r="L58" s="50"/>
      <c r="M58" s="45" t="str">
        <f t="shared" si="8"/>
        <v/>
      </c>
      <c r="N58" s="48" t="str">
        <f t="shared" si="9"/>
        <v/>
      </c>
      <c r="O58" s="153"/>
    </row>
    <row r="59">
      <c r="B59" s="40"/>
      <c r="C59" s="41" t="s">
        <v>117</v>
      </c>
      <c r="D59" s="42"/>
      <c r="E59" s="42"/>
      <c r="F59" s="50"/>
      <c r="G59" s="50"/>
      <c r="H59" s="50"/>
      <c r="I59" s="50"/>
      <c r="J59" s="50"/>
      <c r="K59" s="50"/>
      <c r="L59" s="50"/>
      <c r="M59" s="45" t="str">
        <f t="shared" si="8"/>
        <v/>
      </c>
      <c r="N59" s="48" t="str">
        <f t="shared" si="9"/>
        <v/>
      </c>
      <c r="O59" s="153"/>
    </row>
    <row r="60">
      <c r="B60" s="40"/>
      <c r="C60" s="41" t="s">
        <v>117</v>
      </c>
      <c r="D60" s="42"/>
      <c r="E60" s="42"/>
      <c r="F60" s="50"/>
      <c r="G60" s="50"/>
      <c r="H60" s="50"/>
      <c r="I60" s="50"/>
      <c r="J60" s="50"/>
      <c r="K60" s="50"/>
      <c r="L60" s="50"/>
      <c r="M60" s="45" t="str">
        <f t="shared" si="8"/>
        <v/>
      </c>
      <c r="N60" s="48" t="str">
        <f t="shared" si="9"/>
        <v/>
      </c>
      <c r="O60" s="153"/>
    </row>
    <row r="61">
      <c r="B61" s="40"/>
      <c r="C61" s="41" t="s">
        <v>117</v>
      </c>
      <c r="D61" s="42"/>
      <c r="E61" s="42"/>
      <c r="F61" s="50"/>
      <c r="G61" s="50"/>
      <c r="H61" s="50"/>
      <c r="I61" s="50"/>
      <c r="J61" s="50"/>
      <c r="K61" s="50"/>
      <c r="L61" s="50"/>
      <c r="M61" s="45" t="str">
        <f t="shared" si="8"/>
        <v/>
      </c>
      <c r="N61" s="48" t="str">
        <f t="shared" si="9"/>
        <v/>
      </c>
      <c r="O61" s="153"/>
    </row>
    <row r="62">
      <c r="B62" s="40"/>
      <c r="C62" s="41" t="s">
        <v>117</v>
      </c>
      <c r="D62" s="42"/>
      <c r="E62" s="42"/>
      <c r="F62" s="50"/>
      <c r="G62" s="50"/>
      <c r="H62" s="50"/>
      <c r="I62" s="50"/>
      <c r="J62" s="50"/>
      <c r="K62" s="50"/>
      <c r="L62" s="50"/>
      <c r="M62" s="45" t="str">
        <f t="shared" si="8"/>
        <v/>
      </c>
      <c r="N62" s="48" t="str">
        <f t="shared" si="9"/>
        <v/>
      </c>
      <c r="O62" s="153"/>
    </row>
    <row r="63">
      <c r="B63" s="40" t="s">
        <v>118</v>
      </c>
      <c r="C63" s="41" t="s">
        <v>119</v>
      </c>
      <c r="D63" s="41"/>
      <c r="E63" s="42"/>
      <c r="F63" s="50"/>
      <c r="G63" s="50"/>
      <c r="H63" s="49"/>
      <c r="I63" s="50"/>
      <c r="J63" s="50"/>
      <c r="K63" s="50"/>
      <c r="L63" s="50"/>
      <c r="M63" s="45" t="str">
        <f t="shared" si="8"/>
        <v/>
      </c>
      <c r="N63" s="48" t="str">
        <f t="shared" si="9"/>
        <v/>
      </c>
      <c r="O63" s="153"/>
    </row>
    <row r="64">
      <c r="B64" s="40"/>
      <c r="C64" s="41" t="s">
        <v>120</v>
      </c>
      <c r="D64" s="42"/>
      <c r="E64" s="42"/>
      <c r="F64" s="50"/>
      <c r="G64" s="50"/>
      <c r="H64" s="50"/>
      <c r="I64" s="50"/>
      <c r="J64" s="50"/>
      <c r="K64" s="50"/>
      <c r="L64" s="50"/>
      <c r="M64" s="45" t="str">
        <f t="shared" si="8"/>
        <v/>
      </c>
      <c r="N64" s="48" t="str">
        <f t="shared" si="9"/>
        <v/>
      </c>
      <c r="O64" s="153"/>
    </row>
    <row r="65">
      <c r="B65" s="40" t="s">
        <v>121</v>
      </c>
      <c r="C65" s="41" t="s">
        <v>122</v>
      </c>
      <c r="D65" s="41"/>
      <c r="E65" s="42"/>
      <c r="F65" s="50"/>
      <c r="G65" s="49"/>
      <c r="H65" s="50"/>
      <c r="I65" s="50"/>
      <c r="J65" s="50"/>
      <c r="K65" s="50"/>
      <c r="L65" s="50"/>
      <c r="M65" s="45" t="str">
        <f t="shared" si="8"/>
        <v/>
      </c>
      <c r="N65" s="48" t="str">
        <f t="shared" si="9"/>
        <v/>
      </c>
      <c r="O65" s="153"/>
    </row>
    <row r="66">
      <c r="B66" s="40"/>
      <c r="C66" s="41" t="s">
        <v>123</v>
      </c>
      <c r="D66" s="41" t="s">
        <v>124</v>
      </c>
      <c r="E66" s="42"/>
      <c r="F66" s="50"/>
      <c r="G66" s="49"/>
      <c r="H66" s="50"/>
      <c r="I66" s="50"/>
      <c r="J66" s="50"/>
      <c r="K66" s="50"/>
      <c r="L66" s="50"/>
      <c r="M66" s="45" t="str">
        <f t="shared" si="8"/>
        <v/>
      </c>
      <c r="N66" s="48" t="str">
        <f t="shared" si="9"/>
        <v/>
      </c>
      <c r="O66" s="153"/>
    </row>
    <row r="67">
      <c r="B67" s="40"/>
      <c r="C67" s="64" t="s">
        <v>125</v>
      </c>
      <c r="D67" s="41"/>
      <c r="E67" s="41"/>
      <c r="F67" s="50"/>
      <c r="G67" s="50"/>
      <c r="H67" s="49"/>
      <c r="I67" s="50"/>
      <c r="J67" s="50"/>
      <c r="K67" s="50"/>
      <c r="L67" s="50"/>
      <c r="M67" s="45" t="str">
        <f t="shared" si="8"/>
        <v/>
      </c>
      <c r="N67" s="48" t="str">
        <f t="shared" si="9"/>
        <v/>
      </c>
      <c r="O67" s="153"/>
    </row>
    <row r="68">
      <c r="B68" s="40" t="s">
        <v>126</v>
      </c>
      <c r="C68" s="41" t="s">
        <v>127</v>
      </c>
      <c r="D68" s="41"/>
      <c r="E68" s="42"/>
      <c r="F68" s="74" t="s">
        <v>128</v>
      </c>
      <c r="G68" s="74" t="s">
        <v>128</v>
      </c>
      <c r="H68" s="74" t="s">
        <v>128</v>
      </c>
      <c r="I68" s="74" t="s">
        <v>128</v>
      </c>
      <c r="J68" s="74" t="s">
        <v>128</v>
      </c>
      <c r="K68" s="74" t="s">
        <v>128</v>
      </c>
      <c r="L68" s="74" t="s">
        <v>128</v>
      </c>
      <c r="M68" s="74" t="s">
        <v>128</v>
      </c>
      <c r="N68" s="75"/>
      <c r="O68" s="153"/>
      <c r="P68" s="2" t="s">
        <v>129</v>
      </c>
    </row>
    <row r="69">
      <c r="B69" s="40"/>
      <c r="C69" s="41" t="s">
        <v>130</v>
      </c>
      <c r="D69" s="41" t="s">
        <v>95</v>
      </c>
      <c r="E69" s="42"/>
      <c r="F69" s="74" t="s">
        <v>128</v>
      </c>
      <c r="G69" s="74" t="s">
        <v>128</v>
      </c>
      <c r="H69" s="74" t="s">
        <v>128</v>
      </c>
      <c r="I69" s="74" t="s">
        <v>128</v>
      </c>
      <c r="J69" s="74" t="s">
        <v>128</v>
      </c>
      <c r="K69" s="74" t="s">
        <v>128</v>
      </c>
      <c r="L69" s="74" t="s">
        <v>128</v>
      </c>
      <c r="M69" s="74" t="s">
        <v>128</v>
      </c>
      <c r="N69" s="75" t="s">
        <v>128</v>
      </c>
      <c r="O69" s="153"/>
      <c r="P69" s="2" t="s">
        <v>129</v>
      </c>
    </row>
    <row r="70">
      <c r="B70" s="40"/>
      <c r="C70" s="76" t="s">
        <v>131</v>
      </c>
      <c r="D70" s="40"/>
      <c r="E70" s="40"/>
      <c r="F70" s="50"/>
      <c r="G70" s="50"/>
      <c r="H70" s="50"/>
      <c r="I70" s="50"/>
      <c r="J70" s="50"/>
      <c r="K70" s="50"/>
      <c r="L70" s="50"/>
      <c r="M70" s="45" t="str">
        <f>if(Count(F70:L70)&gt;0,sum(F70:L70),"")</f>
        <v/>
      </c>
      <c r="N70" s="48" t="str">
        <f>if(ISNUMBER(M70)=false,"",if($J$8&lt;&gt;0,if(M70&lt;&gt;"",M70*$J$8,""),""))</f>
        <v/>
      </c>
      <c r="O70" s="153"/>
    </row>
    <row r="71">
      <c r="B71" s="40" t="s">
        <v>132</v>
      </c>
      <c r="C71" s="41" t="s">
        <v>133</v>
      </c>
      <c r="D71" s="41"/>
      <c r="E71" s="42"/>
      <c r="F71" s="74"/>
      <c r="G71" s="74"/>
      <c r="H71" s="74"/>
      <c r="I71" s="74"/>
      <c r="J71" s="74"/>
      <c r="K71" s="74"/>
      <c r="L71" s="74"/>
      <c r="M71" s="74"/>
      <c r="N71" s="75"/>
      <c r="O71" s="153"/>
      <c r="P71" s="77"/>
    </row>
    <row r="72">
      <c r="B72" s="40"/>
      <c r="C72" s="41" t="s">
        <v>134</v>
      </c>
      <c r="D72" s="41" t="s">
        <v>95</v>
      </c>
      <c r="E72" s="42"/>
      <c r="F72" s="74" t="s">
        <v>128</v>
      </c>
      <c r="G72" s="74" t="s">
        <v>128</v>
      </c>
      <c r="H72" s="74" t="s">
        <v>128</v>
      </c>
      <c r="I72" s="74" t="s">
        <v>128</v>
      </c>
      <c r="J72" s="74" t="s">
        <v>128</v>
      </c>
      <c r="K72" s="74" t="s">
        <v>128</v>
      </c>
      <c r="L72" s="74" t="s">
        <v>128</v>
      </c>
      <c r="M72" s="74" t="s">
        <v>128</v>
      </c>
      <c r="N72" s="75" t="s">
        <v>128</v>
      </c>
      <c r="O72" s="153"/>
      <c r="P72" s="77" t="s">
        <v>136</v>
      </c>
    </row>
    <row r="73">
      <c r="B73" s="40"/>
      <c r="C73" s="76" t="s">
        <v>261</v>
      </c>
      <c r="D73" s="41" t="s">
        <v>262</v>
      </c>
      <c r="E73" s="41"/>
      <c r="F73" s="49"/>
      <c r="G73" s="49"/>
      <c r="H73" s="49"/>
      <c r="I73" s="50"/>
      <c r="J73" s="50"/>
      <c r="K73" s="50"/>
      <c r="L73" s="50"/>
      <c r="M73" s="45" t="str">
        <f t="shared" ref="M73:M81" si="10">if(Count(F73:L73)&gt;0,sum(F73:L73),"")</f>
        <v/>
      </c>
      <c r="N73" s="48" t="str">
        <f t="shared" ref="N73:N81" si="11">if(ISNUMBER(M73)=false,"",if($J$8&lt;&gt;0,if(M73&lt;&gt;"",M73*$J$8,""),""))</f>
        <v/>
      </c>
      <c r="O73" s="157" t="s">
        <v>268</v>
      </c>
    </row>
    <row r="74">
      <c r="B74" s="40"/>
      <c r="C74" s="76" t="s">
        <v>261</v>
      </c>
      <c r="D74" s="41" t="s">
        <v>275</v>
      </c>
      <c r="E74" s="41"/>
      <c r="F74" s="221"/>
      <c r="G74" s="221"/>
      <c r="H74" s="49"/>
      <c r="I74" s="50"/>
      <c r="J74" s="50"/>
      <c r="K74" s="50"/>
      <c r="L74" s="50"/>
      <c r="M74" s="45" t="str">
        <f t="shared" si="10"/>
        <v/>
      </c>
      <c r="N74" s="48" t="str">
        <f t="shared" si="11"/>
        <v/>
      </c>
      <c r="O74" s="157" t="s">
        <v>282</v>
      </c>
    </row>
    <row r="75">
      <c r="B75" s="40" t="s">
        <v>139</v>
      </c>
      <c r="C75" s="76" t="s">
        <v>137</v>
      </c>
      <c r="D75" s="41"/>
      <c r="E75" s="41"/>
      <c r="F75" s="49"/>
      <c r="G75" s="50"/>
      <c r="H75" s="50"/>
      <c r="I75" s="50"/>
      <c r="J75" s="50"/>
      <c r="K75" s="50"/>
      <c r="L75" s="50"/>
      <c r="M75" s="45" t="str">
        <f t="shared" si="10"/>
        <v/>
      </c>
      <c r="N75" s="48" t="str">
        <f t="shared" si="11"/>
        <v/>
      </c>
      <c r="O75" s="153"/>
    </row>
    <row r="76">
      <c r="B76" s="40" t="s">
        <v>140</v>
      </c>
      <c r="C76" s="42"/>
      <c r="D76" s="41"/>
      <c r="E76" s="41"/>
      <c r="F76" s="50"/>
      <c r="G76" s="50"/>
      <c r="H76" s="49"/>
      <c r="I76" s="50"/>
      <c r="J76" s="50"/>
      <c r="K76" s="50"/>
      <c r="L76" s="50"/>
      <c r="M76" s="45" t="str">
        <f t="shared" si="10"/>
        <v/>
      </c>
      <c r="N76" s="48" t="str">
        <f t="shared" si="11"/>
        <v/>
      </c>
      <c r="O76" s="153"/>
    </row>
    <row r="77">
      <c r="B77" s="40" t="s">
        <v>141</v>
      </c>
      <c r="C77" s="42"/>
      <c r="D77" s="41"/>
      <c r="E77" s="41"/>
      <c r="F77" s="50"/>
      <c r="G77" s="50"/>
      <c r="H77" s="49"/>
      <c r="I77" s="50"/>
      <c r="J77" s="50"/>
      <c r="K77" s="50"/>
      <c r="L77" s="50"/>
      <c r="M77" s="45" t="str">
        <f t="shared" si="10"/>
        <v/>
      </c>
      <c r="N77" s="48" t="str">
        <f t="shared" si="11"/>
        <v/>
      </c>
      <c r="O77" s="153"/>
    </row>
    <row r="78">
      <c r="B78" s="40" t="s">
        <v>142</v>
      </c>
      <c r="C78" s="42"/>
      <c r="D78" s="42"/>
      <c r="E78" s="42"/>
      <c r="F78" s="50"/>
      <c r="G78" s="50"/>
      <c r="H78" s="50"/>
      <c r="I78" s="50"/>
      <c r="J78" s="50"/>
      <c r="K78" s="50"/>
      <c r="L78" s="50"/>
      <c r="M78" s="45" t="str">
        <f t="shared" si="10"/>
        <v/>
      </c>
      <c r="N78" s="48" t="str">
        <f t="shared" si="11"/>
        <v/>
      </c>
      <c r="O78" s="153"/>
    </row>
    <row r="79">
      <c r="B79" s="40" t="s">
        <v>143</v>
      </c>
      <c r="C79" s="42"/>
      <c r="D79" s="42"/>
      <c r="E79" s="42"/>
      <c r="F79" s="50"/>
      <c r="G79" s="50"/>
      <c r="H79" s="50"/>
      <c r="I79" s="50"/>
      <c r="J79" s="50"/>
      <c r="K79" s="50"/>
      <c r="L79" s="50"/>
      <c r="M79" s="45" t="str">
        <f t="shared" si="10"/>
        <v/>
      </c>
      <c r="N79" s="48" t="str">
        <f t="shared" si="11"/>
        <v/>
      </c>
      <c r="O79" s="153"/>
    </row>
    <row r="80">
      <c r="B80" s="40" t="s">
        <v>144</v>
      </c>
      <c r="C80" s="42"/>
      <c r="D80" s="42"/>
      <c r="E80" s="42"/>
      <c r="F80" s="50"/>
      <c r="G80" s="50"/>
      <c r="H80" s="50"/>
      <c r="I80" s="50"/>
      <c r="J80" s="50"/>
      <c r="K80" s="50"/>
      <c r="L80" s="50"/>
      <c r="M80" s="45" t="str">
        <f t="shared" si="10"/>
        <v/>
      </c>
      <c r="N80" s="48" t="str">
        <f t="shared" si="11"/>
        <v/>
      </c>
      <c r="O80" s="153"/>
    </row>
    <row r="81">
      <c r="B81" s="40" t="s">
        <v>145</v>
      </c>
      <c r="C81" s="42"/>
      <c r="D81" s="42"/>
      <c r="E81" s="42"/>
      <c r="F81" s="50"/>
      <c r="G81" s="50"/>
      <c r="H81" s="50"/>
      <c r="I81" s="50"/>
      <c r="J81" s="50"/>
      <c r="K81" s="50"/>
      <c r="L81" s="50"/>
      <c r="M81" s="45" t="str">
        <f t="shared" si="10"/>
        <v/>
      </c>
      <c r="N81" s="48" t="str">
        <f t="shared" si="11"/>
        <v/>
      </c>
      <c r="O81" s="154"/>
    </row>
    <row r="82">
      <c r="B82" s="33"/>
      <c r="C82" s="33"/>
      <c r="D82" s="33"/>
      <c r="E82" s="33"/>
      <c r="F82" s="147"/>
      <c r="G82" s="147"/>
      <c r="H82" s="147"/>
      <c r="I82" s="147"/>
      <c r="J82" s="147"/>
      <c r="K82" s="147"/>
      <c r="L82" s="147"/>
      <c r="N82" s="4"/>
      <c r="O82" s="45"/>
    </row>
    <row r="83">
      <c r="A83" s="8" t="s">
        <v>146</v>
      </c>
      <c r="B83" s="33"/>
      <c r="C83" s="33"/>
      <c r="D83" s="33"/>
      <c r="E83" s="33"/>
      <c r="F83" s="147"/>
      <c r="G83" s="147"/>
      <c r="H83" s="147"/>
      <c r="I83" s="147"/>
      <c r="J83" s="147"/>
      <c r="K83" s="147"/>
      <c r="L83" s="147"/>
      <c r="N83" s="4"/>
      <c r="O83" s="45"/>
    </row>
    <row r="84">
      <c r="B84" s="81" t="s">
        <v>1060</v>
      </c>
      <c r="C84" s="82"/>
      <c r="D84" s="82"/>
      <c r="E84" s="82"/>
      <c r="F84" s="147"/>
      <c r="G84" s="147"/>
      <c r="H84" s="147"/>
      <c r="I84" s="147"/>
      <c r="J84" s="147"/>
      <c r="K84" s="147"/>
      <c r="L84" s="147"/>
      <c r="N84" s="4"/>
      <c r="O84" s="45"/>
    </row>
    <row r="85">
      <c r="B85" s="33"/>
      <c r="C85" s="33"/>
      <c r="D85" s="33"/>
      <c r="E85" s="33"/>
      <c r="F85" s="147"/>
      <c r="G85" s="147"/>
      <c r="H85" s="147"/>
      <c r="I85" s="147"/>
      <c r="J85" s="147"/>
      <c r="K85" s="147"/>
      <c r="L85" s="147"/>
      <c r="N85" s="4"/>
      <c r="O85" s="158"/>
      <c r="R85" s="83"/>
    </row>
    <row r="86">
      <c r="B86" s="40"/>
      <c r="C86" s="84"/>
      <c r="D86" s="42"/>
      <c r="E86" s="42"/>
      <c r="F86" s="50"/>
      <c r="G86" s="50"/>
      <c r="H86" s="50"/>
      <c r="I86" s="50"/>
      <c r="J86" s="50"/>
      <c r="K86" s="50"/>
      <c r="L86" s="50"/>
      <c r="M86" s="85" t="str">
        <f t="shared" ref="M86:M136" si="12">if(Count(F86:L86)&gt;0,sum(F86:L86),"")</f>
        <v/>
      </c>
      <c r="N86" s="48" t="str">
        <f t="shared" ref="N86:N136" si="13">if(ISNUMBER(M86)=false,"",if($J$8&lt;&gt;0,if(M86&lt;&gt;"",M86*$J$8,""),""))</f>
        <v/>
      </c>
      <c r="O86" s="154"/>
    </row>
    <row r="87">
      <c r="B87" s="40"/>
      <c r="C87" s="84"/>
      <c r="D87" s="42"/>
      <c r="E87" s="42"/>
      <c r="F87" s="50"/>
      <c r="G87" s="50"/>
      <c r="H87" s="50"/>
      <c r="I87" s="50"/>
      <c r="J87" s="50"/>
      <c r="K87" s="50"/>
      <c r="L87" s="50"/>
      <c r="M87" s="85" t="str">
        <f t="shared" si="12"/>
        <v/>
      </c>
      <c r="N87" s="48" t="str">
        <f t="shared" si="13"/>
        <v/>
      </c>
      <c r="O87" s="154"/>
    </row>
    <row r="88">
      <c r="B88" s="40"/>
      <c r="C88" s="84"/>
      <c r="D88" s="42"/>
      <c r="E88" s="42"/>
      <c r="F88" s="50"/>
      <c r="G88" s="50"/>
      <c r="H88" s="50"/>
      <c r="I88" s="50"/>
      <c r="J88" s="50"/>
      <c r="K88" s="50"/>
      <c r="L88" s="50"/>
      <c r="M88" s="85" t="str">
        <f t="shared" si="12"/>
        <v/>
      </c>
      <c r="N88" s="48" t="str">
        <f t="shared" si="13"/>
        <v/>
      </c>
      <c r="O88" s="154"/>
    </row>
    <row r="89">
      <c r="B89" s="40"/>
      <c r="C89" s="84"/>
      <c r="D89" s="42"/>
      <c r="E89" s="42"/>
      <c r="F89" s="50"/>
      <c r="G89" s="50"/>
      <c r="H89" s="50"/>
      <c r="I89" s="50"/>
      <c r="J89" s="50"/>
      <c r="K89" s="50"/>
      <c r="L89" s="50"/>
      <c r="M89" s="85" t="str">
        <f t="shared" si="12"/>
        <v/>
      </c>
      <c r="N89" s="48" t="str">
        <f t="shared" si="13"/>
        <v/>
      </c>
      <c r="O89" s="154"/>
    </row>
    <row r="90">
      <c r="B90" s="40"/>
      <c r="C90" s="84"/>
      <c r="D90" s="42"/>
      <c r="E90" s="42"/>
      <c r="F90" s="50"/>
      <c r="G90" s="50"/>
      <c r="H90" s="50"/>
      <c r="I90" s="50"/>
      <c r="J90" s="50"/>
      <c r="K90" s="50"/>
      <c r="L90" s="50"/>
      <c r="M90" s="85" t="str">
        <f t="shared" si="12"/>
        <v/>
      </c>
      <c r="N90" s="48" t="str">
        <f t="shared" si="13"/>
        <v/>
      </c>
      <c r="O90" s="154"/>
    </row>
    <row r="91">
      <c r="B91" s="40"/>
      <c r="C91" s="84"/>
      <c r="D91" s="42"/>
      <c r="E91" s="42"/>
      <c r="F91" s="50"/>
      <c r="G91" s="50"/>
      <c r="H91" s="50"/>
      <c r="I91" s="50"/>
      <c r="J91" s="50"/>
      <c r="K91" s="50"/>
      <c r="L91" s="50"/>
      <c r="M91" s="85" t="str">
        <f t="shared" si="12"/>
        <v/>
      </c>
      <c r="N91" s="48" t="str">
        <f t="shared" si="13"/>
        <v/>
      </c>
      <c r="O91" s="154"/>
    </row>
    <row r="92">
      <c r="B92" s="40"/>
      <c r="C92" s="84"/>
      <c r="D92" s="42"/>
      <c r="E92" s="42"/>
      <c r="F92" s="50"/>
      <c r="G92" s="50"/>
      <c r="H92" s="50"/>
      <c r="I92" s="50"/>
      <c r="J92" s="50"/>
      <c r="K92" s="50"/>
      <c r="L92" s="50"/>
      <c r="M92" s="85" t="str">
        <f t="shared" si="12"/>
        <v/>
      </c>
      <c r="N92" s="48" t="str">
        <f t="shared" si="13"/>
        <v/>
      </c>
      <c r="O92" s="154"/>
    </row>
    <row r="93">
      <c r="B93" s="40"/>
      <c r="C93" s="84"/>
      <c r="D93" s="42"/>
      <c r="E93" s="42"/>
      <c r="F93" s="50"/>
      <c r="G93" s="50"/>
      <c r="H93" s="50"/>
      <c r="I93" s="50"/>
      <c r="J93" s="50"/>
      <c r="K93" s="50"/>
      <c r="L93" s="50"/>
      <c r="M93" s="85" t="str">
        <f t="shared" si="12"/>
        <v/>
      </c>
      <c r="N93" s="48" t="str">
        <f t="shared" si="13"/>
        <v/>
      </c>
      <c r="O93" s="154"/>
    </row>
    <row r="94">
      <c r="B94" s="40"/>
      <c r="C94" s="84"/>
      <c r="D94" s="42"/>
      <c r="E94" s="42"/>
      <c r="F94" s="50"/>
      <c r="G94" s="50"/>
      <c r="H94" s="50"/>
      <c r="I94" s="50"/>
      <c r="J94" s="50"/>
      <c r="K94" s="50"/>
      <c r="L94" s="50"/>
      <c r="M94" s="85" t="str">
        <f t="shared" si="12"/>
        <v/>
      </c>
      <c r="N94" s="48" t="str">
        <f t="shared" si="13"/>
        <v/>
      </c>
      <c r="O94" s="154"/>
    </row>
    <row r="95">
      <c r="B95" s="40"/>
      <c r="C95" s="84"/>
      <c r="D95" s="42"/>
      <c r="E95" s="42"/>
      <c r="F95" s="50"/>
      <c r="G95" s="50"/>
      <c r="H95" s="50"/>
      <c r="I95" s="50"/>
      <c r="J95" s="50"/>
      <c r="K95" s="50"/>
      <c r="L95" s="50"/>
      <c r="M95" s="85" t="str">
        <f t="shared" si="12"/>
        <v/>
      </c>
      <c r="N95" s="48" t="str">
        <f t="shared" si="13"/>
        <v/>
      </c>
      <c r="O95" s="154"/>
    </row>
    <row r="96">
      <c r="B96" s="40"/>
      <c r="C96" s="84"/>
      <c r="D96" s="42"/>
      <c r="E96" s="42"/>
      <c r="F96" s="50"/>
      <c r="G96" s="50"/>
      <c r="H96" s="50"/>
      <c r="I96" s="50"/>
      <c r="J96" s="50"/>
      <c r="K96" s="50"/>
      <c r="L96" s="50"/>
      <c r="M96" s="85" t="str">
        <f t="shared" si="12"/>
        <v/>
      </c>
      <c r="N96" s="48" t="str">
        <f t="shared" si="13"/>
        <v/>
      </c>
      <c r="O96" s="154"/>
    </row>
    <row r="97">
      <c r="B97" s="40"/>
      <c r="C97" s="84"/>
      <c r="D97" s="42"/>
      <c r="E97" s="42"/>
      <c r="F97" s="50"/>
      <c r="G97" s="50"/>
      <c r="H97" s="50"/>
      <c r="I97" s="50"/>
      <c r="J97" s="50"/>
      <c r="K97" s="50"/>
      <c r="L97" s="50"/>
      <c r="M97" s="85" t="str">
        <f t="shared" si="12"/>
        <v/>
      </c>
      <c r="N97" s="48" t="str">
        <f t="shared" si="13"/>
        <v/>
      </c>
      <c r="O97" s="154"/>
    </row>
    <row r="98">
      <c r="B98" s="40"/>
      <c r="C98" s="84"/>
      <c r="D98" s="42"/>
      <c r="E98" s="42"/>
      <c r="F98" s="50"/>
      <c r="G98" s="50"/>
      <c r="H98" s="50"/>
      <c r="I98" s="50"/>
      <c r="J98" s="50"/>
      <c r="K98" s="50"/>
      <c r="L98" s="50"/>
      <c r="M98" s="85" t="str">
        <f t="shared" si="12"/>
        <v/>
      </c>
      <c r="N98" s="48" t="str">
        <f t="shared" si="13"/>
        <v/>
      </c>
      <c r="O98" s="154"/>
    </row>
    <row r="99">
      <c r="B99" s="40"/>
      <c r="C99" s="84"/>
      <c r="D99" s="42"/>
      <c r="E99" s="42"/>
      <c r="F99" s="50"/>
      <c r="G99" s="50"/>
      <c r="H99" s="50"/>
      <c r="I99" s="50"/>
      <c r="J99" s="50"/>
      <c r="K99" s="50"/>
      <c r="L99" s="50"/>
      <c r="M99" s="85" t="str">
        <f t="shared" si="12"/>
        <v/>
      </c>
      <c r="N99" s="48" t="str">
        <f t="shared" si="13"/>
        <v/>
      </c>
      <c r="O99" s="154"/>
    </row>
    <row r="100">
      <c r="B100" s="40"/>
      <c r="C100" s="84"/>
      <c r="D100" s="42"/>
      <c r="E100" s="42"/>
      <c r="F100" s="50"/>
      <c r="G100" s="50"/>
      <c r="H100" s="50"/>
      <c r="I100" s="50"/>
      <c r="J100" s="50"/>
      <c r="K100" s="50"/>
      <c r="L100" s="50"/>
      <c r="M100" s="85" t="str">
        <f t="shared" si="12"/>
        <v/>
      </c>
      <c r="N100" s="48" t="str">
        <f t="shared" si="13"/>
        <v/>
      </c>
      <c r="O100" s="154"/>
    </row>
    <row r="101">
      <c r="B101" s="40"/>
      <c r="C101" s="84"/>
      <c r="D101" s="42"/>
      <c r="E101" s="42"/>
      <c r="F101" s="50"/>
      <c r="G101" s="50"/>
      <c r="H101" s="50"/>
      <c r="I101" s="50"/>
      <c r="J101" s="50"/>
      <c r="K101" s="50"/>
      <c r="L101" s="50"/>
      <c r="M101" s="85" t="str">
        <f t="shared" si="12"/>
        <v/>
      </c>
      <c r="N101" s="48" t="str">
        <f t="shared" si="13"/>
        <v/>
      </c>
      <c r="O101" s="154"/>
    </row>
    <row r="102">
      <c r="B102" s="40"/>
      <c r="C102" s="84"/>
      <c r="D102" s="42"/>
      <c r="E102" s="42"/>
      <c r="F102" s="50"/>
      <c r="G102" s="50"/>
      <c r="H102" s="50"/>
      <c r="I102" s="50"/>
      <c r="J102" s="50"/>
      <c r="K102" s="50"/>
      <c r="L102" s="50"/>
      <c r="M102" s="85" t="str">
        <f t="shared" si="12"/>
        <v/>
      </c>
      <c r="N102" s="48" t="str">
        <f t="shared" si="13"/>
        <v/>
      </c>
      <c r="O102" s="154"/>
    </row>
    <row r="103">
      <c r="B103" s="40"/>
      <c r="C103" s="84"/>
      <c r="D103" s="42"/>
      <c r="E103" s="42"/>
      <c r="F103" s="50"/>
      <c r="G103" s="50"/>
      <c r="H103" s="50"/>
      <c r="I103" s="50"/>
      <c r="J103" s="50"/>
      <c r="K103" s="50"/>
      <c r="L103" s="50"/>
      <c r="M103" s="85" t="str">
        <f t="shared" si="12"/>
        <v/>
      </c>
      <c r="N103" s="48" t="str">
        <f t="shared" si="13"/>
        <v/>
      </c>
      <c r="O103" s="154"/>
    </row>
    <row r="104">
      <c r="B104" s="40"/>
      <c r="C104" s="84"/>
      <c r="D104" s="42"/>
      <c r="E104" s="42"/>
      <c r="F104" s="50"/>
      <c r="G104" s="50"/>
      <c r="H104" s="50"/>
      <c r="I104" s="50"/>
      <c r="J104" s="50"/>
      <c r="K104" s="50"/>
      <c r="L104" s="50"/>
      <c r="M104" s="85" t="str">
        <f t="shared" si="12"/>
        <v/>
      </c>
      <c r="N104" s="48" t="str">
        <f t="shared" si="13"/>
        <v/>
      </c>
      <c r="O104" s="154"/>
    </row>
    <row r="105">
      <c r="B105" s="40"/>
      <c r="C105" s="84"/>
      <c r="D105" s="42"/>
      <c r="E105" s="42"/>
      <c r="F105" s="50"/>
      <c r="G105" s="50"/>
      <c r="H105" s="50"/>
      <c r="I105" s="50"/>
      <c r="J105" s="50"/>
      <c r="K105" s="50"/>
      <c r="L105" s="50"/>
      <c r="M105" s="85" t="str">
        <f t="shared" si="12"/>
        <v/>
      </c>
      <c r="N105" s="48" t="str">
        <f t="shared" si="13"/>
        <v/>
      </c>
      <c r="O105" s="154"/>
    </row>
    <row r="106">
      <c r="B106" s="40"/>
      <c r="C106" s="84"/>
      <c r="D106" s="42"/>
      <c r="E106" s="42"/>
      <c r="F106" s="50"/>
      <c r="G106" s="50"/>
      <c r="H106" s="50"/>
      <c r="I106" s="50"/>
      <c r="J106" s="50"/>
      <c r="K106" s="50"/>
      <c r="L106" s="50"/>
      <c r="M106" s="85" t="str">
        <f t="shared" si="12"/>
        <v/>
      </c>
      <c r="N106" s="48" t="str">
        <f t="shared" si="13"/>
        <v/>
      </c>
      <c r="O106" s="154"/>
    </row>
    <row r="107">
      <c r="B107" s="40"/>
      <c r="C107" s="84"/>
      <c r="D107" s="42"/>
      <c r="E107" s="42"/>
      <c r="F107" s="50"/>
      <c r="G107" s="50"/>
      <c r="H107" s="50"/>
      <c r="I107" s="50"/>
      <c r="J107" s="50"/>
      <c r="K107" s="50"/>
      <c r="L107" s="50"/>
      <c r="M107" s="85" t="str">
        <f t="shared" si="12"/>
        <v/>
      </c>
      <c r="N107" s="48" t="str">
        <f t="shared" si="13"/>
        <v/>
      </c>
      <c r="O107" s="154"/>
    </row>
    <row r="108">
      <c r="B108" s="40"/>
      <c r="C108" s="84"/>
      <c r="D108" s="42"/>
      <c r="E108" s="42"/>
      <c r="F108" s="50"/>
      <c r="G108" s="50"/>
      <c r="H108" s="50"/>
      <c r="I108" s="50"/>
      <c r="J108" s="50"/>
      <c r="K108" s="50"/>
      <c r="L108" s="50"/>
      <c r="M108" s="85" t="str">
        <f t="shared" si="12"/>
        <v/>
      </c>
      <c r="N108" s="48" t="str">
        <f t="shared" si="13"/>
        <v/>
      </c>
      <c r="O108" s="154"/>
    </row>
    <row r="109">
      <c r="B109" s="40"/>
      <c r="C109" s="84"/>
      <c r="D109" s="42"/>
      <c r="E109" s="42"/>
      <c r="F109" s="50"/>
      <c r="G109" s="50"/>
      <c r="H109" s="50"/>
      <c r="I109" s="50"/>
      <c r="J109" s="50"/>
      <c r="K109" s="50"/>
      <c r="L109" s="50"/>
      <c r="M109" s="85" t="str">
        <f t="shared" si="12"/>
        <v/>
      </c>
      <c r="N109" s="48" t="str">
        <f t="shared" si="13"/>
        <v/>
      </c>
      <c r="O109" s="154"/>
    </row>
    <row r="110">
      <c r="B110" s="40"/>
      <c r="C110" s="84"/>
      <c r="D110" s="42"/>
      <c r="E110" s="42"/>
      <c r="F110" s="50"/>
      <c r="G110" s="50"/>
      <c r="H110" s="50"/>
      <c r="I110" s="50"/>
      <c r="J110" s="50"/>
      <c r="K110" s="50"/>
      <c r="L110" s="50"/>
      <c r="M110" s="85" t="str">
        <f t="shared" si="12"/>
        <v/>
      </c>
      <c r="N110" s="48" t="str">
        <f t="shared" si="13"/>
        <v/>
      </c>
      <c r="O110" s="154"/>
    </row>
    <row r="111">
      <c r="B111" s="40"/>
      <c r="C111" s="84"/>
      <c r="D111" s="42"/>
      <c r="E111" s="42"/>
      <c r="F111" s="50"/>
      <c r="G111" s="50"/>
      <c r="H111" s="50"/>
      <c r="I111" s="50"/>
      <c r="J111" s="50"/>
      <c r="K111" s="50"/>
      <c r="L111" s="50"/>
      <c r="M111" s="85" t="str">
        <f t="shared" si="12"/>
        <v/>
      </c>
      <c r="N111" s="48" t="str">
        <f t="shared" si="13"/>
        <v/>
      </c>
      <c r="O111" s="154"/>
    </row>
    <row r="112">
      <c r="B112" s="40"/>
      <c r="C112" s="84"/>
      <c r="D112" s="42"/>
      <c r="E112" s="42"/>
      <c r="F112" s="50"/>
      <c r="G112" s="50"/>
      <c r="H112" s="50"/>
      <c r="I112" s="50"/>
      <c r="J112" s="50"/>
      <c r="K112" s="50"/>
      <c r="L112" s="50"/>
      <c r="M112" s="85" t="str">
        <f t="shared" si="12"/>
        <v/>
      </c>
      <c r="N112" s="48" t="str">
        <f t="shared" si="13"/>
        <v/>
      </c>
      <c r="O112" s="154"/>
    </row>
    <row r="113">
      <c r="B113" s="40"/>
      <c r="C113" s="84"/>
      <c r="D113" s="42"/>
      <c r="E113" s="42"/>
      <c r="F113" s="50"/>
      <c r="G113" s="50"/>
      <c r="H113" s="50"/>
      <c r="I113" s="50"/>
      <c r="J113" s="50"/>
      <c r="K113" s="50"/>
      <c r="L113" s="50"/>
      <c r="M113" s="85" t="str">
        <f t="shared" si="12"/>
        <v/>
      </c>
      <c r="N113" s="48" t="str">
        <f t="shared" si="13"/>
        <v/>
      </c>
      <c r="O113" s="154"/>
    </row>
    <row r="114">
      <c r="B114" s="40"/>
      <c r="C114" s="84"/>
      <c r="D114" s="42"/>
      <c r="E114" s="42"/>
      <c r="F114" s="50"/>
      <c r="G114" s="50"/>
      <c r="H114" s="50"/>
      <c r="I114" s="50"/>
      <c r="J114" s="50"/>
      <c r="K114" s="50"/>
      <c r="L114" s="50"/>
      <c r="M114" s="85" t="str">
        <f t="shared" si="12"/>
        <v/>
      </c>
      <c r="N114" s="48" t="str">
        <f t="shared" si="13"/>
        <v/>
      </c>
      <c r="O114" s="154"/>
    </row>
    <row r="115">
      <c r="B115" s="40"/>
      <c r="C115" s="84"/>
      <c r="D115" s="42"/>
      <c r="E115" s="42"/>
      <c r="F115" s="50"/>
      <c r="G115" s="50"/>
      <c r="H115" s="50"/>
      <c r="I115" s="50"/>
      <c r="J115" s="50"/>
      <c r="K115" s="50"/>
      <c r="L115" s="50"/>
      <c r="M115" s="85" t="str">
        <f t="shared" si="12"/>
        <v/>
      </c>
      <c r="N115" s="48" t="str">
        <f t="shared" si="13"/>
        <v/>
      </c>
      <c r="O115" s="154"/>
    </row>
    <row r="116">
      <c r="B116" s="40"/>
      <c r="C116" s="84"/>
      <c r="D116" s="42"/>
      <c r="E116" s="42"/>
      <c r="F116" s="50"/>
      <c r="G116" s="50"/>
      <c r="H116" s="50"/>
      <c r="I116" s="50"/>
      <c r="J116" s="50"/>
      <c r="K116" s="50"/>
      <c r="L116" s="50"/>
      <c r="M116" s="85" t="str">
        <f t="shared" si="12"/>
        <v/>
      </c>
      <c r="N116" s="48" t="str">
        <f t="shared" si="13"/>
        <v/>
      </c>
      <c r="O116" s="154"/>
    </row>
    <row r="117">
      <c r="B117" s="40"/>
      <c r="C117" s="84"/>
      <c r="D117" s="42"/>
      <c r="E117" s="42"/>
      <c r="F117" s="50"/>
      <c r="G117" s="50"/>
      <c r="H117" s="50"/>
      <c r="I117" s="50"/>
      <c r="J117" s="50"/>
      <c r="K117" s="50"/>
      <c r="L117" s="50"/>
      <c r="M117" s="85" t="str">
        <f t="shared" si="12"/>
        <v/>
      </c>
      <c r="N117" s="48" t="str">
        <f t="shared" si="13"/>
        <v/>
      </c>
      <c r="O117" s="154"/>
    </row>
    <row r="118">
      <c r="B118" s="40"/>
      <c r="C118" s="84"/>
      <c r="D118" s="42"/>
      <c r="E118" s="42"/>
      <c r="F118" s="50"/>
      <c r="G118" s="50"/>
      <c r="H118" s="50"/>
      <c r="I118" s="50"/>
      <c r="J118" s="50"/>
      <c r="K118" s="50"/>
      <c r="L118" s="50"/>
      <c r="M118" s="85" t="str">
        <f t="shared" si="12"/>
        <v/>
      </c>
      <c r="N118" s="48" t="str">
        <f t="shared" si="13"/>
        <v/>
      </c>
      <c r="O118" s="154"/>
    </row>
    <row r="119">
      <c r="B119" s="40"/>
      <c r="C119" s="84"/>
      <c r="D119" s="42"/>
      <c r="E119" s="42"/>
      <c r="F119" s="50"/>
      <c r="G119" s="50"/>
      <c r="H119" s="50"/>
      <c r="I119" s="50"/>
      <c r="J119" s="50"/>
      <c r="K119" s="50"/>
      <c r="L119" s="50"/>
      <c r="M119" s="85" t="str">
        <f t="shared" si="12"/>
        <v/>
      </c>
      <c r="N119" s="48" t="str">
        <f t="shared" si="13"/>
        <v/>
      </c>
      <c r="O119" s="154"/>
    </row>
    <row r="120">
      <c r="B120" s="40"/>
      <c r="C120" s="84"/>
      <c r="D120" s="42"/>
      <c r="E120" s="42"/>
      <c r="F120" s="50"/>
      <c r="G120" s="50"/>
      <c r="H120" s="50"/>
      <c r="I120" s="50"/>
      <c r="J120" s="50"/>
      <c r="K120" s="50"/>
      <c r="L120" s="50"/>
      <c r="M120" s="85" t="str">
        <f t="shared" si="12"/>
        <v/>
      </c>
      <c r="N120" s="48" t="str">
        <f t="shared" si="13"/>
        <v/>
      </c>
      <c r="O120" s="154"/>
    </row>
    <row r="121">
      <c r="B121" s="40"/>
      <c r="C121" s="84"/>
      <c r="D121" s="42"/>
      <c r="E121" s="42"/>
      <c r="F121" s="50"/>
      <c r="G121" s="50"/>
      <c r="H121" s="50"/>
      <c r="I121" s="50"/>
      <c r="J121" s="50"/>
      <c r="K121" s="50"/>
      <c r="L121" s="50"/>
      <c r="M121" s="85" t="str">
        <f t="shared" si="12"/>
        <v/>
      </c>
      <c r="N121" s="48" t="str">
        <f t="shared" si="13"/>
        <v/>
      </c>
      <c r="O121" s="154"/>
    </row>
    <row r="122">
      <c r="B122" s="40"/>
      <c r="C122" s="84"/>
      <c r="D122" s="42"/>
      <c r="E122" s="42"/>
      <c r="F122" s="50"/>
      <c r="G122" s="50"/>
      <c r="H122" s="50"/>
      <c r="I122" s="50"/>
      <c r="J122" s="50"/>
      <c r="K122" s="50"/>
      <c r="L122" s="50"/>
      <c r="M122" s="85" t="str">
        <f t="shared" si="12"/>
        <v/>
      </c>
      <c r="N122" s="48" t="str">
        <f t="shared" si="13"/>
        <v/>
      </c>
      <c r="O122" s="154"/>
    </row>
    <row r="123">
      <c r="B123" s="40"/>
      <c r="C123" s="84"/>
      <c r="D123" s="42"/>
      <c r="E123" s="42"/>
      <c r="F123" s="50"/>
      <c r="G123" s="50"/>
      <c r="H123" s="50"/>
      <c r="I123" s="50"/>
      <c r="J123" s="50"/>
      <c r="K123" s="50"/>
      <c r="L123" s="50"/>
      <c r="M123" s="85" t="str">
        <f t="shared" si="12"/>
        <v/>
      </c>
      <c r="N123" s="48" t="str">
        <f t="shared" si="13"/>
        <v/>
      </c>
      <c r="O123" s="154"/>
    </row>
    <row r="124">
      <c r="B124" s="40"/>
      <c r="C124" s="84"/>
      <c r="D124" s="42"/>
      <c r="E124" s="42"/>
      <c r="F124" s="50"/>
      <c r="G124" s="50"/>
      <c r="H124" s="50"/>
      <c r="I124" s="50"/>
      <c r="J124" s="50"/>
      <c r="K124" s="50"/>
      <c r="L124" s="50"/>
      <c r="M124" s="85" t="str">
        <f t="shared" si="12"/>
        <v/>
      </c>
      <c r="N124" s="48" t="str">
        <f t="shared" si="13"/>
        <v/>
      </c>
      <c r="O124" s="154"/>
    </row>
    <row r="125">
      <c r="B125" s="40"/>
      <c r="C125" s="84"/>
      <c r="D125" s="42"/>
      <c r="E125" s="42"/>
      <c r="F125" s="50"/>
      <c r="G125" s="50"/>
      <c r="H125" s="50"/>
      <c r="I125" s="50"/>
      <c r="J125" s="50"/>
      <c r="K125" s="50"/>
      <c r="L125" s="50"/>
      <c r="M125" s="85" t="str">
        <f t="shared" si="12"/>
        <v/>
      </c>
      <c r="N125" s="48" t="str">
        <f t="shared" si="13"/>
        <v/>
      </c>
      <c r="O125" s="154"/>
    </row>
    <row r="126">
      <c r="B126" s="40"/>
      <c r="C126" s="84"/>
      <c r="D126" s="42"/>
      <c r="E126" s="42"/>
      <c r="F126" s="50"/>
      <c r="G126" s="50"/>
      <c r="H126" s="50"/>
      <c r="I126" s="50"/>
      <c r="J126" s="50"/>
      <c r="K126" s="50"/>
      <c r="L126" s="50"/>
      <c r="M126" s="85" t="str">
        <f t="shared" si="12"/>
        <v/>
      </c>
      <c r="N126" s="48" t="str">
        <f t="shared" si="13"/>
        <v/>
      </c>
      <c r="O126" s="154"/>
    </row>
    <row r="127">
      <c r="B127" s="40"/>
      <c r="C127" s="84"/>
      <c r="D127" s="42"/>
      <c r="E127" s="42"/>
      <c r="F127" s="50"/>
      <c r="G127" s="50"/>
      <c r="H127" s="50"/>
      <c r="I127" s="50"/>
      <c r="J127" s="50"/>
      <c r="K127" s="50"/>
      <c r="L127" s="50"/>
      <c r="M127" s="85" t="str">
        <f t="shared" si="12"/>
        <v/>
      </c>
      <c r="N127" s="48" t="str">
        <f t="shared" si="13"/>
        <v/>
      </c>
      <c r="O127" s="154"/>
    </row>
    <row r="128">
      <c r="B128" s="40"/>
      <c r="C128" s="84"/>
      <c r="D128" s="42"/>
      <c r="E128" s="42"/>
      <c r="F128" s="50"/>
      <c r="G128" s="50"/>
      <c r="H128" s="50"/>
      <c r="I128" s="50"/>
      <c r="J128" s="50"/>
      <c r="K128" s="50"/>
      <c r="L128" s="50"/>
      <c r="M128" s="85" t="str">
        <f t="shared" si="12"/>
        <v/>
      </c>
      <c r="N128" s="48" t="str">
        <f t="shared" si="13"/>
        <v/>
      </c>
      <c r="O128" s="154"/>
    </row>
    <row r="129">
      <c r="B129" s="40"/>
      <c r="C129" s="84"/>
      <c r="D129" s="42"/>
      <c r="E129" s="42"/>
      <c r="F129" s="50"/>
      <c r="G129" s="50"/>
      <c r="H129" s="50"/>
      <c r="I129" s="50"/>
      <c r="J129" s="50"/>
      <c r="K129" s="50"/>
      <c r="L129" s="50"/>
      <c r="M129" s="85" t="str">
        <f t="shared" si="12"/>
        <v/>
      </c>
      <c r="N129" s="48" t="str">
        <f t="shared" si="13"/>
        <v/>
      </c>
      <c r="O129" s="154"/>
    </row>
    <row r="130">
      <c r="B130" s="40"/>
      <c r="C130" s="84"/>
      <c r="D130" s="42"/>
      <c r="E130" s="42"/>
      <c r="F130" s="50"/>
      <c r="G130" s="50"/>
      <c r="H130" s="50"/>
      <c r="I130" s="50"/>
      <c r="J130" s="50"/>
      <c r="K130" s="50"/>
      <c r="L130" s="50"/>
      <c r="M130" s="85" t="str">
        <f t="shared" si="12"/>
        <v/>
      </c>
      <c r="N130" s="48" t="str">
        <f t="shared" si="13"/>
        <v/>
      </c>
      <c r="O130" s="154"/>
    </row>
    <row r="131">
      <c r="B131" s="40"/>
      <c r="C131" s="84"/>
      <c r="D131" s="42"/>
      <c r="E131" s="42"/>
      <c r="F131" s="50"/>
      <c r="G131" s="50"/>
      <c r="H131" s="50"/>
      <c r="I131" s="50"/>
      <c r="J131" s="50"/>
      <c r="K131" s="50"/>
      <c r="L131" s="50"/>
      <c r="M131" s="85" t="str">
        <f t="shared" si="12"/>
        <v/>
      </c>
      <c r="N131" s="48" t="str">
        <f t="shared" si="13"/>
        <v/>
      </c>
      <c r="O131" s="154"/>
    </row>
    <row r="132">
      <c r="B132" s="40"/>
      <c r="C132" s="84"/>
      <c r="D132" s="42"/>
      <c r="E132" s="42"/>
      <c r="F132" s="50"/>
      <c r="G132" s="50"/>
      <c r="H132" s="50"/>
      <c r="I132" s="50"/>
      <c r="J132" s="50"/>
      <c r="K132" s="50"/>
      <c r="L132" s="50"/>
      <c r="M132" s="85" t="str">
        <f t="shared" si="12"/>
        <v/>
      </c>
      <c r="N132" s="48" t="str">
        <f t="shared" si="13"/>
        <v/>
      </c>
      <c r="O132" s="154"/>
    </row>
    <row r="133">
      <c r="B133" s="40"/>
      <c r="C133" s="84"/>
      <c r="D133" s="42"/>
      <c r="E133" s="42"/>
      <c r="F133" s="50"/>
      <c r="G133" s="50"/>
      <c r="H133" s="50"/>
      <c r="I133" s="50"/>
      <c r="J133" s="50"/>
      <c r="K133" s="50"/>
      <c r="L133" s="50"/>
      <c r="M133" s="85" t="str">
        <f t="shared" si="12"/>
        <v/>
      </c>
      <c r="N133" s="48" t="str">
        <f t="shared" si="13"/>
        <v/>
      </c>
      <c r="O133" s="154"/>
    </row>
    <row r="134">
      <c r="B134" s="40"/>
      <c r="C134" s="84"/>
      <c r="D134" s="42"/>
      <c r="E134" s="42"/>
      <c r="F134" s="50"/>
      <c r="G134" s="50"/>
      <c r="H134" s="50"/>
      <c r="I134" s="50"/>
      <c r="J134" s="50"/>
      <c r="K134" s="50"/>
      <c r="L134" s="50"/>
      <c r="M134" s="85" t="str">
        <f t="shared" si="12"/>
        <v/>
      </c>
      <c r="N134" s="48" t="str">
        <f t="shared" si="13"/>
        <v/>
      </c>
      <c r="O134" s="154"/>
    </row>
    <row r="135">
      <c r="B135" s="40"/>
      <c r="C135" s="84"/>
      <c r="D135" s="42"/>
      <c r="E135" s="42"/>
      <c r="F135" s="50"/>
      <c r="G135" s="50"/>
      <c r="H135" s="50"/>
      <c r="I135" s="50"/>
      <c r="J135" s="50"/>
      <c r="K135" s="50"/>
      <c r="L135" s="50"/>
      <c r="M135" s="85" t="str">
        <f t="shared" si="12"/>
        <v/>
      </c>
      <c r="N135" s="48" t="str">
        <f t="shared" si="13"/>
        <v/>
      </c>
      <c r="O135" s="154"/>
    </row>
    <row r="136">
      <c r="B136" s="40"/>
      <c r="C136" s="84"/>
      <c r="D136" s="42"/>
      <c r="E136" s="42"/>
      <c r="F136" s="50"/>
      <c r="G136" s="50"/>
      <c r="H136" s="50"/>
      <c r="I136" s="50"/>
      <c r="J136" s="50"/>
      <c r="K136" s="50"/>
      <c r="L136" s="50"/>
      <c r="M136" s="85" t="str">
        <f t="shared" si="12"/>
        <v/>
      </c>
      <c r="N136" s="48" t="str">
        <f t="shared" si="13"/>
        <v/>
      </c>
      <c r="O136" s="154"/>
    </row>
    <row r="137">
      <c r="A137" s="7"/>
      <c r="B137" s="86"/>
      <c r="C137" s="87"/>
      <c r="D137" s="88"/>
      <c r="E137" s="88"/>
      <c r="F137" s="44"/>
      <c r="G137" s="44"/>
      <c r="H137" s="43"/>
      <c r="I137" s="44"/>
      <c r="J137" s="44"/>
      <c r="K137" s="44"/>
      <c r="L137" s="44"/>
      <c r="M137" s="44"/>
      <c r="N137" s="44"/>
    </row>
    <row r="138" hidden="1">
      <c r="A138" s="89" t="s">
        <v>148</v>
      </c>
      <c r="B138" s="86"/>
      <c r="C138" s="87"/>
      <c r="D138" s="88"/>
      <c r="E138" s="88"/>
      <c r="F138" s="44"/>
      <c r="G138" s="44"/>
      <c r="H138" s="43"/>
      <c r="I138" s="44"/>
      <c r="J138" s="44"/>
      <c r="K138" s="44"/>
      <c r="L138" s="44"/>
      <c r="M138" s="44"/>
      <c r="N138" s="44"/>
    </row>
    <row r="139" hidden="1">
      <c r="A139" s="7"/>
      <c r="B139" s="86"/>
      <c r="C139" s="87"/>
      <c r="D139" s="88"/>
      <c r="E139" s="88"/>
      <c r="F139" s="44"/>
      <c r="G139" s="44"/>
      <c r="H139" s="43"/>
      <c r="I139" s="44"/>
      <c r="J139" s="44"/>
      <c r="K139" s="44"/>
      <c r="L139" s="44"/>
      <c r="M139" s="44"/>
      <c r="N139" s="44"/>
    </row>
    <row r="140" hidden="1">
      <c r="A140" s="7"/>
      <c r="B140" s="90" t="s">
        <v>149</v>
      </c>
      <c r="C140" s="91"/>
      <c r="D140" s="92"/>
      <c r="E140" s="88"/>
      <c r="F140" s="44"/>
      <c r="G140" s="44"/>
      <c r="H140" s="43"/>
      <c r="I140" s="44"/>
      <c r="J140" s="44"/>
      <c r="K140" s="44"/>
      <c r="L140" s="44"/>
      <c r="M140" s="44"/>
      <c r="N140" s="44"/>
    </row>
    <row r="141" hidden="1">
      <c r="A141" s="7"/>
      <c r="B141" s="93"/>
      <c r="C141" s="94" t="s">
        <v>150</v>
      </c>
      <c r="D141" s="92"/>
      <c r="E141" s="88"/>
      <c r="F141" s="44"/>
      <c r="G141" s="44"/>
      <c r="H141" s="43"/>
      <c r="I141" s="44"/>
      <c r="J141" s="44"/>
      <c r="K141" s="44"/>
      <c r="L141" s="44"/>
      <c r="M141" s="44"/>
      <c r="N141" s="44"/>
    </row>
    <row r="142" hidden="1">
      <c r="A142" s="7"/>
      <c r="B142" s="95" t="s">
        <v>151</v>
      </c>
      <c r="C142" s="96" t="s">
        <v>152</v>
      </c>
      <c r="D142" s="92"/>
      <c r="E142" s="88"/>
      <c r="F142" s="44"/>
      <c r="G142" s="44"/>
      <c r="H142" s="43"/>
      <c r="I142" s="44"/>
      <c r="J142" s="44"/>
      <c r="K142" s="44"/>
      <c r="L142" s="44"/>
      <c r="M142" s="44"/>
      <c r="N142" s="44"/>
    </row>
    <row r="143" hidden="1">
      <c r="A143" s="7"/>
      <c r="B143" s="97"/>
      <c r="C143" s="98" t="s">
        <v>153</v>
      </c>
      <c r="D143" s="92"/>
      <c r="E143" s="88"/>
      <c r="F143" s="44"/>
      <c r="G143" s="44"/>
      <c r="H143" s="43"/>
      <c r="I143" s="44"/>
      <c r="J143" s="44"/>
      <c r="K143" s="44"/>
      <c r="L143" s="44"/>
      <c r="M143" s="44"/>
      <c r="N143" s="44"/>
    </row>
    <row r="144" hidden="1">
      <c r="A144" s="7"/>
      <c r="B144" s="99"/>
      <c r="C144" s="100" t="s">
        <v>154</v>
      </c>
      <c r="D144" s="92"/>
      <c r="E144" s="88"/>
      <c r="F144" s="44"/>
      <c r="G144" s="44"/>
      <c r="H144" s="43"/>
      <c r="I144" s="44"/>
      <c r="J144" s="44"/>
      <c r="K144" s="44"/>
      <c r="L144" s="44"/>
      <c r="M144" s="44"/>
      <c r="N144" s="44"/>
    </row>
    <row r="145" hidden="1">
      <c r="A145" s="7"/>
      <c r="B145" s="160"/>
      <c r="C145" s="43"/>
      <c r="D145" s="161"/>
      <c r="E145" s="88"/>
      <c r="F145" s="101"/>
      <c r="H145" s="43"/>
      <c r="I145" s="44"/>
      <c r="J145" s="44"/>
      <c r="K145" s="44"/>
      <c r="L145" s="44"/>
      <c r="M145" s="44"/>
      <c r="N145" s="44"/>
    </row>
    <row r="146" hidden="1">
      <c r="A146" s="7"/>
      <c r="B146" s="43"/>
      <c r="C146" s="101" t="s">
        <v>156</v>
      </c>
      <c r="D146" s="162" t="s">
        <v>178</v>
      </c>
      <c r="F146" s="101"/>
      <c r="H146" s="43"/>
      <c r="I146" s="44"/>
      <c r="J146" s="44"/>
      <c r="K146" s="44"/>
      <c r="L146" s="44"/>
      <c r="M146" s="44"/>
      <c r="N146" s="44"/>
    </row>
    <row r="147" hidden="1">
      <c r="B147" s="163" t="s">
        <v>301</v>
      </c>
      <c r="C147" s="104"/>
      <c r="D147" s="105"/>
      <c r="F147" s="107"/>
      <c r="G147" s="107"/>
      <c r="H147" s="43"/>
      <c r="I147" s="44"/>
      <c r="J147" s="44"/>
      <c r="K147" s="44"/>
      <c r="L147" s="44"/>
      <c r="M147" s="44"/>
      <c r="N147" s="44"/>
    </row>
    <row r="148" hidden="1">
      <c r="B148" s="108"/>
      <c r="C148" s="108"/>
      <c r="D148" s="164" t="s">
        <v>159</v>
      </c>
      <c r="F148" s="165" t="s">
        <v>1061</v>
      </c>
      <c r="H148" s="109"/>
      <c r="I148" s="109"/>
      <c r="J148" s="71"/>
      <c r="K148" s="71"/>
      <c r="L148" s="71"/>
      <c r="M148" s="71"/>
      <c r="N148" s="71"/>
      <c r="P148" s="110"/>
      <c r="R148" s="111"/>
      <c r="S148" s="54"/>
      <c r="T148" s="54"/>
      <c r="U148" s="54"/>
      <c r="V148" s="54"/>
      <c r="W148" s="54"/>
      <c r="X148" s="54"/>
      <c r="Y148" s="54"/>
      <c r="Z148" s="54"/>
      <c r="AA148" s="54"/>
      <c r="AB148" s="54"/>
    </row>
    <row r="149" hidden="1">
      <c r="B149" s="108"/>
      <c r="C149" s="164"/>
      <c r="D149" s="164" t="s">
        <v>303</v>
      </c>
      <c r="F149" s="166" t="s">
        <v>430</v>
      </c>
      <c r="H149" s="109"/>
      <c r="I149" s="109"/>
      <c r="J149" s="71"/>
      <c r="K149" s="71"/>
      <c r="L149" s="71"/>
      <c r="M149" s="71"/>
      <c r="N149" s="71"/>
      <c r="P149" s="110"/>
      <c r="R149" s="111"/>
      <c r="S149" s="54"/>
      <c r="T149" s="54"/>
      <c r="U149" s="54"/>
      <c r="V149" s="54"/>
      <c r="W149" s="54"/>
      <c r="X149" s="54"/>
      <c r="Y149" s="54"/>
      <c r="Z149" s="54"/>
      <c r="AA149" s="54"/>
      <c r="AB149" s="54"/>
    </row>
    <row r="150" hidden="1">
      <c r="B150" s="108"/>
      <c r="C150" s="164" t="s">
        <v>1062</v>
      </c>
      <c r="D150" s="167" t="s">
        <v>161</v>
      </c>
      <c r="F150" s="166">
        <v>100000.0</v>
      </c>
      <c r="H150" s="109"/>
      <c r="I150" s="109"/>
      <c r="J150" s="71"/>
      <c r="K150" s="71"/>
      <c r="L150" s="71"/>
      <c r="M150" s="71"/>
      <c r="N150" s="71"/>
      <c r="P150" s="110"/>
      <c r="R150" s="111"/>
      <c r="S150" s="54"/>
      <c r="T150" s="54"/>
      <c r="U150" s="54"/>
      <c r="V150" s="54"/>
      <c r="W150" s="54"/>
      <c r="X150" s="54"/>
      <c r="Y150" s="54"/>
      <c r="Z150" s="54"/>
      <c r="AA150" s="54"/>
      <c r="AB150" s="54"/>
    </row>
    <row r="151" hidden="1">
      <c r="B151" s="108"/>
      <c r="C151" s="129" t="s">
        <v>384</v>
      </c>
      <c r="D151" s="167" t="s">
        <v>163</v>
      </c>
      <c r="F151" s="166">
        <v>133.57</v>
      </c>
      <c r="G151" s="168" t="str">
        <f>O50</f>
        <v/>
      </c>
      <c r="H151" s="169" t="s">
        <v>307</v>
      </c>
      <c r="I151" s="109"/>
      <c r="J151" s="71"/>
      <c r="K151" s="71"/>
      <c r="L151" s="71"/>
      <c r="M151" s="71"/>
      <c r="N151" s="71"/>
      <c r="P151" s="110"/>
      <c r="R151" s="111"/>
      <c r="S151" s="54"/>
      <c r="T151" s="54"/>
      <c r="U151" s="54"/>
      <c r="V151" s="54"/>
      <c r="W151" s="54"/>
      <c r="X151" s="54"/>
      <c r="Y151" s="54"/>
      <c r="Z151" s="54"/>
      <c r="AA151" s="54"/>
      <c r="AB151" s="54"/>
    </row>
    <row r="152" hidden="1">
      <c r="B152" s="108"/>
      <c r="C152" s="129" t="s">
        <v>308</v>
      </c>
      <c r="D152" s="167" t="s">
        <v>164</v>
      </c>
      <c r="F152" s="166">
        <v>6.31</v>
      </c>
      <c r="G152" s="168" t="str">
        <f>O33</f>
        <v/>
      </c>
      <c r="H152" s="169" t="s">
        <v>309</v>
      </c>
      <c r="I152" s="109"/>
      <c r="J152" s="71"/>
      <c r="K152" s="71"/>
      <c r="L152" s="71"/>
      <c r="M152" s="71"/>
      <c r="N152" s="71"/>
      <c r="P152" s="110"/>
      <c r="R152" s="111"/>
      <c r="S152" s="54"/>
      <c r="T152" s="54"/>
      <c r="U152" s="54"/>
      <c r="V152" s="54"/>
      <c r="W152" s="54"/>
      <c r="X152" s="54"/>
      <c r="Y152" s="54"/>
      <c r="Z152" s="54"/>
      <c r="AA152" s="54"/>
      <c r="AB152" s="54"/>
    </row>
    <row r="153" hidden="1">
      <c r="B153" s="108"/>
      <c r="C153" s="170" t="s">
        <v>310</v>
      </c>
      <c r="D153" s="171" t="s">
        <v>165</v>
      </c>
      <c r="F153" s="172"/>
      <c r="H153" s="173" t="s">
        <v>311</v>
      </c>
      <c r="I153" s="109"/>
      <c r="J153" s="71"/>
      <c r="K153" s="71"/>
      <c r="L153" s="71"/>
      <c r="M153" s="71"/>
      <c r="N153" s="71"/>
      <c r="P153" s="110"/>
      <c r="R153" s="111"/>
      <c r="S153" s="54"/>
      <c r="T153" s="54"/>
      <c r="U153" s="54"/>
      <c r="V153" s="54"/>
      <c r="W153" s="54"/>
      <c r="X153" s="54"/>
      <c r="Y153" s="54"/>
      <c r="Z153" s="54"/>
      <c r="AA153" s="54"/>
      <c r="AB153" s="54"/>
    </row>
    <row r="154" hidden="1">
      <c r="B154" s="114"/>
      <c r="C154" s="164" t="s">
        <v>167</v>
      </c>
      <c r="D154" s="164" t="s">
        <v>312</v>
      </c>
      <c r="F154" s="174">
        <v>0.01784869</v>
      </c>
      <c r="G154" s="175">
        <f>J8</f>
        <v>0</v>
      </c>
      <c r="H154" s="169" t="s">
        <v>313</v>
      </c>
      <c r="I154" s="71"/>
      <c r="J154" s="71"/>
      <c r="K154" s="71"/>
      <c r="L154" s="71"/>
      <c r="M154" s="71"/>
      <c r="N154" s="71"/>
      <c r="P154" s="110"/>
      <c r="R154" s="111"/>
      <c r="S154" s="54"/>
      <c r="T154" s="54"/>
      <c r="U154" s="54"/>
      <c r="V154" s="54"/>
      <c r="W154" s="54"/>
      <c r="X154" s="54"/>
      <c r="Y154" s="54"/>
      <c r="Z154" s="54"/>
      <c r="AA154" s="54"/>
      <c r="AB154" s="54"/>
    </row>
    <row r="155" hidden="1">
      <c r="B155" s="114"/>
      <c r="C155" s="164" t="s">
        <v>1063</v>
      </c>
      <c r="D155" s="164" t="s">
        <v>168</v>
      </c>
      <c r="F155" s="166"/>
      <c r="H155" s="109"/>
      <c r="I155" s="71"/>
      <c r="J155" s="71"/>
      <c r="K155" s="71"/>
      <c r="L155" s="71"/>
      <c r="M155" s="71"/>
      <c r="N155" s="71"/>
      <c r="P155" s="110"/>
      <c r="R155" s="111"/>
      <c r="S155" s="54"/>
      <c r="T155" s="54"/>
      <c r="U155" s="54"/>
      <c r="V155" s="54"/>
      <c r="W155" s="54"/>
      <c r="X155" s="54"/>
      <c r="Y155" s="54"/>
      <c r="Z155" s="54"/>
      <c r="AA155" s="54"/>
      <c r="AB155" s="54"/>
    </row>
    <row r="156" hidden="1">
      <c r="B156" s="114"/>
      <c r="C156" s="176" t="s">
        <v>171</v>
      </c>
      <c r="D156" s="176" t="s">
        <v>170</v>
      </c>
      <c r="F156" s="172"/>
      <c r="H156" s="173" t="s">
        <v>311</v>
      </c>
      <c r="J156" s="71"/>
      <c r="K156" s="71"/>
      <c r="L156" s="71"/>
      <c r="M156" s="67"/>
      <c r="P156" s="110"/>
      <c r="R156" s="111"/>
      <c r="S156" s="54"/>
      <c r="T156" s="54"/>
      <c r="U156" s="54"/>
      <c r="V156" s="54"/>
      <c r="W156" s="54"/>
      <c r="X156" s="54"/>
      <c r="Y156" s="54"/>
      <c r="Z156" s="54"/>
      <c r="AA156" s="54"/>
      <c r="AB156" s="54"/>
    </row>
    <row r="157" hidden="1">
      <c r="B157" s="114"/>
      <c r="C157" s="108"/>
      <c r="D157" s="108"/>
      <c r="E157" s="108"/>
      <c r="H157" s="109"/>
      <c r="I157" s="109"/>
      <c r="J157" s="71"/>
      <c r="K157" s="71"/>
      <c r="L157" s="71"/>
      <c r="M157" s="71"/>
      <c r="N157" s="71"/>
      <c r="P157" s="110"/>
      <c r="R157" s="111"/>
      <c r="S157" s="54"/>
      <c r="T157" s="54"/>
      <c r="U157" s="54"/>
      <c r="V157" s="54"/>
      <c r="W157" s="54"/>
      <c r="X157" s="54"/>
      <c r="Y157" s="54"/>
      <c r="Z157" s="54"/>
      <c r="AA157" s="54"/>
      <c r="AB157" s="54"/>
    </row>
    <row r="158" hidden="1">
      <c r="B158" s="163" t="s">
        <v>172</v>
      </c>
      <c r="C158" s="108"/>
      <c r="D158" s="108"/>
      <c r="E158" s="108"/>
      <c r="H158" s="109"/>
      <c r="I158" s="109"/>
      <c r="J158" s="71"/>
      <c r="K158" s="71"/>
      <c r="L158" s="71"/>
      <c r="M158" s="71"/>
      <c r="N158" s="71"/>
      <c r="P158" s="110"/>
      <c r="R158" s="111"/>
      <c r="S158" s="54"/>
      <c r="T158" s="54"/>
      <c r="U158" s="54"/>
      <c r="V158" s="54"/>
      <c r="W158" s="54"/>
      <c r="X158" s="54"/>
      <c r="Y158" s="54"/>
      <c r="Z158" s="54"/>
      <c r="AA158" s="54"/>
      <c r="AB158" s="54"/>
    </row>
    <row r="159" hidden="1">
      <c r="B159" s="114"/>
      <c r="C159" s="164" t="s">
        <v>315</v>
      </c>
      <c r="D159" s="108"/>
      <c r="E159" s="108"/>
      <c r="F159" s="8" t="s">
        <v>316</v>
      </c>
      <c r="G159" s="8" t="s">
        <v>317</v>
      </c>
      <c r="H159" s="2" t="s">
        <v>318</v>
      </c>
      <c r="I159" s="109"/>
      <c r="J159" s="71"/>
      <c r="K159" s="71"/>
      <c r="L159" s="71"/>
      <c r="M159" s="71"/>
      <c r="N159" s="71"/>
      <c r="P159" s="110"/>
      <c r="Q159" s="116" t="s">
        <v>174</v>
      </c>
      <c r="R159" s="117"/>
      <c r="S159" s="117"/>
      <c r="T159" s="54"/>
      <c r="U159" s="54"/>
      <c r="V159" s="54"/>
      <c r="W159" s="54"/>
      <c r="X159" s="54"/>
      <c r="Y159" s="54"/>
      <c r="Z159" s="54"/>
      <c r="AA159" s="54"/>
    </row>
    <row r="160" hidden="1">
      <c r="B160" s="114"/>
      <c r="C160" s="129" t="s">
        <v>320</v>
      </c>
      <c r="D160" s="167" t="s">
        <v>321</v>
      </c>
      <c r="F160" s="166">
        <v>0.0</v>
      </c>
      <c r="G160" s="166">
        <v>51565.0</v>
      </c>
      <c r="H160" s="115">
        <f t="shared" ref="H160:H162" si="14">F160+G160</f>
        <v>51565</v>
      </c>
      <c r="I160" s="109"/>
      <c r="J160" s="71"/>
      <c r="K160" s="71"/>
      <c r="L160" s="71"/>
      <c r="M160" s="71"/>
      <c r="N160" s="71"/>
      <c r="P160" s="110"/>
      <c r="Q160" s="52"/>
      <c r="R160" s="123"/>
      <c r="S160" s="123"/>
      <c r="T160" s="124"/>
      <c r="U160" s="124"/>
      <c r="V160" s="124"/>
      <c r="W160" s="124"/>
      <c r="X160" s="124"/>
      <c r="Y160" s="124"/>
      <c r="Z160" s="124"/>
      <c r="AA160" s="124"/>
      <c r="AB160" s="124"/>
      <c r="AC160" s="124"/>
      <c r="AD160" s="124"/>
    </row>
    <row r="161" hidden="1">
      <c r="B161" s="114"/>
      <c r="C161" s="129" t="s">
        <v>320</v>
      </c>
      <c r="D161" s="167" t="s">
        <v>322</v>
      </c>
      <c r="F161" s="166">
        <v>0.0</v>
      </c>
      <c r="G161" s="166">
        <v>0.0</v>
      </c>
      <c r="H161" s="115">
        <f t="shared" si="14"/>
        <v>0</v>
      </c>
      <c r="I161" s="109"/>
      <c r="J161" s="71"/>
      <c r="K161" s="71"/>
      <c r="L161" s="71"/>
      <c r="M161" s="71"/>
      <c r="N161" s="71"/>
      <c r="P161" s="110"/>
      <c r="Q161" s="52" t="s">
        <v>178</v>
      </c>
      <c r="R161" s="123"/>
      <c r="S161" s="123"/>
      <c r="T161" s="124"/>
      <c r="U161" s="124"/>
      <c r="V161" s="124"/>
      <c r="W161" s="124"/>
      <c r="X161" s="124"/>
      <c r="Y161" s="124"/>
      <c r="Z161" s="124"/>
      <c r="AA161" s="124"/>
      <c r="AB161" s="124"/>
      <c r="AC161" s="124"/>
      <c r="AD161" s="124"/>
    </row>
    <row r="162" hidden="1">
      <c r="B162" s="114"/>
      <c r="C162" s="129" t="s">
        <v>320</v>
      </c>
      <c r="D162" s="167" t="s">
        <v>323</v>
      </c>
      <c r="F162" s="166">
        <v>0.0</v>
      </c>
      <c r="G162" s="166">
        <v>0.0</v>
      </c>
      <c r="H162" s="115">
        <f t="shared" si="14"/>
        <v>0</v>
      </c>
      <c r="I162" s="109"/>
      <c r="J162" s="71"/>
      <c r="K162" s="71"/>
      <c r="L162" s="71"/>
      <c r="M162" s="71"/>
      <c r="N162" s="71"/>
      <c r="P162" s="110"/>
      <c r="Q162" s="60"/>
      <c r="R162" s="54"/>
      <c r="S162" s="54"/>
      <c r="T162" s="54"/>
      <c r="U162" s="54"/>
      <c r="V162" s="54"/>
      <c r="W162" s="54"/>
      <c r="X162" s="54"/>
      <c r="Y162" s="54"/>
      <c r="Z162" s="54"/>
      <c r="AA162" s="54"/>
      <c r="AB162" s="54"/>
      <c r="AC162" s="54"/>
      <c r="AD162" s="54"/>
    </row>
    <row r="163" hidden="1">
      <c r="B163" s="108"/>
      <c r="C163" s="108"/>
      <c r="D163" s="108"/>
      <c r="E163" s="108"/>
      <c r="H163" s="109" t="s">
        <v>173</v>
      </c>
      <c r="I163" s="115">
        <f>sum(N164:N167)</f>
        <v>0</v>
      </c>
      <c r="J163" s="71"/>
      <c r="K163" s="71"/>
      <c r="L163" s="71"/>
      <c r="M163" s="71">
        <f>if(Count(F163:L163)&gt;0,sum(F163:L163),"")</f>
        <v>0</v>
      </c>
      <c r="N163" s="68" t="str">
        <f>if(ISNUMBER(M163)=false,"",if($J$8&lt;&gt;0,if(M163&lt;&gt;"",M163*$J$8,""),""))</f>
        <v/>
      </c>
      <c r="P163" s="110"/>
      <c r="Q163" s="52" t="s">
        <v>183</v>
      </c>
      <c r="R163" s="126"/>
      <c r="S163" s="126"/>
      <c r="T163" s="126"/>
      <c r="U163" s="126"/>
      <c r="V163" s="126"/>
      <c r="W163" s="127"/>
      <c r="X163" s="127"/>
      <c r="Y163" s="126"/>
      <c r="Z163" s="126"/>
      <c r="AA163" s="126"/>
      <c r="AB163" s="126"/>
      <c r="AC163" s="126"/>
      <c r="AD163" s="126"/>
    </row>
    <row r="164" hidden="1">
      <c r="B164" s="108"/>
      <c r="C164" s="105"/>
      <c r="D164" s="112"/>
      <c r="E164" s="112"/>
      <c r="G164" s="107" t="s">
        <v>175</v>
      </c>
      <c r="H164" s="43"/>
      <c r="I164" s="118">
        <f>N165+N166</f>
        <v>0</v>
      </c>
      <c r="J164" s="71"/>
      <c r="K164" s="71"/>
      <c r="L164" s="119"/>
      <c r="M164" s="120"/>
      <c r="N164" s="115"/>
      <c r="O164" s="121"/>
      <c r="P164" s="122"/>
      <c r="Q164" s="60" t="s">
        <v>185</v>
      </c>
      <c r="R164" s="69">
        <f t="shared" ref="R164:AD164" si="15">R163*$J$8</f>
        <v>0</v>
      </c>
      <c r="S164" s="69">
        <f t="shared" si="15"/>
        <v>0</v>
      </c>
      <c r="T164" s="69">
        <f t="shared" si="15"/>
        <v>0</v>
      </c>
      <c r="U164" s="69">
        <f t="shared" si="15"/>
        <v>0</v>
      </c>
      <c r="V164" s="69">
        <f t="shared" si="15"/>
        <v>0</v>
      </c>
      <c r="W164" s="128">
        <f t="shared" si="15"/>
        <v>0</v>
      </c>
      <c r="X164" s="128">
        <f t="shared" si="15"/>
        <v>0</v>
      </c>
      <c r="Y164" s="69">
        <f t="shared" si="15"/>
        <v>0</v>
      </c>
      <c r="Z164" s="69">
        <f t="shared" si="15"/>
        <v>0</v>
      </c>
      <c r="AA164" s="69">
        <f t="shared" si="15"/>
        <v>0</v>
      </c>
      <c r="AB164" s="69">
        <f t="shared" si="15"/>
        <v>0</v>
      </c>
      <c r="AC164" s="69">
        <f t="shared" si="15"/>
        <v>0</v>
      </c>
      <c r="AD164" s="69">
        <f t="shared" si="15"/>
        <v>0</v>
      </c>
    </row>
    <row r="165" hidden="1">
      <c r="B165" s="108"/>
      <c r="C165" s="164" t="s">
        <v>1064</v>
      </c>
      <c r="D165" s="167" t="s">
        <v>177</v>
      </c>
      <c r="F165" s="125">
        <v>2888984.0</v>
      </c>
      <c r="G165" s="119"/>
      <c r="H165" s="71"/>
      <c r="I165" s="71"/>
      <c r="J165" s="71"/>
      <c r="K165" s="71"/>
      <c r="L165" s="119"/>
      <c r="M165" s="120">
        <f>if(Count(F165:K165)&gt;0,sum(F165:K165),"")</f>
        <v>2888984</v>
      </c>
      <c r="N165" s="115" t="str">
        <f t="shared" ref="N165:N169" si="16">if(ISNUMBER(M165)=false,"",if($J$8&lt;&gt;0,if(M165&lt;&gt;"",M165*$J$8,""),""))</f>
        <v/>
      </c>
      <c r="Q165" s="60"/>
      <c r="R165" s="54"/>
      <c r="S165" s="54"/>
      <c r="T165" s="54"/>
      <c r="U165" s="54"/>
      <c r="V165" s="54"/>
      <c r="W165" s="54"/>
      <c r="X165" s="54"/>
      <c r="Y165" s="54"/>
      <c r="Z165" s="54"/>
      <c r="AA165" s="54"/>
      <c r="AB165" s="54"/>
      <c r="AC165" s="54"/>
      <c r="AD165" s="54"/>
    </row>
    <row r="166" hidden="1">
      <c r="B166" s="108"/>
      <c r="C166" s="167" t="s">
        <v>179</v>
      </c>
      <c r="D166" s="167" t="s">
        <v>180</v>
      </c>
      <c r="F166" s="125"/>
      <c r="G166" s="70"/>
      <c r="H166" s="66"/>
      <c r="I166" s="66"/>
      <c r="J166" s="66"/>
      <c r="K166" s="66"/>
      <c r="L166" s="66"/>
      <c r="M166" s="120" t="str">
        <f t="shared" ref="M166:M169" si="17">if(Count(F166:L166)&gt;0,sum(F166:L166),"")</f>
        <v/>
      </c>
      <c r="N166" s="115" t="str">
        <f t="shared" si="16"/>
        <v/>
      </c>
      <c r="P166" s="54"/>
      <c r="Q166" s="52" t="s">
        <v>188</v>
      </c>
      <c r="R166" s="127"/>
      <c r="S166" s="127"/>
      <c r="T166" s="127"/>
      <c r="U166" s="127"/>
      <c r="V166" s="127"/>
      <c r="W166" s="126"/>
      <c r="X166" s="126"/>
      <c r="Y166" s="127"/>
      <c r="Z166" s="127"/>
      <c r="AA166" s="127"/>
      <c r="AB166" s="127"/>
      <c r="AC166" s="127"/>
      <c r="AD166" s="127"/>
    </row>
    <row r="167" hidden="1">
      <c r="B167" s="108"/>
      <c r="C167" s="167" t="s">
        <v>181</v>
      </c>
      <c r="D167" s="167" t="s">
        <v>182</v>
      </c>
      <c r="F167" s="70"/>
      <c r="G167" s="70"/>
      <c r="H167" s="66"/>
      <c r="I167" s="66"/>
      <c r="J167" s="66"/>
      <c r="K167" s="66"/>
      <c r="L167" s="66"/>
      <c r="M167" s="120" t="str">
        <f t="shared" si="17"/>
        <v/>
      </c>
      <c r="N167" s="115" t="str">
        <f t="shared" si="16"/>
        <v/>
      </c>
      <c r="P167" s="54"/>
      <c r="Q167" s="60" t="s">
        <v>185</v>
      </c>
      <c r="R167" s="69">
        <f t="shared" ref="R167:AD167" si="18">R166*$J$8</f>
        <v>0</v>
      </c>
      <c r="S167" s="69">
        <f t="shared" si="18"/>
        <v>0</v>
      </c>
      <c r="T167" s="69">
        <f t="shared" si="18"/>
        <v>0</v>
      </c>
      <c r="U167" s="69">
        <f t="shared" si="18"/>
        <v>0</v>
      </c>
      <c r="V167" s="69">
        <f t="shared" si="18"/>
        <v>0</v>
      </c>
      <c r="W167" s="128">
        <f t="shared" si="18"/>
        <v>0</v>
      </c>
      <c r="X167" s="128">
        <f t="shared" si="18"/>
        <v>0</v>
      </c>
      <c r="Y167" s="69">
        <f t="shared" si="18"/>
        <v>0</v>
      </c>
      <c r="Z167" s="69">
        <f t="shared" si="18"/>
        <v>0</v>
      </c>
      <c r="AA167" s="69">
        <f t="shared" si="18"/>
        <v>0</v>
      </c>
      <c r="AB167" s="69">
        <f t="shared" si="18"/>
        <v>0</v>
      </c>
      <c r="AC167" s="69">
        <f t="shared" si="18"/>
        <v>0</v>
      </c>
      <c r="AD167" s="69">
        <f t="shared" si="18"/>
        <v>0</v>
      </c>
    </row>
    <row r="168" hidden="1">
      <c r="B168" s="108"/>
      <c r="C168" s="167" t="s">
        <v>184</v>
      </c>
      <c r="D168" s="167" t="s">
        <v>180</v>
      </c>
      <c r="F168" s="70"/>
      <c r="G168" s="66"/>
      <c r="H168" s="66"/>
      <c r="I168" s="66"/>
      <c r="J168" s="66"/>
      <c r="K168" s="66"/>
      <c r="L168" s="66"/>
      <c r="M168" s="120" t="str">
        <f t="shared" si="17"/>
        <v/>
      </c>
      <c r="N168" s="115" t="str">
        <f t="shared" si="16"/>
        <v/>
      </c>
      <c r="P168" s="54"/>
      <c r="Q168" s="60"/>
      <c r="R168" s="54"/>
      <c r="S168" s="54"/>
      <c r="T168" s="54"/>
      <c r="U168" s="54"/>
      <c r="V168" s="54"/>
      <c r="W168" s="54"/>
      <c r="X168" s="54"/>
      <c r="Y168" s="54"/>
      <c r="Z168" s="54"/>
      <c r="AA168" s="54"/>
      <c r="AB168" s="54"/>
      <c r="AC168" s="54"/>
      <c r="AD168" s="54"/>
    </row>
    <row r="169" hidden="1">
      <c r="B169" s="163" t="s">
        <v>186</v>
      </c>
      <c r="C169" s="65"/>
      <c r="D169" s="108"/>
      <c r="E169" s="108"/>
      <c r="F169" s="71"/>
      <c r="G169" s="71"/>
      <c r="H169" s="71"/>
      <c r="I169" s="71"/>
      <c r="J169" s="71"/>
      <c r="K169" s="71"/>
      <c r="L169" s="71"/>
      <c r="M169" s="71" t="str">
        <f t="shared" si="17"/>
        <v/>
      </c>
      <c r="N169" s="68" t="str">
        <f t="shared" si="16"/>
        <v/>
      </c>
      <c r="P169" s="110"/>
      <c r="Q169" s="55" t="s">
        <v>192</v>
      </c>
      <c r="R169" s="127"/>
      <c r="S169" s="127"/>
      <c r="T169" s="127"/>
      <c r="U169" s="127"/>
      <c r="V169" s="127"/>
      <c r="W169" s="126"/>
      <c r="X169" s="126"/>
      <c r="Y169" s="127"/>
      <c r="Z169" s="127"/>
      <c r="AA169" s="127"/>
      <c r="AB169" s="127"/>
      <c r="AC169" s="127"/>
      <c r="AD169" s="127"/>
    </row>
    <row r="170" hidden="1">
      <c r="B170" s="108"/>
      <c r="C170" s="192" t="s">
        <v>187</v>
      </c>
      <c r="D170" s="108"/>
      <c r="E170" s="108"/>
      <c r="F170" s="113"/>
      <c r="G170" s="71"/>
      <c r="H170" s="130" t="s">
        <v>173</v>
      </c>
      <c r="I170" s="131">
        <f>sum(N171:N172)</f>
        <v>0</v>
      </c>
      <c r="J170" s="71"/>
      <c r="K170" s="71"/>
      <c r="L170" s="71"/>
      <c r="M170" s="71"/>
      <c r="N170" s="68"/>
      <c r="P170" s="54"/>
      <c r="Q170" s="60" t="s">
        <v>185</v>
      </c>
      <c r="R170" s="69">
        <f t="shared" ref="R170:AD170" si="19">R169*$J$8</f>
        <v>0</v>
      </c>
      <c r="S170" s="69">
        <f t="shared" si="19"/>
        <v>0</v>
      </c>
      <c r="T170" s="69">
        <f t="shared" si="19"/>
        <v>0</v>
      </c>
      <c r="U170" s="69">
        <f t="shared" si="19"/>
        <v>0</v>
      </c>
      <c r="V170" s="69">
        <f t="shared" si="19"/>
        <v>0</v>
      </c>
      <c r="W170" s="128">
        <f t="shared" si="19"/>
        <v>0</v>
      </c>
      <c r="X170" s="128">
        <f t="shared" si="19"/>
        <v>0</v>
      </c>
      <c r="Y170" s="69">
        <f t="shared" si="19"/>
        <v>0</v>
      </c>
      <c r="Z170" s="69">
        <f t="shared" si="19"/>
        <v>0</v>
      </c>
      <c r="AA170" s="69">
        <f t="shared" si="19"/>
        <v>0</v>
      </c>
      <c r="AB170" s="69">
        <f t="shared" si="19"/>
        <v>0</v>
      </c>
      <c r="AC170" s="69">
        <f t="shared" si="19"/>
        <v>0</v>
      </c>
      <c r="AD170" s="69">
        <f t="shared" si="19"/>
        <v>0</v>
      </c>
    </row>
    <row r="171" hidden="1">
      <c r="B171" s="108"/>
      <c r="C171" s="164" t="s">
        <v>332</v>
      </c>
      <c r="D171" s="108"/>
      <c r="E171" s="108"/>
      <c r="F171" s="118">
        <f>F165</f>
        <v>2888984</v>
      </c>
      <c r="G171" s="119"/>
      <c r="H171" s="71"/>
      <c r="I171" s="71"/>
      <c r="J171" s="71"/>
      <c r="K171" s="71"/>
      <c r="L171" s="71"/>
      <c r="M171" s="120">
        <f t="shared" ref="M171:M172" si="20">if(Count(F171:L171)&gt;0,sum(F171:L171),"")</f>
        <v>2888984</v>
      </c>
      <c r="N171" s="115" t="str">
        <f t="shared" ref="N171:N174" si="21">if(ISNUMBER(M171)=false,"",if($J$8&lt;&gt;0,if(M171&lt;&gt;"",M171*$J$8,""),""))</f>
        <v/>
      </c>
      <c r="O171" s="54"/>
      <c r="P171" s="54"/>
      <c r="Q171" s="54"/>
      <c r="R171" s="54"/>
      <c r="S171" s="54"/>
      <c r="T171" s="54"/>
      <c r="U171" s="54"/>
      <c r="V171" s="54"/>
      <c r="W171" s="54"/>
      <c r="X171" s="54"/>
      <c r="Y171" s="54"/>
      <c r="Z171" s="54"/>
      <c r="AA171" s="54"/>
      <c r="AB171" s="54"/>
      <c r="AC171" s="54"/>
      <c r="AD171" s="54"/>
    </row>
    <row r="172" hidden="1">
      <c r="B172" s="108"/>
      <c r="C172" s="167" t="s">
        <v>190</v>
      </c>
      <c r="D172" s="108"/>
      <c r="E172" s="108"/>
      <c r="F172" s="132" t="str">
        <f>M166</f>
        <v/>
      </c>
      <c r="G172" s="71"/>
      <c r="H172" s="71"/>
      <c r="I172" s="71"/>
      <c r="J172" s="71"/>
      <c r="K172" s="71"/>
      <c r="L172" s="71"/>
      <c r="M172" s="120" t="str">
        <f t="shared" si="20"/>
        <v/>
      </c>
      <c r="N172" s="115" t="str">
        <f t="shared" si="21"/>
        <v/>
      </c>
      <c r="O172" s="54"/>
      <c r="P172" s="54"/>
      <c r="Q172" s="52" t="s">
        <v>195</v>
      </c>
      <c r="R172" s="126"/>
      <c r="S172" s="126"/>
      <c r="T172" s="126"/>
      <c r="U172" s="127"/>
      <c r="V172" s="126"/>
      <c r="W172" s="126"/>
      <c r="X172" s="126"/>
      <c r="Y172" s="126"/>
      <c r="Z172" s="126"/>
      <c r="AA172" s="126"/>
      <c r="AB172" s="126"/>
      <c r="AC172" s="126"/>
      <c r="AD172" s="126"/>
    </row>
    <row r="173" hidden="1">
      <c r="B173" s="163" t="s">
        <v>191</v>
      </c>
      <c r="C173" s="65"/>
      <c r="D173" s="108"/>
      <c r="E173" s="108"/>
      <c r="F173" s="71"/>
      <c r="G173" s="71"/>
      <c r="H173" s="71"/>
      <c r="I173" s="71"/>
      <c r="J173" s="71"/>
      <c r="K173" s="71"/>
      <c r="L173" s="71"/>
      <c r="M173" s="71"/>
      <c r="N173" s="68" t="str">
        <f t="shared" si="21"/>
        <v/>
      </c>
      <c r="O173" s="54"/>
      <c r="P173" s="54"/>
      <c r="Q173" s="54" t="s">
        <v>185</v>
      </c>
      <c r="R173" s="69">
        <f t="shared" ref="R173:AD173" si="22">R172*$J$8</f>
        <v>0</v>
      </c>
      <c r="S173" s="69">
        <f t="shared" si="22"/>
        <v>0</v>
      </c>
      <c r="T173" s="69">
        <f t="shared" si="22"/>
        <v>0</v>
      </c>
      <c r="U173" s="69">
        <f t="shared" si="22"/>
        <v>0</v>
      </c>
      <c r="V173" s="69">
        <f t="shared" si="22"/>
        <v>0</v>
      </c>
      <c r="W173" s="128">
        <f t="shared" si="22"/>
        <v>0</v>
      </c>
      <c r="X173" s="128">
        <f t="shared" si="22"/>
        <v>0</v>
      </c>
      <c r="Y173" s="69">
        <f t="shared" si="22"/>
        <v>0</v>
      </c>
      <c r="Z173" s="69">
        <f t="shared" si="22"/>
        <v>0</v>
      </c>
      <c r="AA173" s="69">
        <f t="shared" si="22"/>
        <v>0</v>
      </c>
      <c r="AB173" s="69">
        <f t="shared" si="22"/>
        <v>0</v>
      </c>
      <c r="AC173" s="69">
        <f t="shared" si="22"/>
        <v>0</v>
      </c>
      <c r="AD173" s="69">
        <f t="shared" si="22"/>
        <v>0</v>
      </c>
    </row>
    <row r="174" hidden="1">
      <c r="A174" s="54"/>
      <c r="B174" s="108"/>
      <c r="C174" s="194" t="s">
        <v>193</v>
      </c>
      <c r="D174" s="194"/>
      <c r="E174" s="108"/>
      <c r="F174" s="113">
        <v>0.0</v>
      </c>
      <c r="G174" s="71"/>
      <c r="H174" s="130" t="s">
        <v>173</v>
      </c>
      <c r="I174" s="131">
        <f>M175</f>
        <v>0</v>
      </c>
      <c r="J174" s="71"/>
      <c r="K174" s="71"/>
      <c r="L174" s="71"/>
      <c r="M174" s="71">
        <f t="shared" ref="M174:M175" si="23">if(Count(F174:L174)&gt;0,sum(F174:L174),"")</f>
        <v>0</v>
      </c>
      <c r="N174" s="68" t="str">
        <f t="shared" si="21"/>
        <v/>
      </c>
      <c r="P174" s="56"/>
      <c r="AI174" s="54"/>
      <c r="AJ174" s="54"/>
      <c r="AK174" s="54"/>
      <c r="AL174" s="54"/>
      <c r="AM174" s="54"/>
      <c r="AN174" s="54"/>
    </row>
    <row r="175" hidden="1">
      <c r="A175" s="54"/>
      <c r="B175" s="108"/>
      <c r="C175" s="164" t="s">
        <v>333</v>
      </c>
      <c r="D175" s="108"/>
      <c r="E175" s="108"/>
      <c r="F175" s="118">
        <f>if(F149="Yes",0,F155)</f>
        <v>0</v>
      </c>
      <c r="G175" s="119"/>
      <c r="H175" s="71"/>
      <c r="I175" s="71"/>
      <c r="J175" s="71"/>
      <c r="K175" s="71"/>
      <c r="L175" s="71"/>
      <c r="M175" s="120">
        <f t="shared" si="23"/>
        <v>0</v>
      </c>
      <c r="N175" s="133" t="s">
        <v>151</v>
      </c>
      <c r="O175" s="119"/>
      <c r="P175" s="54"/>
      <c r="AI175" s="54"/>
      <c r="AJ175" s="54"/>
      <c r="AK175" s="54"/>
      <c r="AL175" s="54"/>
      <c r="AM175" s="54"/>
      <c r="AN175" s="54"/>
    </row>
    <row r="176" hidden="1">
      <c r="A176" s="54"/>
      <c r="B176" s="108"/>
      <c r="C176" s="108"/>
      <c r="D176" s="108"/>
      <c r="E176" s="108"/>
      <c r="F176" s="71"/>
      <c r="G176" s="71"/>
      <c r="H176" s="71"/>
      <c r="I176" s="71"/>
      <c r="J176" s="71"/>
      <c r="K176" s="71"/>
      <c r="L176" s="71"/>
      <c r="M176" s="71"/>
      <c r="N176" s="68"/>
      <c r="O176" s="119"/>
      <c r="P176" s="54"/>
      <c r="AI176" s="54"/>
      <c r="AJ176" s="54"/>
      <c r="AK176" s="54"/>
      <c r="AL176" s="54"/>
      <c r="AM176" s="54"/>
      <c r="AN176" s="54"/>
    </row>
    <row r="177" hidden="1">
      <c r="B177" s="108"/>
      <c r="C177" s="194" t="s">
        <v>196</v>
      </c>
      <c r="D177" s="108"/>
      <c r="E177" s="108"/>
      <c r="F177" s="113">
        <v>50000.0</v>
      </c>
      <c r="G177" s="71"/>
      <c r="H177" s="130" t="s">
        <v>173</v>
      </c>
      <c r="I177" s="131">
        <f>M178</f>
        <v>50000</v>
      </c>
      <c r="J177" s="71"/>
      <c r="K177" s="71"/>
      <c r="L177" s="71"/>
      <c r="M177" s="71">
        <f t="shared" ref="M177:M179" si="24">if(Count(F177:L177)&gt;0,sum(F177:L177),"")</f>
        <v>100000</v>
      </c>
      <c r="N177" s="68" t="str">
        <f>if(ISNUMBER(M177)=false,"",if($J$8&lt;&gt;0,if(M177&lt;&gt;"",M177*$J$8,""),""))</f>
        <v/>
      </c>
      <c r="P177" s="56"/>
    </row>
    <row r="178" hidden="1">
      <c r="B178" s="108"/>
      <c r="C178" s="164" t="s">
        <v>334</v>
      </c>
      <c r="D178" s="108"/>
      <c r="E178" s="108"/>
      <c r="F178" s="70">
        <v>50000.0</v>
      </c>
      <c r="G178" s="119"/>
      <c r="H178" s="71"/>
      <c r="I178" s="71"/>
      <c r="J178" s="71"/>
      <c r="K178" s="71"/>
      <c r="L178" s="71"/>
      <c r="M178" s="120">
        <f t="shared" si="24"/>
        <v>50000</v>
      </c>
      <c r="N178" s="133" t="s">
        <v>151</v>
      </c>
      <c r="O178" s="54"/>
      <c r="P178" s="54"/>
    </row>
    <row r="179" hidden="1">
      <c r="B179" s="108"/>
      <c r="C179" s="65"/>
      <c r="D179" s="108"/>
      <c r="E179" s="108"/>
      <c r="F179" s="119"/>
      <c r="G179" s="71"/>
      <c r="H179" s="71"/>
      <c r="I179" s="71"/>
      <c r="J179" s="71"/>
      <c r="K179" s="71"/>
      <c r="L179" s="71"/>
      <c r="M179" s="71" t="str">
        <f t="shared" si="24"/>
        <v/>
      </c>
      <c r="N179" s="68" t="str">
        <f t="shared" ref="N179:N180" si="25">M179</f>
        <v/>
      </c>
      <c r="O179" s="54"/>
      <c r="P179" s="54"/>
    </row>
    <row r="180" hidden="1">
      <c r="B180" s="108"/>
      <c r="C180" s="194" t="s">
        <v>198</v>
      </c>
      <c r="D180" s="108"/>
      <c r="E180" s="108"/>
      <c r="F180" s="113">
        <v>-128.0</v>
      </c>
      <c r="G180" s="71"/>
      <c r="H180" s="130" t="s">
        <v>173</v>
      </c>
      <c r="I180" s="131">
        <f>Q186-I177</f>
        <v>-129</v>
      </c>
      <c r="J180" s="119"/>
      <c r="K180" s="119"/>
      <c r="L180" s="119"/>
      <c r="M180" s="54"/>
      <c r="N180" s="68" t="str">
        <f t="shared" si="25"/>
        <v/>
      </c>
      <c r="P180" s="56"/>
    </row>
    <row r="181" hidden="1">
      <c r="B181" s="108"/>
      <c r="C181" s="108"/>
      <c r="D181" s="108"/>
      <c r="E181" s="108"/>
      <c r="F181" s="54"/>
      <c r="G181" s="71"/>
      <c r="H181" s="71"/>
      <c r="I181" s="71"/>
      <c r="J181" s="71"/>
      <c r="K181" s="71"/>
      <c r="L181" s="71"/>
      <c r="M181" s="67"/>
      <c r="N181" s="68"/>
      <c r="O181" s="54"/>
      <c r="P181" s="54"/>
    </row>
    <row r="182" hidden="1">
      <c r="B182" s="108"/>
      <c r="C182" s="194" t="s">
        <v>199</v>
      </c>
      <c r="D182" s="108"/>
      <c r="E182" s="108"/>
      <c r="F182" s="113">
        <v>0.0</v>
      </c>
      <c r="G182" s="71"/>
      <c r="H182" s="130" t="s">
        <v>173</v>
      </c>
      <c r="I182" s="131">
        <f>N183-N184</f>
        <v>0</v>
      </c>
      <c r="J182" s="71"/>
      <c r="K182" s="71"/>
      <c r="L182" s="71"/>
      <c r="M182" s="71"/>
      <c r="N182" s="68"/>
      <c r="P182" s="56"/>
    </row>
    <row r="183" hidden="1">
      <c r="B183" s="198" t="s">
        <v>205</v>
      </c>
      <c r="C183" s="105" t="s">
        <v>336</v>
      </c>
      <c r="D183" s="108"/>
      <c r="E183" s="108"/>
      <c r="F183" s="125">
        <v>0.0</v>
      </c>
      <c r="G183" s="71"/>
      <c r="H183" s="169"/>
      <c r="I183" s="71"/>
      <c r="J183" s="71"/>
      <c r="K183" s="71"/>
      <c r="L183" s="71"/>
      <c r="M183" s="71"/>
      <c r="N183" s="134">
        <f t="shared" ref="N183:N184" si="26">F183</f>
        <v>0</v>
      </c>
      <c r="O183" s="54"/>
      <c r="P183" s="54"/>
    </row>
    <row r="184" hidden="1">
      <c r="B184" s="192" t="s">
        <v>128</v>
      </c>
      <c r="C184" s="164" t="s">
        <v>337</v>
      </c>
      <c r="D184" s="108"/>
      <c r="E184" s="108"/>
      <c r="F184" s="118" t="str">
        <f>O69</f>
        <v/>
      </c>
      <c r="G184" s="71"/>
      <c r="H184" s="169" t="s">
        <v>338</v>
      </c>
      <c r="I184" s="71"/>
      <c r="J184" s="71"/>
      <c r="K184" s="71">
        <f>I186+F182</f>
        <v>49871</v>
      </c>
      <c r="L184" s="71"/>
      <c r="M184" s="71"/>
      <c r="N184" s="134" t="str">
        <f t="shared" si="26"/>
        <v/>
      </c>
      <c r="O184" s="54"/>
      <c r="P184" s="54"/>
    </row>
    <row r="185" hidden="1">
      <c r="B185" s="108"/>
      <c r="C185" s="108"/>
      <c r="D185" s="108"/>
      <c r="E185" s="108"/>
      <c r="F185" s="119"/>
      <c r="G185" s="71"/>
      <c r="H185" s="71"/>
      <c r="I185" s="71"/>
      <c r="J185" s="71">
        <f>I174+I177+I180-I182</f>
        <v>49871</v>
      </c>
      <c r="K185" s="71"/>
      <c r="L185" s="71"/>
      <c r="M185" s="71"/>
      <c r="N185" s="71"/>
    </row>
    <row r="186" hidden="1">
      <c r="B186" s="108"/>
      <c r="C186" s="194" t="s">
        <v>201</v>
      </c>
      <c r="D186" s="108"/>
      <c r="E186" s="108"/>
      <c r="F186" s="113">
        <v>49871.0</v>
      </c>
      <c r="G186" s="71"/>
      <c r="H186" s="130" t="s">
        <v>173</v>
      </c>
      <c r="I186" s="131">
        <f>sum(O187:O205)</f>
        <v>49871</v>
      </c>
      <c r="J186" s="135" t="s">
        <v>202</v>
      </c>
      <c r="K186" s="71"/>
      <c r="L186" s="71"/>
      <c r="M186" s="71"/>
      <c r="N186" s="71"/>
      <c r="P186" s="2" t="s">
        <v>203</v>
      </c>
      <c r="Q186" s="59">
        <f>M187+N188+N189+N190+N191+N192+N193+N194+N195-M196-N197-N198+N199+M200-M201-M202-M203+M204+M205</f>
        <v>49871</v>
      </c>
    </row>
    <row r="187" hidden="1">
      <c r="B187" s="108"/>
      <c r="C187" s="164" t="s">
        <v>204</v>
      </c>
      <c r="D187" s="108"/>
      <c r="E187" s="108"/>
      <c r="F187" s="132">
        <f>F178+F175</f>
        <v>50000</v>
      </c>
      <c r="G187" s="119"/>
      <c r="H187" s="71"/>
      <c r="I187" s="71"/>
      <c r="J187" s="71"/>
      <c r="K187" s="71"/>
      <c r="L187" s="71"/>
      <c r="M187" s="120">
        <f t="shared" ref="M187:M199" si="28">if(Count(F187:L187)&gt;0,sum(F187:L187),"")</f>
        <v>50000</v>
      </c>
      <c r="N187" s="54"/>
      <c r="O187" s="136">
        <f>M187</f>
        <v>50000</v>
      </c>
      <c r="P187" s="54"/>
    </row>
    <row r="188" hidden="1">
      <c r="B188" s="137" t="s">
        <v>205</v>
      </c>
      <c r="C188" s="164" t="s">
        <v>206</v>
      </c>
      <c r="D188" s="65"/>
      <c r="E188" s="65"/>
      <c r="F188" s="132" t="str">
        <f t="shared" ref="F188:L188" si="27">F27</f>
        <v/>
      </c>
      <c r="G188" s="132" t="str">
        <f t="shared" si="27"/>
        <v/>
      </c>
      <c r="H188" s="132" t="str">
        <f t="shared" si="27"/>
        <v/>
      </c>
      <c r="I188" s="132" t="str">
        <f t="shared" si="27"/>
        <v/>
      </c>
      <c r="J188" s="132" t="str">
        <f t="shared" si="27"/>
        <v/>
      </c>
      <c r="K188" s="132" t="str">
        <f t="shared" si="27"/>
        <v/>
      </c>
      <c r="L188" s="132" t="str">
        <f t="shared" si="27"/>
        <v/>
      </c>
      <c r="M188" s="120" t="str">
        <f t="shared" si="28"/>
        <v/>
      </c>
      <c r="N188" s="134" t="str">
        <f t="shared" ref="N188:N195" si="30">if(ISNUMBER(M188)=false,"",if($J$8&lt;&gt;0,if(M188&lt;&gt;"",M188*$J$8,""),""))</f>
        <v/>
      </c>
      <c r="O188" s="138" t="str">
        <f t="shared" ref="O188:O195" si="31">N188</f>
        <v/>
      </c>
      <c r="P188" s="54"/>
    </row>
    <row r="189" hidden="1">
      <c r="B189" s="137" t="s">
        <v>205</v>
      </c>
      <c r="C189" s="203" t="s">
        <v>207</v>
      </c>
      <c r="D189" s="65"/>
      <c r="E189" s="65"/>
      <c r="F189" s="132" t="str">
        <f t="shared" ref="F189:L189" si="29">F28</f>
        <v/>
      </c>
      <c r="G189" s="132" t="str">
        <f t="shared" si="29"/>
        <v/>
      </c>
      <c r="H189" s="132" t="str">
        <f t="shared" si="29"/>
        <v/>
      </c>
      <c r="I189" s="132" t="str">
        <f t="shared" si="29"/>
        <v/>
      </c>
      <c r="J189" s="132" t="str">
        <f t="shared" si="29"/>
        <v/>
      </c>
      <c r="K189" s="132" t="str">
        <f t="shared" si="29"/>
        <v/>
      </c>
      <c r="L189" s="132" t="str">
        <f t="shared" si="29"/>
        <v/>
      </c>
      <c r="M189" s="120" t="str">
        <f t="shared" si="28"/>
        <v/>
      </c>
      <c r="N189" s="134" t="str">
        <f t="shared" si="30"/>
        <v/>
      </c>
      <c r="O189" s="138" t="str">
        <f t="shared" si="31"/>
        <v/>
      </c>
      <c r="P189" s="54"/>
    </row>
    <row r="190" hidden="1">
      <c r="B190" s="137" t="s">
        <v>205</v>
      </c>
      <c r="C190" s="164" t="s">
        <v>208</v>
      </c>
      <c r="D190" s="65"/>
      <c r="E190" s="65"/>
      <c r="F190" s="132" t="str">
        <f t="shared" ref="F190:L190" si="32">F34</f>
        <v/>
      </c>
      <c r="G190" s="132" t="str">
        <f t="shared" si="32"/>
        <v/>
      </c>
      <c r="H190" s="132" t="str">
        <f t="shared" si="32"/>
        <v/>
      </c>
      <c r="I190" s="132" t="str">
        <f t="shared" si="32"/>
        <v/>
      </c>
      <c r="J190" s="132" t="str">
        <f t="shared" si="32"/>
        <v/>
      </c>
      <c r="K190" s="132" t="str">
        <f t="shared" si="32"/>
        <v/>
      </c>
      <c r="L190" s="132" t="str">
        <f t="shared" si="32"/>
        <v/>
      </c>
      <c r="M190" s="120" t="str">
        <f t="shared" si="28"/>
        <v/>
      </c>
      <c r="N190" s="134" t="str">
        <f t="shared" si="30"/>
        <v/>
      </c>
      <c r="O190" s="138" t="str">
        <f t="shared" si="31"/>
        <v/>
      </c>
      <c r="P190" s="54"/>
    </row>
    <row r="191" hidden="1">
      <c r="B191" s="137" t="s">
        <v>205</v>
      </c>
      <c r="C191" s="203" t="s">
        <v>209</v>
      </c>
      <c r="D191" s="65"/>
      <c r="E191" s="65"/>
      <c r="F191" s="132" t="str">
        <f t="shared" ref="F191:L191" si="33">F37</f>
        <v/>
      </c>
      <c r="G191" s="132" t="str">
        <f t="shared" si="33"/>
        <v/>
      </c>
      <c r="H191" s="132" t="str">
        <f t="shared" si="33"/>
        <v/>
      </c>
      <c r="I191" s="132" t="str">
        <f t="shared" si="33"/>
        <v/>
      </c>
      <c r="J191" s="132" t="str">
        <f t="shared" si="33"/>
        <v/>
      </c>
      <c r="K191" s="132" t="str">
        <f t="shared" si="33"/>
        <v/>
      </c>
      <c r="L191" s="132" t="str">
        <f t="shared" si="33"/>
        <v/>
      </c>
      <c r="M191" s="120" t="str">
        <f t="shared" si="28"/>
        <v/>
      </c>
      <c r="N191" s="68" t="str">
        <f t="shared" si="30"/>
        <v/>
      </c>
      <c r="O191" s="138" t="str">
        <f t="shared" si="31"/>
        <v/>
      </c>
      <c r="P191" s="54"/>
    </row>
    <row r="192" hidden="1">
      <c r="B192" s="137" t="s">
        <v>205</v>
      </c>
      <c r="C192" s="164" t="s">
        <v>210</v>
      </c>
      <c r="D192" s="65"/>
      <c r="E192" s="65"/>
      <c r="F192" s="132" t="str">
        <f t="shared" ref="F192:L192" si="34">F38</f>
        <v/>
      </c>
      <c r="G192" s="132" t="str">
        <f t="shared" si="34"/>
        <v/>
      </c>
      <c r="H192" s="132" t="str">
        <f t="shared" si="34"/>
        <v/>
      </c>
      <c r="I192" s="132" t="str">
        <f t="shared" si="34"/>
        <v/>
      </c>
      <c r="J192" s="132" t="str">
        <f t="shared" si="34"/>
        <v/>
      </c>
      <c r="K192" s="132" t="str">
        <f t="shared" si="34"/>
        <v/>
      </c>
      <c r="L192" s="132" t="str">
        <f t="shared" si="34"/>
        <v/>
      </c>
      <c r="M192" s="120" t="str">
        <f t="shared" si="28"/>
        <v/>
      </c>
      <c r="N192" s="134" t="str">
        <f t="shared" si="30"/>
        <v/>
      </c>
      <c r="O192" s="138" t="str">
        <f t="shared" si="31"/>
        <v/>
      </c>
      <c r="P192" s="54"/>
    </row>
    <row r="193" hidden="1">
      <c r="B193" s="137" t="s">
        <v>205</v>
      </c>
      <c r="C193" s="164" t="s">
        <v>211</v>
      </c>
      <c r="D193" s="65"/>
      <c r="E193" s="65"/>
      <c r="F193" s="132" t="str">
        <f>F39</f>
        <v/>
      </c>
      <c r="G193" s="132"/>
      <c r="H193" s="132"/>
      <c r="I193" s="132"/>
      <c r="J193" s="132"/>
      <c r="K193" s="132"/>
      <c r="L193" s="132"/>
      <c r="M193" s="120" t="str">
        <f t="shared" si="28"/>
        <v/>
      </c>
      <c r="N193" s="134" t="str">
        <f t="shared" si="30"/>
        <v/>
      </c>
      <c r="O193" s="138" t="str">
        <f t="shared" si="31"/>
        <v/>
      </c>
      <c r="P193" s="54"/>
    </row>
    <row r="194" hidden="1">
      <c r="B194" s="137" t="s">
        <v>205</v>
      </c>
      <c r="C194" s="203" t="s">
        <v>212</v>
      </c>
      <c r="D194" s="65"/>
      <c r="E194" s="65"/>
      <c r="F194" s="132" t="str">
        <f t="shared" ref="F194:L194" si="35">F44</f>
        <v/>
      </c>
      <c r="G194" s="132" t="str">
        <f t="shared" si="35"/>
        <v/>
      </c>
      <c r="H194" s="132" t="str">
        <f t="shared" si="35"/>
        <v/>
      </c>
      <c r="I194" s="132" t="str">
        <f t="shared" si="35"/>
        <v/>
      </c>
      <c r="J194" s="132" t="str">
        <f t="shared" si="35"/>
        <v/>
      </c>
      <c r="K194" s="132" t="str">
        <f t="shared" si="35"/>
        <v/>
      </c>
      <c r="L194" s="132" t="str">
        <f t="shared" si="35"/>
        <v/>
      </c>
      <c r="M194" s="120" t="str">
        <f t="shared" si="28"/>
        <v/>
      </c>
      <c r="N194" s="68" t="str">
        <f t="shared" si="30"/>
        <v/>
      </c>
      <c r="O194" s="138" t="str">
        <f t="shared" si="31"/>
        <v/>
      </c>
      <c r="P194" s="54"/>
    </row>
    <row r="195" hidden="1">
      <c r="B195" s="137" t="s">
        <v>205</v>
      </c>
      <c r="C195" s="203" t="s">
        <v>213</v>
      </c>
      <c r="D195" s="65"/>
      <c r="E195" s="65"/>
      <c r="F195" s="132" t="str">
        <f t="shared" ref="F195:L195" si="36">F45</f>
        <v/>
      </c>
      <c r="G195" s="132" t="str">
        <f t="shared" si="36"/>
        <v/>
      </c>
      <c r="H195" s="132" t="str">
        <f t="shared" si="36"/>
        <v/>
      </c>
      <c r="I195" s="132" t="str">
        <f t="shared" si="36"/>
        <v/>
      </c>
      <c r="J195" s="132" t="str">
        <f t="shared" si="36"/>
        <v/>
      </c>
      <c r="K195" s="132" t="str">
        <f t="shared" si="36"/>
        <v/>
      </c>
      <c r="L195" s="132" t="str">
        <f t="shared" si="36"/>
        <v/>
      </c>
      <c r="M195" s="120" t="str">
        <f t="shared" si="28"/>
        <v/>
      </c>
      <c r="N195" s="68" t="str">
        <f t="shared" si="30"/>
        <v/>
      </c>
      <c r="O195" s="138" t="str">
        <f t="shared" si="31"/>
        <v/>
      </c>
      <c r="P195" s="54"/>
    </row>
    <row r="196" hidden="1">
      <c r="B196" s="65" t="s">
        <v>128</v>
      </c>
      <c r="C196" s="203" t="s">
        <v>214</v>
      </c>
      <c r="D196" s="65"/>
      <c r="E196" s="65"/>
      <c r="F196" s="140"/>
      <c r="G196" s="71"/>
      <c r="H196" s="71"/>
      <c r="I196" s="71"/>
      <c r="J196" s="71"/>
      <c r="K196" s="71"/>
      <c r="L196" s="71"/>
      <c r="M196" s="68" t="str">
        <f t="shared" si="28"/>
        <v/>
      </c>
      <c r="N196" s="141"/>
      <c r="O196" s="138">
        <f>-M196</f>
        <v>0</v>
      </c>
      <c r="P196" s="54"/>
    </row>
    <row r="197" hidden="1">
      <c r="B197" s="65" t="s">
        <v>128</v>
      </c>
      <c r="C197" s="203" t="s">
        <v>215</v>
      </c>
      <c r="D197" s="65"/>
      <c r="E197" s="65"/>
      <c r="F197" s="132" t="str">
        <f t="shared" ref="F197:L197" si="37">F49</f>
        <v/>
      </c>
      <c r="G197" s="132" t="str">
        <f t="shared" si="37"/>
        <v/>
      </c>
      <c r="H197" s="132" t="str">
        <f t="shared" si="37"/>
        <v/>
      </c>
      <c r="I197" s="132" t="str">
        <f t="shared" si="37"/>
        <v/>
      </c>
      <c r="J197" s="132" t="str">
        <f t="shared" si="37"/>
        <v/>
      </c>
      <c r="K197" s="132" t="str">
        <f t="shared" si="37"/>
        <v/>
      </c>
      <c r="L197" s="132" t="str">
        <f t="shared" si="37"/>
        <v/>
      </c>
      <c r="M197" s="120" t="str">
        <f t="shared" si="28"/>
        <v/>
      </c>
      <c r="N197" s="68" t="str">
        <f t="shared" ref="N197:N199" si="39">if(ISNUMBER(M197)=false,"",if($J$8&lt;&gt;0,if(M197&lt;&gt;"",M197*$J$8,""),""))</f>
        <v/>
      </c>
      <c r="O197" s="138">
        <f t="shared" ref="O197:O198" si="40">-N197</f>
        <v>0</v>
      </c>
    </row>
    <row r="198" hidden="1">
      <c r="B198" s="65" t="s">
        <v>128</v>
      </c>
      <c r="C198" s="164" t="s">
        <v>216</v>
      </c>
      <c r="D198" s="65"/>
      <c r="E198" s="65"/>
      <c r="F198" s="132" t="str">
        <f t="shared" ref="F198:L198" si="38">F49</f>
        <v/>
      </c>
      <c r="G198" s="132" t="str">
        <f t="shared" si="38"/>
        <v/>
      </c>
      <c r="H198" s="132" t="str">
        <f t="shared" si="38"/>
        <v/>
      </c>
      <c r="I198" s="132" t="str">
        <f t="shared" si="38"/>
        <v/>
      </c>
      <c r="J198" s="132" t="str">
        <f t="shared" si="38"/>
        <v/>
      </c>
      <c r="K198" s="132" t="str">
        <f t="shared" si="38"/>
        <v/>
      </c>
      <c r="L198" s="132" t="str">
        <f t="shared" si="38"/>
        <v/>
      </c>
      <c r="M198" s="120" t="str">
        <f t="shared" si="28"/>
        <v/>
      </c>
      <c r="N198" s="68" t="str">
        <f t="shared" si="39"/>
        <v/>
      </c>
      <c r="O198" s="138">
        <f t="shared" si="40"/>
        <v>0</v>
      </c>
    </row>
    <row r="199" hidden="1">
      <c r="B199" s="137" t="s">
        <v>205</v>
      </c>
      <c r="C199" s="164" t="s">
        <v>217</v>
      </c>
      <c r="D199" s="65"/>
      <c r="E199" s="65"/>
      <c r="F199" s="140"/>
      <c r="G199" s="142"/>
      <c r="H199" s="66"/>
      <c r="I199" s="66"/>
      <c r="J199" s="66"/>
      <c r="K199" s="66"/>
      <c r="L199" s="66"/>
      <c r="M199" s="120" t="str">
        <f t="shared" si="28"/>
        <v/>
      </c>
      <c r="N199" s="134" t="str">
        <f t="shared" si="39"/>
        <v/>
      </c>
      <c r="O199" s="138" t="str">
        <f>N199</f>
        <v/>
      </c>
      <c r="P199" s="143" t="s">
        <v>218</v>
      </c>
    </row>
    <row r="200" hidden="1">
      <c r="B200" s="144" t="s">
        <v>205</v>
      </c>
      <c r="C200" s="164" t="s">
        <v>341</v>
      </c>
      <c r="D200" s="108"/>
      <c r="E200" s="108"/>
      <c r="F200" s="145">
        <v>6.0</v>
      </c>
      <c r="G200" s="2" t="s">
        <v>342</v>
      </c>
      <c r="H200" s="168" t="str">
        <f>O33</f>
        <v/>
      </c>
      <c r="I200" s="196" t="s">
        <v>309</v>
      </c>
      <c r="M200" s="134">
        <f t="shared" ref="M200:M201" si="41">F200</f>
        <v>6</v>
      </c>
      <c r="N200" s="141"/>
      <c r="O200" s="138">
        <f>M200</f>
        <v>6</v>
      </c>
    </row>
    <row r="201" hidden="1">
      <c r="B201" s="108" t="s">
        <v>128</v>
      </c>
      <c r="C201" s="164" t="s">
        <v>343</v>
      </c>
      <c r="D201" s="108"/>
      <c r="E201" s="108"/>
      <c r="F201" s="145">
        <v>135.0</v>
      </c>
      <c r="G201" s="2" t="s">
        <v>342</v>
      </c>
      <c r="H201" s="168" t="str">
        <f>O50</f>
        <v/>
      </c>
      <c r="I201" s="196" t="s">
        <v>307</v>
      </c>
      <c r="M201" s="134">
        <f t="shared" si="41"/>
        <v>135</v>
      </c>
      <c r="N201" s="141"/>
      <c r="O201" s="138">
        <f t="shared" ref="O201:O203" si="42">-M201</f>
        <v>-135</v>
      </c>
    </row>
    <row r="202" hidden="1">
      <c r="B202" s="108" t="s">
        <v>128</v>
      </c>
      <c r="C202" s="164" t="s">
        <v>221</v>
      </c>
      <c r="D202" s="108"/>
      <c r="E202" s="108"/>
      <c r="F202" s="145"/>
      <c r="G202" s="71"/>
      <c r="H202" s="71"/>
      <c r="I202" s="71"/>
      <c r="J202" s="71"/>
      <c r="K202" s="71"/>
      <c r="L202" s="71"/>
      <c r="M202" s="134" t="str">
        <f t="shared" ref="M202:M221" si="43">if(Count(F202:L202)&gt;0,sum(F202:L202),"")</f>
        <v/>
      </c>
      <c r="N202" s="141"/>
      <c r="O202" s="138">
        <f t="shared" si="42"/>
        <v>0</v>
      </c>
      <c r="Q202" s="2" t="s">
        <v>222</v>
      </c>
    </row>
    <row r="203" hidden="1">
      <c r="B203" s="108" t="s">
        <v>128</v>
      </c>
      <c r="C203" s="164" t="s">
        <v>344</v>
      </c>
      <c r="D203" s="108"/>
      <c r="E203" s="108"/>
      <c r="F203" s="132" t="str">
        <f>F184</f>
        <v/>
      </c>
      <c r="G203" s="71"/>
      <c r="H203" s="71"/>
      <c r="I203" s="71"/>
      <c r="J203" s="71"/>
      <c r="K203" s="71"/>
      <c r="L203" s="71"/>
      <c r="M203" s="134" t="str">
        <f t="shared" si="43"/>
        <v/>
      </c>
      <c r="N203" s="141"/>
      <c r="O203" s="138">
        <f t="shared" si="42"/>
        <v>0</v>
      </c>
    </row>
    <row r="204" hidden="1">
      <c r="B204" s="144" t="s">
        <v>205</v>
      </c>
      <c r="C204" s="167" t="s">
        <v>224</v>
      </c>
      <c r="D204" s="108"/>
      <c r="E204" s="108"/>
      <c r="F204" s="145" t="s">
        <v>151</v>
      </c>
      <c r="G204" s="71"/>
      <c r="H204" s="71"/>
      <c r="I204" s="71"/>
      <c r="J204" s="71"/>
      <c r="K204" s="71"/>
      <c r="L204" s="71"/>
      <c r="M204" s="134" t="str">
        <f t="shared" si="43"/>
        <v/>
      </c>
      <c r="N204" s="141"/>
      <c r="O204" s="138" t="str">
        <f t="shared" ref="O204:O205" si="44">M204</f>
        <v/>
      </c>
    </row>
    <row r="205" hidden="1">
      <c r="B205" s="144" t="s">
        <v>205</v>
      </c>
      <c r="C205" s="167" t="s">
        <v>225</v>
      </c>
      <c r="D205" s="108"/>
      <c r="E205" s="108"/>
      <c r="F205" s="145" t="s">
        <v>151</v>
      </c>
      <c r="G205" s="71"/>
      <c r="H205" s="71"/>
      <c r="I205" s="71"/>
      <c r="J205" s="71"/>
      <c r="K205" s="71"/>
      <c r="L205" s="71"/>
      <c r="M205" s="134" t="str">
        <f t="shared" si="43"/>
        <v/>
      </c>
      <c r="N205" s="141"/>
      <c r="O205" s="138" t="str">
        <f t="shared" si="44"/>
        <v/>
      </c>
    </row>
    <row r="206" hidden="1">
      <c r="B206" s="40"/>
      <c r="C206" s="146"/>
      <c r="D206" s="41"/>
      <c r="E206" s="41"/>
      <c r="F206" s="147"/>
      <c r="G206" s="43"/>
      <c r="H206" s="43"/>
      <c r="I206" s="43"/>
      <c r="J206" s="43"/>
      <c r="K206" s="43"/>
      <c r="L206" s="43"/>
      <c r="M206" s="85" t="str">
        <f t="shared" si="43"/>
        <v/>
      </c>
      <c r="N206" s="48" t="str">
        <f t="shared" ref="N206:N221" si="45">if(ISNUMBER(M206)=false,"",if($J$8&lt;&gt;0,if(M206&lt;&gt;"",M206*$J$8,""),""))</f>
        <v/>
      </c>
      <c r="O206" s="148"/>
    </row>
    <row r="207" hidden="1">
      <c r="B207" s="40"/>
      <c r="C207" s="146"/>
      <c r="D207" s="41"/>
      <c r="E207" s="41"/>
      <c r="F207" s="147"/>
      <c r="G207" s="43"/>
      <c r="H207" s="43"/>
      <c r="I207" s="43"/>
      <c r="J207" s="43"/>
      <c r="K207" s="43"/>
      <c r="L207" s="43"/>
      <c r="M207" s="85" t="str">
        <f t="shared" si="43"/>
        <v/>
      </c>
      <c r="N207" s="48" t="str">
        <f t="shared" si="45"/>
        <v/>
      </c>
      <c r="O207" s="148"/>
    </row>
    <row r="208" hidden="1">
      <c r="B208" s="40"/>
      <c r="C208" s="146"/>
      <c r="D208" s="41"/>
      <c r="E208" s="41"/>
      <c r="F208" s="147"/>
      <c r="G208" s="43"/>
      <c r="H208" s="43"/>
      <c r="I208" s="43"/>
      <c r="J208" s="43"/>
      <c r="K208" s="43"/>
      <c r="L208" s="43"/>
      <c r="M208" s="85" t="str">
        <f t="shared" si="43"/>
        <v/>
      </c>
      <c r="N208" s="48" t="str">
        <f t="shared" si="45"/>
        <v/>
      </c>
      <c r="O208" s="148"/>
    </row>
    <row r="209" hidden="1">
      <c r="B209" s="40"/>
      <c r="C209" s="146"/>
      <c r="D209" s="41"/>
      <c r="E209" s="41"/>
      <c r="F209" s="147"/>
      <c r="G209" s="43"/>
      <c r="H209" s="43"/>
      <c r="I209" s="43"/>
      <c r="J209" s="43"/>
      <c r="K209" s="43"/>
      <c r="L209" s="43"/>
      <c r="M209" s="85" t="str">
        <f t="shared" si="43"/>
        <v/>
      </c>
      <c r="N209" s="48" t="str">
        <f t="shared" si="45"/>
        <v/>
      </c>
      <c r="O209" s="148"/>
    </row>
    <row r="210" hidden="1">
      <c r="B210" s="40"/>
      <c r="C210" s="146"/>
      <c r="D210" s="41"/>
      <c r="E210" s="41"/>
      <c r="F210" s="147"/>
      <c r="G210" s="43"/>
      <c r="H210" s="43"/>
      <c r="I210" s="43"/>
      <c r="J210" s="43"/>
      <c r="K210" s="43"/>
      <c r="L210" s="43"/>
      <c r="M210" s="85" t="str">
        <f t="shared" si="43"/>
        <v/>
      </c>
      <c r="N210" s="48" t="str">
        <f t="shared" si="45"/>
        <v/>
      </c>
      <c r="O210" s="148"/>
    </row>
    <row r="211" hidden="1">
      <c r="B211" s="40"/>
      <c r="C211" s="146"/>
      <c r="D211" s="41"/>
      <c r="E211" s="41"/>
      <c r="F211" s="147"/>
      <c r="G211" s="43"/>
      <c r="H211" s="43"/>
      <c r="I211" s="43"/>
      <c r="J211" s="43"/>
      <c r="K211" s="43"/>
      <c r="L211" s="43"/>
      <c r="M211" s="85" t="str">
        <f t="shared" si="43"/>
        <v/>
      </c>
      <c r="N211" s="48" t="str">
        <f t="shared" si="45"/>
        <v/>
      </c>
      <c r="O211" s="148"/>
    </row>
    <row r="212" hidden="1">
      <c r="B212" s="40"/>
      <c r="C212" s="146"/>
      <c r="D212" s="41"/>
      <c r="E212" s="41"/>
      <c r="F212" s="147"/>
      <c r="G212" s="43"/>
      <c r="H212" s="43"/>
      <c r="I212" s="43"/>
      <c r="J212" s="43"/>
      <c r="K212" s="43"/>
      <c r="L212" s="43"/>
      <c r="M212" s="85" t="str">
        <f t="shared" si="43"/>
        <v/>
      </c>
      <c r="N212" s="48" t="str">
        <f t="shared" si="45"/>
        <v/>
      </c>
      <c r="O212" s="148"/>
    </row>
    <row r="213" hidden="1">
      <c r="B213" s="40"/>
      <c r="C213" s="146"/>
      <c r="D213" s="41"/>
      <c r="E213" s="41"/>
      <c r="F213" s="147"/>
      <c r="G213" s="43"/>
      <c r="H213" s="43"/>
      <c r="I213" s="43"/>
      <c r="J213" s="43"/>
      <c r="K213" s="43"/>
      <c r="L213" s="43"/>
      <c r="M213" s="85" t="str">
        <f t="shared" si="43"/>
        <v/>
      </c>
      <c r="N213" s="48" t="str">
        <f t="shared" si="45"/>
        <v/>
      </c>
      <c r="O213" s="148"/>
    </row>
    <row r="214" hidden="1">
      <c r="B214" s="40"/>
      <c r="C214" s="146"/>
      <c r="D214" s="41"/>
      <c r="E214" s="41"/>
      <c r="F214" s="147"/>
      <c r="G214" s="43"/>
      <c r="H214" s="43"/>
      <c r="I214" s="43"/>
      <c r="J214" s="43"/>
      <c r="K214" s="43"/>
      <c r="L214" s="43"/>
      <c r="M214" s="85" t="str">
        <f t="shared" si="43"/>
        <v/>
      </c>
      <c r="N214" s="48" t="str">
        <f t="shared" si="45"/>
        <v/>
      </c>
      <c r="O214" s="149" t="str">
        <f>M215</f>
        <v/>
      </c>
      <c r="P214" s="56" t="s">
        <v>226</v>
      </c>
    </row>
    <row r="215" hidden="1">
      <c r="B215" s="40"/>
      <c r="C215" s="146"/>
      <c r="D215" s="41"/>
      <c r="E215" s="41"/>
      <c r="F215" s="147"/>
      <c r="G215" s="43"/>
      <c r="H215" s="43"/>
      <c r="I215" s="43"/>
      <c r="J215" s="43"/>
      <c r="K215" s="43"/>
      <c r="L215" s="43"/>
      <c r="M215" s="85" t="str">
        <f t="shared" si="43"/>
        <v/>
      </c>
      <c r="N215" s="48" t="str">
        <f t="shared" si="45"/>
        <v/>
      </c>
      <c r="O215" s="136"/>
      <c r="P215" s="54"/>
    </row>
    <row r="216" hidden="1">
      <c r="B216" s="40"/>
      <c r="C216" s="146"/>
      <c r="D216" s="41"/>
      <c r="E216" s="41"/>
      <c r="F216" s="147"/>
      <c r="G216" s="43"/>
      <c r="H216" s="43"/>
      <c r="I216" s="43"/>
      <c r="J216" s="43"/>
      <c r="K216" s="43"/>
      <c r="L216" s="43"/>
      <c r="M216" s="85" t="str">
        <f t="shared" si="43"/>
        <v/>
      </c>
      <c r="N216" s="48" t="str">
        <f t="shared" si="45"/>
        <v/>
      </c>
      <c r="O216" s="136"/>
      <c r="P216" s="54"/>
    </row>
    <row r="217" hidden="1">
      <c r="B217" s="40"/>
      <c r="C217" s="146"/>
      <c r="D217" s="41"/>
      <c r="E217" s="41"/>
      <c r="F217" s="147"/>
      <c r="G217" s="43"/>
      <c r="H217" s="43"/>
      <c r="I217" s="43"/>
      <c r="J217" s="43"/>
      <c r="K217" s="43"/>
      <c r="L217" s="43"/>
      <c r="M217" s="85" t="str">
        <f t="shared" si="43"/>
        <v/>
      </c>
      <c r="N217" s="48" t="str">
        <f t="shared" si="45"/>
        <v/>
      </c>
      <c r="O217" s="149" t="str">
        <f>M218</f>
        <v/>
      </c>
      <c r="P217" s="56" t="s">
        <v>226</v>
      </c>
    </row>
    <row r="218" hidden="1">
      <c r="B218" s="40"/>
      <c r="C218" s="146"/>
      <c r="D218" s="41"/>
      <c r="E218" s="41"/>
      <c r="F218" s="147"/>
      <c r="G218" s="43"/>
      <c r="H218" s="43"/>
      <c r="I218" s="43"/>
      <c r="J218" s="43"/>
      <c r="K218" s="43"/>
      <c r="L218" s="43"/>
      <c r="M218" s="85" t="str">
        <f t="shared" si="43"/>
        <v/>
      </c>
      <c r="N218" s="48" t="str">
        <f t="shared" si="45"/>
        <v/>
      </c>
      <c r="O218" s="150"/>
      <c r="P218" s="54"/>
    </row>
    <row r="219" hidden="1">
      <c r="B219" s="40"/>
      <c r="C219" s="146"/>
      <c r="D219" s="41"/>
      <c r="E219" s="41"/>
      <c r="F219" s="147"/>
      <c r="G219" s="43"/>
      <c r="H219" s="43"/>
      <c r="I219" s="43"/>
      <c r="J219" s="43"/>
      <c r="K219" s="43"/>
      <c r="L219" s="43"/>
      <c r="M219" s="85" t="str">
        <f t="shared" si="43"/>
        <v/>
      </c>
      <c r="N219" s="48" t="str">
        <f t="shared" si="45"/>
        <v/>
      </c>
      <c r="O219" s="150"/>
      <c r="P219" s="54"/>
    </row>
    <row r="220" hidden="1">
      <c r="B220" s="40"/>
      <c r="C220" s="146"/>
      <c r="D220" s="41"/>
      <c r="E220" s="41"/>
      <c r="F220" s="147"/>
      <c r="G220" s="43"/>
      <c r="H220" s="43"/>
      <c r="I220" s="43"/>
      <c r="J220" s="43"/>
      <c r="K220" s="43"/>
      <c r="L220" s="43"/>
      <c r="M220" s="85" t="str">
        <f t="shared" si="43"/>
        <v/>
      </c>
      <c r="N220" s="48" t="str">
        <f t="shared" si="45"/>
        <v/>
      </c>
      <c r="O220" s="149">
        <f>O225-O217</f>
        <v>0</v>
      </c>
      <c r="P220" s="56" t="s">
        <v>226</v>
      </c>
    </row>
    <row r="221" hidden="1">
      <c r="B221" s="40"/>
      <c r="C221" s="146"/>
      <c r="D221" s="41"/>
      <c r="E221" s="41"/>
      <c r="F221" s="147"/>
      <c r="G221" s="43"/>
      <c r="H221" s="43"/>
      <c r="I221" s="43"/>
      <c r="J221" s="43"/>
      <c r="K221" s="43"/>
      <c r="L221" s="43"/>
      <c r="M221" s="85" t="str">
        <f t="shared" si="43"/>
        <v/>
      </c>
      <c r="N221" s="48" t="str">
        <f t="shared" si="45"/>
        <v/>
      </c>
      <c r="O221" s="150"/>
      <c r="P221" s="54"/>
    </row>
    <row r="222" hidden="1">
      <c r="N222" s="4"/>
      <c r="O222" s="149" t="str">
        <f>N223</f>
        <v/>
      </c>
      <c r="P222" s="56" t="s">
        <v>226</v>
      </c>
    </row>
    <row r="223" hidden="1">
      <c r="N223" s="4"/>
      <c r="O223" s="150"/>
      <c r="P223" s="54"/>
    </row>
    <row r="224" hidden="1">
      <c r="N224" s="4"/>
      <c r="O224" s="150"/>
      <c r="P224" s="54"/>
    </row>
    <row r="225" hidden="1">
      <c r="N225" s="4"/>
      <c r="O225" s="149">
        <f>M226+N227+N228+N229+N230+N231+N232-M233-N234-N235+M236-M237-M238</f>
        <v>0</v>
      </c>
      <c r="P225" s="56" t="s">
        <v>226</v>
      </c>
    </row>
    <row r="229">
      <c r="N229" s="4"/>
    </row>
    <row r="230">
      <c r="N230" s="4"/>
    </row>
    <row r="231">
      <c r="N231" s="4"/>
    </row>
    <row r="232">
      <c r="N232" s="4"/>
    </row>
    <row r="233">
      <c r="N233" s="4"/>
    </row>
    <row r="234">
      <c r="N234" s="4"/>
    </row>
    <row r="235">
      <c r="N235" s="4"/>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sheetData>
  <mergeCells count="23">
    <mergeCell ref="B8:D8"/>
    <mergeCell ref="AB8:AC8"/>
    <mergeCell ref="R36:V36"/>
    <mergeCell ref="D146:E146"/>
    <mergeCell ref="D147:E147"/>
    <mergeCell ref="D148:E148"/>
    <mergeCell ref="D149:E149"/>
    <mergeCell ref="D150:E150"/>
    <mergeCell ref="D151:E151"/>
    <mergeCell ref="D152:E152"/>
    <mergeCell ref="D153:E153"/>
    <mergeCell ref="D154:E154"/>
    <mergeCell ref="D155:E155"/>
    <mergeCell ref="D156:E156"/>
    <mergeCell ref="I200:L200"/>
    <mergeCell ref="I201:L201"/>
    <mergeCell ref="D160:E160"/>
    <mergeCell ref="D161:E161"/>
    <mergeCell ref="D162:E162"/>
    <mergeCell ref="D165:E165"/>
    <mergeCell ref="D166:E166"/>
    <mergeCell ref="D167:E167"/>
    <mergeCell ref="D168:E168"/>
  </mergeCell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Row="1"/>
  <cols>
    <col customWidth="1" min="1" max="1" width="5.38"/>
    <col customWidth="1" min="2" max="2" width="11.0"/>
    <col customWidth="1" min="3" max="3" width="33.0"/>
    <col customWidth="1" min="4" max="4" width="8.38"/>
    <col customWidth="1" min="5" max="5" width="12.88"/>
    <col customWidth="1" min="6" max="6" width="15.63"/>
    <col customWidth="1" min="17" max="17" width="24.88"/>
    <col customWidth="1" min="18" max="18" width="24.0"/>
    <col customWidth="1" min="20" max="20" width="24.88"/>
  </cols>
  <sheetData>
    <row r="1">
      <c r="A1" s="3" t="s">
        <v>1065</v>
      </c>
      <c r="N1" s="4"/>
    </row>
    <row r="2">
      <c r="A2" s="5" t="s">
        <v>1066</v>
      </c>
      <c r="B2" s="6"/>
      <c r="C2" s="6"/>
      <c r="D2" s="6"/>
      <c r="E2" s="6"/>
      <c r="F2" s="6"/>
      <c r="G2" s="6"/>
      <c r="H2" s="6"/>
      <c r="I2" s="6"/>
      <c r="J2" s="6"/>
      <c r="K2" s="6"/>
      <c r="N2" s="4"/>
    </row>
    <row r="3">
      <c r="A3" s="5" t="s">
        <v>1067</v>
      </c>
      <c r="B3" s="6"/>
      <c r="C3" s="6"/>
      <c r="D3" s="6"/>
      <c r="E3" s="6"/>
      <c r="F3" s="6"/>
      <c r="G3" s="6"/>
      <c r="H3" s="6"/>
      <c r="I3" s="6"/>
      <c r="J3" s="6"/>
      <c r="K3" s="6"/>
      <c r="N3" s="4"/>
    </row>
    <row r="4">
      <c r="A4" s="7" t="s">
        <v>1068</v>
      </c>
      <c r="N4" s="4"/>
      <c r="Y4" s="8" t="s">
        <v>7</v>
      </c>
    </row>
    <row r="5">
      <c r="A5" s="9" t="s">
        <v>1069</v>
      </c>
      <c r="N5" s="4"/>
      <c r="Y5" s="2" t="s">
        <v>9</v>
      </c>
      <c r="AA5" s="10">
        <v>2021.0</v>
      </c>
    </row>
    <row r="6">
      <c r="A6" s="9" t="s">
        <v>10</v>
      </c>
      <c r="E6" s="11"/>
      <c r="F6" s="11"/>
      <c r="N6" s="4"/>
      <c r="Y6" s="2" t="s">
        <v>11</v>
      </c>
      <c r="AA6" s="12">
        <f>DATEVALUE("12/31/" &amp; AA5)</f>
        <v>44561</v>
      </c>
    </row>
    <row r="7">
      <c r="A7" s="9"/>
      <c r="E7" s="11"/>
      <c r="F7" s="11"/>
      <c r="N7" s="4"/>
      <c r="Y7" s="2" t="s">
        <v>12</v>
      </c>
      <c r="AA7" s="13">
        <v>0.01</v>
      </c>
    </row>
    <row r="8">
      <c r="B8" s="14" t="str">
        <f>"Enter your management fees (for the entire year of " &amp; AA5 &amp; ") using one of the three methods below:"</f>
        <v>Enter your management fees (for the entire year of 2021) using one of the three methods below:</v>
      </c>
      <c r="E8" s="15">
        <v>0.0</v>
      </c>
      <c r="F8" s="8"/>
      <c r="G8" s="2" t="s">
        <v>13</v>
      </c>
      <c r="J8" s="151">
        <f>E8/AA8</f>
        <v>0</v>
      </c>
      <c r="Y8" s="2" t="s">
        <v>14</v>
      </c>
      <c r="AA8" s="17">
        <v>1.0</v>
      </c>
      <c r="AB8" s="7" t="s">
        <v>15</v>
      </c>
      <c r="AD8" s="7"/>
      <c r="AE8" s="7"/>
      <c r="AF8" s="7"/>
      <c r="AG8" s="7"/>
      <c r="AH8" s="7"/>
      <c r="AI8" s="7"/>
      <c r="AJ8" s="7"/>
      <c r="AK8" s="7"/>
      <c r="AL8" s="7"/>
      <c r="AM8" s="7"/>
      <c r="AN8" s="7"/>
    </row>
    <row r="9">
      <c r="B9" s="18" t="str">
        <f>"      Choices: (1) (Only works if year-end financials for " &amp; AA5 &amp; " are available) Take from your 'Year-end-financials' (in your personal statement section, 'Management fees')"</f>
        <v>      Choices: (1) (Only works if year-end financials for 2021 are available) Take from your 'Year-end-financials' (in your personal statement section, 'Management fees')</v>
      </c>
      <c r="C9" s="19"/>
      <c r="D9" s="20"/>
      <c r="E9" s="21"/>
      <c r="F9" s="20"/>
      <c r="G9" s="20"/>
      <c r="H9" s="20"/>
      <c r="I9" s="20"/>
      <c r="J9" s="20"/>
      <c r="K9" s="20"/>
      <c r="L9" s="20"/>
      <c r="M9" s="20"/>
      <c r="N9" s="20"/>
    </row>
    <row r="10">
      <c r="B10" s="10" t="str">
        <f>"     OR (2) (Only works if feeder sent out 4 distributions in " &amp; AA5 &amp; ") Add up all 4 quarterly 'Management fees' from your 'Quarterly Distribution Statements'"</f>
        <v>     OR (2) (Only works if feeder sent out 4 distributions in 2021) Add up all 4 quarterly 'Management fees' from your 'Quarterly Distribution Statements'</v>
      </c>
      <c r="C10" s="20"/>
      <c r="D10" s="20"/>
      <c r="E10" s="20"/>
      <c r="F10" s="20"/>
      <c r="G10" s="20"/>
      <c r="H10" s="20"/>
      <c r="I10" s="20"/>
      <c r="J10" s="20"/>
      <c r="K10" s="20"/>
      <c r="L10" s="20"/>
      <c r="M10" s="20"/>
      <c r="N10" s="20"/>
    </row>
    <row r="11" collapsed="1">
      <c r="B11" s="10" t="s">
        <v>408</v>
      </c>
      <c r="C11" s="20"/>
      <c r="D11" s="20"/>
      <c r="E11" s="20"/>
      <c r="F11" s="20"/>
      <c r="G11" s="20"/>
      <c r="H11" s="20"/>
      <c r="I11" s="20"/>
      <c r="J11" s="20"/>
      <c r="K11" s="20"/>
      <c r="L11" s="20"/>
      <c r="M11" s="20"/>
      <c r="N11" s="20"/>
    </row>
    <row r="12" hidden="1" outlineLevel="1">
      <c r="B12" s="10"/>
      <c r="C12" s="10"/>
      <c r="D12" s="22" t="s">
        <v>17</v>
      </c>
      <c r="E12" s="22" t="str">
        <f>"Was this subscription accepted by the feeder for the entire year of " &amp; AA5 &amp; "? (Yes/No)"</f>
        <v>Was this subscription accepted by the feeder for the entire year of 2021? (Yes/No)</v>
      </c>
      <c r="F12" s="22" t="str">
        <f>"If 'no' to last question, then: What date did it enter into the feeder in " &amp; AA5 &amp; "?"</f>
        <v>If 'no' to last question, then: What date did it enter into the feeder in 2021?</v>
      </c>
      <c r="G12" s="22" t="str">
        <f>"Total days in feeder during " &amp; AA5</f>
        <v>Total days in feeder during 2021</v>
      </c>
      <c r="H12" s="22" t="str">
        <f>"Fee proration (%)"</f>
        <v>Fee proration (%)</v>
      </c>
      <c r="I12" s="22" t="str">
        <f>"Fee proration ($)"</f>
        <v>Fee proration ($)</v>
      </c>
      <c r="M12" s="23"/>
      <c r="N12" s="24"/>
      <c r="O12" s="23"/>
      <c r="P12" s="23"/>
      <c r="Q12" s="23"/>
    </row>
    <row r="13" hidden="1" outlineLevel="1">
      <c r="B13" s="10"/>
      <c r="C13" s="10" t="s">
        <v>18</v>
      </c>
      <c r="D13" s="25"/>
      <c r="E13" s="26"/>
      <c r="F13" s="27"/>
      <c r="G13" s="20" t="str">
        <f t="shared" ref="G13:G15" si="1">if(E13="","",if(E13="yes",365,if(F13="","",DAYS($AA$6,F13))))</f>
        <v/>
      </c>
      <c r="H13" s="28">
        <f t="shared" ref="H13:H15" si="2">$AA$7 * (G13/365)</f>
        <v>0</v>
      </c>
      <c r="I13" s="29">
        <f t="shared" ref="I13:I15" si="3">H13*D13</f>
        <v>0</v>
      </c>
      <c r="M13" s="23"/>
      <c r="N13" s="24"/>
      <c r="O13" s="23"/>
      <c r="P13" s="23"/>
      <c r="Q13" s="23"/>
    </row>
    <row r="14" hidden="1" outlineLevel="1">
      <c r="B14" s="10"/>
      <c r="C14" s="10" t="s">
        <v>19</v>
      </c>
      <c r="D14" s="25"/>
      <c r="E14" s="26"/>
      <c r="F14" s="27"/>
      <c r="G14" s="20" t="str">
        <f t="shared" si="1"/>
        <v/>
      </c>
      <c r="H14" s="28">
        <f t="shared" si="2"/>
        <v>0</v>
      </c>
      <c r="I14" s="29">
        <f t="shared" si="3"/>
        <v>0</v>
      </c>
      <c r="M14" s="23"/>
      <c r="N14" s="24"/>
      <c r="O14" s="23"/>
      <c r="P14" s="23"/>
      <c r="Q14" s="23"/>
    </row>
    <row r="15" hidden="1" outlineLevel="1">
      <c r="B15" s="10"/>
      <c r="C15" s="10" t="s">
        <v>20</v>
      </c>
      <c r="D15" s="25"/>
      <c r="E15" s="26"/>
      <c r="F15" s="26"/>
      <c r="G15" s="20" t="str">
        <f t="shared" si="1"/>
        <v/>
      </c>
      <c r="H15" s="28">
        <f t="shared" si="2"/>
        <v>0</v>
      </c>
      <c r="I15" s="29">
        <f t="shared" si="3"/>
        <v>0</v>
      </c>
      <c r="M15" s="23"/>
      <c r="N15" s="24"/>
      <c r="O15" s="23"/>
      <c r="P15" s="23"/>
      <c r="Q15" s="23"/>
    </row>
    <row r="16" hidden="1" outlineLevel="1">
      <c r="B16" s="10"/>
      <c r="C16" s="19" t="str">
        <f>"Total management fees for the entire year of " &amp; AA5 &amp; ":"</f>
        <v>Total management fees for the entire year of 2021:</v>
      </c>
      <c r="D16" s="20"/>
      <c r="E16" s="20"/>
      <c r="F16" s="20"/>
      <c r="G16" s="20"/>
      <c r="H16" s="20"/>
      <c r="I16" s="30">
        <f>sum(I13:I15)</f>
        <v>0</v>
      </c>
      <c r="M16" s="23"/>
      <c r="N16" s="24"/>
      <c r="O16" s="23"/>
      <c r="P16" s="23"/>
      <c r="Q16" s="23"/>
    </row>
    <row r="17">
      <c r="B17" s="7" t="s">
        <v>21</v>
      </c>
      <c r="N17" s="4"/>
    </row>
    <row r="18">
      <c r="N18" s="4"/>
    </row>
    <row r="19">
      <c r="B19" s="31" t="s">
        <v>22</v>
      </c>
      <c r="C19" s="31" t="s">
        <v>23</v>
      </c>
      <c r="D19" s="31" t="s">
        <v>24</v>
      </c>
      <c r="E19" s="31" t="s">
        <v>25</v>
      </c>
      <c r="F19" s="31" t="s">
        <v>26</v>
      </c>
      <c r="G19" s="31" t="s">
        <v>27</v>
      </c>
      <c r="H19" s="31" t="s">
        <v>28</v>
      </c>
      <c r="I19" s="31" t="s">
        <v>29</v>
      </c>
      <c r="J19" s="31" t="s">
        <v>30</v>
      </c>
      <c r="K19" s="31" t="s">
        <v>31</v>
      </c>
      <c r="L19" s="31" t="s">
        <v>32</v>
      </c>
      <c r="M19" s="31" t="s">
        <v>33</v>
      </c>
      <c r="N19" s="32" t="s">
        <v>34</v>
      </c>
      <c r="O19" s="152" t="s">
        <v>232</v>
      </c>
    </row>
    <row r="20">
      <c r="A20" s="33"/>
      <c r="B20" s="34"/>
      <c r="C20" s="35" t="s">
        <v>35</v>
      </c>
      <c r="D20" s="35"/>
      <c r="E20" s="35"/>
      <c r="F20" s="36"/>
      <c r="G20" s="36"/>
      <c r="H20" s="36"/>
      <c r="I20" s="36"/>
      <c r="J20" s="36"/>
      <c r="K20" s="37"/>
      <c r="L20" s="37"/>
      <c r="M20" s="38"/>
      <c r="N20" s="39"/>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row>
    <row r="21">
      <c r="B21" s="40" t="s">
        <v>37</v>
      </c>
      <c r="C21" s="41"/>
      <c r="D21" s="42"/>
      <c r="E21" s="42"/>
      <c r="F21" s="43"/>
      <c r="G21" s="43"/>
      <c r="H21" s="43"/>
      <c r="I21" s="43"/>
      <c r="J21" s="43"/>
      <c r="K21" s="44"/>
      <c r="L21" s="44"/>
      <c r="M21" s="45"/>
    </row>
    <row r="22">
      <c r="B22" s="40" t="s">
        <v>38</v>
      </c>
      <c r="C22" s="41" t="s">
        <v>39</v>
      </c>
      <c r="D22" s="42"/>
      <c r="E22" s="42"/>
      <c r="F22" s="43"/>
      <c r="G22" s="43"/>
      <c r="H22" s="43"/>
      <c r="I22" s="43"/>
      <c r="J22" s="43"/>
      <c r="K22" s="44"/>
      <c r="L22" s="44"/>
      <c r="M22" s="45"/>
      <c r="N22" s="46"/>
      <c r="O22" s="46"/>
      <c r="P22" s="46"/>
      <c r="Q22" s="46"/>
    </row>
    <row r="23">
      <c r="B23" s="40" t="s">
        <v>42</v>
      </c>
      <c r="C23" s="41" t="s">
        <v>43</v>
      </c>
      <c r="D23" s="41" t="s">
        <v>44</v>
      </c>
      <c r="E23" s="42"/>
      <c r="F23" s="43"/>
      <c r="G23" s="43"/>
      <c r="H23" s="43"/>
      <c r="I23" s="43"/>
      <c r="J23" s="43"/>
      <c r="K23" s="44"/>
      <c r="L23" s="44"/>
      <c r="M23" s="45"/>
      <c r="N23" s="46"/>
      <c r="O23" s="46"/>
      <c r="P23" s="46"/>
      <c r="Q23" s="46"/>
    </row>
    <row r="24">
      <c r="B24" s="40" t="s">
        <v>42</v>
      </c>
      <c r="C24" s="41" t="s">
        <v>47</v>
      </c>
      <c r="D24" s="41" t="s">
        <v>48</v>
      </c>
      <c r="E24" s="42"/>
      <c r="F24" s="43"/>
      <c r="G24" s="43"/>
      <c r="H24" s="43"/>
      <c r="I24" s="43"/>
      <c r="J24" s="43"/>
      <c r="K24" s="44"/>
      <c r="L24" s="44"/>
      <c r="M24" s="45"/>
      <c r="N24" s="46" t="s">
        <v>49</v>
      </c>
    </row>
    <row r="25">
      <c r="B25" s="40"/>
      <c r="C25" s="41"/>
      <c r="D25" s="42"/>
      <c r="E25" s="42"/>
      <c r="F25" s="43"/>
      <c r="G25" s="43"/>
      <c r="H25" s="43"/>
      <c r="I25" s="43"/>
      <c r="J25" s="43"/>
      <c r="K25" s="44"/>
      <c r="L25" s="44"/>
      <c r="M25" s="45"/>
      <c r="N25" s="48"/>
    </row>
    <row r="26">
      <c r="B26" s="40" t="s">
        <v>50</v>
      </c>
      <c r="C26" s="41"/>
      <c r="D26" s="42"/>
      <c r="E26" s="42"/>
      <c r="F26" s="43"/>
      <c r="G26" s="43"/>
      <c r="H26" s="43"/>
      <c r="I26" s="43"/>
      <c r="J26" s="43"/>
      <c r="K26" s="44"/>
      <c r="L26" s="44"/>
      <c r="M26" s="45" t="str">
        <f t="shared" ref="M26:M65" si="4">if(Count(F26:L26)&gt;0,sum(F26:L26),"")</f>
        <v/>
      </c>
      <c r="N26" s="48" t="str">
        <f t="shared" ref="N26:N65" si="5">if(ISNUMBER(M26)=false,"",if($J$8&lt;&gt;0,if(M26&lt;&gt;"",M26*$J$8,""),""))</f>
        <v/>
      </c>
    </row>
    <row r="27">
      <c r="B27" s="40">
        <v>1.0</v>
      </c>
      <c r="C27" s="41" t="s">
        <v>51</v>
      </c>
      <c r="D27" s="42"/>
      <c r="E27" s="42"/>
      <c r="F27" s="49"/>
      <c r="G27" s="49"/>
      <c r="H27" s="49"/>
      <c r="I27" s="49"/>
      <c r="J27" s="49"/>
      <c r="K27" s="50"/>
      <c r="L27" s="50"/>
      <c r="M27" s="45" t="str">
        <f t="shared" si="4"/>
        <v/>
      </c>
      <c r="N27" s="48" t="str">
        <f t="shared" si="5"/>
        <v/>
      </c>
      <c r="O27" s="153"/>
    </row>
    <row r="28">
      <c r="B28" s="40">
        <v>2.0</v>
      </c>
      <c r="C28" s="41" t="s">
        <v>52</v>
      </c>
      <c r="D28" s="42"/>
      <c r="E28" s="42"/>
      <c r="F28" s="49"/>
      <c r="G28" s="49"/>
      <c r="H28" s="49"/>
      <c r="I28" s="49"/>
      <c r="J28" s="49"/>
      <c r="K28" s="50"/>
      <c r="L28" s="50"/>
      <c r="M28" s="45" t="str">
        <f t="shared" si="4"/>
        <v/>
      </c>
      <c r="N28" s="48" t="str">
        <f t="shared" si="5"/>
        <v/>
      </c>
      <c r="O28" s="153"/>
    </row>
    <row r="29">
      <c r="B29" s="40">
        <v>3.0</v>
      </c>
      <c r="C29" s="41" t="s">
        <v>53</v>
      </c>
      <c r="D29" s="42"/>
      <c r="E29" s="42"/>
      <c r="F29" s="50"/>
      <c r="G29" s="50"/>
      <c r="H29" s="50"/>
      <c r="I29" s="50"/>
      <c r="J29" s="50"/>
      <c r="K29" s="50"/>
      <c r="L29" s="50"/>
      <c r="M29" s="45" t="str">
        <f t="shared" si="4"/>
        <v/>
      </c>
      <c r="N29" s="48" t="str">
        <f t="shared" si="5"/>
        <v/>
      </c>
      <c r="O29" s="153"/>
    </row>
    <row r="30">
      <c r="B30" s="40" t="s">
        <v>54</v>
      </c>
      <c r="C30" s="41" t="s">
        <v>55</v>
      </c>
      <c r="D30" s="42"/>
      <c r="E30" s="42"/>
      <c r="F30" s="50"/>
      <c r="G30" s="50"/>
      <c r="H30" s="50"/>
      <c r="I30" s="50"/>
      <c r="J30" s="50"/>
      <c r="K30" s="50"/>
      <c r="L30" s="50"/>
      <c r="M30" s="45" t="str">
        <f t="shared" si="4"/>
        <v/>
      </c>
      <c r="N30" s="48" t="str">
        <f t="shared" si="5"/>
        <v/>
      </c>
      <c r="O30" s="153"/>
    </row>
    <row r="31">
      <c r="B31" s="40" t="s">
        <v>56</v>
      </c>
      <c r="C31" s="41" t="s">
        <v>57</v>
      </c>
      <c r="D31" s="42"/>
      <c r="E31" s="42"/>
      <c r="F31" s="50"/>
      <c r="G31" s="50"/>
      <c r="H31" s="50"/>
      <c r="I31" s="50"/>
      <c r="J31" s="50"/>
      <c r="K31" s="50"/>
      <c r="L31" s="50"/>
      <c r="M31" s="45" t="str">
        <f t="shared" si="4"/>
        <v/>
      </c>
      <c r="N31" s="48" t="str">
        <f t="shared" si="5"/>
        <v/>
      </c>
      <c r="O31" s="153"/>
    </row>
    <row r="32">
      <c r="B32" s="40" t="s">
        <v>58</v>
      </c>
      <c r="C32" s="41" t="s">
        <v>59</v>
      </c>
      <c r="D32" s="42"/>
      <c r="E32" s="42"/>
      <c r="F32" s="50"/>
      <c r="G32" s="50"/>
      <c r="H32" s="50"/>
      <c r="I32" s="50"/>
      <c r="J32" s="50"/>
      <c r="K32" s="50"/>
      <c r="L32" s="50"/>
      <c r="M32" s="45" t="str">
        <f t="shared" si="4"/>
        <v/>
      </c>
      <c r="N32" s="48" t="str">
        <f t="shared" si="5"/>
        <v/>
      </c>
      <c r="O32" s="153"/>
    </row>
    <row r="33">
      <c r="B33" s="40">
        <v>5.0</v>
      </c>
      <c r="C33" s="41" t="s">
        <v>60</v>
      </c>
      <c r="D33" s="42"/>
      <c r="E33" s="42"/>
      <c r="F33" s="49"/>
      <c r="G33" s="50"/>
      <c r="H33" s="49"/>
      <c r="I33" s="50"/>
      <c r="J33" s="50"/>
      <c r="K33" s="50"/>
      <c r="L33" s="50"/>
      <c r="M33" s="45" t="str">
        <f t="shared" si="4"/>
        <v/>
      </c>
      <c r="N33" s="48" t="str">
        <f t="shared" si="5"/>
        <v/>
      </c>
      <c r="O33" s="154"/>
      <c r="P33" s="2" t="s">
        <v>61</v>
      </c>
    </row>
    <row r="34">
      <c r="B34" s="40" t="s">
        <v>62</v>
      </c>
      <c r="C34" s="41" t="s">
        <v>63</v>
      </c>
      <c r="D34" s="42"/>
      <c r="E34" s="42"/>
      <c r="F34" s="50"/>
      <c r="G34" s="50"/>
      <c r="H34" s="50"/>
      <c r="I34" s="50"/>
      <c r="J34" s="50"/>
      <c r="K34" s="50"/>
      <c r="L34" s="50"/>
      <c r="M34" s="45" t="str">
        <f t="shared" si="4"/>
        <v/>
      </c>
      <c r="N34" s="48" t="str">
        <f t="shared" si="5"/>
        <v/>
      </c>
      <c r="O34" s="154"/>
    </row>
    <row r="35">
      <c r="B35" s="40" t="s">
        <v>65</v>
      </c>
      <c r="C35" s="41" t="s">
        <v>66</v>
      </c>
      <c r="D35" s="42"/>
      <c r="E35" s="42"/>
      <c r="F35" s="50"/>
      <c r="G35" s="50"/>
      <c r="H35" s="50"/>
      <c r="I35" s="50"/>
      <c r="J35" s="50"/>
      <c r="K35" s="50"/>
      <c r="L35" s="50"/>
      <c r="M35" s="45" t="str">
        <f t="shared" si="4"/>
        <v/>
      </c>
      <c r="N35" s="48" t="str">
        <f t="shared" si="5"/>
        <v/>
      </c>
      <c r="O35" s="154"/>
    </row>
    <row r="36">
      <c r="B36" s="40" t="s">
        <v>67</v>
      </c>
      <c r="C36" s="41" t="s">
        <v>68</v>
      </c>
      <c r="D36" s="42"/>
      <c r="E36" s="42"/>
      <c r="F36" s="50"/>
      <c r="G36" s="50"/>
      <c r="H36" s="50"/>
      <c r="I36" s="50"/>
      <c r="J36" s="50"/>
      <c r="K36" s="50"/>
      <c r="L36" s="50"/>
      <c r="M36" s="45" t="str">
        <f t="shared" si="4"/>
        <v/>
      </c>
      <c r="N36" s="48" t="str">
        <f t="shared" si="5"/>
        <v/>
      </c>
      <c r="O36" s="153"/>
    </row>
    <row r="37">
      <c r="B37" s="40">
        <v>7.0</v>
      </c>
      <c r="C37" s="41" t="s">
        <v>71</v>
      </c>
      <c r="D37" s="42"/>
      <c r="E37" s="42"/>
      <c r="F37" s="50"/>
      <c r="G37" s="50"/>
      <c r="H37" s="50"/>
      <c r="I37" s="50"/>
      <c r="J37" s="50"/>
      <c r="K37" s="50"/>
      <c r="L37" s="50"/>
      <c r="M37" s="45" t="str">
        <f t="shared" si="4"/>
        <v/>
      </c>
      <c r="N37" s="48" t="str">
        <f t="shared" si="5"/>
        <v/>
      </c>
      <c r="O37" s="153"/>
    </row>
    <row r="38">
      <c r="B38" s="40">
        <v>8.0</v>
      </c>
      <c r="C38" s="41" t="s">
        <v>77</v>
      </c>
      <c r="D38" s="42"/>
      <c r="E38" s="42"/>
      <c r="F38" s="50"/>
      <c r="G38" s="50"/>
      <c r="H38" s="50"/>
      <c r="I38" s="50"/>
      <c r="J38" s="50"/>
      <c r="K38" s="50"/>
      <c r="L38" s="50"/>
      <c r="M38" s="45" t="str">
        <f t="shared" si="4"/>
        <v/>
      </c>
      <c r="N38" s="48" t="str">
        <f t="shared" si="5"/>
        <v/>
      </c>
      <c r="O38" s="153"/>
    </row>
    <row r="39">
      <c r="B39" s="40" t="s">
        <v>80</v>
      </c>
      <c r="C39" s="41" t="s">
        <v>81</v>
      </c>
      <c r="D39" s="42"/>
      <c r="E39" s="42"/>
      <c r="F39" s="50"/>
      <c r="G39" s="50"/>
      <c r="H39" s="50"/>
      <c r="I39" s="50"/>
      <c r="J39" s="50"/>
      <c r="K39" s="50"/>
      <c r="L39" s="50"/>
      <c r="M39" s="45" t="str">
        <f t="shared" si="4"/>
        <v/>
      </c>
      <c r="N39" s="48" t="str">
        <f t="shared" si="5"/>
        <v/>
      </c>
      <c r="O39" s="153"/>
    </row>
    <row r="40">
      <c r="B40" s="40" t="s">
        <v>83</v>
      </c>
      <c r="C40" s="41" t="s">
        <v>84</v>
      </c>
      <c r="D40" s="42"/>
      <c r="E40" s="42"/>
      <c r="F40" s="50"/>
      <c r="G40" s="50"/>
      <c r="H40" s="50"/>
      <c r="I40" s="50"/>
      <c r="J40" s="50"/>
      <c r="K40" s="50"/>
      <c r="L40" s="50"/>
      <c r="M40" s="45" t="str">
        <f t="shared" si="4"/>
        <v/>
      </c>
      <c r="N40" s="48" t="str">
        <f t="shared" si="5"/>
        <v/>
      </c>
      <c r="O40" s="153"/>
    </row>
    <row r="41">
      <c r="B41" s="40" t="s">
        <v>87</v>
      </c>
      <c r="C41" s="41" t="s">
        <v>88</v>
      </c>
      <c r="D41" s="42"/>
      <c r="E41" s="42"/>
      <c r="F41" s="50"/>
      <c r="G41" s="50"/>
      <c r="H41" s="50"/>
      <c r="I41" s="50"/>
      <c r="J41" s="50"/>
      <c r="K41" s="50"/>
      <c r="L41" s="50"/>
      <c r="M41" s="45" t="str">
        <f t="shared" si="4"/>
        <v/>
      </c>
      <c r="N41" s="48" t="str">
        <f t="shared" si="5"/>
        <v/>
      </c>
      <c r="O41" s="153"/>
    </row>
    <row r="42">
      <c r="B42" s="40">
        <v>10.0</v>
      </c>
      <c r="C42" s="41" t="s">
        <v>90</v>
      </c>
      <c r="D42" s="42"/>
      <c r="E42" s="42"/>
      <c r="F42" s="49"/>
      <c r="G42" s="49"/>
      <c r="H42" s="49"/>
      <c r="I42" s="50"/>
      <c r="J42" s="50"/>
      <c r="K42" s="50"/>
      <c r="L42" s="50"/>
      <c r="M42" s="45" t="str">
        <f t="shared" si="4"/>
        <v/>
      </c>
      <c r="N42" s="48" t="str">
        <f t="shared" si="5"/>
        <v/>
      </c>
      <c r="O42" s="153"/>
    </row>
    <row r="43">
      <c r="B43" s="40" t="s">
        <v>92</v>
      </c>
      <c r="C43" s="41" t="s">
        <v>93</v>
      </c>
      <c r="D43" s="41"/>
      <c r="E43" s="42"/>
      <c r="F43" s="50"/>
      <c r="G43" s="50"/>
      <c r="H43" s="50"/>
      <c r="I43" s="50"/>
      <c r="J43" s="50"/>
      <c r="K43" s="50"/>
      <c r="L43" s="50"/>
      <c r="M43" s="45" t="str">
        <f t="shared" si="4"/>
        <v/>
      </c>
      <c r="N43" s="48" t="str">
        <f t="shared" si="5"/>
        <v/>
      </c>
      <c r="O43" s="153"/>
    </row>
    <row r="44">
      <c r="B44" s="40"/>
      <c r="C44" s="41" t="s">
        <v>94</v>
      </c>
      <c r="D44" s="41" t="s">
        <v>95</v>
      </c>
      <c r="E44" s="42"/>
      <c r="F44" s="50"/>
      <c r="G44" s="50"/>
      <c r="H44" s="50"/>
      <c r="I44" s="50"/>
      <c r="J44" s="50"/>
      <c r="K44" s="50"/>
      <c r="L44" s="50"/>
      <c r="M44" s="45" t="str">
        <f t="shared" si="4"/>
        <v/>
      </c>
      <c r="N44" s="48" t="str">
        <f t="shared" si="5"/>
        <v/>
      </c>
      <c r="O44" s="153"/>
    </row>
    <row r="45">
      <c r="B45" s="40"/>
      <c r="C45" s="41" t="s">
        <v>96</v>
      </c>
      <c r="D45" s="41" t="s">
        <v>97</v>
      </c>
      <c r="E45" s="42"/>
      <c r="F45" s="50"/>
      <c r="G45" s="50"/>
      <c r="H45" s="50"/>
      <c r="I45" s="50"/>
      <c r="J45" s="50"/>
      <c r="K45" s="50"/>
      <c r="L45" s="50"/>
      <c r="M45" s="45" t="str">
        <f t="shared" si="4"/>
        <v/>
      </c>
      <c r="N45" s="48" t="str">
        <f t="shared" si="5"/>
        <v/>
      </c>
      <c r="O45" s="153"/>
    </row>
    <row r="46">
      <c r="B46" s="40"/>
      <c r="C46" s="41" t="s">
        <v>98</v>
      </c>
      <c r="D46" s="42"/>
      <c r="E46" s="42"/>
      <c r="F46" s="50"/>
      <c r="G46" s="50"/>
      <c r="H46" s="50"/>
      <c r="I46" s="50"/>
      <c r="J46" s="50"/>
      <c r="K46" s="50"/>
      <c r="L46" s="50"/>
      <c r="M46" s="45" t="str">
        <f t="shared" si="4"/>
        <v/>
      </c>
      <c r="N46" s="48" t="str">
        <f t="shared" si="5"/>
        <v/>
      </c>
      <c r="O46" s="153"/>
    </row>
    <row r="47">
      <c r="B47" s="40">
        <v>12.0</v>
      </c>
      <c r="C47" s="41" t="s">
        <v>99</v>
      </c>
      <c r="D47" s="42"/>
      <c r="E47" s="42"/>
      <c r="F47" s="49"/>
      <c r="G47" s="50"/>
      <c r="H47" s="50"/>
      <c r="I47" s="50"/>
      <c r="J47" s="50"/>
      <c r="K47" s="50"/>
      <c r="L47" s="50"/>
      <c r="M47" s="45" t="str">
        <f t="shared" si="4"/>
        <v/>
      </c>
      <c r="N47" s="48" t="str">
        <f t="shared" si="5"/>
        <v/>
      </c>
      <c r="O47" s="153"/>
      <c r="P47" s="2" t="s">
        <v>1070</v>
      </c>
    </row>
    <row r="48">
      <c r="B48" s="63" t="s">
        <v>100</v>
      </c>
      <c r="C48" s="64" t="s">
        <v>101</v>
      </c>
      <c r="D48" s="64"/>
      <c r="E48" s="65"/>
      <c r="F48" s="220"/>
      <c r="G48" s="220"/>
      <c r="H48" s="220"/>
      <c r="I48" s="220"/>
      <c r="J48" s="220"/>
      <c r="K48" s="220"/>
      <c r="L48" s="220"/>
      <c r="M48" s="67" t="str">
        <f t="shared" si="4"/>
        <v/>
      </c>
      <c r="N48" s="68" t="str">
        <f t="shared" si="5"/>
        <v/>
      </c>
      <c r="O48" s="155"/>
      <c r="P48" s="2"/>
    </row>
    <row r="49">
      <c r="B49" s="63"/>
      <c r="C49" s="64" t="s">
        <v>102</v>
      </c>
      <c r="D49" s="64" t="s">
        <v>97</v>
      </c>
      <c r="E49" s="65"/>
      <c r="F49" s="125"/>
      <c r="G49" s="125"/>
      <c r="H49" s="220"/>
      <c r="I49" s="220"/>
      <c r="J49" s="220"/>
      <c r="K49" s="220"/>
      <c r="L49" s="220"/>
      <c r="M49" s="67" t="str">
        <f t="shared" si="4"/>
        <v/>
      </c>
      <c r="N49" s="68" t="str">
        <f t="shared" si="5"/>
        <v/>
      </c>
      <c r="O49" s="155"/>
      <c r="P49" s="2" t="s">
        <v>104</v>
      </c>
    </row>
    <row r="50">
      <c r="B50" s="40"/>
      <c r="C50" s="64" t="s">
        <v>105</v>
      </c>
      <c r="D50" s="64" t="s">
        <v>106</v>
      </c>
      <c r="E50" s="65"/>
      <c r="F50" s="220"/>
      <c r="G50" s="220"/>
      <c r="H50" s="220"/>
      <c r="I50" s="220"/>
      <c r="J50" s="220"/>
      <c r="K50" s="220"/>
      <c r="L50" s="220"/>
      <c r="M50" s="67" t="str">
        <f t="shared" si="4"/>
        <v/>
      </c>
      <c r="N50" s="68" t="str">
        <f t="shared" si="5"/>
        <v/>
      </c>
      <c r="O50" s="156"/>
      <c r="P50" s="73" t="s">
        <v>107</v>
      </c>
    </row>
    <row r="51">
      <c r="B51" s="40"/>
      <c r="C51" s="64" t="s">
        <v>108</v>
      </c>
      <c r="D51" s="42"/>
      <c r="E51" s="42"/>
      <c r="F51" s="50"/>
      <c r="G51" s="50"/>
      <c r="H51" s="50"/>
      <c r="I51" s="50"/>
      <c r="J51" s="50"/>
      <c r="K51" s="50"/>
      <c r="L51" s="50"/>
      <c r="M51" s="67" t="str">
        <f t="shared" si="4"/>
        <v/>
      </c>
      <c r="N51" s="68" t="str">
        <f t="shared" si="5"/>
        <v/>
      </c>
      <c r="O51" s="156"/>
    </row>
    <row r="52">
      <c r="B52" s="40" t="s">
        <v>109</v>
      </c>
      <c r="C52" s="41" t="s">
        <v>110</v>
      </c>
      <c r="D52" s="42"/>
      <c r="E52" s="42"/>
      <c r="F52" s="50"/>
      <c r="G52" s="50"/>
      <c r="H52" s="50"/>
      <c r="I52" s="50"/>
      <c r="J52" s="50"/>
      <c r="K52" s="50"/>
      <c r="L52" s="50"/>
      <c r="M52" s="45" t="str">
        <f t="shared" si="4"/>
        <v/>
      </c>
      <c r="N52" s="48" t="str">
        <f t="shared" si="5"/>
        <v/>
      </c>
      <c r="O52" s="153"/>
    </row>
    <row r="53">
      <c r="B53" s="40"/>
      <c r="C53" s="41" t="s">
        <v>111</v>
      </c>
      <c r="D53" s="41"/>
      <c r="E53" s="42"/>
      <c r="F53" s="50"/>
      <c r="G53" s="50"/>
      <c r="H53" s="50"/>
      <c r="I53" s="50"/>
      <c r="J53" s="50"/>
      <c r="K53" s="50"/>
      <c r="L53" s="50"/>
      <c r="M53" s="45" t="str">
        <f t="shared" si="4"/>
        <v/>
      </c>
      <c r="N53" s="48" t="str">
        <f t="shared" si="5"/>
        <v/>
      </c>
      <c r="O53" s="153"/>
    </row>
    <row r="54">
      <c r="B54" s="40" t="s">
        <v>112</v>
      </c>
      <c r="C54" s="41" t="s">
        <v>113</v>
      </c>
      <c r="D54" s="42"/>
      <c r="E54" s="42"/>
      <c r="F54" s="50"/>
      <c r="G54" s="50"/>
      <c r="H54" s="50"/>
      <c r="I54" s="50"/>
      <c r="J54" s="50"/>
      <c r="K54" s="50"/>
      <c r="L54" s="50"/>
      <c r="M54" s="45" t="str">
        <f t="shared" si="4"/>
        <v/>
      </c>
      <c r="N54" s="48" t="str">
        <f t="shared" si="5"/>
        <v/>
      </c>
      <c r="O54" s="153"/>
    </row>
    <row r="55">
      <c r="B55" s="40"/>
      <c r="C55" s="41" t="s">
        <v>114</v>
      </c>
      <c r="D55" s="42"/>
      <c r="E55" s="42"/>
      <c r="F55" s="50"/>
      <c r="G55" s="50"/>
      <c r="H55" s="50"/>
      <c r="I55" s="50"/>
      <c r="J55" s="50"/>
      <c r="K55" s="50"/>
      <c r="L55" s="50"/>
      <c r="M55" s="45" t="str">
        <f t="shared" si="4"/>
        <v/>
      </c>
      <c r="N55" s="48" t="str">
        <f t="shared" si="5"/>
        <v/>
      </c>
      <c r="O55" s="153"/>
    </row>
    <row r="56">
      <c r="B56" s="40" t="s">
        <v>115</v>
      </c>
      <c r="C56" s="41" t="s">
        <v>116</v>
      </c>
      <c r="D56" s="42"/>
      <c r="E56" s="42"/>
      <c r="F56" s="50"/>
      <c r="G56" s="50"/>
      <c r="H56" s="50"/>
      <c r="I56" s="50"/>
      <c r="J56" s="50"/>
      <c r="K56" s="50"/>
      <c r="L56" s="50"/>
      <c r="M56" s="45" t="str">
        <f t="shared" si="4"/>
        <v/>
      </c>
      <c r="N56" s="48" t="str">
        <f t="shared" si="5"/>
        <v/>
      </c>
      <c r="O56" s="153"/>
    </row>
    <row r="57">
      <c r="B57" s="40"/>
      <c r="C57" s="41" t="s">
        <v>117</v>
      </c>
      <c r="D57" s="42"/>
      <c r="E57" s="42"/>
      <c r="F57" s="50"/>
      <c r="G57" s="50"/>
      <c r="H57" s="50"/>
      <c r="I57" s="50"/>
      <c r="J57" s="50"/>
      <c r="K57" s="50"/>
      <c r="L57" s="50"/>
      <c r="M57" s="45" t="str">
        <f t="shared" si="4"/>
        <v/>
      </c>
      <c r="N57" s="48" t="str">
        <f t="shared" si="5"/>
        <v/>
      </c>
      <c r="O57" s="153"/>
    </row>
    <row r="58">
      <c r="B58" s="40"/>
      <c r="C58" s="41" t="s">
        <v>117</v>
      </c>
      <c r="D58" s="42"/>
      <c r="E58" s="42"/>
      <c r="F58" s="50"/>
      <c r="G58" s="50"/>
      <c r="H58" s="50"/>
      <c r="I58" s="50"/>
      <c r="J58" s="50"/>
      <c r="K58" s="50"/>
      <c r="L58" s="50"/>
      <c r="M58" s="45" t="str">
        <f t="shared" si="4"/>
        <v/>
      </c>
      <c r="N58" s="48" t="str">
        <f t="shared" si="5"/>
        <v/>
      </c>
      <c r="O58" s="153"/>
    </row>
    <row r="59">
      <c r="B59" s="40"/>
      <c r="C59" s="41" t="s">
        <v>117</v>
      </c>
      <c r="D59" s="42"/>
      <c r="E59" s="42"/>
      <c r="F59" s="50"/>
      <c r="G59" s="50"/>
      <c r="H59" s="50"/>
      <c r="I59" s="50"/>
      <c r="J59" s="50"/>
      <c r="K59" s="50"/>
      <c r="L59" s="50"/>
      <c r="M59" s="45" t="str">
        <f t="shared" si="4"/>
        <v/>
      </c>
      <c r="N59" s="48" t="str">
        <f t="shared" si="5"/>
        <v/>
      </c>
      <c r="O59" s="153"/>
    </row>
    <row r="60">
      <c r="B60" s="40"/>
      <c r="C60" s="41" t="s">
        <v>117</v>
      </c>
      <c r="D60" s="42"/>
      <c r="E60" s="42"/>
      <c r="F60" s="50"/>
      <c r="G60" s="50"/>
      <c r="H60" s="50"/>
      <c r="I60" s="50"/>
      <c r="J60" s="50"/>
      <c r="K60" s="50"/>
      <c r="L60" s="50"/>
      <c r="M60" s="45" t="str">
        <f t="shared" si="4"/>
        <v/>
      </c>
      <c r="N60" s="48" t="str">
        <f t="shared" si="5"/>
        <v/>
      </c>
      <c r="O60" s="153"/>
    </row>
    <row r="61">
      <c r="B61" s="40"/>
      <c r="C61" s="41" t="s">
        <v>117</v>
      </c>
      <c r="D61" s="42"/>
      <c r="E61" s="42"/>
      <c r="F61" s="50"/>
      <c r="G61" s="50"/>
      <c r="H61" s="50"/>
      <c r="I61" s="50"/>
      <c r="J61" s="50"/>
      <c r="K61" s="50"/>
      <c r="L61" s="50"/>
      <c r="M61" s="45" t="str">
        <f t="shared" si="4"/>
        <v/>
      </c>
      <c r="N61" s="48" t="str">
        <f t="shared" si="5"/>
        <v/>
      </c>
      <c r="O61" s="153"/>
    </row>
    <row r="62">
      <c r="B62" s="40"/>
      <c r="C62" s="41" t="s">
        <v>117</v>
      </c>
      <c r="D62" s="42"/>
      <c r="E62" s="42"/>
      <c r="F62" s="50"/>
      <c r="G62" s="50"/>
      <c r="H62" s="50"/>
      <c r="I62" s="50"/>
      <c r="J62" s="50"/>
      <c r="K62" s="50"/>
      <c r="L62" s="50"/>
      <c r="M62" s="45" t="str">
        <f t="shared" si="4"/>
        <v/>
      </c>
      <c r="N62" s="48" t="str">
        <f t="shared" si="5"/>
        <v/>
      </c>
      <c r="O62" s="153"/>
    </row>
    <row r="63">
      <c r="B63" s="40" t="s">
        <v>118</v>
      </c>
      <c r="C63" s="41" t="s">
        <v>119</v>
      </c>
      <c r="D63" s="41"/>
      <c r="E63" s="42"/>
      <c r="F63" s="50"/>
      <c r="G63" s="50"/>
      <c r="H63" s="49"/>
      <c r="I63" s="50"/>
      <c r="J63" s="50"/>
      <c r="K63" s="50"/>
      <c r="L63" s="50"/>
      <c r="M63" s="45" t="str">
        <f t="shared" si="4"/>
        <v/>
      </c>
      <c r="N63" s="48" t="str">
        <f t="shared" si="5"/>
        <v/>
      </c>
      <c r="O63" s="153"/>
    </row>
    <row r="64">
      <c r="B64" s="40"/>
      <c r="C64" s="41" t="s">
        <v>120</v>
      </c>
      <c r="D64" s="42"/>
      <c r="E64" s="42"/>
      <c r="F64" s="50"/>
      <c r="G64" s="50"/>
      <c r="H64" s="50"/>
      <c r="I64" s="50"/>
      <c r="J64" s="50"/>
      <c r="K64" s="50"/>
      <c r="L64" s="50"/>
      <c r="M64" s="45" t="str">
        <f t="shared" si="4"/>
        <v/>
      </c>
      <c r="N64" s="48" t="str">
        <f t="shared" si="5"/>
        <v/>
      </c>
      <c r="O64" s="153"/>
    </row>
    <row r="65">
      <c r="B65" s="40" t="s">
        <v>121</v>
      </c>
      <c r="C65" s="41" t="s">
        <v>122</v>
      </c>
      <c r="D65" s="41"/>
      <c r="E65" s="42"/>
      <c r="F65" s="50"/>
      <c r="G65" s="49"/>
      <c r="H65" s="50"/>
      <c r="I65" s="50"/>
      <c r="J65" s="50"/>
      <c r="K65" s="50"/>
      <c r="L65" s="50"/>
      <c r="M65" s="45" t="str">
        <f t="shared" si="4"/>
        <v/>
      </c>
      <c r="N65" s="48" t="str">
        <f t="shared" si="5"/>
        <v/>
      </c>
      <c r="O65" s="153"/>
    </row>
    <row r="66">
      <c r="B66" s="40"/>
      <c r="C66" s="41" t="s">
        <v>816</v>
      </c>
      <c r="D66" s="41" t="s">
        <v>415</v>
      </c>
      <c r="E66" s="42"/>
      <c r="F66" s="49"/>
      <c r="G66" s="49"/>
      <c r="H66" s="49"/>
      <c r="I66" s="49"/>
      <c r="J66" s="49"/>
      <c r="K66" s="49"/>
      <c r="L66" s="49"/>
      <c r="M66" s="45"/>
      <c r="N66" s="48"/>
      <c r="O66" s="153"/>
      <c r="Q66" s="239" t="s">
        <v>817</v>
      </c>
    </row>
    <row r="67">
      <c r="B67" s="40"/>
      <c r="C67" s="41" t="s">
        <v>123</v>
      </c>
      <c r="D67" s="41" t="s">
        <v>124</v>
      </c>
      <c r="E67" s="42"/>
      <c r="F67" s="49"/>
      <c r="G67" s="49"/>
      <c r="H67" s="49"/>
      <c r="I67" s="49"/>
      <c r="J67" s="49"/>
      <c r="K67" s="49"/>
      <c r="L67" s="49"/>
      <c r="M67" s="45" t="str">
        <f t="shared" ref="M67:M68" si="6">if(Count(F67:L67)&gt;0,sum(F67:L67),"")</f>
        <v/>
      </c>
      <c r="N67" s="48" t="str">
        <f t="shared" ref="N67:N68" si="7">if(ISNUMBER(M67)=false,"",if($J$8&lt;&gt;0,if(M67&lt;&gt;"",M67*$J$8,""),""))</f>
        <v/>
      </c>
      <c r="O67" s="153"/>
    </row>
    <row r="68">
      <c r="B68" s="40"/>
      <c r="C68" s="64" t="s">
        <v>125</v>
      </c>
      <c r="D68" s="41"/>
      <c r="E68" s="41"/>
      <c r="F68" s="50"/>
      <c r="G68" s="50"/>
      <c r="H68" s="49"/>
      <c r="I68" s="50"/>
      <c r="J68" s="50"/>
      <c r="K68" s="50"/>
      <c r="L68" s="50"/>
      <c r="M68" s="45" t="str">
        <f t="shared" si="6"/>
        <v/>
      </c>
      <c r="N68" s="48" t="str">
        <f t="shared" si="7"/>
        <v/>
      </c>
      <c r="O68" s="153"/>
    </row>
    <row r="69">
      <c r="B69" s="40" t="s">
        <v>126</v>
      </c>
      <c r="C69" s="41" t="s">
        <v>127</v>
      </c>
      <c r="D69" s="41"/>
      <c r="E69" s="42"/>
      <c r="F69" s="74" t="s">
        <v>128</v>
      </c>
      <c r="G69" s="74" t="s">
        <v>128</v>
      </c>
      <c r="H69" s="74" t="s">
        <v>128</v>
      </c>
      <c r="I69" s="74" t="s">
        <v>128</v>
      </c>
      <c r="J69" s="74" t="s">
        <v>128</v>
      </c>
      <c r="K69" s="74" t="s">
        <v>128</v>
      </c>
      <c r="L69" s="74" t="s">
        <v>128</v>
      </c>
      <c r="M69" s="74" t="s">
        <v>128</v>
      </c>
      <c r="N69" s="75"/>
      <c r="O69" s="153"/>
      <c r="P69" s="2" t="s">
        <v>129</v>
      </c>
    </row>
    <row r="70">
      <c r="B70" s="40"/>
      <c r="C70" s="41" t="s">
        <v>130</v>
      </c>
      <c r="D70" s="41" t="s">
        <v>95</v>
      </c>
      <c r="E70" s="42"/>
      <c r="F70" s="74" t="s">
        <v>128</v>
      </c>
      <c r="G70" s="74" t="s">
        <v>128</v>
      </c>
      <c r="H70" s="74" t="s">
        <v>128</v>
      </c>
      <c r="I70" s="74" t="s">
        <v>128</v>
      </c>
      <c r="J70" s="74" t="s">
        <v>128</v>
      </c>
      <c r="K70" s="74" t="s">
        <v>128</v>
      </c>
      <c r="L70" s="74" t="s">
        <v>128</v>
      </c>
      <c r="M70" s="74" t="s">
        <v>128</v>
      </c>
      <c r="N70" s="75" t="s">
        <v>128</v>
      </c>
      <c r="O70" s="153"/>
      <c r="P70" s="2" t="s">
        <v>129</v>
      </c>
    </row>
    <row r="71">
      <c r="B71" s="40"/>
      <c r="C71" s="76" t="s">
        <v>131</v>
      </c>
      <c r="D71" s="40"/>
      <c r="E71" s="40"/>
      <c r="F71" s="50"/>
      <c r="G71" s="50"/>
      <c r="H71" s="50"/>
      <c r="I71" s="50"/>
      <c r="J71" s="50"/>
      <c r="K71" s="50"/>
      <c r="L71" s="50"/>
      <c r="M71" s="45" t="str">
        <f>if(Count(F71:L71)&gt;0,sum(F71:L71),"")</f>
        <v/>
      </c>
      <c r="N71" s="48" t="str">
        <f>if(ISNUMBER(M71)=false,"",if($J$8&lt;&gt;0,if(M71&lt;&gt;"",M71*$J$8,""),""))</f>
        <v/>
      </c>
      <c r="O71" s="153"/>
    </row>
    <row r="72">
      <c r="B72" s="40" t="s">
        <v>132</v>
      </c>
      <c r="C72" s="41" t="s">
        <v>133</v>
      </c>
      <c r="D72" s="41"/>
      <c r="E72" s="42"/>
      <c r="F72" s="74"/>
      <c r="G72" s="74"/>
      <c r="H72" s="74"/>
      <c r="I72" s="74"/>
      <c r="J72" s="74"/>
      <c r="K72" s="74"/>
      <c r="L72" s="74"/>
      <c r="M72" s="74"/>
      <c r="N72" s="75"/>
      <c r="O72" s="153"/>
      <c r="P72" s="77"/>
    </row>
    <row r="73">
      <c r="B73" s="40"/>
      <c r="C73" s="41" t="s">
        <v>134</v>
      </c>
      <c r="D73" s="41" t="s">
        <v>95</v>
      </c>
      <c r="E73" s="42"/>
      <c r="F73" s="74" t="s">
        <v>128</v>
      </c>
      <c r="G73" s="74" t="s">
        <v>128</v>
      </c>
      <c r="H73" s="74" t="s">
        <v>128</v>
      </c>
      <c r="I73" s="74" t="s">
        <v>128</v>
      </c>
      <c r="J73" s="74" t="s">
        <v>128</v>
      </c>
      <c r="K73" s="74" t="s">
        <v>128</v>
      </c>
      <c r="L73" s="74" t="s">
        <v>128</v>
      </c>
      <c r="M73" s="74" t="s">
        <v>128</v>
      </c>
      <c r="N73" s="75" t="s">
        <v>128</v>
      </c>
      <c r="O73" s="153"/>
      <c r="P73" s="77" t="s">
        <v>136</v>
      </c>
    </row>
    <row r="74">
      <c r="B74" s="40"/>
      <c r="C74" s="76" t="s">
        <v>259</v>
      </c>
      <c r="D74" s="41" t="s">
        <v>260</v>
      </c>
      <c r="E74" s="42"/>
      <c r="F74" s="74" t="s">
        <v>128</v>
      </c>
      <c r="G74" s="74" t="s">
        <v>128</v>
      </c>
      <c r="H74" s="74" t="s">
        <v>128</v>
      </c>
      <c r="I74" s="74" t="s">
        <v>128</v>
      </c>
      <c r="J74" s="74" t="s">
        <v>128</v>
      </c>
      <c r="K74" s="74" t="s">
        <v>128</v>
      </c>
      <c r="L74" s="74" t="s">
        <v>128</v>
      </c>
      <c r="M74" s="74" t="s">
        <v>128</v>
      </c>
      <c r="N74" s="75" t="s">
        <v>128</v>
      </c>
      <c r="O74" s="153"/>
      <c r="P74" s="77" t="s">
        <v>136</v>
      </c>
    </row>
    <row r="75">
      <c r="B75" s="40"/>
      <c r="C75" s="76" t="s">
        <v>261</v>
      </c>
      <c r="D75" s="41" t="s">
        <v>262</v>
      </c>
      <c r="E75" s="41"/>
      <c r="F75" s="49"/>
      <c r="G75" s="49"/>
      <c r="H75" s="49"/>
      <c r="I75" s="50"/>
      <c r="J75" s="50"/>
      <c r="K75" s="50"/>
      <c r="L75" s="50"/>
      <c r="M75" s="45" t="str">
        <f t="shared" ref="M75:M82" si="8">if(Count(F75:L75)&gt;0,sum(F75:L75),"")</f>
        <v/>
      </c>
      <c r="N75" s="48" t="str">
        <f t="shared" ref="N75:N82" si="9">if(ISNUMBER(M75)=false,"",if($J$8&lt;&gt;0,if(M75&lt;&gt;"",M75*$J$8,""),""))</f>
        <v/>
      </c>
      <c r="O75" s="157" t="s">
        <v>268</v>
      </c>
    </row>
    <row r="76">
      <c r="B76" s="40"/>
      <c r="C76" s="76" t="s">
        <v>274</v>
      </c>
      <c r="D76" s="41" t="s">
        <v>275</v>
      </c>
      <c r="E76" s="41"/>
      <c r="F76" s="221"/>
      <c r="G76" s="221"/>
      <c r="H76" s="49"/>
      <c r="I76" s="50"/>
      <c r="J76" s="50"/>
      <c r="K76" s="50"/>
      <c r="L76" s="50"/>
      <c r="M76" s="45" t="str">
        <f t="shared" si="8"/>
        <v/>
      </c>
      <c r="N76" s="48" t="str">
        <f t="shared" si="9"/>
        <v/>
      </c>
      <c r="O76" s="157" t="s">
        <v>282</v>
      </c>
    </row>
    <row r="77">
      <c r="B77" s="40" t="s">
        <v>140</v>
      </c>
      <c r="C77" s="76" t="s">
        <v>137</v>
      </c>
      <c r="D77" s="41"/>
      <c r="E77" s="41"/>
      <c r="F77" s="50"/>
      <c r="G77" s="50"/>
      <c r="H77" s="49"/>
      <c r="I77" s="50"/>
      <c r="J77" s="50"/>
      <c r="K77" s="50"/>
      <c r="L77" s="50"/>
      <c r="M77" s="45" t="str">
        <f t="shared" si="8"/>
        <v/>
      </c>
      <c r="N77" s="48" t="str">
        <f t="shared" si="9"/>
        <v/>
      </c>
      <c r="O77" s="153"/>
    </row>
    <row r="78">
      <c r="B78" s="40" t="s">
        <v>141</v>
      </c>
      <c r="C78" s="42"/>
      <c r="D78" s="41"/>
      <c r="E78" s="41"/>
      <c r="F78" s="50"/>
      <c r="G78" s="50"/>
      <c r="H78" s="49"/>
      <c r="I78" s="50"/>
      <c r="J78" s="50"/>
      <c r="K78" s="50"/>
      <c r="L78" s="50"/>
      <c r="M78" s="45" t="str">
        <f t="shared" si="8"/>
        <v/>
      </c>
      <c r="N78" s="48" t="str">
        <f t="shared" si="9"/>
        <v/>
      </c>
      <c r="O78" s="153"/>
    </row>
    <row r="79">
      <c r="B79" s="40" t="s">
        <v>142</v>
      </c>
      <c r="C79" s="42"/>
      <c r="D79" s="42"/>
      <c r="E79" s="42"/>
      <c r="F79" s="50"/>
      <c r="G79" s="50"/>
      <c r="H79" s="50"/>
      <c r="I79" s="50"/>
      <c r="J79" s="50"/>
      <c r="K79" s="50"/>
      <c r="L79" s="50"/>
      <c r="M79" s="45" t="str">
        <f t="shared" si="8"/>
        <v/>
      </c>
      <c r="N79" s="48" t="str">
        <f t="shared" si="9"/>
        <v/>
      </c>
      <c r="O79" s="153"/>
    </row>
    <row r="80">
      <c r="B80" s="40" t="s">
        <v>143</v>
      </c>
      <c r="C80" s="42"/>
      <c r="D80" s="42"/>
      <c r="E80" s="42"/>
      <c r="F80" s="50"/>
      <c r="G80" s="50"/>
      <c r="H80" s="50"/>
      <c r="I80" s="50"/>
      <c r="J80" s="50"/>
      <c r="K80" s="50"/>
      <c r="L80" s="50"/>
      <c r="M80" s="45" t="str">
        <f t="shared" si="8"/>
        <v/>
      </c>
      <c r="N80" s="48" t="str">
        <f t="shared" si="9"/>
        <v/>
      </c>
      <c r="O80" s="153"/>
    </row>
    <row r="81">
      <c r="B81" s="40" t="s">
        <v>144</v>
      </c>
      <c r="C81" s="42"/>
      <c r="D81" s="42"/>
      <c r="E81" s="42"/>
      <c r="F81" s="50"/>
      <c r="G81" s="50"/>
      <c r="H81" s="50"/>
      <c r="I81" s="50"/>
      <c r="J81" s="50"/>
      <c r="K81" s="50"/>
      <c r="L81" s="50"/>
      <c r="M81" s="45" t="str">
        <f t="shared" si="8"/>
        <v/>
      </c>
      <c r="N81" s="48" t="str">
        <f t="shared" si="9"/>
        <v/>
      </c>
      <c r="O81" s="153"/>
    </row>
    <row r="82">
      <c r="B82" s="40" t="s">
        <v>145</v>
      </c>
      <c r="C82" s="42"/>
      <c r="D82" s="42"/>
      <c r="E82" s="42"/>
      <c r="F82" s="50"/>
      <c r="G82" s="50"/>
      <c r="H82" s="50"/>
      <c r="I82" s="50"/>
      <c r="J82" s="50"/>
      <c r="K82" s="50"/>
      <c r="L82" s="50"/>
      <c r="M82" s="45" t="str">
        <f t="shared" si="8"/>
        <v/>
      </c>
      <c r="N82" s="48" t="str">
        <f t="shared" si="9"/>
        <v/>
      </c>
      <c r="O82" s="154"/>
    </row>
    <row r="83">
      <c r="B83" s="33"/>
      <c r="C83" s="33"/>
      <c r="D83" s="33"/>
      <c r="E83" s="33"/>
      <c r="F83" s="147"/>
      <c r="G83" s="147"/>
      <c r="H83" s="147"/>
      <c r="I83" s="147"/>
      <c r="J83" s="147"/>
      <c r="K83" s="147"/>
      <c r="L83" s="147"/>
      <c r="N83" s="4"/>
      <c r="O83" s="45"/>
    </row>
    <row r="84">
      <c r="A84" s="8" t="s">
        <v>146</v>
      </c>
      <c r="B84" s="33"/>
      <c r="C84" s="33"/>
      <c r="D84" s="33"/>
      <c r="E84" s="33"/>
      <c r="F84" s="147"/>
      <c r="G84" s="147"/>
      <c r="H84" s="147"/>
      <c r="I84" s="147"/>
      <c r="J84" s="147"/>
      <c r="K84" s="147"/>
      <c r="L84" s="147"/>
      <c r="N84" s="4"/>
      <c r="O84" s="45"/>
    </row>
    <row r="85">
      <c r="B85" s="81" t="s">
        <v>1071</v>
      </c>
      <c r="C85" s="82"/>
      <c r="D85" s="82"/>
      <c r="E85" s="82"/>
      <c r="F85" s="147"/>
      <c r="G85" s="147"/>
      <c r="H85" s="147"/>
      <c r="I85" s="147"/>
      <c r="J85" s="147"/>
      <c r="K85" s="147"/>
      <c r="L85" s="147"/>
      <c r="N85" s="4"/>
      <c r="O85" s="45"/>
    </row>
    <row r="86">
      <c r="B86" s="33"/>
      <c r="C86" s="33"/>
      <c r="D86" s="33"/>
      <c r="E86" s="33"/>
      <c r="F86" s="147"/>
      <c r="G86" s="147"/>
      <c r="H86" s="147"/>
      <c r="I86" s="147"/>
      <c r="J86" s="147"/>
      <c r="K86" s="147"/>
      <c r="L86" s="147"/>
      <c r="N86" s="4"/>
      <c r="O86" s="158"/>
      <c r="R86" s="83"/>
    </row>
    <row r="87">
      <c r="B87" s="40"/>
      <c r="C87" s="84"/>
      <c r="D87" s="42"/>
      <c r="E87" s="42"/>
      <c r="F87" s="50"/>
      <c r="G87" s="50"/>
      <c r="H87" s="50"/>
      <c r="I87" s="50"/>
      <c r="J87" s="50"/>
      <c r="K87" s="50"/>
      <c r="L87" s="50"/>
      <c r="M87" s="85" t="str">
        <f t="shared" ref="M87:M137" si="10">if(Count(F87:L87)&gt;0,sum(F87:L87),"")</f>
        <v/>
      </c>
      <c r="N87" s="48" t="str">
        <f t="shared" ref="N87:N137" si="11">if(ISNUMBER(M87)=false,"",if($J$8&lt;&gt;0,if(M87&lt;&gt;"",M87*$J$8,""),""))</f>
        <v/>
      </c>
      <c r="O87" s="154"/>
    </row>
    <row r="88">
      <c r="B88" s="40"/>
      <c r="C88" s="84"/>
      <c r="D88" s="42"/>
      <c r="E88" s="42"/>
      <c r="F88" s="50"/>
      <c r="G88" s="50"/>
      <c r="H88" s="50"/>
      <c r="I88" s="50"/>
      <c r="J88" s="50"/>
      <c r="K88" s="50"/>
      <c r="L88" s="50"/>
      <c r="M88" s="85" t="str">
        <f t="shared" si="10"/>
        <v/>
      </c>
      <c r="N88" s="48" t="str">
        <f t="shared" si="11"/>
        <v/>
      </c>
      <c r="O88" s="154"/>
    </row>
    <row r="89">
      <c r="B89" s="40"/>
      <c r="C89" s="84"/>
      <c r="D89" s="42"/>
      <c r="E89" s="42"/>
      <c r="F89" s="50"/>
      <c r="G89" s="50"/>
      <c r="H89" s="50"/>
      <c r="I89" s="50"/>
      <c r="J89" s="50"/>
      <c r="K89" s="50"/>
      <c r="L89" s="50"/>
      <c r="M89" s="85" t="str">
        <f t="shared" si="10"/>
        <v/>
      </c>
      <c r="N89" s="48" t="str">
        <f t="shared" si="11"/>
        <v/>
      </c>
      <c r="O89" s="154"/>
    </row>
    <row r="90">
      <c r="B90" s="40"/>
      <c r="C90" s="84"/>
      <c r="D90" s="42"/>
      <c r="E90" s="42"/>
      <c r="F90" s="50"/>
      <c r="G90" s="50"/>
      <c r="H90" s="50"/>
      <c r="I90" s="50"/>
      <c r="J90" s="50"/>
      <c r="K90" s="50"/>
      <c r="L90" s="50"/>
      <c r="M90" s="85" t="str">
        <f t="shared" si="10"/>
        <v/>
      </c>
      <c r="N90" s="48" t="str">
        <f t="shared" si="11"/>
        <v/>
      </c>
      <c r="O90" s="154"/>
    </row>
    <row r="91">
      <c r="B91" s="40"/>
      <c r="C91" s="84"/>
      <c r="D91" s="42"/>
      <c r="E91" s="42"/>
      <c r="F91" s="50"/>
      <c r="G91" s="50"/>
      <c r="H91" s="50"/>
      <c r="I91" s="50"/>
      <c r="J91" s="50"/>
      <c r="K91" s="50"/>
      <c r="L91" s="50"/>
      <c r="M91" s="85" t="str">
        <f t="shared" si="10"/>
        <v/>
      </c>
      <c r="N91" s="48" t="str">
        <f t="shared" si="11"/>
        <v/>
      </c>
      <c r="O91" s="154"/>
    </row>
    <row r="92">
      <c r="B92" s="40"/>
      <c r="C92" s="84"/>
      <c r="D92" s="42"/>
      <c r="E92" s="42"/>
      <c r="F92" s="50"/>
      <c r="G92" s="50"/>
      <c r="H92" s="50"/>
      <c r="I92" s="50"/>
      <c r="J92" s="50"/>
      <c r="K92" s="50"/>
      <c r="L92" s="50"/>
      <c r="M92" s="85" t="str">
        <f t="shared" si="10"/>
        <v/>
      </c>
      <c r="N92" s="48" t="str">
        <f t="shared" si="11"/>
        <v/>
      </c>
      <c r="O92" s="154"/>
    </row>
    <row r="93">
      <c r="B93" s="40"/>
      <c r="C93" s="84"/>
      <c r="D93" s="42"/>
      <c r="E93" s="42"/>
      <c r="F93" s="50"/>
      <c r="G93" s="50"/>
      <c r="H93" s="50"/>
      <c r="I93" s="50"/>
      <c r="J93" s="50"/>
      <c r="K93" s="50"/>
      <c r="L93" s="50"/>
      <c r="M93" s="85" t="str">
        <f t="shared" si="10"/>
        <v/>
      </c>
      <c r="N93" s="48" t="str">
        <f t="shared" si="11"/>
        <v/>
      </c>
      <c r="O93" s="154"/>
    </row>
    <row r="94">
      <c r="B94" s="40"/>
      <c r="C94" s="84"/>
      <c r="D94" s="42"/>
      <c r="E94" s="42"/>
      <c r="F94" s="50"/>
      <c r="G94" s="50"/>
      <c r="H94" s="50"/>
      <c r="I94" s="50"/>
      <c r="J94" s="50"/>
      <c r="K94" s="50"/>
      <c r="L94" s="50"/>
      <c r="M94" s="85" t="str">
        <f t="shared" si="10"/>
        <v/>
      </c>
      <c r="N94" s="48" t="str">
        <f t="shared" si="11"/>
        <v/>
      </c>
      <c r="O94" s="154"/>
    </row>
    <row r="95">
      <c r="B95" s="40"/>
      <c r="C95" s="84"/>
      <c r="D95" s="42"/>
      <c r="E95" s="42"/>
      <c r="F95" s="50"/>
      <c r="G95" s="50"/>
      <c r="H95" s="50"/>
      <c r="I95" s="50"/>
      <c r="J95" s="50"/>
      <c r="K95" s="50"/>
      <c r="L95" s="50"/>
      <c r="M95" s="85" t="str">
        <f t="shared" si="10"/>
        <v/>
      </c>
      <c r="N95" s="48" t="str">
        <f t="shared" si="11"/>
        <v/>
      </c>
      <c r="O95" s="154"/>
    </row>
    <row r="96">
      <c r="B96" s="40"/>
      <c r="C96" s="84"/>
      <c r="D96" s="42"/>
      <c r="E96" s="42"/>
      <c r="F96" s="50"/>
      <c r="G96" s="50"/>
      <c r="H96" s="50"/>
      <c r="I96" s="50"/>
      <c r="J96" s="50"/>
      <c r="K96" s="50"/>
      <c r="L96" s="50"/>
      <c r="M96" s="85" t="str">
        <f t="shared" si="10"/>
        <v/>
      </c>
      <c r="N96" s="48" t="str">
        <f t="shared" si="11"/>
        <v/>
      </c>
      <c r="O96" s="154"/>
    </row>
    <row r="97">
      <c r="B97" s="40"/>
      <c r="C97" s="84"/>
      <c r="D97" s="42"/>
      <c r="E97" s="42"/>
      <c r="F97" s="50"/>
      <c r="G97" s="50"/>
      <c r="H97" s="50"/>
      <c r="I97" s="50"/>
      <c r="J97" s="50"/>
      <c r="K97" s="50"/>
      <c r="L97" s="50"/>
      <c r="M97" s="85" t="str">
        <f t="shared" si="10"/>
        <v/>
      </c>
      <c r="N97" s="48" t="str">
        <f t="shared" si="11"/>
        <v/>
      </c>
      <c r="O97" s="154"/>
    </row>
    <row r="98">
      <c r="B98" s="40"/>
      <c r="C98" s="84"/>
      <c r="D98" s="42"/>
      <c r="E98" s="42"/>
      <c r="F98" s="50"/>
      <c r="G98" s="50"/>
      <c r="H98" s="50"/>
      <c r="I98" s="50"/>
      <c r="J98" s="50"/>
      <c r="K98" s="50"/>
      <c r="L98" s="50"/>
      <c r="M98" s="85" t="str">
        <f t="shared" si="10"/>
        <v/>
      </c>
      <c r="N98" s="48" t="str">
        <f t="shared" si="11"/>
        <v/>
      </c>
      <c r="O98" s="154"/>
    </row>
    <row r="99">
      <c r="B99" s="40"/>
      <c r="C99" s="84"/>
      <c r="D99" s="42"/>
      <c r="E99" s="42"/>
      <c r="F99" s="50"/>
      <c r="G99" s="50"/>
      <c r="H99" s="50"/>
      <c r="I99" s="50"/>
      <c r="J99" s="50"/>
      <c r="K99" s="50"/>
      <c r="L99" s="50"/>
      <c r="M99" s="85" t="str">
        <f t="shared" si="10"/>
        <v/>
      </c>
      <c r="N99" s="48" t="str">
        <f t="shared" si="11"/>
        <v/>
      </c>
      <c r="O99" s="154"/>
    </row>
    <row r="100">
      <c r="B100" s="40"/>
      <c r="C100" s="84"/>
      <c r="D100" s="42"/>
      <c r="E100" s="42"/>
      <c r="F100" s="50"/>
      <c r="G100" s="50"/>
      <c r="H100" s="50"/>
      <c r="I100" s="50"/>
      <c r="J100" s="50"/>
      <c r="K100" s="50"/>
      <c r="L100" s="50"/>
      <c r="M100" s="85" t="str">
        <f t="shared" si="10"/>
        <v/>
      </c>
      <c r="N100" s="48" t="str">
        <f t="shared" si="11"/>
        <v/>
      </c>
      <c r="O100" s="154"/>
    </row>
    <row r="101">
      <c r="B101" s="40"/>
      <c r="C101" s="84"/>
      <c r="D101" s="42"/>
      <c r="E101" s="42"/>
      <c r="F101" s="50"/>
      <c r="G101" s="50"/>
      <c r="H101" s="50"/>
      <c r="I101" s="50"/>
      <c r="J101" s="50"/>
      <c r="K101" s="50"/>
      <c r="L101" s="50"/>
      <c r="M101" s="85" t="str">
        <f t="shared" si="10"/>
        <v/>
      </c>
      <c r="N101" s="48" t="str">
        <f t="shared" si="11"/>
        <v/>
      </c>
      <c r="O101" s="154"/>
    </row>
    <row r="102">
      <c r="B102" s="40"/>
      <c r="C102" s="84"/>
      <c r="D102" s="42"/>
      <c r="E102" s="42"/>
      <c r="F102" s="50"/>
      <c r="G102" s="50"/>
      <c r="H102" s="50"/>
      <c r="I102" s="50"/>
      <c r="J102" s="50"/>
      <c r="K102" s="50"/>
      <c r="L102" s="50"/>
      <c r="M102" s="85" t="str">
        <f t="shared" si="10"/>
        <v/>
      </c>
      <c r="N102" s="48" t="str">
        <f t="shared" si="11"/>
        <v/>
      </c>
      <c r="O102" s="154"/>
    </row>
    <row r="103">
      <c r="B103" s="40"/>
      <c r="C103" s="84"/>
      <c r="D103" s="42"/>
      <c r="E103" s="42"/>
      <c r="F103" s="50"/>
      <c r="G103" s="50"/>
      <c r="H103" s="50"/>
      <c r="I103" s="50"/>
      <c r="J103" s="50"/>
      <c r="K103" s="50"/>
      <c r="L103" s="50"/>
      <c r="M103" s="85" t="str">
        <f t="shared" si="10"/>
        <v/>
      </c>
      <c r="N103" s="48" t="str">
        <f t="shared" si="11"/>
        <v/>
      </c>
      <c r="O103" s="154"/>
    </row>
    <row r="104">
      <c r="B104" s="40"/>
      <c r="C104" s="84"/>
      <c r="D104" s="42"/>
      <c r="E104" s="42"/>
      <c r="F104" s="50"/>
      <c r="G104" s="50"/>
      <c r="H104" s="50"/>
      <c r="I104" s="50"/>
      <c r="J104" s="50"/>
      <c r="K104" s="50"/>
      <c r="L104" s="50"/>
      <c r="M104" s="85" t="str">
        <f t="shared" si="10"/>
        <v/>
      </c>
      <c r="N104" s="48" t="str">
        <f t="shared" si="11"/>
        <v/>
      </c>
      <c r="O104" s="154"/>
    </row>
    <row r="105">
      <c r="B105" s="40"/>
      <c r="C105" s="84"/>
      <c r="D105" s="42"/>
      <c r="E105" s="42"/>
      <c r="F105" s="50"/>
      <c r="G105" s="50"/>
      <c r="H105" s="50"/>
      <c r="I105" s="50"/>
      <c r="J105" s="50"/>
      <c r="K105" s="50"/>
      <c r="L105" s="50"/>
      <c r="M105" s="85" t="str">
        <f t="shared" si="10"/>
        <v/>
      </c>
      <c r="N105" s="48" t="str">
        <f t="shared" si="11"/>
        <v/>
      </c>
      <c r="O105" s="154"/>
    </row>
    <row r="106">
      <c r="B106" s="40"/>
      <c r="C106" s="84"/>
      <c r="D106" s="42"/>
      <c r="E106" s="42"/>
      <c r="F106" s="50"/>
      <c r="G106" s="50"/>
      <c r="H106" s="50"/>
      <c r="I106" s="50"/>
      <c r="J106" s="50"/>
      <c r="K106" s="50"/>
      <c r="L106" s="50"/>
      <c r="M106" s="85" t="str">
        <f t="shared" si="10"/>
        <v/>
      </c>
      <c r="N106" s="48" t="str">
        <f t="shared" si="11"/>
        <v/>
      </c>
      <c r="O106" s="154"/>
    </row>
    <row r="107">
      <c r="B107" s="40"/>
      <c r="C107" s="84"/>
      <c r="D107" s="42"/>
      <c r="E107" s="42"/>
      <c r="F107" s="50"/>
      <c r="G107" s="50"/>
      <c r="H107" s="50"/>
      <c r="I107" s="50"/>
      <c r="J107" s="50"/>
      <c r="K107" s="50"/>
      <c r="L107" s="50"/>
      <c r="M107" s="85" t="str">
        <f t="shared" si="10"/>
        <v/>
      </c>
      <c r="N107" s="48" t="str">
        <f t="shared" si="11"/>
        <v/>
      </c>
      <c r="O107" s="154"/>
    </row>
    <row r="108">
      <c r="B108" s="40"/>
      <c r="C108" s="84"/>
      <c r="D108" s="42"/>
      <c r="E108" s="42"/>
      <c r="F108" s="50"/>
      <c r="G108" s="50"/>
      <c r="H108" s="50"/>
      <c r="I108" s="50"/>
      <c r="J108" s="50"/>
      <c r="K108" s="50"/>
      <c r="L108" s="50"/>
      <c r="M108" s="85" t="str">
        <f t="shared" si="10"/>
        <v/>
      </c>
      <c r="N108" s="48" t="str">
        <f t="shared" si="11"/>
        <v/>
      </c>
      <c r="O108" s="154"/>
    </row>
    <row r="109">
      <c r="B109" s="40"/>
      <c r="C109" s="84"/>
      <c r="D109" s="42"/>
      <c r="E109" s="42"/>
      <c r="F109" s="50"/>
      <c r="G109" s="50"/>
      <c r="H109" s="50"/>
      <c r="I109" s="50"/>
      <c r="J109" s="50"/>
      <c r="K109" s="50"/>
      <c r="L109" s="50"/>
      <c r="M109" s="85" t="str">
        <f t="shared" si="10"/>
        <v/>
      </c>
      <c r="N109" s="48" t="str">
        <f t="shared" si="11"/>
        <v/>
      </c>
      <c r="O109" s="154"/>
    </row>
    <row r="110">
      <c r="B110" s="40"/>
      <c r="C110" s="84"/>
      <c r="D110" s="42"/>
      <c r="E110" s="42"/>
      <c r="F110" s="50"/>
      <c r="G110" s="50"/>
      <c r="H110" s="50"/>
      <c r="I110" s="50"/>
      <c r="J110" s="50"/>
      <c r="K110" s="50"/>
      <c r="L110" s="50"/>
      <c r="M110" s="85" t="str">
        <f t="shared" si="10"/>
        <v/>
      </c>
      <c r="N110" s="48" t="str">
        <f t="shared" si="11"/>
        <v/>
      </c>
      <c r="O110" s="154"/>
    </row>
    <row r="111">
      <c r="B111" s="40"/>
      <c r="C111" s="84"/>
      <c r="D111" s="42"/>
      <c r="E111" s="42"/>
      <c r="F111" s="50"/>
      <c r="G111" s="50"/>
      <c r="H111" s="50"/>
      <c r="I111" s="50"/>
      <c r="J111" s="50"/>
      <c r="K111" s="50"/>
      <c r="L111" s="50"/>
      <c r="M111" s="85" t="str">
        <f t="shared" si="10"/>
        <v/>
      </c>
      <c r="N111" s="48" t="str">
        <f t="shared" si="11"/>
        <v/>
      </c>
      <c r="O111" s="154"/>
    </row>
    <row r="112">
      <c r="B112" s="40"/>
      <c r="C112" s="84"/>
      <c r="D112" s="42"/>
      <c r="E112" s="42"/>
      <c r="F112" s="50"/>
      <c r="G112" s="50"/>
      <c r="H112" s="50"/>
      <c r="I112" s="50"/>
      <c r="J112" s="50"/>
      <c r="K112" s="50"/>
      <c r="L112" s="50"/>
      <c r="M112" s="85" t="str">
        <f t="shared" si="10"/>
        <v/>
      </c>
      <c r="N112" s="48" t="str">
        <f t="shared" si="11"/>
        <v/>
      </c>
      <c r="O112" s="154"/>
    </row>
    <row r="113">
      <c r="B113" s="40"/>
      <c r="C113" s="84"/>
      <c r="D113" s="42"/>
      <c r="E113" s="42"/>
      <c r="F113" s="50"/>
      <c r="G113" s="50"/>
      <c r="H113" s="50"/>
      <c r="I113" s="50"/>
      <c r="J113" s="50"/>
      <c r="K113" s="50"/>
      <c r="L113" s="50"/>
      <c r="M113" s="85" t="str">
        <f t="shared" si="10"/>
        <v/>
      </c>
      <c r="N113" s="48" t="str">
        <f t="shared" si="11"/>
        <v/>
      </c>
      <c r="O113" s="154"/>
    </row>
    <row r="114">
      <c r="B114" s="40"/>
      <c r="C114" s="84"/>
      <c r="D114" s="42"/>
      <c r="E114" s="42"/>
      <c r="F114" s="50"/>
      <c r="G114" s="50"/>
      <c r="H114" s="50"/>
      <c r="I114" s="50"/>
      <c r="J114" s="50"/>
      <c r="K114" s="50"/>
      <c r="L114" s="50"/>
      <c r="M114" s="85" t="str">
        <f t="shared" si="10"/>
        <v/>
      </c>
      <c r="N114" s="48" t="str">
        <f t="shared" si="11"/>
        <v/>
      </c>
      <c r="O114" s="154"/>
    </row>
    <row r="115">
      <c r="B115" s="40"/>
      <c r="C115" s="84"/>
      <c r="D115" s="42"/>
      <c r="E115" s="42"/>
      <c r="F115" s="50"/>
      <c r="G115" s="50"/>
      <c r="H115" s="50"/>
      <c r="I115" s="50"/>
      <c r="J115" s="50"/>
      <c r="K115" s="50"/>
      <c r="L115" s="50"/>
      <c r="M115" s="85" t="str">
        <f t="shared" si="10"/>
        <v/>
      </c>
      <c r="N115" s="48" t="str">
        <f t="shared" si="11"/>
        <v/>
      </c>
      <c r="O115" s="154"/>
    </row>
    <row r="116">
      <c r="B116" s="40"/>
      <c r="C116" s="84"/>
      <c r="D116" s="42"/>
      <c r="E116" s="42"/>
      <c r="F116" s="50"/>
      <c r="G116" s="50"/>
      <c r="H116" s="50"/>
      <c r="I116" s="50"/>
      <c r="J116" s="50"/>
      <c r="K116" s="50"/>
      <c r="L116" s="50"/>
      <c r="M116" s="85" t="str">
        <f t="shared" si="10"/>
        <v/>
      </c>
      <c r="N116" s="48" t="str">
        <f t="shared" si="11"/>
        <v/>
      </c>
      <c r="O116" s="154"/>
    </row>
    <row r="117">
      <c r="B117" s="40"/>
      <c r="C117" s="84"/>
      <c r="D117" s="42"/>
      <c r="E117" s="42"/>
      <c r="F117" s="50"/>
      <c r="G117" s="50"/>
      <c r="H117" s="50"/>
      <c r="I117" s="50"/>
      <c r="J117" s="50"/>
      <c r="K117" s="50"/>
      <c r="L117" s="50"/>
      <c r="M117" s="85" t="str">
        <f t="shared" si="10"/>
        <v/>
      </c>
      <c r="N117" s="48" t="str">
        <f t="shared" si="11"/>
        <v/>
      </c>
      <c r="O117" s="154"/>
    </row>
    <row r="118">
      <c r="B118" s="40"/>
      <c r="C118" s="84"/>
      <c r="D118" s="42"/>
      <c r="E118" s="42"/>
      <c r="F118" s="50"/>
      <c r="G118" s="50"/>
      <c r="H118" s="50"/>
      <c r="I118" s="50"/>
      <c r="J118" s="50"/>
      <c r="K118" s="50"/>
      <c r="L118" s="50"/>
      <c r="M118" s="85" t="str">
        <f t="shared" si="10"/>
        <v/>
      </c>
      <c r="N118" s="48" t="str">
        <f t="shared" si="11"/>
        <v/>
      </c>
      <c r="O118" s="154"/>
    </row>
    <row r="119">
      <c r="B119" s="40"/>
      <c r="C119" s="84"/>
      <c r="D119" s="42"/>
      <c r="E119" s="42"/>
      <c r="F119" s="50"/>
      <c r="G119" s="50"/>
      <c r="H119" s="50"/>
      <c r="I119" s="50"/>
      <c r="J119" s="50"/>
      <c r="K119" s="50"/>
      <c r="L119" s="50"/>
      <c r="M119" s="85" t="str">
        <f t="shared" si="10"/>
        <v/>
      </c>
      <c r="N119" s="48" t="str">
        <f t="shared" si="11"/>
        <v/>
      </c>
      <c r="O119" s="154"/>
    </row>
    <row r="120">
      <c r="B120" s="40"/>
      <c r="C120" s="84"/>
      <c r="D120" s="42"/>
      <c r="E120" s="42"/>
      <c r="F120" s="50"/>
      <c r="G120" s="50"/>
      <c r="H120" s="50"/>
      <c r="I120" s="50"/>
      <c r="J120" s="50"/>
      <c r="K120" s="50"/>
      <c r="L120" s="50"/>
      <c r="M120" s="85" t="str">
        <f t="shared" si="10"/>
        <v/>
      </c>
      <c r="N120" s="48" t="str">
        <f t="shared" si="11"/>
        <v/>
      </c>
      <c r="O120" s="154"/>
    </row>
    <row r="121">
      <c r="B121" s="40"/>
      <c r="C121" s="84"/>
      <c r="D121" s="42"/>
      <c r="E121" s="42"/>
      <c r="F121" s="50"/>
      <c r="G121" s="50"/>
      <c r="H121" s="50"/>
      <c r="I121" s="50"/>
      <c r="J121" s="50"/>
      <c r="K121" s="50"/>
      <c r="L121" s="50"/>
      <c r="M121" s="85" t="str">
        <f t="shared" si="10"/>
        <v/>
      </c>
      <c r="N121" s="48" t="str">
        <f t="shared" si="11"/>
        <v/>
      </c>
      <c r="O121" s="154"/>
    </row>
    <row r="122">
      <c r="B122" s="40"/>
      <c r="C122" s="84"/>
      <c r="D122" s="42"/>
      <c r="E122" s="42"/>
      <c r="F122" s="50"/>
      <c r="G122" s="50"/>
      <c r="H122" s="50"/>
      <c r="I122" s="50"/>
      <c r="J122" s="50"/>
      <c r="K122" s="50"/>
      <c r="L122" s="50"/>
      <c r="M122" s="85" t="str">
        <f t="shared" si="10"/>
        <v/>
      </c>
      <c r="N122" s="48" t="str">
        <f t="shared" si="11"/>
        <v/>
      </c>
      <c r="O122" s="154"/>
    </row>
    <row r="123">
      <c r="B123" s="40"/>
      <c r="C123" s="84"/>
      <c r="D123" s="42"/>
      <c r="E123" s="42"/>
      <c r="F123" s="50"/>
      <c r="G123" s="50"/>
      <c r="H123" s="50"/>
      <c r="I123" s="50"/>
      <c r="J123" s="50"/>
      <c r="K123" s="50"/>
      <c r="L123" s="50"/>
      <c r="M123" s="85" t="str">
        <f t="shared" si="10"/>
        <v/>
      </c>
      <c r="N123" s="48" t="str">
        <f t="shared" si="11"/>
        <v/>
      </c>
      <c r="O123" s="154"/>
    </row>
    <row r="124">
      <c r="B124" s="40"/>
      <c r="C124" s="84"/>
      <c r="D124" s="42"/>
      <c r="E124" s="42"/>
      <c r="F124" s="50"/>
      <c r="G124" s="50"/>
      <c r="H124" s="50"/>
      <c r="I124" s="50"/>
      <c r="J124" s="50"/>
      <c r="K124" s="50"/>
      <c r="L124" s="50"/>
      <c r="M124" s="85" t="str">
        <f t="shared" si="10"/>
        <v/>
      </c>
      <c r="N124" s="48" t="str">
        <f t="shared" si="11"/>
        <v/>
      </c>
      <c r="O124" s="154"/>
    </row>
    <row r="125">
      <c r="B125" s="40"/>
      <c r="C125" s="84"/>
      <c r="D125" s="42"/>
      <c r="E125" s="42"/>
      <c r="F125" s="50"/>
      <c r="G125" s="50"/>
      <c r="H125" s="50"/>
      <c r="I125" s="50"/>
      <c r="J125" s="50"/>
      <c r="K125" s="50"/>
      <c r="L125" s="50"/>
      <c r="M125" s="85" t="str">
        <f t="shared" si="10"/>
        <v/>
      </c>
      <c r="N125" s="48" t="str">
        <f t="shared" si="11"/>
        <v/>
      </c>
      <c r="O125" s="154"/>
    </row>
    <row r="126">
      <c r="B126" s="40"/>
      <c r="C126" s="84"/>
      <c r="D126" s="42"/>
      <c r="E126" s="42"/>
      <c r="F126" s="50"/>
      <c r="G126" s="50"/>
      <c r="H126" s="50"/>
      <c r="I126" s="50"/>
      <c r="J126" s="50"/>
      <c r="K126" s="50"/>
      <c r="L126" s="50"/>
      <c r="M126" s="85" t="str">
        <f t="shared" si="10"/>
        <v/>
      </c>
      <c r="N126" s="48" t="str">
        <f t="shared" si="11"/>
        <v/>
      </c>
      <c r="O126" s="154"/>
    </row>
    <row r="127">
      <c r="B127" s="40"/>
      <c r="C127" s="84"/>
      <c r="D127" s="42"/>
      <c r="E127" s="42"/>
      <c r="F127" s="50"/>
      <c r="G127" s="50"/>
      <c r="H127" s="50"/>
      <c r="I127" s="50"/>
      <c r="J127" s="50"/>
      <c r="K127" s="50"/>
      <c r="L127" s="50"/>
      <c r="M127" s="85" t="str">
        <f t="shared" si="10"/>
        <v/>
      </c>
      <c r="N127" s="48" t="str">
        <f t="shared" si="11"/>
        <v/>
      </c>
      <c r="O127" s="154"/>
    </row>
    <row r="128">
      <c r="B128" s="40"/>
      <c r="C128" s="84"/>
      <c r="D128" s="42"/>
      <c r="E128" s="42"/>
      <c r="F128" s="50"/>
      <c r="G128" s="50"/>
      <c r="H128" s="50"/>
      <c r="I128" s="50"/>
      <c r="J128" s="50"/>
      <c r="K128" s="50"/>
      <c r="L128" s="50"/>
      <c r="M128" s="85" t="str">
        <f t="shared" si="10"/>
        <v/>
      </c>
      <c r="N128" s="48" t="str">
        <f t="shared" si="11"/>
        <v/>
      </c>
      <c r="O128" s="154"/>
    </row>
    <row r="129">
      <c r="B129" s="40"/>
      <c r="C129" s="84"/>
      <c r="D129" s="42"/>
      <c r="E129" s="42"/>
      <c r="F129" s="50"/>
      <c r="G129" s="50"/>
      <c r="H129" s="50"/>
      <c r="I129" s="50"/>
      <c r="J129" s="50"/>
      <c r="K129" s="50"/>
      <c r="L129" s="50"/>
      <c r="M129" s="85" t="str">
        <f t="shared" si="10"/>
        <v/>
      </c>
      <c r="N129" s="48" t="str">
        <f t="shared" si="11"/>
        <v/>
      </c>
      <c r="O129" s="154"/>
    </row>
    <row r="130">
      <c r="B130" s="40"/>
      <c r="C130" s="84"/>
      <c r="D130" s="42"/>
      <c r="E130" s="42"/>
      <c r="F130" s="50"/>
      <c r="G130" s="50"/>
      <c r="H130" s="50"/>
      <c r="I130" s="50"/>
      <c r="J130" s="50"/>
      <c r="K130" s="50"/>
      <c r="L130" s="50"/>
      <c r="M130" s="85" t="str">
        <f t="shared" si="10"/>
        <v/>
      </c>
      <c r="N130" s="48" t="str">
        <f t="shared" si="11"/>
        <v/>
      </c>
      <c r="O130" s="154"/>
    </row>
    <row r="131">
      <c r="B131" s="40"/>
      <c r="C131" s="84"/>
      <c r="D131" s="42"/>
      <c r="E131" s="42"/>
      <c r="F131" s="50"/>
      <c r="G131" s="50"/>
      <c r="H131" s="50"/>
      <c r="I131" s="50"/>
      <c r="J131" s="50"/>
      <c r="K131" s="50"/>
      <c r="L131" s="50"/>
      <c r="M131" s="85" t="str">
        <f t="shared" si="10"/>
        <v/>
      </c>
      <c r="N131" s="48" t="str">
        <f t="shared" si="11"/>
        <v/>
      </c>
      <c r="O131" s="154"/>
    </row>
    <row r="132">
      <c r="B132" s="40"/>
      <c r="C132" s="84"/>
      <c r="D132" s="42"/>
      <c r="E132" s="42"/>
      <c r="F132" s="50"/>
      <c r="G132" s="50"/>
      <c r="H132" s="50"/>
      <c r="I132" s="50"/>
      <c r="J132" s="50"/>
      <c r="K132" s="50"/>
      <c r="L132" s="50"/>
      <c r="M132" s="85" t="str">
        <f t="shared" si="10"/>
        <v/>
      </c>
      <c r="N132" s="48" t="str">
        <f t="shared" si="11"/>
        <v/>
      </c>
      <c r="O132" s="154"/>
    </row>
    <row r="133">
      <c r="B133" s="40"/>
      <c r="C133" s="84"/>
      <c r="D133" s="42"/>
      <c r="E133" s="42"/>
      <c r="F133" s="50"/>
      <c r="G133" s="50"/>
      <c r="H133" s="50"/>
      <c r="I133" s="50"/>
      <c r="J133" s="50"/>
      <c r="K133" s="50"/>
      <c r="L133" s="50"/>
      <c r="M133" s="85" t="str">
        <f t="shared" si="10"/>
        <v/>
      </c>
      <c r="N133" s="48" t="str">
        <f t="shared" si="11"/>
        <v/>
      </c>
      <c r="O133" s="154"/>
    </row>
    <row r="134">
      <c r="B134" s="40"/>
      <c r="C134" s="84"/>
      <c r="D134" s="42"/>
      <c r="E134" s="42"/>
      <c r="F134" s="50"/>
      <c r="G134" s="50"/>
      <c r="H134" s="50"/>
      <c r="I134" s="50"/>
      <c r="J134" s="50"/>
      <c r="K134" s="50"/>
      <c r="L134" s="50"/>
      <c r="M134" s="85" t="str">
        <f t="shared" si="10"/>
        <v/>
      </c>
      <c r="N134" s="48" t="str">
        <f t="shared" si="11"/>
        <v/>
      </c>
      <c r="O134" s="154"/>
    </row>
    <row r="135">
      <c r="B135" s="40"/>
      <c r="C135" s="84"/>
      <c r="D135" s="42"/>
      <c r="E135" s="42"/>
      <c r="F135" s="50"/>
      <c r="G135" s="50"/>
      <c r="H135" s="50"/>
      <c r="I135" s="50"/>
      <c r="J135" s="50"/>
      <c r="K135" s="50"/>
      <c r="L135" s="50"/>
      <c r="M135" s="85" t="str">
        <f t="shared" si="10"/>
        <v/>
      </c>
      <c r="N135" s="48" t="str">
        <f t="shared" si="11"/>
        <v/>
      </c>
      <c r="O135" s="154"/>
    </row>
    <row r="136">
      <c r="B136" s="40"/>
      <c r="C136" s="84"/>
      <c r="D136" s="42"/>
      <c r="E136" s="42"/>
      <c r="F136" s="50"/>
      <c r="G136" s="50"/>
      <c r="H136" s="50"/>
      <c r="I136" s="50"/>
      <c r="J136" s="50"/>
      <c r="K136" s="50"/>
      <c r="L136" s="50"/>
      <c r="M136" s="85" t="str">
        <f t="shared" si="10"/>
        <v/>
      </c>
      <c r="N136" s="48" t="str">
        <f t="shared" si="11"/>
        <v/>
      </c>
      <c r="O136" s="154"/>
    </row>
    <row r="137">
      <c r="B137" s="40"/>
      <c r="C137" s="84"/>
      <c r="D137" s="42"/>
      <c r="E137" s="42"/>
      <c r="F137" s="50"/>
      <c r="G137" s="50"/>
      <c r="H137" s="50"/>
      <c r="I137" s="50"/>
      <c r="J137" s="50"/>
      <c r="K137" s="50"/>
      <c r="L137" s="50"/>
      <c r="M137" s="85" t="str">
        <f t="shared" si="10"/>
        <v/>
      </c>
      <c r="N137" s="48" t="str">
        <f t="shared" si="11"/>
        <v/>
      </c>
      <c r="O137" s="154"/>
    </row>
    <row r="138">
      <c r="A138" s="7"/>
      <c r="B138" s="86"/>
      <c r="C138" s="87"/>
      <c r="D138" s="88"/>
      <c r="E138" s="88"/>
      <c r="F138" s="44"/>
      <c r="G138" s="44"/>
      <c r="H138" s="43"/>
      <c r="I138" s="44"/>
      <c r="J138" s="44"/>
      <c r="K138" s="44"/>
      <c r="L138" s="44"/>
      <c r="M138" s="44"/>
      <c r="N138" s="44"/>
    </row>
    <row r="139">
      <c r="A139" s="228" t="s">
        <v>148</v>
      </c>
      <c r="B139" s="86"/>
      <c r="C139" s="87"/>
      <c r="D139" s="88"/>
      <c r="E139" s="88"/>
      <c r="F139" s="229" t="s">
        <v>1072</v>
      </c>
      <c r="M139" s="44"/>
      <c r="N139" s="44"/>
    </row>
    <row r="140">
      <c r="A140" s="7"/>
      <c r="B140" s="86"/>
      <c r="C140" s="87"/>
      <c r="D140" s="88"/>
      <c r="E140" s="88"/>
      <c r="F140" s="44"/>
      <c r="J140" s="44"/>
      <c r="K140" s="44"/>
      <c r="L140" s="44"/>
      <c r="M140" s="44"/>
      <c r="N140" s="44"/>
    </row>
    <row r="141">
      <c r="A141" s="7"/>
      <c r="B141" s="90" t="s">
        <v>149</v>
      </c>
      <c r="C141" s="91"/>
      <c r="D141" s="92"/>
      <c r="E141" s="88"/>
      <c r="F141" s="44"/>
      <c r="G141" s="8" t="s">
        <v>464</v>
      </c>
      <c r="H141" s="43"/>
      <c r="I141" s="44"/>
      <c r="J141" s="44"/>
      <c r="K141" s="44"/>
      <c r="L141" s="44"/>
      <c r="M141" s="44"/>
      <c r="N141" s="44"/>
    </row>
    <row r="142">
      <c r="A142" s="7"/>
      <c r="B142" s="93"/>
      <c r="C142" s="94" t="s">
        <v>150</v>
      </c>
      <c r="D142" s="92"/>
      <c r="E142" s="88"/>
      <c r="F142" s="44"/>
      <c r="H142" s="8" t="s">
        <v>465</v>
      </c>
      <c r="I142" s="8" t="s">
        <v>466</v>
      </c>
      <c r="K142" s="44"/>
      <c r="L142" s="44"/>
      <c r="M142" s="44"/>
      <c r="N142" s="44"/>
    </row>
    <row r="143">
      <c r="A143" s="7"/>
      <c r="B143" s="95" t="s">
        <v>151</v>
      </c>
      <c r="C143" s="96" t="s">
        <v>152</v>
      </c>
      <c r="D143" s="92"/>
      <c r="E143" s="88"/>
      <c r="F143" s="44"/>
      <c r="H143" s="230">
        <v>44702.0</v>
      </c>
      <c r="I143" s="143" t="s">
        <v>467</v>
      </c>
      <c r="K143" s="44"/>
      <c r="L143" s="44"/>
      <c r="M143" s="44"/>
      <c r="N143" s="44"/>
    </row>
    <row r="144">
      <c r="A144" s="7"/>
      <c r="B144" s="97"/>
      <c r="C144" s="98" t="s">
        <v>153</v>
      </c>
      <c r="D144" s="92"/>
      <c r="E144" s="88"/>
      <c r="F144" s="44"/>
      <c r="K144" s="44"/>
      <c r="L144" s="44"/>
      <c r="M144" s="44"/>
      <c r="N144" s="44"/>
    </row>
    <row r="145">
      <c r="A145" s="7"/>
      <c r="B145" s="99"/>
      <c r="C145" s="100" t="s">
        <v>154</v>
      </c>
      <c r="D145" s="92"/>
      <c r="E145" s="88"/>
      <c r="F145" s="44"/>
      <c r="K145" s="44"/>
      <c r="L145" s="44"/>
      <c r="M145" s="44"/>
      <c r="N145" s="44"/>
    </row>
    <row r="146">
      <c r="A146" s="7"/>
      <c r="B146" s="160"/>
      <c r="C146" s="43"/>
      <c r="D146" s="161"/>
      <c r="E146" s="88"/>
      <c r="F146" s="101"/>
      <c r="H146" s="43"/>
      <c r="I146" s="44"/>
      <c r="J146" s="44"/>
      <c r="K146" s="44"/>
      <c r="L146" s="44"/>
      <c r="M146" s="44"/>
      <c r="N146" s="44"/>
    </row>
    <row r="147">
      <c r="A147" s="7"/>
      <c r="B147" s="43"/>
      <c r="C147" s="101" t="s">
        <v>156</v>
      </c>
      <c r="D147" s="162" t="s">
        <v>178</v>
      </c>
      <c r="F147" s="101"/>
      <c r="H147" s="43"/>
      <c r="I147" s="44"/>
      <c r="J147" s="44"/>
      <c r="K147" s="44"/>
      <c r="L147" s="44"/>
      <c r="M147" s="44"/>
      <c r="N147" s="44"/>
    </row>
    <row r="148">
      <c r="B148" s="163" t="s">
        <v>301</v>
      </c>
      <c r="C148" s="104"/>
      <c r="D148" s="105"/>
      <c r="F148" s="107"/>
      <c r="G148" s="107"/>
      <c r="H148" s="43"/>
      <c r="I148" s="44"/>
      <c r="J148" s="44"/>
      <c r="K148" s="44"/>
      <c r="L148" s="44"/>
      <c r="M148" s="44"/>
      <c r="N148" s="44"/>
    </row>
    <row r="149">
      <c r="B149" s="108"/>
      <c r="C149" s="108"/>
      <c r="D149" s="164" t="s">
        <v>159</v>
      </c>
      <c r="F149" s="165"/>
      <c r="H149" s="109"/>
      <c r="I149" s="109"/>
      <c r="J149" s="71"/>
      <c r="K149" s="71"/>
      <c r="L149" s="71"/>
      <c r="M149" s="71"/>
      <c r="N149" s="71"/>
      <c r="P149" s="110"/>
      <c r="R149" s="111"/>
      <c r="S149" s="54"/>
      <c r="T149" s="54"/>
      <c r="U149" s="54"/>
      <c r="V149" s="54"/>
      <c r="W149" s="54"/>
      <c r="X149" s="54"/>
      <c r="Y149" s="54"/>
      <c r="Z149" s="54"/>
      <c r="AA149" s="54"/>
      <c r="AB149" s="54"/>
    </row>
    <row r="150">
      <c r="B150" s="108"/>
      <c r="C150" s="164"/>
      <c r="D150" s="164" t="s">
        <v>303</v>
      </c>
      <c r="F150" s="166"/>
      <c r="H150" s="109"/>
      <c r="I150" s="109"/>
      <c r="J150" s="71"/>
      <c r="K150" s="71"/>
      <c r="L150" s="71"/>
      <c r="M150" s="71"/>
      <c r="N150" s="71"/>
      <c r="P150" s="110"/>
      <c r="R150" s="111"/>
      <c r="S150" s="54"/>
      <c r="T150" s="54"/>
      <c r="U150" s="54"/>
      <c r="V150" s="54"/>
      <c r="W150" s="54"/>
      <c r="X150" s="54"/>
      <c r="Y150" s="54"/>
      <c r="Z150" s="54"/>
      <c r="AA150" s="54"/>
      <c r="AB150" s="54"/>
    </row>
    <row r="151">
      <c r="B151" s="108"/>
      <c r="C151" s="164" t="s">
        <v>1073</v>
      </c>
      <c r="D151" s="167" t="s">
        <v>161</v>
      </c>
      <c r="F151" s="166"/>
      <c r="G151" s="52" t="s">
        <v>470</v>
      </c>
      <c r="H151" s="119"/>
      <c r="I151" s="186" t="s">
        <v>471</v>
      </c>
      <c r="J151" s="119"/>
      <c r="K151" s="186" t="s">
        <v>472</v>
      </c>
      <c r="L151" s="71"/>
      <c r="M151" s="119"/>
      <c r="N151" s="119"/>
      <c r="O151" s="71"/>
      <c r="P151" s="71"/>
      <c r="Q151" s="54"/>
      <c r="R151" s="54"/>
      <c r="S151" s="54"/>
      <c r="T151" s="54"/>
      <c r="U151" s="52" t="s">
        <v>69</v>
      </c>
      <c r="V151" s="53" t="s">
        <v>70</v>
      </c>
      <c r="AA151" s="54"/>
      <c r="AB151" s="54"/>
    </row>
    <row r="152">
      <c r="B152" s="108"/>
      <c r="C152" s="164" t="s">
        <v>1074</v>
      </c>
      <c r="D152" s="167" t="s">
        <v>163</v>
      </c>
      <c r="F152" s="166"/>
      <c r="G152" s="231" t="s">
        <v>383</v>
      </c>
      <c r="H152" s="118" t="str">
        <f>N50</f>
        <v/>
      </c>
      <c r="I152" s="232">
        <f t="shared" ref="I152:I153" si="12">F152+H152</f>
        <v>0</v>
      </c>
      <c r="J152" s="119"/>
      <c r="K152" s="132" t="str">
        <f>O50</f>
        <v/>
      </c>
      <c r="L152" s="225" t="s">
        <v>1075</v>
      </c>
      <c r="R152" s="71"/>
      <c r="S152" s="233" t="s">
        <v>475</v>
      </c>
      <c r="T152" s="54"/>
      <c r="U152" s="54"/>
      <c r="V152" s="55" t="s">
        <v>72</v>
      </c>
      <c r="W152" s="56" t="s">
        <v>73</v>
      </c>
      <c r="X152" s="52" t="s">
        <v>74</v>
      </c>
      <c r="Y152" s="56" t="s">
        <v>75</v>
      </c>
      <c r="Z152" s="56" t="s">
        <v>76</v>
      </c>
      <c r="AA152" s="54"/>
      <c r="AB152" s="54"/>
    </row>
    <row r="153">
      <c r="B153" s="108"/>
      <c r="C153" s="129" t="s">
        <v>308</v>
      </c>
      <c r="D153" s="167" t="s">
        <v>164</v>
      </c>
      <c r="F153" s="166"/>
      <c r="G153" s="231" t="s">
        <v>476</v>
      </c>
      <c r="H153" s="132" t="str">
        <f>N33</f>
        <v/>
      </c>
      <c r="I153" s="232">
        <f t="shared" si="12"/>
        <v>0</v>
      </c>
      <c r="J153" s="119"/>
      <c r="K153" s="132" t="str">
        <f>O33</f>
        <v/>
      </c>
      <c r="L153" s="225" t="s">
        <v>1076</v>
      </c>
      <c r="R153" s="71"/>
      <c r="S153" s="233" t="s">
        <v>475</v>
      </c>
      <c r="T153" s="54"/>
      <c r="U153" s="52" t="s">
        <v>78</v>
      </c>
      <c r="V153" s="57"/>
      <c r="W153" s="58" t="str">
        <f t="shared" ref="W153:W156" si="13">V153/$U$153</f>
        <v>#VALUE!</v>
      </c>
      <c r="X153" s="57"/>
      <c r="Y153" s="59" t="str">
        <f t="shared" ref="Y153:Y155" si="14">$S$35*W153</f>
        <v>#VALUE!</v>
      </c>
      <c r="Z153" s="56" t="s">
        <v>79</v>
      </c>
      <c r="AA153" s="54"/>
      <c r="AB153" s="54"/>
    </row>
    <row r="154">
      <c r="B154" s="108"/>
      <c r="C154" s="170" t="s">
        <v>310</v>
      </c>
      <c r="D154" s="171" t="s">
        <v>165</v>
      </c>
      <c r="F154" s="172"/>
      <c r="H154" s="173" t="s">
        <v>311</v>
      </c>
      <c r="I154" s="109"/>
      <c r="J154" s="71"/>
      <c r="K154" s="71"/>
      <c r="L154" s="71" t="s">
        <v>151</v>
      </c>
      <c r="M154" s="71"/>
      <c r="N154" s="71"/>
      <c r="O154" s="54"/>
      <c r="P154" s="234"/>
      <c r="Q154" s="54"/>
      <c r="R154" s="111"/>
      <c r="S154" s="54"/>
      <c r="T154" s="54"/>
      <c r="U154" s="52" t="s">
        <v>82</v>
      </c>
      <c r="V154" s="57"/>
      <c r="W154" s="58" t="str">
        <f t="shared" si="13"/>
        <v>#VALUE!</v>
      </c>
      <c r="X154" s="54"/>
      <c r="Y154" s="59" t="str">
        <f t="shared" si="14"/>
        <v>#VALUE!</v>
      </c>
      <c r="Z154" s="54"/>
      <c r="AA154" s="54"/>
      <c r="AB154" s="54"/>
    </row>
    <row r="155">
      <c r="B155" s="114"/>
      <c r="C155" s="164" t="s">
        <v>167</v>
      </c>
      <c r="D155" s="164" t="s">
        <v>312</v>
      </c>
      <c r="F155" s="174"/>
      <c r="K155" s="175">
        <f>J8</f>
        <v>0</v>
      </c>
      <c r="L155" s="225" t="s">
        <v>1077</v>
      </c>
      <c r="R155" s="111"/>
      <c r="S155" s="233" t="s">
        <v>475</v>
      </c>
      <c r="T155" s="54"/>
      <c r="U155" s="52" t="s">
        <v>85</v>
      </c>
      <c r="V155" s="57"/>
      <c r="W155" s="58" t="str">
        <f t="shared" si="13"/>
        <v>#VALUE!</v>
      </c>
      <c r="X155" s="54"/>
      <c r="Y155" s="59" t="str">
        <f t="shared" si="14"/>
        <v>#VALUE!</v>
      </c>
      <c r="Z155" s="8" t="s">
        <v>86</v>
      </c>
      <c r="AA155" s="54"/>
      <c r="AB155" s="54"/>
    </row>
    <row r="156">
      <c r="B156" s="114"/>
      <c r="C156" s="164" t="s">
        <v>1078</v>
      </c>
      <c r="D156" s="164" t="s">
        <v>168</v>
      </c>
      <c r="F156" s="166"/>
      <c r="H156" s="109"/>
      <c r="I156" s="71"/>
      <c r="J156" s="71"/>
      <c r="K156" s="71"/>
      <c r="L156" s="71"/>
      <c r="M156" s="71"/>
      <c r="N156" s="71"/>
      <c r="P156" s="110"/>
      <c r="R156" s="111"/>
      <c r="S156" s="54"/>
      <c r="T156" s="54"/>
      <c r="U156" s="60" t="s">
        <v>89</v>
      </c>
      <c r="V156" s="57"/>
      <c r="W156" s="58" t="str">
        <f t="shared" si="13"/>
        <v>#VALUE!</v>
      </c>
      <c r="X156" s="54"/>
      <c r="Y156" s="54"/>
      <c r="Z156" s="54"/>
      <c r="AA156" s="54"/>
      <c r="AB156" s="54"/>
    </row>
    <row r="157">
      <c r="B157" s="114"/>
      <c r="C157" s="176" t="s">
        <v>171</v>
      </c>
      <c r="D157" s="176" t="s">
        <v>170</v>
      </c>
      <c r="F157" s="172"/>
      <c r="H157" s="173" t="s">
        <v>311</v>
      </c>
      <c r="J157" s="71"/>
      <c r="K157" s="71"/>
      <c r="L157" s="71"/>
      <c r="M157" s="67"/>
      <c r="P157" s="110"/>
      <c r="R157" s="111"/>
      <c r="S157" s="54"/>
      <c r="T157" s="54"/>
      <c r="U157" s="61" t="s">
        <v>91</v>
      </c>
      <c r="V157" s="62">
        <f>sum(V153:V155)</f>
        <v>0</v>
      </c>
      <c r="W157" s="54"/>
      <c r="X157" s="54"/>
      <c r="Y157" s="54"/>
      <c r="Z157" s="54"/>
      <c r="AA157" s="54"/>
      <c r="AB157" s="54"/>
    </row>
    <row r="158">
      <c r="B158" s="114"/>
      <c r="C158" s="108"/>
      <c r="D158" s="108"/>
      <c r="E158" s="108"/>
      <c r="H158" s="109"/>
      <c r="I158" s="109"/>
      <c r="J158" s="71"/>
      <c r="K158" s="71"/>
      <c r="L158" s="71"/>
      <c r="M158" s="71"/>
      <c r="N158" s="71"/>
      <c r="P158" s="110"/>
      <c r="R158" s="111"/>
      <c r="S158" s="54"/>
      <c r="T158" s="54"/>
      <c r="U158" s="54"/>
      <c r="V158" s="54"/>
      <c r="W158" s="54"/>
      <c r="X158" s="54"/>
      <c r="Y158" s="54"/>
      <c r="Z158" s="54"/>
      <c r="AA158" s="54"/>
      <c r="AB158" s="54"/>
    </row>
    <row r="159">
      <c r="B159" s="163" t="s">
        <v>172</v>
      </c>
      <c r="C159" s="108"/>
      <c r="D159" s="108"/>
      <c r="E159" s="108"/>
      <c r="H159" s="109"/>
      <c r="I159" s="109"/>
      <c r="J159" s="71"/>
      <c r="K159" s="71"/>
      <c r="L159" s="71"/>
      <c r="M159" s="71"/>
      <c r="N159" s="71"/>
      <c r="P159" s="110"/>
      <c r="R159" s="111"/>
      <c r="S159" s="54"/>
      <c r="T159" s="54"/>
      <c r="U159" s="54"/>
      <c r="V159" s="54"/>
      <c r="W159" s="54"/>
      <c r="X159" s="54"/>
      <c r="Y159" s="54"/>
      <c r="Z159" s="54"/>
      <c r="AA159" s="54"/>
      <c r="AB159" s="54"/>
    </row>
    <row r="160">
      <c r="B160" s="114"/>
      <c r="C160" s="164" t="s">
        <v>315</v>
      </c>
      <c r="D160" s="108"/>
      <c r="E160" s="108"/>
      <c r="F160" s="8" t="s">
        <v>316</v>
      </c>
      <c r="G160" s="8" t="s">
        <v>317</v>
      </c>
      <c r="H160" s="2" t="s">
        <v>318</v>
      </c>
      <c r="I160" s="109"/>
      <c r="J160" s="71"/>
      <c r="K160" s="71"/>
      <c r="L160" s="71"/>
      <c r="M160" s="71"/>
      <c r="N160" s="71"/>
      <c r="P160" s="110"/>
      <c r="U160" s="116" t="s">
        <v>319</v>
      </c>
      <c r="V160" s="117"/>
      <c r="W160" s="177"/>
      <c r="X160" s="235" t="s">
        <v>480</v>
      </c>
      <c r="Y160" s="236"/>
      <c r="Z160" s="236"/>
      <c r="AA160" s="236"/>
      <c r="AB160" s="54"/>
      <c r="AC160" s="54"/>
      <c r="AD160" s="54"/>
      <c r="AE160" s="54"/>
      <c r="AF160" s="54"/>
      <c r="AG160" s="54"/>
      <c r="AH160" s="54"/>
      <c r="AI160" s="54"/>
    </row>
    <row r="161">
      <c r="B161" s="114"/>
      <c r="C161" s="129" t="s">
        <v>320</v>
      </c>
      <c r="D161" s="167" t="s">
        <v>321</v>
      </c>
      <c r="F161" s="166"/>
      <c r="G161" s="166"/>
      <c r="H161" s="115">
        <f t="shared" ref="H161:H163" si="15">F161+G161</f>
        <v>0</v>
      </c>
      <c r="I161" s="109"/>
      <c r="J161" s="71"/>
      <c r="K161" s="71"/>
      <c r="L161" s="71"/>
      <c r="M161" s="71"/>
      <c r="N161" s="71"/>
      <c r="P161" s="110"/>
      <c r="U161" s="178"/>
      <c r="V161" s="179"/>
      <c r="W161" s="179"/>
      <c r="X161" s="179"/>
      <c r="Y161" s="179"/>
      <c r="Z161" s="179"/>
      <c r="AA161" s="179"/>
      <c r="AB161" s="179"/>
      <c r="AC161" s="179"/>
      <c r="AD161" s="179"/>
      <c r="AE161" s="179"/>
      <c r="AF161" s="179"/>
      <c r="AG161" s="179"/>
      <c r="AH161" s="179"/>
      <c r="AI161" s="179"/>
      <c r="AJ161" s="180"/>
    </row>
    <row r="162">
      <c r="B162" s="114"/>
      <c r="C162" s="129" t="s">
        <v>320</v>
      </c>
      <c r="D162" s="167" t="s">
        <v>322</v>
      </c>
      <c r="F162" s="166"/>
      <c r="G162" s="166"/>
      <c r="H162" s="115">
        <f t="shared" si="15"/>
        <v>0</v>
      </c>
      <c r="I162" s="109"/>
      <c r="J162" s="71"/>
      <c r="K162" s="71"/>
      <c r="L162" s="71"/>
      <c r="M162" s="71"/>
      <c r="N162" s="71"/>
      <c r="P162" s="110"/>
      <c r="U162" s="181" t="s">
        <v>178</v>
      </c>
      <c r="V162" s="54"/>
      <c r="W162" s="237" t="str">
        <f t="shared" ref="W162:AC162" si="16">F20</f>
        <v/>
      </c>
      <c r="X162" s="237" t="str">
        <f t="shared" si="16"/>
        <v/>
      </c>
      <c r="Y162" s="237" t="str">
        <f t="shared" si="16"/>
        <v/>
      </c>
      <c r="Z162" s="237" t="str">
        <f t="shared" si="16"/>
        <v/>
      </c>
      <c r="AA162" s="237" t="str">
        <f t="shared" si="16"/>
        <v/>
      </c>
      <c r="AB162" s="237" t="str">
        <f t="shared" si="16"/>
        <v/>
      </c>
      <c r="AC162" s="237" t="str">
        <f t="shared" si="16"/>
        <v/>
      </c>
      <c r="AD162" s="183"/>
      <c r="AE162" s="183"/>
      <c r="AF162" s="183"/>
      <c r="AG162" s="183"/>
      <c r="AH162" s="183"/>
      <c r="AI162" s="183"/>
      <c r="AJ162" s="184"/>
    </row>
    <row r="163">
      <c r="B163" s="114"/>
      <c r="C163" s="129" t="s">
        <v>320</v>
      </c>
      <c r="D163" s="167" t="s">
        <v>323</v>
      </c>
      <c r="F163" s="166"/>
      <c r="G163" s="166"/>
      <c r="H163" s="115">
        <f t="shared" si="15"/>
        <v>0</v>
      </c>
      <c r="I163" s="109"/>
      <c r="J163" s="71"/>
      <c r="K163" s="71"/>
      <c r="L163" s="71"/>
      <c r="M163" s="71"/>
      <c r="N163" s="71"/>
      <c r="P163" s="110"/>
      <c r="U163" s="185" t="s">
        <v>324</v>
      </c>
      <c r="V163" s="54"/>
      <c r="W163" s="150" t="str">
        <f t="shared" ref="W163:AC163" si="17">F76</f>
        <v/>
      </c>
      <c r="X163" s="150" t="str">
        <f t="shared" si="17"/>
        <v/>
      </c>
      <c r="Y163" s="136" t="str">
        <f t="shared" si="17"/>
        <v/>
      </c>
      <c r="Z163" s="136" t="str">
        <f t="shared" si="17"/>
        <v/>
      </c>
      <c r="AA163" s="136" t="str">
        <f t="shared" si="17"/>
        <v/>
      </c>
      <c r="AB163" s="136" t="str">
        <f t="shared" si="17"/>
        <v/>
      </c>
      <c r="AC163" s="136" t="str">
        <f t="shared" si="17"/>
        <v/>
      </c>
      <c r="AD163" s="54"/>
      <c r="AE163" s="54"/>
      <c r="AF163" s="54"/>
      <c r="AG163" s="54"/>
      <c r="AH163" s="54"/>
      <c r="AI163" s="54"/>
      <c r="AJ163" s="184"/>
    </row>
    <row r="164">
      <c r="B164" s="108"/>
      <c r="C164" s="108"/>
      <c r="D164" s="108"/>
      <c r="E164" s="108"/>
      <c r="G164" s="238" t="s">
        <v>446</v>
      </c>
      <c r="H164" s="115">
        <f>sum(H161:H163)</f>
        <v>0</v>
      </c>
      <c r="I164" s="109" t="s">
        <v>173</v>
      </c>
      <c r="J164" s="115">
        <f>sum(N166:N169)</f>
        <v>0</v>
      </c>
      <c r="K164" s="71"/>
      <c r="L164" s="71"/>
      <c r="M164" s="71"/>
      <c r="N164" s="71"/>
      <c r="O164" s="239" t="s">
        <v>481</v>
      </c>
      <c r="P164" s="240"/>
      <c r="U164" s="241" t="s">
        <v>151</v>
      </c>
      <c r="V164" s="119"/>
      <c r="W164" s="119"/>
      <c r="X164" s="119"/>
      <c r="Y164" s="119"/>
      <c r="Z164" s="119"/>
      <c r="AA164" s="119"/>
      <c r="AB164" s="119"/>
      <c r="AC164" s="119"/>
      <c r="AD164" s="119"/>
      <c r="AE164" s="119"/>
      <c r="AF164" s="119"/>
      <c r="AG164" s="119"/>
      <c r="AH164" s="119"/>
      <c r="AI164" s="54"/>
      <c r="AJ164" s="184"/>
    </row>
    <row r="165">
      <c r="B165" s="108"/>
      <c r="C165" s="105"/>
      <c r="D165" s="112"/>
      <c r="E165" s="112"/>
      <c r="F165" s="107" t="s">
        <v>447</v>
      </c>
      <c r="G165" s="107"/>
      <c r="H165" s="43"/>
      <c r="I165" s="118">
        <f>N166+N167</f>
        <v>0</v>
      </c>
      <c r="J165" s="71"/>
      <c r="K165" s="71"/>
      <c r="L165" s="119"/>
      <c r="M165" s="120"/>
      <c r="N165" s="115"/>
      <c r="O165" s="121"/>
      <c r="P165" s="122"/>
      <c r="U165" s="185" t="s">
        <v>325</v>
      </c>
      <c r="V165" s="141"/>
      <c r="W165" s="141"/>
      <c r="X165" s="141"/>
      <c r="Y165" s="141"/>
      <c r="Z165" s="141"/>
      <c r="AA165" s="141"/>
      <c r="AB165" s="141"/>
      <c r="AC165" s="141"/>
      <c r="AD165" s="141"/>
      <c r="AE165" s="141"/>
      <c r="AF165" s="141"/>
      <c r="AG165" s="141"/>
      <c r="AH165" s="141"/>
      <c r="AI165" s="54"/>
      <c r="AJ165" s="184"/>
    </row>
    <row r="166">
      <c r="B166" s="108"/>
      <c r="C166" s="164" t="s">
        <v>1079</v>
      </c>
      <c r="D166" s="167" t="s">
        <v>177</v>
      </c>
      <c r="F166" s="125"/>
      <c r="G166" s="119"/>
      <c r="H166" s="71"/>
      <c r="I166" s="71"/>
      <c r="J166" s="71"/>
      <c r="K166" s="71"/>
      <c r="L166" s="119"/>
      <c r="M166" s="120" t="str">
        <f>if(Count(F166:K166)&gt;0,sum(F166:K166),"")</f>
        <v/>
      </c>
      <c r="N166" s="115" t="str">
        <f t="shared" ref="N166:N170" si="18">if(ISNUMBER(M166)=false,"",if($J$8&lt;&gt;0,if(M166&lt;&gt;"",M166*$J$8,""),""))</f>
        <v/>
      </c>
      <c r="U166" s="181"/>
      <c r="V166" s="52" t="s">
        <v>327</v>
      </c>
      <c r="W166" s="142"/>
      <c r="X166" s="142"/>
      <c r="Y166" s="142"/>
      <c r="Z166" s="142"/>
      <c r="AA166" s="142"/>
      <c r="AB166" s="142"/>
      <c r="AC166" s="142"/>
      <c r="AD166" s="142"/>
      <c r="AE166" s="142"/>
      <c r="AF166" s="142"/>
      <c r="AG166" s="142"/>
      <c r="AH166" s="142"/>
      <c r="AI166" s="142"/>
      <c r="AJ166" s="184"/>
    </row>
    <row r="167">
      <c r="B167" s="108"/>
      <c r="C167" s="167" t="s">
        <v>179</v>
      </c>
      <c r="D167" s="167" t="s">
        <v>180</v>
      </c>
      <c r="F167" s="125"/>
      <c r="G167" s="70"/>
      <c r="H167" s="66"/>
      <c r="I167" s="66"/>
      <c r="J167" s="66"/>
      <c r="K167" s="66"/>
      <c r="L167" s="66"/>
      <c r="M167" s="120" t="str">
        <f t="shared" ref="M167:M170" si="19">if(Count(F167:L167)&gt;0,sum(F167:L167),"")</f>
        <v/>
      </c>
      <c r="N167" s="115" t="str">
        <f t="shared" si="18"/>
        <v/>
      </c>
      <c r="P167" s="54"/>
      <c r="U167" s="181"/>
      <c r="V167" s="186" t="s">
        <v>328</v>
      </c>
      <c r="W167" s="187"/>
      <c r="X167" s="187"/>
      <c r="Y167" s="187"/>
      <c r="Z167" s="187"/>
      <c r="AA167" s="187"/>
      <c r="AB167" s="187"/>
      <c r="AC167" s="187"/>
      <c r="AD167" s="187"/>
      <c r="AE167" s="187"/>
      <c r="AF167" s="187"/>
      <c r="AG167" s="187"/>
      <c r="AH167" s="187"/>
      <c r="AI167" s="187"/>
      <c r="AJ167" s="184"/>
    </row>
    <row r="168">
      <c r="B168" s="108"/>
      <c r="C168" s="167" t="s">
        <v>181</v>
      </c>
      <c r="D168" s="164" t="s">
        <v>449</v>
      </c>
      <c r="F168" s="70"/>
      <c r="G168" s="70"/>
      <c r="H168" s="66"/>
      <c r="I168" s="66"/>
      <c r="J168" s="66"/>
      <c r="K168" s="66"/>
      <c r="L168" s="66"/>
      <c r="M168" s="120" t="str">
        <f t="shared" si="19"/>
        <v/>
      </c>
      <c r="N168" s="115" t="str">
        <f t="shared" si="18"/>
        <v/>
      </c>
      <c r="O168" s="239" t="s">
        <v>483</v>
      </c>
      <c r="P168" s="236"/>
      <c r="U168" s="241" t="s">
        <v>151</v>
      </c>
      <c r="V168" s="188" t="s">
        <v>329</v>
      </c>
      <c r="W168" s="189">
        <f t="shared" ref="W168:AI168" si="20">W166*$J$8</f>
        <v>0</v>
      </c>
      <c r="X168" s="189">
        <f t="shared" si="20"/>
        <v>0</v>
      </c>
      <c r="Y168" s="189">
        <f t="shared" si="20"/>
        <v>0</v>
      </c>
      <c r="Z168" s="189">
        <f t="shared" si="20"/>
        <v>0</v>
      </c>
      <c r="AA168" s="189">
        <f t="shared" si="20"/>
        <v>0</v>
      </c>
      <c r="AB168" s="190">
        <f t="shared" si="20"/>
        <v>0</v>
      </c>
      <c r="AC168" s="190">
        <f t="shared" si="20"/>
        <v>0</v>
      </c>
      <c r="AD168" s="189">
        <f t="shared" si="20"/>
        <v>0</v>
      </c>
      <c r="AE168" s="189">
        <f t="shared" si="20"/>
        <v>0</v>
      </c>
      <c r="AF168" s="189">
        <f t="shared" si="20"/>
        <v>0</v>
      </c>
      <c r="AG168" s="189">
        <f t="shared" si="20"/>
        <v>0</v>
      </c>
      <c r="AH168" s="189">
        <f t="shared" si="20"/>
        <v>0</v>
      </c>
      <c r="AI168" s="189">
        <f t="shared" si="20"/>
        <v>0</v>
      </c>
      <c r="AJ168" s="184"/>
    </row>
    <row r="169">
      <c r="B169" s="108"/>
      <c r="C169" s="167" t="s">
        <v>184</v>
      </c>
      <c r="D169" s="167" t="s">
        <v>180</v>
      </c>
      <c r="F169" s="70"/>
      <c r="G169" s="66"/>
      <c r="H169" s="66"/>
      <c r="I169" s="66"/>
      <c r="J169" s="66"/>
      <c r="K169" s="66"/>
      <c r="L169" s="66"/>
      <c r="M169" s="120" t="str">
        <f t="shared" si="19"/>
        <v/>
      </c>
      <c r="N169" s="115" t="str">
        <f t="shared" si="18"/>
        <v/>
      </c>
      <c r="P169" s="54"/>
      <c r="U169" s="181"/>
      <c r="V169" s="54"/>
      <c r="W169" s="54"/>
      <c r="X169" s="54"/>
      <c r="Y169" s="54"/>
      <c r="Z169" s="54"/>
      <c r="AA169" s="54"/>
      <c r="AB169" s="54"/>
      <c r="AC169" s="54"/>
      <c r="AD169" s="54"/>
      <c r="AE169" s="54"/>
      <c r="AF169" s="54"/>
      <c r="AG169" s="54"/>
      <c r="AH169" s="54"/>
      <c r="AI169" s="54"/>
      <c r="AJ169" s="184"/>
    </row>
    <row r="170">
      <c r="B170" s="163" t="s">
        <v>186</v>
      </c>
      <c r="C170" s="65"/>
      <c r="D170" s="108"/>
      <c r="E170" s="108"/>
      <c r="F170" s="71"/>
      <c r="G170" s="71"/>
      <c r="H170" s="71"/>
      <c r="I170" s="71"/>
      <c r="J170" s="71"/>
      <c r="K170" s="71"/>
      <c r="L170" s="71"/>
      <c r="M170" s="71" t="str">
        <f t="shared" si="19"/>
        <v/>
      </c>
      <c r="N170" s="68" t="str">
        <f t="shared" si="18"/>
        <v/>
      </c>
      <c r="P170" s="110"/>
      <c r="U170" s="191" t="s">
        <v>330</v>
      </c>
      <c r="V170" s="119"/>
      <c r="W170" s="119"/>
      <c r="X170" s="119"/>
      <c r="Y170" s="119"/>
      <c r="Z170" s="119"/>
      <c r="AA170" s="119"/>
      <c r="AB170" s="119"/>
      <c r="AC170" s="119"/>
      <c r="AD170" s="119"/>
      <c r="AE170" s="119"/>
      <c r="AF170" s="119"/>
      <c r="AG170" s="119"/>
      <c r="AH170" s="119"/>
      <c r="AI170" s="54"/>
      <c r="AJ170" s="184"/>
    </row>
    <row r="171">
      <c r="B171" s="108"/>
      <c r="C171" s="192" t="s">
        <v>187</v>
      </c>
      <c r="D171" s="108"/>
      <c r="E171" s="108"/>
      <c r="F171" s="113"/>
      <c r="G171" s="131">
        <f>sum(N172:N173)</f>
        <v>0</v>
      </c>
      <c r="H171" s="130" t="s">
        <v>331</v>
      </c>
      <c r="J171" s="71"/>
      <c r="K171" s="71"/>
      <c r="L171" s="71"/>
      <c r="M171" s="71"/>
      <c r="N171" s="68"/>
      <c r="P171" s="54"/>
      <c r="U171" s="181"/>
      <c r="V171" s="188" t="s">
        <v>327</v>
      </c>
      <c r="W171" s="142"/>
      <c r="X171" s="142"/>
      <c r="Y171" s="142"/>
      <c r="Z171" s="142"/>
      <c r="AA171" s="142"/>
      <c r="AB171" s="142"/>
      <c r="AC171" s="142"/>
      <c r="AD171" s="142"/>
      <c r="AE171" s="142"/>
      <c r="AF171" s="142"/>
      <c r="AG171" s="142"/>
      <c r="AH171" s="142"/>
      <c r="AI171" s="142"/>
      <c r="AJ171" s="184"/>
    </row>
    <row r="172">
      <c r="B172" s="108"/>
      <c r="C172" s="164" t="s">
        <v>332</v>
      </c>
      <c r="D172" s="108"/>
      <c r="E172" s="108"/>
      <c r="F172" s="118" t="str">
        <f>F166</f>
        <v/>
      </c>
      <c r="G172" s="71"/>
      <c r="H172" s="71"/>
      <c r="J172" s="71"/>
      <c r="K172" s="71"/>
      <c r="L172" s="71"/>
      <c r="M172" s="120" t="str">
        <f t="shared" ref="M172:M173" si="21">if(Count(F172:L172)&gt;0,sum(F172:L172),"")</f>
        <v/>
      </c>
      <c r="N172" s="115" t="str">
        <f t="shared" ref="N172:N175" si="22">if(ISNUMBER(M172)=false,"",if($J$8&lt;&gt;0,if(M172&lt;&gt;"",M172*$J$8,""),""))</f>
        <v/>
      </c>
      <c r="O172" s="54"/>
      <c r="P172" s="54"/>
      <c r="U172" s="181"/>
      <c r="V172" s="52" t="s">
        <v>328</v>
      </c>
      <c r="W172" s="187"/>
      <c r="X172" s="187"/>
      <c r="Y172" s="187"/>
      <c r="Z172" s="187"/>
      <c r="AA172" s="187"/>
      <c r="AB172" s="187"/>
      <c r="AC172" s="187"/>
      <c r="AD172" s="187"/>
      <c r="AE172" s="187"/>
      <c r="AF172" s="187"/>
      <c r="AG172" s="187"/>
      <c r="AH172" s="187"/>
      <c r="AI172" s="187"/>
      <c r="AJ172" s="184"/>
    </row>
    <row r="173">
      <c r="B173" s="108"/>
      <c r="C173" s="167" t="s">
        <v>190</v>
      </c>
      <c r="D173" s="108"/>
      <c r="E173" s="108"/>
      <c r="F173" s="132" t="str">
        <f>M167</f>
        <v/>
      </c>
      <c r="G173" s="71"/>
      <c r="H173" s="71"/>
      <c r="J173" s="71"/>
      <c r="K173" s="71"/>
      <c r="L173" s="71"/>
      <c r="M173" s="120" t="str">
        <f t="shared" si="21"/>
        <v/>
      </c>
      <c r="N173" s="115" t="str">
        <f t="shared" si="22"/>
        <v/>
      </c>
      <c r="O173" s="54"/>
      <c r="P173" s="54"/>
      <c r="U173" s="181"/>
      <c r="V173" s="186" t="s">
        <v>329</v>
      </c>
      <c r="W173" s="189">
        <f t="shared" ref="W173:AI173" si="23">W171*$J$8</f>
        <v>0</v>
      </c>
      <c r="X173" s="189">
        <f t="shared" si="23"/>
        <v>0</v>
      </c>
      <c r="Y173" s="189">
        <f t="shared" si="23"/>
        <v>0</v>
      </c>
      <c r="Z173" s="189">
        <f t="shared" si="23"/>
        <v>0</v>
      </c>
      <c r="AA173" s="189">
        <f t="shared" si="23"/>
        <v>0</v>
      </c>
      <c r="AB173" s="190">
        <f t="shared" si="23"/>
        <v>0</v>
      </c>
      <c r="AC173" s="190">
        <f t="shared" si="23"/>
        <v>0</v>
      </c>
      <c r="AD173" s="189">
        <f t="shared" si="23"/>
        <v>0</v>
      </c>
      <c r="AE173" s="189">
        <f t="shared" si="23"/>
        <v>0</v>
      </c>
      <c r="AF173" s="189">
        <f t="shared" si="23"/>
        <v>0</v>
      </c>
      <c r="AG173" s="189">
        <f t="shared" si="23"/>
        <v>0</v>
      </c>
      <c r="AH173" s="189">
        <f t="shared" si="23"/>
        <v>0</v>
      </c>
      <c r="AI173" s="189">
        <f t="shared" si="23"/>
        <v>0</v>
      </c>
      <c r="AJ173" s="184"/>
    </row>
    <row r="174">
      <c r="B174" s="163" t="s">
        <v>191</v>
      </c>
      <c r="C174" s="65"/>
      <c r="D174" s="108"/>
      <c r="E174" s="108"/>
      <c r="F174" s="71"/>
      <c r="G174" s="71"/>
      <c r="H174" s="71"/>
      <c r="J174" s="71"/>
      <c r="K174" s="71"/>
      <c r="L174" s="71"/>
      <c r="M174" s="71"/>
      <c r="N174" s="68" t="str">
        <f t="shared" si="22"/>
        <v/>
      </c>
      <c r="O174" s="54"/>
      <c r="P174" s="54"/>
      <c r="U174" s="181"/>
      <c r="V174" s="141"/>
      <c r="W174" s="141"/>
      <c r="X174" s="141"/>
      <c r="Y174" s="141"/>
      <c r="Z174" s="141"/>
      <c r="AA174" s="141"/>
      <c r="AB174" s="141"/>
      <c r="AC174" s="141"/>
      <c r="AD174" s="141"/>
      <c r="AE174" s="141"/>
      <c r="AF174" s="141"/>
      <c r="AG174" s="141"/>
      <c r="AH174" s="141"/>
      <c r="AI174" s="54"/>
      <c r="AJ174" s="184"/>
    </row>
    <row r="175">
      <c r="A175" s="54"/>
      <c r="B175" s="108"/>
      <c r="C175" s="194" t="s">
        <v>193</v>
      </c>
      <c r="D175" s="194"/>
      <c r="E175" s="108"/>
      <c r="F175" s="113"/>
      <c r="G175" s="131" t="str">
        <f>M176</f>
        <v/>
      </c>
      <c r="H175" s="130" t="s">
        <v>331</v>
      </c>
      <c r="J175" s="71"/>
      <c r="K175" s="71"/>
      <c r="L175" s="71"/>
      <c r="M175" s="71"/>
      <c r="N175" s="68" t="str">
        <f t="shared" si="22"/>
        <v/>
      </c>
      <c r="P175" s="56"/>
      <c r="U175" s="185" t="s">
        <v>192</v>
      </c>
      <c r="V175" s="54"/>
      <c r="W175" s="54"/>
      <c r="X175" s="54"/>
      <c r="Y175" s="54"/>
      <c r="Z175" s="54"/>
      <c r="AA175" s="54"/>
      <c r="AB175" s="54"/>
      <c r="AC175" s="54"/>
      <c r="AD175" s="54"/>
      <c r="AE175" s="54"/>
      <c r="AF175" s="54"/>
      <c r="AG175" s="54"/>
      <c r="AH175" s="54"/>
      <c r="AI175" s="54"/>
      <c r="AJ175" s="184"/>
      <c r="AK175" s="54"/>
      <c r="AL175" s="54"/>
      <c r="AM175" s="54"/>
      <c r="AN175" s="54"/>
    </row>
    <row r="176">
      <c r="A176" s="54"/>
      <c r="B176" s="108"/>
      <c r="C176" s="164" t="s">
        <v>333</v>
      </c>
      <c r="D176" s="108"/>
      <c r="E176" s="108"/>
      <c r="F176" s="70" t="str">
        <f>if(F150="Yes",0,F156)</f>
        <v/>
      </c>
      <c r="G176" s="71"/>
      <c r="H176" s="71"/>
      <c r="J176" s="71"/>
      <c r="K176" s="71"/>
      <c r="L176" s="71"/>
      <c r="M176" s="120" t="str">
        <f>if(Count(F176:L176)&gt;0,sum(F176:L176),"")</f>
        <v/>
      </c>
      <c r="N176" s="133" t="s">
        <v>151</v>
      </c>
      <c r="O176" s="119"/>
      <c r="P176" s="54"/>
      <c r="U176" s="181"/>
      <c r="V176" s="52" t="s">
        <v>327</v>
      </c>
      <c r="W176" s="142"/>
      <c r="X176" s="142"/>
      <c r="Y176" s="142"/>
      <c r="Z176" s="142"/>
      <c r="AA176" s="142"/>
      <c r="AB176" s="142"/>
      <c r="AC176" s="142"/>
      <c r="AD176" s="142"/>
      <c r="AE176" s="142"/>
      <c r="AF176" s="142"/>
      <c r="AG176" s="142"/>
      <c r="AH176" s="142"/>
      <c r="AI176" s="142"/>
      <c r="AJ176" s="184"/>
      <c r="AK176" s="54"/>
      <c r="AL176" s="54"/>
      <c r="AM176" s="54"/>
      <c r="AN176" s="54"/>
    </row>
    <row r="177">
      <c r="A177" s="54"/>
      <c r="B177" s="108"/>
      <c r="C177" s="108"/>
      <c r="D177" s="108"/>
      <c r="E177" s="108"/>
      <c r="F177" s="71"/>
      <c r="G177" s="71"/>
      <c r="H177" s="71"/>
      <c r="J177" s="71"/>
      <c r="K177" s="71"/>
      <c r="L177" s="71"/>
      <c r="M177" s="71"/>
      <c r="N177" s="68"/>
      <c r="O177" s="119"/>
      <c r="P177" s="54"/>
      <c r="U177" s="181"/>
      <c r="V177" s="52" t="s">
        <v>328</v>
      </c>
      <c r="W177" s="187"/>
      <c r="X177" s="187"/>
      <c r="Y177" s="187"/>
      <c r="Z177" s="187"/>
      <c r="AA177" s="187"/>
      <c r="AB177" s="187"/>
      <c r="AC177" s="187"/>
      <c r="AD177" s="187"/>
      <c r="AE177" s="187"/>
      <c r="AF177" s="187"/>
      <c r="AG177" s="187"/>
      <c r="AH177" s="187"/>
      <c r="AI177" s="187"/>
      <c r="AJ177" s="184"/>
      <c r="AK177" s="54"/>
      <c r="AL177" s="54"/>
      <c r="AM177" s="54"/>
      <c r="AN177" s="54"/>
    </row>
    <row r="178">
      <c r="B178" s="108"/>
      <c r="C178" s="194" t="s">
        <v>196</v>
      </c>
      <c r="D178" s="108"/>
      <c r="E178" s="108"/>
      <c r="F178" s="113"/>
      <c r="G178" s="131" t="str">
        <f>M179</f>
        <v/>
      </c>
      <c r="H178" s="130" t="s">
        <v>331</v>
      </c>
      <c r="J178" s="71"/>
      <c r="K178" s="71"/>
      <c r="L178" s="71"/>
      <c r="M178" s="71"/>
      <c r="N178" s="68" t="str">
        <f t="shared" ref="N178:N179" si="25">if(ISNUMBER(M178)=false,"",if($J$8&lt;&gt;0,if(M178&lt;&gt;"",M178*$J$8,""),""))</f>
        <v/>
      </c>
      <c r="P178" s="56"/>
      <c r="U178" s="181"/>
      <c r="V178" s="52" t="s">
        <v>329</v>
      </c>
      <c r="W178" s="189">
        <f t="shared" ref="W178:AI178" si="24">W176*$J$8</f>
        <v>0</v>
      </c>
      <c r="X178" s="189">
        <f t="shared" si="24"/>
        <v>0</v>
      </c>
      <c r="Y178" s="189">
        <f t="shared" si="24"/>
        <v>0</v>
      </c>
      <c r="Z178" s="189">
        <f t="shared" si="24"/>
        <v>0</v>
      </c>
      <c r="AA178" s="189">
        <f t="shared" si="24"/>
        <v>0</v>
      </c>
      <c r="AB178" s="190">
        <f t="shared" si="24"/>
        <v>0</v>
      </c>
      <c r="AC178" s="190">
        <f t="shared" si="24"/>
        <v>0</v>
      </c>
      <c r="AD178" s="189">
        <f t="shared" si="24"/>
        <v>0</v>
      </c>
      <c r="AE178" s="189">
        <f t="shared" si="24"/>
        <v>0</v>
      </c>
      <c r="AF178" s="189">
        <f t="shared" si="24"/>
        <v>0</v>
      </c>
      <c r="AG178" s="189">
        <f t="shared" si="24"/>
        <v>0</v>
      </c>
      <c r="AH178" s="189">
        <f t="shared" si="24"/>
        <v>0</v>
      </c>
      <c r="AI178" s="189">
        <f t="shared" si="24"/>
        <v>0</v>
      </c>
      <c r="AJ178" s="184"/>
    </row>
    <row r="179">
      <c r="B179" s="108"/>
      <c r="C179" s="164" t="s">
        <v>334</v>
      </c>
      <c r="D179" s="108"/>
      <c r="E179" s="108"/>
      <c r="F179" s="70"/>
      <c r="G179" s="71"/>
      <c r="H179" s="71"/>
      <c r="J179" s="71"/>
      <c r="K179" s="71"/>
      <c r="L179" s="71"/>
      <c r="M179" s="120" t="str">
        <f t="shared" ref="M179:M180" si="26">if(Count(F179:L179)&gt;0,sum(F179:L179),"")</f>
        <v/>
      </c>
      <c r="N179" s="68" t="str">
        <f t="shared" si="25"/>
        <v/>
      </c>
      <c r="O179" s="54"/>
      <c r="P179" s="54"/>
      <c r="U179" s="181"/>
      <c r="V179" s="54"/>
      <c r="W179" s="54"/>
      <c r="X179" s="54"/>
      <c r="Y179" s="54"/>
      <c r="Z179" s="54"/>
      <c r="AA179" s="54"/>
      <c r="AB179" s="54"/>
      <c r="AC179" s="54"/>
      <c r="AD179" s="54"/>
      <c r="AE179" s="54"/>
      <c r="AF179" s="54"/>
      <c r="AG179" s="54"/>
      <c r="AH179" s="54"/>
      <c r="AI179" s="54"/>
      <c r="AJ179" s="184"/>
    </row>
    <row r="180">
      <c r="B180" s="108"/>
      <c r="C180" s="65"/>
      <c r="D180" s="108"/>
      <c r="E180" s="108"/>
      <c r="F180" s="119"/>
      <c r="G180" s="71"/>
      <c r="H180" s="71"/>
      <c r="J180" s="71"/>
      <c r="K180" s="71"/>
      <c r="L180" s="71"/>
      <c r="M180" s="71" t="str">
        <f t="shared" si="26"/>
        <v/>
      </c>
      <c r="N180" s="68" t="str">
        <f t="shared" ref="N180:N181" si="27">M180</f>
        <v/>
      </c>
      <c r="O180" s="54"/>
      <c r="P180" s="54"/>
      <c r="U180" s="181" t="s">
        <v>195</v>
      </c>
      <c r="V180" s="54"/>
      <c r="W180" s="54"/>
      <c r="X180" s="54"/>
      <c r="Y180" s="54"/>
      <c r="Z180" s="54"/>
      <c r="AA180" s="54"/>
      <c r="AB180" s="54"/>
      <c r="AC180" s="54"/>
      <c r="AD180" s="54"/>
      <c r="AE180" s="54"/>
      <c r="AF180" s="54"/>
      <c r="AG180" s="54"/>
      <c r="AH180" s="54"/>
      <c r="AI180" s="54"/>
      <c r="AJ180" s="184"/>
    </row>
    <row r="181">
      <c r="B181" s="108"/>
      <c r="C181" s="194" t="s">
        <v>198</v>
      </c>
      <c r="D181" s="108"/>
      <c r="E181" s="108"/>
      <c r="F181" s="113"/>
      <c r="G181" s="195">
        <f>G187-G175-G178+G183</f>
        <v>0</v>
      </c>
      <c r="H181" s="130" t="s">
        <v>331</v>
      </c>
      <c r="I181" s="196" t="s">
        <v>335</v>
      </c>
      <c r="N181" s="68" t="str">
        <f t="shared" si="27"/>
        <v/>
      </c>
      <c r="O181" s="235" t="s">
        <v>484</v>
      </c>
      <c r="P181" s="242"/>
      <c r="U181" s="241" t="s">
        <v>151</v>
      </c>
      <c r="V181" s="52" t="s">
        <v>327</v>
      </c>
      <c r="W181" s="142"/>
      <c r="X181" s="142"/>
      <c r="Y181" s="142"/>
      <c r="Z181" s="142"/>
      <c r="AA181" s="142"/>
      <c r="AB181" s="142"/>
      <c r="AC181" s="142"/>
      <c r="AD181" s="142"/>
      <c r="AE181" s="142"/>
      <c r="AF181" s="142"/>
      <c r="AG181" s="142"/>
      <c r="AH181" s="142"/>
      <c r="AI181" s="142"/>
      <c r="AJ181" s="184"/>
    </row>
    <row r="182">
      <c r="B182" s="108"/>
      <c r="C182" s="108"/>
      <c r="D182" s="108"/>
      <c r="E182" s="108"/>
      <c r="F182" s="54"/>
      <c r="G182" s="71"/>
      <c r="H182" s="71"/>
      <c r="J182" s="71"/>
      <c r="K182" s="71"/>
      <c r="L182" s="71"/>
      <c r="M182" s="67"/>
      <c r="N182" s="68"/>
      <c r="O182" s="235" t="s">
        <v>484</v>
      </c>
      <c r="P182" s="236"/>
      <c r="U182" s="241" t="s">
        <v>151</v>
      </c>
      <c r="V182" s="52" t="s">
        <v>328</v>
      </c>
      <c r="W182" s="187"/>
      <c r="X182" s="187"/>
      <c r="Y182" s="187"/>
      <c r="Z182" s="187"/>
      <c r="AA182" s="187"/>
      <c r="AB182" s="187"/>
      <c r="AC182" s="187"/>
      <c r="AD182" s="187"/>
      <c r="AE182" s="187"/>
      <c r="AF182" s="187"/>
      <c r="AG182" s="187"/>
      <c r="AH182" s="187"/>
      <c r="AI182" s="187"/>
      <c r="AJ182" s="184"/>
    </row>
    <row r="183">
      <c r="B183" s="108"/>
      <c r="C183" s="194" t="s">
        <v>199</v>
      </c>
      <c r="D183" s="108"/>
      <c r="E183" s="108"/>
      <c r="F183" s="411"/>
      <c r="G183" s="195" t="str">
        <f>N185</f>
        <v/>
      </c>
      <c r="H183" s="130" t="s">
        <v>331</v>
      </c>
      <c r="J183" s="71"/>
      <c r="K183" s="71"/>
      <c r="L183" s="71"/>
      <c r="M183" s="71"/>
      <c r="N183" s="68"/>
      <c r="P183" s="56"/>
      <c r="U183" s="181"/>
      <c r="V183" s="52" t="s">
        <v>329</v>
      </c>
      <c r="W183" s="189">
        <f t="shared" ref="W183:AI183" si="28">W181*$J$8</f>
        <v>0</v>
      </c>
      <c r="X183" s="189">
        <f t="shared" si="28"/>
        <v>0</v>
      </c>
      <c r="Y183" s="189">
        <f t="shared" si="28"/>
        <v>0</v>
      </c>
      <c r="Z183" s="189">
        <f t="shared" si="28"/>
        <v>0</v>
      </c>
      <c r="AA183" s="189">
        <f t="shared" si="28"/>
        <v>0</v>
      </c>
      <c r="AB183" s="190">
        <f t="shared" si="28"/>
        <v>0</v>
      </c>
      <c r="AC183" s="190">
        <f t="shared" si="28"/>
        <v>0</v>
      </c>
      <c r="AD183" s="189">
        <f t="shared" si="28"/>
        <v>0</v>
      </c>
      <c r="AE183" s="189">
        <f t="shared" si="28"/>
        <v>0</v>
      </c>
      <c r="AF183" s="189">
        <f t="shared" si="28"/>
        <v>0</v>
      </c>
      <c r="AG183" s="189">
        <f t="shared" si="28"/>
        <v>0</v>
      </c>
      <c r="AH183" s="189">
        <f t="shared" si="28"/>
        <v>0</v>
      </c>
      <c r="AI183" s="189">
        <f t="shared" si="28"/>
        <v>0</v>
      </c>
      <c r="AJ183" s="184"/>
    </row>
    <row r="184">
      <c r="B184" s="198" t="s">
        <v>205</v>
      </c>
      <c r="C184" s="112" t="s">
        <v>336</v>
      </c>
      <c r="D184" s="108"/>
      <c r="E184" s="108"/>
      <c r="F184" s="71"/>
      <c r="G184" s="71"/>
      <c r="H184" s="71"/>
      <c r="I184" s="71"/>
      <c r="J184" s="71"/>
      <c r="K184" s="71"/>
      <c r="L184" s="71"/>
      <c r="M184" s="71"/>
      <c r="N184" s="68" t="str">
        <f t="shared" ref="N184:N185" si="29">F184</f>
        <v/>
      </c>
      <c r="O184" s="54"/>
      <c r="P184" s="54"/>
      <c r="U184" s="199"/>
      <c r="V184" s="200"/>
      <c r="W184" s="200"/>
      <c r="X184" s="200"/>
      <c r="Y184" s="200"/>
      <c r="Z184" s="200"/>
      <c r="AA184" s="200"/>
      <c r="AB184" s="200"/>
      <c r="AC184" s="200"/>
      <c r="AD184" s="200"/>
      <c r="AE184" s="200"/>
      <c r="AF184" s="200"/>
      <c r="AG184" s="200"/>
      <c r="AH184" s="200"/>
      <c r="AI184" s="200"/>
      <c r="AJ184" s="201"/>
    </row>
    <row r="185">
      <c r="B185" s="194" t="s">
        <v>128</v>
      </c>
      <c r="C185" s="167" t="s">
        <v>337</v>
      </c>
      <c r="D185" s="108"/>
      <c r="E185" s="108"/>
      <c r="F185" s="132" t="str">
        <f>O70</f>
        <v/>
      </c>
      <c r="G185" s="71"/>
      <c r="H185" s="202" t="s">
        <v>338</v>
      </c>
      <c r="I185" s="71"/>
      <c r="J185" s="71"/>
      <c r="K185" s="120">
        <f>G187+F183</f>
        <v>0</v>
      </c>
      <c r="L185" s="71"/>
      <c r="M185" s="71"/>
      <c r="N185" s="68" t="str">
        <f t="shared" si="29"/>
        <v/>
      </c>
      <c r="O185" s="54"/>
      <c r="P185" s="54"/>
    </row>
    <row r="186">
      <c r="B186" s="108"/>
      <c r="C186" s="108"/>
      <c r="D186" s="108"/>
      <c r="E186" s="108"/>
      <c r="F186" s="119"/>
      <c r="G186" s="71"/>
      <c r="H186" s="243" t="s">
        <v>399</v>
      </c>
      <c r="I186" s="244">
        <f>D186-G186</f>
        <v>0</v>
      </c>
      <c r="J186" s="71" t="str">
        <f>G175+G178+#REF!-G183</f>
        <v>#REF!</v>
      </c>
      <c r="K186" s="71"/>
      <c r="L186" s="71"/>
      <c r="M186" s="71"/>
      <c r="N186" s="71"/>
    </row>
    <row r="187">
      <c r="B187" s="108"/>
      <c r="C187" s="194" t="s">
        <v>201</v>
      </c>
      <c r="D187" s="108"/>
      <c r="E187" s="108"/>
      <c r="F187" s="113"/>
      <c r="G187" s="131">
        <f>sum(O188:O208)</f>
        <v>0</v>
      </c>
      <c r="H187" s="130" t="s">
        <v>331</v>
      </c>
      <c r="I187" s="135" t="s">
        <v>888</v>
      </c>
      <c r="K187" s="71"/>
      <c r="L187" s="71"/>
      <c r="M187" s="71"/>
      <c r="N187" s="71"/>
      <c r="P187" s="2" t="s">
        <v>203</v>
      </c>
      <c r="Q187" s="59">
        <f>M188+N189+N190+N191+N192+N193+N194+N196+N197-M198-N199-N200+N202+M203-M204-M205-M206+M207+M208</f>
        <v>0</v>
      </c>
    </row>
    <row r="188">
      <c r="B188" s="108"/>
      <c r="C188" s="164" t="s">
        <v>204</v>
      </c>
      <c r="D188" s="108"/>
      <c r="E188" s="108"/>
      <c r="F188" s="132">
        <f>F179+F176</f>
        <v>0</v>
      </c>
      <c r="G188" s="119"/>
      <c r="H188" s="71"/>
      <c r="I188" s="71"/>
      <c r="J188" s="71"/>
      <c r="K188" s="71"/>
      <c r="L188" s="71"/>
      <c r="M188" s="120">
        <f t="shared" ref="M188:M202" si="31">if(Count(F188:L188)&gt;0,sum(F188:L188),"")</f>
        <v>0</v>
      </c>
      <c r="N188" s="54"/>
      <c r="O188" s="136">
        <f>M188</f>
        <v>0</v>
      </c>
      <c r="P188" s="54"/>
    </row>
    <row r="189">
      <c r="B189" s="137" t="s">
        <v>205</v>
      </c>
      <c r="C189" s="164" t="s">
        <v>206</v>
      </c>
      <c r="D189" s="65"/>
      <c r="E189" s="65"/>
      <c r="F189" s="132" t="str">
        <f t="shared" ref="F189:L189" si="30">F27</f>
        <v/>
      </c>
      <c r="G189" s="132" t="str">
        <f t="shared" si="30"/>
        <v/>
      </c>
      <c r="H189" s="132" t="str">
        <f t="shared" si="30"/>
        <v/>
      </c>
      <c r="I189" s="132" t="str">
        <f t="shared" si="30"/>
        <v/>
      </c>
      <c r="J189" s="132" t="str">
        <f t="shared" si="30"/>
        <v/>
      </c>
      <c r="K189" s="132" t="str">
        <f t="shared" si="30"/>
        <v/>
      </c>
      <c r="L189" s="132" t="str">
        <f t="shared" si="30"/>
        <v/>
      </c>
      <c r="M189" s="120" t="str">
        <f t="shared" si="31"/>
        <v/>
      </c>
      <c r="N189" s="134" t="str">
        <f t="shared" ref="N189:N197" si="33">if(ISNUMBER(M189)=false,"",if($J$8&lt;&gt;0,if(M189&lt;&gt;"",M189*$J$8,""),""))</f>
        <v/>
      </c>
      <c r="O189" s="138" t="str">
        <f t="shared" ref="O189:O197" si="34">N189</f>
        <v/>
      </c>
      <c r="P189" s="54"/>
    </row>
    <row r="190">
      <c r="B190" s="137" t="s">
        <v>205</v>
      </c>
      <c r="C190" s="203" t="s">
        <v>207</v>
      </c>
      <c r="D190" s="65"/>
      <c r="E190" s="65"/>
      <c r="F190" s="132" t="str">
        <f t="shared" ref="F190:L190" si="32">F28</f>
        <v/>
      </c>
      <c r="G190" s="132" t="str">
        <f t="shared" si="32"/>
        <v/>
      </c>
      <c r="H190" s="132" t="str">
        <f t="shared" si="32"/>
        <v/>
      </c>
      <c r="I190" s="132" t="str">
        <f t="shared" si="32"/>
        <v/>
      </c>
      <c r="J190" s="132" t="str">
        <f t="shared" si="32"/>
        <v/>
      </c>
      <c r="K190" s="132" t="str">
        <f t="shared" si="32"/>
        <v/>
      </c>
      <c r="L190" s="132" t="str">
        <f t="shared" si="32"/>
        <v/>
      </c>
      <c r="M190" s="120" t="str">
        <f t="shared" si="31"/>
        <v/>
      </c>
      <c r="N190" s="134" t="str">
        <f t="shared" si="33"/>
        <v/>
      </c>
      <c r="O190" s="138" t="str">
        <f t="shared" si="34"/>
        <v/>
      </c>
      <c r="P190" s="54"/>
    </row>
    <row r="191">
      <c r="B191" s="137" t="s">
        <v>205</v>
      </c>
      <c r="C191" s="164" t="s">
        <v>208</v>
      </c>
      <c r="D191" s="65"/>
      <c r="E191" s="65"/>
      <c r="F191" s="132" t="str">
        <f t="shared" ref="F191:L191" si="35">F34</f>
        <v/>
      </c>
      <c r="G191" s="132" t="str">
        <f t="shared" si="35"/>
        <v/>
      </c>
      <c r="H191" s="132" t="str">
        <f t="shared" si="35"/>
        <v/>
      </c>
      <c r="I191" s="132" t="str">
        <f t="shared" si="35"/>
        <v/>
      </c>
      <c r="J191" s="132" t="str">
        <f t="shared" si="35"/>
        <v/>
      </c>
      <c r="K191" s="132" t="str">
        <f t="shared" si="35"/>
        <v/>
      </c>
      <c r="L191" s="132" t="str">
        <f t="shared" si="35"/>
        <v/>
      </c>
      <c r="M191" s="120" t="str">
        <f t="shared" si="31"/>
        <v/>
      </c>
      <c r="N191" s="134" t="str">
        <f t="shared" si="33"/>
        <v/>
      </c>
      <c r="O191" s="138" t="str">
        <f t="shared" si="34"/>
        <v/>
      </c>
      <c r="P191" s="54"/>
    </row>
    <row r="192">
      <c r="B192" s="137" t="s">
        <v>205</v>
      </c>
      <c r="C192" s="203" t="s">
        <v>209</v>
      </c>
      <c r="D192" s="65"/>
      <c r="E192" s="65"/>
      <c r="F192" s="132" t="str">
        <f t="shared" ref="F192:L192" si="36">F37</f>
        <v/>
      </c>
      <c r="G192" s="132" t="str">
        <f t="shared" si="36"/>
        <v/>
      </c>
      <c r="H192" s="132" t="str">
        <f t="shared" si="36"/>
        <v/>
      </c>
      <c r="I192" s="132" t="str">
        <f t="shared" si="36"/>
        <v/>
      </c>
      <c r="J192" s="132" t="str">
        <f t="shared" si="36"/>
        <v/>
      </c>
      <c r="K192" s="132" t="str">
        <f t="shared" si="36"/>
        <v/>
      </c>
      <c r="L192" s="132" t="str">
        <f t="shared" si="36"/>
        <v/>
      </c>
      <c r="M192" s="120" t="str">
        <f t="shared" si="31"/>
        <v/>
      </c>
      <c r="N192" s="68" t="str">
        <f t="shared" si="33"/>
        <v/>
      </c>
      <c r="O192" s="138" t="str">
        <f t="shared" si="34"/>
        <v/>
      </c>
      <c r="P192" s="54"/>
    </row>
    <row r="193">
      <c r="B193" s="137" t="s">
        <v>205</v>
      </c>
      <c r="C193" s="164" t="s">
        <v>210</v>
      </c>
      <c r="D193" s="65"/>
      <c r="E193" s="65"/>
      <c r="F193" s="132" t="str">
        <f t="shared" ref="F193:L193" si="37">F38</f>
        <v/>
      </c>
      <c r="G193" s="132" t="str">
        <f t="shared" si="37"/>
        <v/>
      </c>
      <c r="H193" s="132" t="str">
        <f t="shared" si="37"/>
        <v/>
      </c>
      <c r="I193" s="132" t="str">
        <f t="shared" si="37"/>
        <v/>
      </c>
      <c r="J193" s="132" t="str">
        <f t="shared" si="37"/>
        <v/>
      </c>
      <c r="K193" s="132" t="str">
        <f t="shared" si="37"/>
        <v/>
      </c>
      <c r="L193" s="132" t="str">
        <f t="shared" si="37"/>
        <v/>
      </c>
      <c r="M193" s="120" t="str">
        <f t="shared" si="31"/>
        <v/>
      </c>
      <c r="N193" s="134" t="str">
        <f t="shared" si="33"/>
        <v/>
      </c>
      <c r="O193" s="138" t="str">
        <f t="shared" si="34"/>
        <v/>
      </c>
      <c r="P193" s="54"/>
    </row>
    <row r="194">
      <c r="B194" s="137" t="s">
        <v>205</v>
      </c>
      <c r="C194" s="164" t="s">
        <v>211</v>
      </c>
      <c r="D194" s="65"/>
      <c r="E194" s="65"/>
      <c r="F194" s="132" t="str">
        <f>F39</f>
        <v/>
      </c>
      <c r="G194" s="132"/>
      <c r="H194" s="132"/>
      <c r="I194" s="132"/>
      <c r="J194" s="132"/>
      <c r="K194" s="132"/>
      <c r="L194" s="132"/>
      <c r="M194" s="120" t="str">
        <f t="shared" si="31"/>
        <v/>
      </c>
      <c r="N194" s="134" t="str">
        <f t="shared" si="33"/>
        <v/>
      </c>
      <c r="O194" s="138" t="str">
        <f t="shared" si="34"/>
        <v/>
      </c>
      <c r="P194" s="54"/>
    </row>
    <row r="195">
      <c r="B195" s="137" t="s">
        <v>205</v>
      </c>
      <c r="C195" s="164" t="s">
        <v>485</v>
      </c>
      <c r="D195" s="65"/>
      <c r="E195" s="65"/>
      <c r="F195" s="132" t="str">
        <f t="shared" ref="F195:L195" si="38">F42</f>
        <v/>
      </c>
      <c r="G195" s="132" t="str">
        <f t="shared" si="38"/>
        <v/>
      </c>
      <c r="H195" s="132" t="str">
        <f t="shared" si="38"/>
        <v/>
      </c>
      <c r="I195" s="132" t="str">
        <f t="shared" si="38"/>
        <v/>
      </c>
      <c r="J195" s="132" t="str">
        <f t="shared" si="38"/>
        <v/>
      </c>
      <c r="K195" s="132" t="str">
        <f t="shared" si="38"/>
        <v/>
      </c>
      <c r="L195" s="132" t="str">
        <f t="shared" si="38"/>
        <v/>
      </c>
      <c r="M195" s="120" t="str">
        <f t="shared" si="31"/>
        <v/>
      </c>
      <c r="N195" s="134" t="str">
        <f t="shared" si="33"/>
        <v/>
      </c>
      <c r="O195" s="138" t="str">
        <f t="shared" si="34"/>
        <v/>
      </c>
      <c r="P195" s="239" t="s">
        <v>486</v>
      </c>
      <c r="Q195" s="245"/>
    </row>
    <row r="196">
      <c r="B196" s="137" t="s">
        <v>205</v>
      </c>
      <c r="C196" s="203" t="s">
        <v>212</v>
      </c>
      <c r="D196" s="65"/>
      <c r="E196" s="65"/>
      <c r="F196" s="132" t="str">
        <f t="shared" ref="F196:L196" si="39">F44</f>
        <v/>
      </c>
      <c r="G196" s="132" t="str">
        <f t="shared" si="39"/>
        <v/>
      </c>
      <c r="H196" s="132" t="str">
        <f t="shared" si="39"/>
        <v/>
      </c>
      <c r="I196" s="132" t="str">
        <f t="shared" si="39"/>
        <v/>
      </c>
      <c r="J196" s="132" t="str">
        <f t="shared" si="39"/>
        <v/>
      </c>
      <c r="K196" s="132" t="str">
        <f t="shared" si="39"/>
        <v/>
      </c>
      <c r="L196" s="132" t="str">
        <f t="shared" si="39"/>
        <v/>
      </c>
      <c r="M196" s="120" t="str">
        <f t="shared" si="31"/>
        <v/>
      </c>
      <c r="N196" s="68" t="str">
        <f t="shared" si="33"/>
        <v/>
      </c>
      <c r="O196" s="138" t="str">
        <f t="shared" si="34"/>
        <v/>
      </c>
      <c r="P196" s="54"/>
    </row>
    <row r="197">
      <c r="B197" s="137" t="s">
        <v>205</v>
      </c>
      <c r="C197" s="203" t="s">
        <v>213</v>
      </c>
      <c r="D197" s="65"/>
      <c r="E197" s="65"/>
      <c r="F197" s="132" t="str">
        <f t="shared" ref="F197:L197" si="40">F45</f>
        <v/>
      </c>
      <c r="G197" s="132" t="str">
        <f t="shared" si="40"/>
        <v/>
      </c>
      <c r="H197" s="132" t="str">
        <f t="shared" si="40"/>
        <v/>
      </c>
      <c r="I197" s="132" t="str">
        <f t="shared" si="40"/>
        <v/>
      </c>
      <c r="J197" s="132" t="str">
        <f t="shared" si="40"/>
        <v/>
      </c>
      <c r="K197" s="132" t="str">
        <f t="shared" si="40"/>
        <v/>
      </c>
      <c r="L197" s="132" t="str">
        <f t="shared" si="40"/>
        <v/>
      </c>
      <c r="M197" s="120" t="str">
        <f t="shared" si="31"/>
        <v/>
      </c>
      <c r="N197" s="68" t="str">
        <f t="shared" si="33"/>
        <v/>
      </c>
      <c r="O197" s="138" t="str">
        <f t="shared" si="34"/>
        <v/>
      </c>
      <c r="P197" s="54"/>
    </row>
    <row r="198">
      <c r="B198" s="65" t="s">
        <v>128</v>
      </c>
      <c r="C198" s="203" t="s">
        <v>214</v>
      </c>
      <c r="D198" s="65"/>
      <c r="E198" s="65"/>
      <c r="F198" s="140"/>
      <c r="G198" s="71"/>
      <c r="H198" s="71"/>
      <c r="I198" s="71"/>
      <c r="J198" s="71"/>
      <c r="K198" s="71"/>
      <c r="L198" s="71"/>
      <c r="M198" s="68" t="str">
        <f t="shared" si="31"/>
        <v/>
      </c>
      <c r="N198" s="141"/>
      <c r="O198" s="138">
        <f>-M198</f>
        <v>0</v>
      </c>
      <c r="P198" s="54"/>
    </row>
    <row r="199">
      <c r="B199" s="65" t="s">
        <v>128</v>
      </c>
      <c r="C199" s="203" t="s">
        <v>215</v>
      </c>
      <c r="D199" s="65"/>
      <c r="E199" s="65"/>
      <c r="F199" s="132" t="str">
        <f t="shared" ref="F199:L199" si="41">F49</f>
        <v/>
      </c>
      <c r="G199" s="132" t="str">
        <f t="shared" si="41"/>
        <v/>
      </c>
      <c r="H199" s="132" t="str">
        <f t="shared" si="41"/>
        <v/>
      </c>
      <c r="I199" s="132" t="str">
        <f t="shared" si="41"/>
        <v/>
      </c>
      <c r="J199" s="132" t="str">
        <f t="shared" si="41"/>
        <v/>
      </c>
      <c r="K199" s="132" t="str">
        <f t="shared" si="41"/>
        <v/>
      </c>
      <c r="L199" s="132" t="str">
        <f t="shared" si="41"/>
        <v/>
      </c>
      <c r="M199" s="120" t="str">
        <f t="shared" si="31"/>
        <v/>
      </c>
      <c r="N199" s="68" t="str">
        <f t="shared" ref="N199:N202" si="43">if(ISNUMBER(M199)=false,"",if($J$8&lt;&gt;0,if(M199&lt;&gt;"",M199*$J$8,""),""))</f>
        <v/>
      </c>
      <c r="O199" s="138">
        <f t="shared" ref="O199:O200" si="44">-N199</f>
        <v>0</v>
      </c>
    </row>
    <row r="200">
      <c r="B200" s="65" t="s">
        <v>128</v>
      </c>
      <c r="C200" s="164" t="s">
        <v>216</v>
      </c>
      <c r="D200" s="65"/>
      <c r="E200" s="65"/>
      <c r="F200" s="132" t="str">
        <f t="shared" ref="F200:L200" si="42">F50</f>
        <v/>
      </c>
      <c r="G200" s="132" t="str">
        <f t="shared" si="42"/>
        <v/>
      </c>
      <c r="H200" s="132" t="str">
        <f t="shared" si="42"/>
        <v/>
      </c>
      <c r="I200" s="132" t="str">
        <f t="shared" si="42"/>
        <v/>
      </c>
      <c r="J200" s="132" t="str">
        <f t="shared" si="42"/>
        <v/>
      </c>
      <c r="K200" s="132" t="str">
        <f t="shared" si="42"/>
        <v/>
      </c>
      <c r="L200" s="132" t="str">
        <f t="shared" si="42"/>
        <v/>
      </c>
      <c r="M200" s="120" t="str">
        <f t="shared" si="31"/>
        <v/>
      </c>
      <c r="N200" s="68" t="str">
        <f t="shared" si="43"/>
        <v/>
      </c>
      <c r="O200" s="138">
        <f t="shared" si="44"/>
        <v>0</v>
      </c>
      <c r="P200" s="239" t="s">
        <v>487</v>
      </c>
      <c r="Q200" s="245"/>
    </row>
    <row r="201">
      <c r="B201" s="144" t="s">
        <v>205</v>
      </c>
      <c r="C201" s="164" t="s">
        <v>488</v>
      </c>
      <c r="D201" s="65"/>
      <c r="E201" s="65"/>
      <c r="F201" s="132" t="str">
        <f t="shared" ref="F201:L201" si="45">F66</f>
        <v/>
      </c>
      <c r="G201" s="132" t="str">
        <f t="shared" si="45"/>
        <v/>
      </c>
      <c r="H201" s="132" t="str">
        <f t="shared" si="45"/>
        <v/>
      </c>
      <c r="I201" s="132" t="str">
        <f t="shared" si="45"/>
        <v/>
      </c>
      <c r="J201" s="132" t="str">
        <f t="shared" si="45"/>
        <v/>
      </c>
      <c r="K201" s="132" t="str">
        <f t="shared" si="45"/>
        <v/>
      </c>
      <c r="L201" s="132" t="str">
        <f t="shared" si="45"/>
        <v/>
      </c>
      <c r="M201" s="120" t="str">
        <f t="shared" si="31"/>
        <v/>
      </c>
      <c r="N201" s="68" t="str">
        <f t="shared" si="43"/>
        <v/>
      </c>
      <c r="O201" s="138" t="str">
        <f>+N201</f>
        <v/>
      </c>
      <c r="P201" s="239" t="s">
        <v>486</v>
      </c>
      <c r="Q201" s="245"/>
    </row>
    <row r="202">
      <c r="B202" s="204" t="s">
        <v>128</v>
      </c>
      <c r="C202" s="164" t="s">
        <v>217</v>
      </c>
      <c r="D202" s="65"/>
      <c r="E202" s="65"/>
      <c r="F202" s="132" t="str">
        <f t="shared" ref="F202:L202" si="46">F67</f>
        <v/>
      </c>
      <c r="G202" s="132" t="str">
        <f t="shared" si="46"/>
        <v/>
      </c>
      <c r="H202" s="132" t="str">
        <f t="shared" si="46"/>
        <v/>
      </c>
      <c r="I202" s="132" t="str">
        <f t="shared" si="46"/>
        <v/>
      </c>
      <c r="J202" s="132" t="str">
        <f t="shared" si="46"/>
        <v/>
      </c>
      <c r="K202" s="132" t="str">
        <f t="shared" si="46"/>
        <v/>
      </c>
      <c r="L202" s="132" t="str">
        <f t="shared" si="46"/>
        <v/>
      </c>
      <c r="M202" s="120" t="str">
        <f t="shared" si="31"/>
        <v/>
      </c>
      <c r="N202" s="134" t="str">
        <f t="shared" si="43"/>
        <v/>
      </c>
      <c r="O202" s="138">
        <f>-N202</f>
        <v>0</v>
      </c>
      <c r="P202" s="235" t="s">
        <v>489</v>
      </c>
      <c r="Q202" s="245"/>
    </row>
    <row r="203">
      <c r="B203" s="144" t="s">
        <v>205</v>
      </c>
      <c r="C203" s="164" t="s">
        <v>490</v>
      </c>
      <c r="D203" s="108"/>
      <c r="E203" s="108"/>
      <c r="F203" s="145"/>
      <c r="G203" s="2" t="s">
        <v>342</v>
      </c>
      <c r="H203" s="168" t="str">
        <f>O33</f>
        <v/>
      </c>
      <c r="I203" s="196" t="s">
        <v>309</v>
      </c>
      <c r="M203" s="134" t="str">
        <f t="shared" ref="M203:M204" si="47">F203</f>
        <v/>
      </c>
      <c r="N203" s="141"/>
      <c r="O203" s="138" t="str">
        <f>M203</f>
        <v/>
      </c>
      <c r="P203" s="235" t="s">
        <v>491</v>
      </c>
      <c r="Q203" s="245"/>
    </row>
    <row r="204">
      <c r="B204" s="108" t="s">
        <v>128</v>
      </c>
      <c r="C204" s="164" t="s">
        <v>343</v>
      </c>
      <c r="D204" s="108"/>
      <c r="E204" s="108"/>
      <c r="F204" s="145"/>
      <c r="G204" s="2" t="s">
        <v>342</v>
      </c>
      <c r="H204" s="168" t="str">
        <f>O50</f>
        <v/>
      </c>
      <c r="I204" s="196" t="s">
        <v>307</v>
      </c>
      <c r="M204" s="134" t="str">
        <f t="shared" si="47"/>
        <v/>
      </c>
      <c r="N204" s="141"/>
      <c r="O204" s="138">
        <f t="shared" ref="O204:O206" si="48">-M204</f>
        <v>0</v>
      </c>
    </row>
    <row r="205">
      <c r="B205" s="108" t="s">
        <v>128</v>
      </c>
      <c r="C205" s="164" t="s">
        <v>221</v>
      </c>
      <c r="D205" s="108"/>
      <c r="E205" s="108"/>
      <c r="F205" s="145"/>
      <c r="G205" s="71"/>
      <c r="H205" s="71"/>
      <c r="I205" s="71"/>
      <c r="J205" s="71"/>
      <c r="K205" s="71"/>
      <c r="L205" s="71"/>
      <c r="M205" s="134" t="str">
        <f t="shared" ref="M205:M224" si="49">if(Count(F205:L205)&gt;0,sum(F205:L205),"")</f>
        <v/>
      </c>
      <c r="N205" s="141"/>
      <c r="O205" s="138">
        <f t="shared" si="48"/>
        <v>0</v>
      </c>
      <c r="Q205" s="2" t="s">
        <v>222</v>
      </c>
    </row>
    <row r="206">
      <c r="B206" s="108" t="s">
        <v>128</v>
      </c>
      <c r="C206" s="164" t="s">
        <v>344</v>
      </c>
      <c r="D206" s="108"/>
      <c r="E206" s="108"/>
      <c r="F206" s="132" t="str">
        <f>F185</f>
        <v/>
      </c>
      <c r="G206" s="71"/>
      <c r="H206" s="71"/>
      <c r="I206" s="71"/>
      <c r="J206" s="71"/>
      <c r="K206" s="71"/>
      <c r="L206" s="71"/>
      <c r="M206" s="134" t="str">
        <f t="shared" si="49"/>
        <v/>
      </c>
      <c r="N206" s="141"/>
      <c r="O206" s="138">
        <f t="shared" si="48"/>
        <v>0</v>
      </c>
    </row>
    <row r="207">
      <c r="B207" s="144" t="s">
        <v>205</v>
      </c>
      <c r="C207" s="167" t="s">
        <v>224</v>
      </c>
      <c r="D207" s="108"/>
      <c r="E207" s="108"/>
      <c r="F207" s="145" t="s">
        <v>151</v>
      </c>
      <c r="G207" s="71"/>
      <c r="H207" s="71"/>
      <c r="I207" s="71"/>
      <c r="J207" s="71"/>
      <c r="K207" s="71"/>
      <c r="L207" s="71"/>
      <c r="M207" s="134" t="str">
        <f t="shared" si="49"/>
        <v/>
      </c>
      <c r="N207" s="141"/>
      <c r="O207" s="138" t="str">
        <f t="shared" ref="O207:O208" si="50">M207</f>
        <v/>
      </c>
      <c r="P207" s="239" t="s">
        <v>492</v>
      </c>
      <c r="Q207" s="245"/>
      <c r="R207" s="245"/>
      <c r="S207" s="245"/>
    </row>
    <row r="208">
      <c r="B208" s="144" t="s">
        <v>205</v>
      </c>
      <c r="C208" s="167" t="s">
        <v>225</v>
      </c>
      <c r="D208" s="108"/>
      <c r="E208" s="108"/>
      <c r="F208" s="145" t="s">
        <v>151</v>
      </c>
      <c r="G208" s="71"/>
      <c r="H208" s="71"/>
      <c r="I208" s="71"/>
      <c r="J208" s="71"/>
      <c r="K208" s="71"/>
      <c r="L208" s="71"/>
      <c r="M208" s="134" t="str">
        <f t="shared" si="49"/>
        <v/>
      </c>
      <c r="N208" s="141"/>
      <c r="O208" s="138" t="str">
        <f t="shared" si="50"/>
        <v/>
      </c>
      <c r="P208" s="239" t="s">
        <v>493</v>
      </c>
      <c r="Q208" s="245"/>
      <c r="R208" s="245"/>
      <c r="S208" s="245"/>
    </row>
    <row r="209">
      <c r="B209" s="40"/>
      <c r="C209" s="146"/>
      <c r="D209" s="41"/>
      <c r="E209" s="41"/>
      <c r="F209" s="147"/>
      <c r="G209" s="43"/>
      <c r="H209" s="43"/>
      <c r="I209" s="43"/>
      <c r="J209" s="43"/>
      <c r="K209" s="43"/>
      <c r="L209" s="43"/>
      <c r="M209" s="85" t="str">
        <f t="shared" si="49"/>
        <v/>
      </c>
      <c r="N209" s="48" t="str">
        <f t="shared" ref="N209:N224" si="51">if(ISNUMBER(M209)=false,"",if($J$8&lt;&gt;0,if(M209&lt;&gt;"",M209*$J$8,""),""))</f>
        <v/>
      </c>
      <c r="O209" s="148"/>
    </row>
    <row r="210">
      <c r="B210" s="40"/>
      <c r="C210" s="146"/>
      <c r="D210" s="41"/>
      <c r="E210" s="41"/>
      <c r="F210" s="147"/>
      <c r="G210" s="43"/>
      <c r="H210" s="43"/>
      <c r="I210" s="43"/>
      <c r="J210" s="43"/>
      <c r="K210" s="43"/>
      <c r="L210" s="43"/>
      <c r="M210" s="85" t="str">
        <f t="shared" si="49"/>
        <v/>
      </c>
      <c r="N210" s="48" t="str">
        <f t="shared" si="51"/>
        <v/>
      </c>
      <c r="O210" s="148"/>
    </row>
    <row r="211">
      <c r="B211" s="40"/>
      <c r="C211" s="146"/>
      <c r="D211" s="41"/>
      <c r="E211" s="41"/>
      <c r="F211" s="147"/>
      <c r="G211" s="43"/>
      <c r="H211" s="43"/>
      <c r="I211" s="43"/>
      <c r="J211" s="43"/>
      <c r="K211" s="43"/>
      <c r="L211" s="43"/>
      <c r="M211" s="85" t="str">
        <f t="shared" si="49"/>
        <v/>
      </c>
      <c r="N211" s="48" t="str">
        <f t="shared" si="51"/>
        <v/>
      </c>
      <c r="O211" s="148"/>
    </row>
    <row r="212">
      <c r="B212" s="40"/>
      <c r="C212" s="146"/>
      <c r="D212" s="41"/>
      <c r="E212" s="41"/>
      <c r="F212" s="147"/>
      <c r="G212" s="43"/>
      <c r="H212" s="43"/>
      <c r="I212" s="43"/>
      <c r="J212" s="43"/>
      <c r="K212" s="43"/>
      <c r="L212" s="43"/>
      <c r="M212" s="85" t="str">
        <f t="shared" si="49"/>
        <v/>
      </c>
      <c r="N212" s="48" t="str">
        <f t="shared" si="51"/>
        <v/>
      </c>
      <c r="O212" s="148"/>
    </row>
    <row r="213">
      <c r="B213" s="40"/>
      <c r="C213" s="146"/>
      <c r="D213" s="41"/>
      <c r="E213" s="41"/>
      <c r="F213" s="147"/>
      <c r="G213" s="43"/>
      <c r="H213" s="43"/>
      <c r="I213" s="43"/>
      <c r="J213" s="43"/>
      <c r="K213" s="43"/>
      <c r="L213" s="43"/>
      <c r="M213" s="85" t="str">
        <f t="shared" si="49"/>
        <v/>
      </c>
      <c r="N213" s="48" t="str">
        <f t="shared" si="51"/>
        <v/>
      </c>
      <c r="O213" s="148"/>
    </row>
    <row r="214">
      <c r="B214" s="40"/>
      <c r="C214" s="146"/>
      <c r="D214" s="41"/>
      <c r="E214" s="41"/>
      <c r="F214" s="147"/>
      <c r="G214" s="43"/>
      <c r="H214" s="43"/>
      <c r="I214" s="43"/>
      <c r="J214" s="43"/>
      <c r="K214" s="43"/>
      <c r="L214" s="43"/>
      <c r="M214" s="85" t="str">
        <f t="shared" si="49"/>
        <v/>
      </c>
      <c r="N214" s="48" t="str">
        <f t="shared" si="51"/>
        <v/>
      </c>
      <c r="O214" s="148"/>
    </row>
    <row r="215">
      <c r="B215" s="40"/>
      <c r="C215" s="146"/>
      <c r="D215" s="41"/>
      <c r="E215" s="41"/>
      <c r="F215" s="147"/>
      <c r="G215" s="43"/>
      <c r="H215" s="43"/>
      <c r="I215" s="43"/>
      <c r="J215" s="43"/>
      <c r="K215" s="43"/>
      <c r="L215" s="43"/>
      <c r="M215" s="85" t="str">
        <f t="shared" si="49"/>
        <v/>
      </c>
      <c r="N215" s="48" t="str">
        <f t="shared" si="51"/>
        <v/>
      </c>
      <c r="O215" s="148"/>
    </row>
    <row r="216">
      <c r="B216" s="40"/>
      <c r="C216" s="146"/>
      <c r="D216" s="41"/>
      <c r="E216" s="41"/>
      <c r="F216" s="147"/>
      <c r="G216" s="43"/>
      <c r="H216" s="43"/>
      <c r="I216" s="43"/>
      <c r="J216" s="43"/>
      <c r="K216" s="43"/>
      <c r="L216" s="43"/>
      <c r="M216" s="85" t="str">
        <f t="shared" si="49"/>
        <v/>
      </c>
      <c r="N216" s="48" t="str">
        <f t="shared" si="51"/>
        <v/>
      </c>
      <c r="O216" s="148"/>
    </row>
    <row r="217">
      <c r="B217" s="40"/>
      <c r="C217" s="146"/>
      <c r="D217" s="41"/>
      <c r="E217" s="41"/>
      <c r="F217" s="147"/>
      <c r="G217" s="43"/>
      <c r="H217" s="43"/>
      <c r="I217" s="43"/>
      <c r="J217" s="43"/>
      <c r="K217" s="43"/>
      <c r="L217" s="43"/>
      <c r="M217" s="85" t="str">
        <f t="shared" si="49"/>
        <v/>
      </c>
      <c r="N217" s="48" t="str">
        <f t="shared" si="51"/>
        <v/>
      </c>
      <c r="O217" s="149" t="str">
        <f>M218</f>
        <v/>
      </c>
      <c r="P217" s="56" t="s">
        <v>226</v>
      </c>
    </row>
    <row r="218">
      <c r="B218" s="40"/>
      <c r="C218" s="146"/>
      <c r="D218" s="41"/>
      <c r="E218" s="41"/>
      <c r="F218" s="147"/>
      <c r="G218" s="43"/>
      <c r="H218" s="43"/>
      <c r="I218" s="43"/>
      <c r="J218" s="43"/>
      <c r="K218" s="43"/>
      <c r="L218" s="43"/>
      <c r="M218" s="85" t="str">
        <f t="shared" si="49"/>
        <v/>
      </c>
      <c r="N218" s="48" t="str">
        <f t="shared" si="51"/>
        <v/>
      </c>
      <c r="O218" s="136"/>
      <c r="P218" s="54"/>
    </row>
    <row r="219">
      <c r="B219" s="40"/>
      <c r="C219" s="146"/>
      <c r="D219" s="41"/>
      <c r="E219" s="41"/>
      <c r="F219" s="147"/>
      <c r="G219" s="43"/>
      <c r="H219" s="43"/>
      <c r="I219" s="43"/>
      <c r="J219" s="43"/>
      <c r="K219" s="43"/>
      <c r="L219" s="43"/>
      <c r="M219" s="85" t="str">
        <f t="shared" si="49"/>
        <v/>
      </c>
      <c r="N219" s="48" t="str">
        <f t="shared" si="51"/>
        <v/>
      </c>
      <c r="O219" s="136"/>
      <c r="P219" s="54"/>
    </row>
    <row r="220">
      <c r="B220" s="40"/>
      <c r="C220" s="146"/>
      <c r="D220" s="41"/>
      <c r="E220" s="41"/>
      <c r="F220" s="147"/>
      <c r="G220" s="43"/>
      <c r="H220" s="43"/>
      <c r="I220" s="43"/>
      <c r="J220" s="43"/>
      <c r="K220" s="43"/>
      <c r="L220" s="43"/>
      <c r="M220" s="85" t="str">
        <f t="shared" si="49"/>
        <v/>
      </c>
      <c r="N220" s="48" t="str">
        <f t="shared" si="51"/>
        <v/>
      </c>
      <c r="O220" s="149" t="str">
        <f>M221</f>
        <v/>
      </c>
      <c r="P220" s="56" t="s">
        <v>226</v>
      </c>
    </row>
    <row r="221">
      <c r="B221" s="40"/>
      <c r="C221" s="146"/>
      <c r="D221" s="41"/>
      <c r="E221" s="41"/>
      <c r="F221" s="147"/>
      <c r="G221" s="43"/>
      <c r="H221" s="43"/>
      <c r="I221" s="43"/>
      <c r="J221" s="43"/>
      <c r="K221" s="43"/>
      <c r="L221" s="43"/>
      <c r="M221" s="85" t="str">
        <f t="shared" si="49"/>
        <v/>
      </c>
      <c r="N221" s="48" t="str">
        <f t="shared" si="51"/>
        <v/>
      </c>
      <c r="O221" s="150"/>
      <c r="P221" s="54"/>
    </row>
    <row r="222">
      <c r="B222" s="40"/>
      <c r="C222" s="146"/>
      <c r="D222" s="41"/>
      <c r="E222" s="41"/>
      <c r="F222" s="147"/>
      <c r="G222" s="43"/>
      <c r="H222" s="43"/>
      <c r="I222" s="43"/>
      <c r="J222" s="43"/>
      <c r="K222" s="43"/>
      <c r="L222" s="43"/>
      <c r="M222" s="85" t="str">
        <f t="shared" si="49"/>
        <v/>
      </c>
      <c r="N222" s="48" t="str">
        <f t="shared" si="51"/>
        <v/>
      </c>
      <c r="O222" s="150"/>
      <c r="P222" s="54"/>
    </row>
    <row r="223">
      <c r="B223" s="40"/>
      <c r="C223" s="146"/>
      <c r="D223" s="41"/>
      <c r="E223" s="41"/>
      <c r="F223" s="147"/>
      <c r="G223" s="43"/>
      <c r="H223" s="43"/>
      <c r="I223" s="43"/>
      <c r="J223" s="43"/>
      <c r="K223" s="43"/>
      <c r="L223" s="43"/>
      <c r="M223" s="85" t="str">
        <f t="shared" si="49"/>
        <v/>
      </c>
      <c r="N223" s="48" t="str">
        <f t="shared" si="51"/>
        <v/>
      </c>
      <c r="O223" s="149">
        <f>O228-O220</f>
        <v>0</v>
      </c>
      <c r="P223" s="56" t="s">
        <v>226</v>
      </c>
    </row>
    <row r="224">
      <c r="B224" s="40"/>
      <c r="C224" s="146"/>
      <c r="D224" s="41"/>
      <c r="E224" s="41"/>
      <c r="F224" s="147"/>
      <c r="G224" s="43"/>
      <c r="H224" s="43"/>
      <c r="I224" s="43"/>
      <c r="J224" s="43"/>
      <c r="K224" s="43"/>
      <c r="L224" s="43"/>
      <c r="M224" s="85" t="str">
        <f t="shared" si="49"/>
        <v/>
      </c>
      <c r="N224" s="48" t="str">
        <f t="shared" si="51"/>
        <v/>
      </c>
      <c r="O224" s="150"/>
      <c r="P224" s="54"/>
    </row>
    <row r="225">
      <c r="N225" s="4"/>
      <c r="O225" s="149" t="str">
        <f>N226</f>
        <v/>
      </c>
      <c r="P225" s="56" t="s">
        <v>226</v>
      </c>
    </row>
    <row r="226">
      <c r="N226" s="4"/>
      <c r="O226" s="150"/>
      <c r="P226" s="54"/>
    </row>
    <row r="227">
      <c r="N227" s="4"/>
      <c r="O227" s="150"/>
      <c r="P227" s="54"/>
    </row>
    <row r="228">
      <c r="N228" s="4"/>
      <c r="O228" s="149">
        <f>M229+N230+N231+N232+N233+N234+N235-M236-N237-N238+M239-M240-M241</f>
        <v>0</v>
      </c>
      <c r="P228" s="56" t="s">
        <v>226</v>
      </c>
    </row>
    <row r="232">
      <c r="N232" s="4"/>
    </row>
    <row r="233">
      <c r="N233" s="4"/>
    </row>
    <row r="234">
      <c r="N234" s="4"/>
    </row>
    <row r="235">
      <c r="N235" s="4"/>
    </row>
    <row r="236">
      <c r="N236" s="4"/>
    </row>
    <row r="237">
      <c r="N237" s="4"/>
    </row>
    <row r="238">
      <c r="N238" s="4"/>
    </row>
    <row r="239">
      <c r="N239" s="4"/>
    </row>
    <row r="240">
      <c r="N240" s="4"/>
    </row>
    <row r="241">
      <c r="N241" s="4"/>
    </row>
    <row r="242">
      <c r="N242" s="4"/>
    </row>
    <row r="243">
      <c r="N243" s="4"/>
    </row>
    <row r="244">
      <c r="N244" s="4"/>
    </row>
    <row r="245">
      <c r="N245" s="4"/>
    </row>
    <row r="246">
      <c r="N246" s="4"/>
    </row>
    <row r="247">
      <c r="N247" s="4"/>
    </row>
    <row r="248">
      <c r="N248" s="4"/>
    </row>
    <row r="249">
      <c r="N249" s="4"/>
    </row>
    <row r="250">
      <c r="N250" s="4"/>
    </row>
    <row r="251">
      <c r="N251" s="4"/>
    </row>
    <row r="252">
      <c r="N252" s="4"/>
    </row>
    <row r="253">
      <c r="N253" s="4"/>
    </row>
    <row r="254">
      <c r="N254" s="4"/>
    </row>
    <row r="255">
      <c r="N255" s="4"/>
    </row>
    <row r="256">
      <c r="N256" s="4"/>
    </row>
    <row r="257">
      <c r="N257" s="4"/>
    </row>
    <row r="258">
      <c r="N258" s="4"/>
    </row>
    <row r="259">
      <c r="N259" s="4"/>
    </row>
    <row r="260">
      <c r="N260" s="4"/>
    </row>
    <row r="261">
      <c r="N261" s="4"/>
    </row>
    <row r="262">
      <c r="N262" s="4"/>
    </row>
    <row r="263">
      <c r="N263" s="4"/>
    </row>
    <row r="264">
      <c r="N264" s="4"/>
    </row>
    <row r="265">
      <c r="N265" s="4"/>
    </row>
    <row r="266">
      <c r="N266" s="4"/>
    </row>
    <row r="267">
      <c r="N267" s="4"/>
    </row>
    <row r="268">
      <c r="N268" s="4"/>
    </row>
    <row r="269">
      <c r="N269" s="4"/>
    </row>
    <row r="270">
      <c r="N270" s="4"/>
    </row>
    <row r="271">
      <c r="N271" s="4"/>
    </row>
    <row r="272">
      <c r="N272" s="4"/>
    </row>
    <row r="273">
      <c r="N273" s="4"/>
    </row>
    <row r="274">
      <c r="N274" s="4"/>
    </row>
    <row r="275">
      <c r="N275" s="4"/>
    </row>
    <row r="276">
      <c r="N276" s="4"/>
    </row>
    <row r="277">
      <c r="N277" s="4"/>
    </row>
    <row r="278">
      <c r="N278" s="4"/>
    </row>
    <row r="279">
      <c r="N279" s="4"/>
    </row>
    <row r="280">
      <c r="N280" s="4"/>
    </row>
    <row r="281">
      <c r="N281" s="4"/>
    </row>
    <row r="282">
      <c r="N282" s="4"/>
    </row>
    <row r="283">
      <c r="N283" s="4"/>
    </row>
    <row r="284">
      <c r="N284" s="4"/>
    </row>
    <row r="285">
      <c r="N285" s="4"/>
    </row>
    <row r="286">
      <c r="N286" s="4"/>
    </row>
    <row r="287">
      <c r="N287" s="4"/>
    </row>
    <row r="288">
      <c r="N288" s="4"/>
    </row>
    <row r="289">
      <c r="N289" s="4"/>
    </row>
    <row r="290">
      <c r="N290" s="4"/>
    </row>
    <row r="291">
      <c r="N291" s="4"/>
    </row>
    <row r="292">
      <c r="N292" s="4"/>
    </row>
    <row r="293">
      <c r="N293" s="4"/>
    </row>
    <row r="294">
      <c r="N294" s="4"/>
    </row>
    <row r="295">
      <c r="N295" s="4"/>
    </row>
    <row r="296">
      <c r="N296" s="4"/>
    </row>
    <row r="297">
      <c r="N297" s="4"/>
    </row>
    <row r="298">
      <c r="N298" s="4"/>
    </row>
    <row r="299">
      <c r="N299" s="4"/>
    </row>
    <row r="300">
      <c r="N300" s="4"/>
    </row>
    <row r="301">
      <c r="N301" s="4"/>
    </row>
    <row r="302">
      <c r="N302" s="4"/>
    </row>
    <row r="303">
      <c r="N303" s="4"/>
    </row>
    <row r="304">
      <c r="N304" s="4"/>
    </row>
    <row r="305">
      <c r="N305" s="4"/>
    </row>
    <row r="306">
      <c r="N306" s="4"/>
    </row>
    <row r="307">
      <c r="N307" s="4"/>
    </row>
    <row r="308">
      <c r="N308" s="4"/>
    </row>
    <row r="309">
      <c r="N309" s="4"/>
    </row>
    <row r="310">
      <c r="N310" s="4"/>
    </row>
    <row r="311">
      <c r="N311" s="4"/>
    </row>
    <row r="312">
      <c r="N312" s="4"/>
    </row>
    <row r="313">
      <c r="N313" s="4"/>
    </row>
    <row r="314">
      <c r="N314" s="4"/>
    </row>
    <row r="315">
      <c r="N315" s="4"/>
    </row>
    <row r="316">
      <c r="N316" s="4"/>
    </row>
    <row r="317">
      <c r="N317" s="4"/>
    </row>
    <row r="318">
      <c r="N318" s="4"/>
    </row>
    <row r="319">
      <c r="N319" s="4"/>
    </row>
    <row r="320">
      <c r="N320" s="4"/>
    </row>
    <row r="321">
      <c r="N321" s="4"/>
    </row>
    <row r="322">
      <c r="N322" s="4"/>
    </row>
    <row r="323">
      <c r="N323" s="4"/>
    </row>
    <row r="324">
      <c r="N324" s="4"/>
    </row>
    <row r="325">
      <c r="N325" s="4"/>
    </row>
    <row r="326">
      <c r="N326" s="4"/>
    </row>
    <row r="327">
      <c r="N327" s="4"/>
    </row>
    <row r="328">
      <c r="N328" s="4"/>
    </row>
    <row r="329">
      <c r="N329" s="4"/>
    </row>
    <row r="330">
      <c r="N330" s="4"/>
    </row>
    <row r="331">
      <c r="N331" s="4"/>
    </row>
    <row r="332">
      <c r="N332" s="4"/>
    </row>
    <row r="333">
      <c r="N333" s="4"/>
    </row>
    <row r="334">
      <c r="N334" s="4"/>
    </row>
    <row r="335">
      <c r="N335" s="4"/>
    </row>
    <row r="336">
      <c r="N336" s="4"/>
    </row>
    <row r="337">
      <c r="N337" s="4"/>
    </row>
    <row r="338">
      <c r="N338" s="4"/>
    </row>
    <row r="339">
      <c r="N339" s="4"/>
    </row>
    <row r="340">
      <c r="N340" s="4"/>
    </row>
    <row r="341">
      <c r="N341" s="4"/>
    </row>
    <row r="342">
      <c r="N342" s="4"/>
    </row>
    <row r="343">
      <c r="N343" s="4"/>
    </row>
    <row r="344">
      <c r="N344" s="4"/>
    </row>
    <row r="345">
      <c r="N345" s="4"/>
    </row>
    <row r="346">
      <c r="N346" s="4"/>
    </row>
    <row r="347">
      <c r="N347" s="4"/>
    </row>
    <row r="348">
      <c r="N348" s="4"/>
    </row>
    <row r="349">
      <c r="N349" s="4"/>
    </row>
    <row r="350">
      <c r="N350" s="4"/>
    </row>
    <row r="351">
      <c r="N351" s="4"/>
    </row>
    <row r="352">
      <c r="N352" s="4"/>
    </row>
    <row r="353">
      <c r="N353" s="4"/>
    </row>
    <row r="354">
      <c r="N354" s="4"/>
    </row>
    <row r="355">
      <c r="N355" s="4"/>
    </row>
    <row r="356">
      <c r="N356" s="4"/>
    </row>
    <row r="357">
      <c r="N357" s="4"/>
    </row>
    <row r="358">
      <c r="N358" s="4"/>
    </row>
    <row r="359">
      <c r="N359" s="4"/>
    </row>
    <row r="360">
      <c r="N360" s="4"/>
    </row>
    <row r="361">
      <c r="N361" s="4"/>
    </row>
    <row r="362">
      <c r="N362" s="4"/>
    </row>
    <row r="363">
      <c r="N363" s="4"/>
    </row>
    <row r="364">
      <c r="N364" s="4"/>
    </row>
    <row r="365">
      <c r="N365" s="4"/>
    </row>
    <row r="366">
      <c r="N366" s="4"/>
    </row>
    <row r="367">
      <c r="N367" s="4"/>
    </row>
    <row r="368">
      <c r="N368" s="4"/>
    </row>
    <row r="369">
      <c r="N369" s="4"/>
    </row>
    <row r="370">
      <c r="N370" s="4"/>
    </row>
    <row r="371">
      <c r="N371" s="4"/>
    </row>
    <row r="372">
      <c r="N372" s="4"/>
    </row>
    <row r="373">
      <c r="N373" s="4"/>
    </row>
    <row r="374">
      <c r="N374" s="4"/>
    </row>
    <row r="375">
      <c r="N375" s="4"/>
    </row>
    <row r="376">
      <c r="N376" s="4"/>
    </row>
    <row r="377">
      <c r="N377" s="4"/>
    </row>
    <row r="378">
      <c r="N378" s="4"/>
    </row>
    <row r="379">
      <c r="N379" s="4"/>
    </row>
    <row r="380">
      <c r="N380" s="4"/>
    </row>
    <row r="381">
      <c r="N381" s="4"/>
    </row>
    <row r="382">
      <c r="N382" s="4"/>
    </row>
    <row r="383">
      <c r="N383" s="4"/>
    </row>
    <row r="384">
      <c r="N384" s="4"/>
    </row>
    <row r="385">
      <c r="N385" s="4"/>
    </row>
    <row r="386">
      <c r="N386" s="4"/>
    </row>
    <row r="387">
      <c r="N387" s="4"/>
    </row>
    <row r="388">
      <c r="N388" s="4"/>
    </row>
    <row r="389">
      <c r="N389" s="4"/>
    </row>
    <row r="390">
      <c r="N390" s="4"/>
    </row>
    <row r="391">
      <c r="N391" s="4"/>
    </row>
    <row r="392">
      <c r="N392" s="4"/>
    </row>
    <row r="393">
      <c r="N393" s="4"/>
    </row>
    <row r="394">
      <c r="N394" s="4"/>
    </row>
    <row r="395">
      <c r="N395" s="4"/>
    </row>
    <row r="396">
      <c r="N396" s="4"/>
    </row>
    <row r="397">
      <c r="N397" s="4"/>
    </row>
    <row r="398">
      <c r="N398" s="4"/>
    </row>
    <row r="399">
      <c r="N399" s="4"/>
    </row>
    <row r="400">
      <c r="N400" s="4"/>
    </row>
    <row r="401">
      <c r="N401" s="4"/>
    </row>
    <row r="402">
      <c r="N402" s="4"/>
    </row>
    <row r="403">
      <c r="N403" s="4"/>
    </row>
    <row r="404">
      <c r="N404" s="4"/>
    </row>
    <row r="405">
      <c r="N405" s="4"/>
    </row>
    <row r="406">
      <c r="N406" s="4"/>
    </row>
    <row r="407">
      <c r="N407" s="4"/>
    </row>
    <row r="408">
      <c r="N408" s="4"/>
    </row>
    <row r="409">
      <c r="N409" s="4"/>
    </row>
    <row r="410">
      <c r="N410" s="4"/>
    </row>
    <row r="411">
      <c r="N411" s="4"/>
    </row>
    <row r="412">
      <c r="N412" s="4"/>
    </row>
    <row r="413">
      <c r="N413" s="4"/>
    </row>
    <row r="414">
      <c r="N414" s="4"/>
    </row>
    <row r="415">
      <c r="N415" s="4"/>
    </row>
    <row r="416">
      <c r="N416" s="4"/>
    </row>
    <row r="417">
      <c r="N417" s="4"/>
    </row>
    <row r="418">
      <c r="N418" s="4"/>
    </row>
    <row r="419">
      <c r="N419" s="4"/>
    </row>
    <row r="420">
      <c r="N420" s="4"/>
    </row>
    <row r="421">
      <c r="N421" s="4"/>
    </row>
    <row r="422">
      <c r="N422" s="4"/>
    </row>
    <row r="423">
      <c r="N423" s="4"/>
    </row>
    <row r="424">
      <c r="N424" s="4"/>
    </row>
    <row r="425">
      <c r="N425" s="4"/>
    </row>
    <row r="426">
      <c r="N426" s="4"/>
    </row>
    <row r="427">
      <c r="N427" s="4"/>
    </row>
    <row r="428">
      <c r="N428" s="4"/>
    </row>
    <row r="429">
      <c r="N429" s="4"/>
    </row>
    <row r="430">
      <c r="N430" s="4"/>
    </row>
    <row r="431">
      <c r="N431" s="4"/>
    </row>
    <row r="432">
      <c r="N432" s="4"/>
    </row>
    <row r="433">
      <c r="N433" s="4"/>
    </row>
    <row r="434">
      <c r="N434" s="4"/>
    </row>
    <row r="435">
      <c r="N435" s="4"/>
    </row>
    <row r="436">
      <c r="N436" s="4"/>
    </row>
    <row r="437">
      <c r="N437" s="4"/>
    </row>
    <row r="438">
      <c r="N438" s="4"/>
    </row>
    <row r="439">
      <c r="N439" s="4"/>
    </row>
    <row r="440">
      <c r="N440" s="4"/>
    </row>
    <row r="441">
      <c r="N441" s="4"/>
    </row>
    <row r="442">
      <c r="N442" s="4"/>
    </row>
    <row r="443">
      <c r="N443" s="4"/>
    </row>
    <row r="444">
      <c r="N444" s="4"/>
    </row>
    <row r="445">
      <c r="N445" s="4"/>
    </row>
    <row r="446">
      <c r="N446" s="4"/>
    </row>
    <row r="447">
      <c r="N447" s="4"/>
    </row>
    <row r="448">
      <c r="N448" s="4"/>
    </row>
    <row r="449">
      <c r="N449" s="4"/>
    </row>
    <row r="450">
      <c r="N450" s="4"/>
    </row>
    <row r="451">
      <c r="N451" s="4"/>
    </row>
    <row r="452">
      <c r="N452" s="4"/>
    </row>
    <row r="453">
      <c r="N453" s="4"/>
    </row>
    <row r="454">
      <c r="N454" s="4"/>
    </row>
    <row r="455">
      <c r="N455" s="4"/>
    </row>
    <row r="456">
      <c r="N456" s="4"/>
    </row>
    <row r="457">
      <c r="N457" s="4"/>
    </row>
    <row r="458">
      <c r="N458" s="4"/>
    </row>
    <row r="459">
      <c r="N459" s="4"/>
    </row>
    <row r="460">
      <c r="N460" s="4"/>
    </row>
    <row r="461">
      <c r="N461" s="4"/>
    </row>
    <row r="462">
      <c r="N462" s="4"/>
    </row>
    <row r="463">
      <c r="N463" s="4"/>
    </row>
    <row r="464">
      <c r="N464" s="4"/>
    </row>
    <row r="465">
      <c r="N465" s="4"/>
    </row>
    <row r="466">
      <c r="N466" s="4"/>
    </row>
    <row r="467">
      <c r="N467" s="4"/>
    </row>
    <row r="468">
      <c r="N468" s="4"/>
    </row>
    <row r="469">
      <c r="N469" s="4"/>
    </row>
    <row r="470">
      <c r="N470" s="4"/>
    </row>
    <row r="471">
      <c r="N471" s="4"/>
    </row>
    <row r="472">
      <c r="N472" s="4"/>
    </row>
    <row r="473">
      <c r="N473" s="4"/>
    </row>
    <row r="474">
      <c r="N474" s="4"/>
    </row>
    <row r="475">
      <c r="N475" s="4"/>
    </row>
    <row r="476">
      <c r="N476" s="4"/>
    </row>
    <row r="477">
      <c r="N477" s="4"/>
    </row>
    <row r="478">
      <c r="N478" s="4"/>
    </row>
    <row r="479">
      <c r="N479" s="4"/>
    </row>
    <row r="480">
      <c r="N480" s="4"/>
    </row>
    <row r="481">
      <c r="N481" s="4"/>
    </row>
    <row r="482">
      <c r="N482" s="4"/>
    </row>
    <row r="483">
      <c r="N483" s="4"/>
    </row>
    <row r="484">
      <c r="N484" s="4"/>
    </row>
    <row r="485">
      <c r="N485" s="4"/>
    </row>
    <row r="486">
      <c r="N486" s="4"/>
    </row>
    <row r="487">
      <c r="N487" s="4"/>
    </row>
    <row r="488">
      <c r="N488" s="4"/>
    </row>
    <row r="489">
      <c r="N489" s="4"/>
    </row>
    <row r="490">
      <c r="N490" s="4"/>
    </row>
    <row r="491">
      <c r="N491" s="4"/>
    </row>
    <row r="492">
      <c r="N492" s="4"/>
    </row>
    <row r="493">
      <c r="N493" s="4"/>
    </row>
    <row r="494">
      <c r="N494" s="4"/>
    </row>
    <row r="495">
      <c r="N495" s="4"/>
    </row>
    <row r="496">
      <c r="N496" s="4"/>
    </row>
    <row r="497">
      <c r="N497" s="4"/>
    </row>
    <row r="498">
      <c r="N498" s="4"/>
    </row>
    <row r="499">
      <c r="N499" s="4"/>
    </row>
    <row r="500">
      <c r="N500" s="4"/>
    </row>
    <row r="501">
      <c r="N501" s="4"/>
    </row>
    <row r="502">
      <c r="N502" s="4"/>
    </row>
    <row r="503">
      <c r="N503" s="4"/>
    </row>
    <row r="504">
      <c r="N504" s="4"/>
    </row>
    <row r="505">
      <c r="N505" s="4"/>
    </row>
    <row r="506">
      <c r="N506" s="4"/>
    </row>
    <row r="507">
      <c r="N507" s="4"/>
    </row>
    <row r="508">
      <c r="N508" s="4"/>
    </row>
    <row r="509">
      <c r="N509" s="4"/>
    </row>
    <row r="510">
      <c r="N510" s="4"/>
    </row>
    <row r="511">
      <c r="N511" s="4"/>
    </row>
    <row r="512">
      <c r="N512" s="4"/>
    </row>
    <row r="513">
      <c r="N513" s="4"/>
    </row>
    <row r="514">
      <c r="N514" s="4"/>
    </row>
    <row r="515">
      <c r="N515" s="4"/>
    </row>
    <row r="516">
      <c r="N516" s="4"/>
    </row>
    <row r="517">
      <c r="N517" s="4"/>
    </row>
    <row r="518">
      <c r="N518" s="4"/>
    </row>
    <row r="519">
      <c r="N519" s="4"/>
    </row>
    <row r="520">
      <c r="N520" s="4"/>
    </row>
    <row r="521">
      <c r="N521" s="4"/>
    </row>
    <row r="522">
      <c r="N522" s="4"/>
    </row>
    <row r="523">
      <c r="N523" s="4"/>
    </row>
    <row r="524">
      <c r="N524" s="4"/>
    </row>
    <row r="525">
      <c r="N525" s="4"/>
    </row>
    <row r="526">
      <c r="N526" s="4"/>
    </row>
    <row r="527">
      <c r="N527" s="4"/>
    </row>
    <row r="528">
      <c r="N528" s="4"/>
    </row>
    <row r="529">
      <c r="N529" s="4"/>
    </row>
    <row r="530">
      <c r="N530" s="4"/>
    </row>
    <row r="531">
      <c r="N531" s="4"/>
    </row>
    <row r="532">
      <c r="N532" s="4"/>
    </row>
    <row r="533">
      <c r="N533" s="4"/>
    </row>
    <row r="534">
      <c r="N534" s="4"/>
    </row>
    <row r="535">
      <c r="N535" s="4"/>
    </row>
    <row r="536">
      <c r="N536" s="4"/>
    </row>
    <row r="537">
      <c r="N537" s="4"/>
    </row>
    <row r="538">
      <c r="N538" s="4"/>
    </row>
    <row r="539">
      <c r="N539" s="4"/>
    </row>
    <row r="540">
      <c r="N540" s="4"/>
    </row>
    <row r="541">
      <c r="N541" s="4"/>
    </row>
    <row r="542">
      <c r="N542" s="4"/>
    </row>
    <row r="543">
      <c r="N543" s="4"/>
    </row>
    <row r="544">
      <c r="N544" s="4"/>
    </row>
    <row r="545">
      <c r="N545" s="4"/>
    </row>
    <row r="546">
      <c r="N546" s="4"/>
    </row>
    <row r="547">
      <c r="N547" s="4"/>
    </row>
    <row r="548">
      <c r="N548" s="4"/>
    </row>
    <row r="549">
      <c r="N549" s="4"/>
    </row>
    <row r="550">
      <c r="N550" s="4"/>
    </row>
    <row r="551">
      <c r="N551" s="4"/>
    </row>
    <row r="552">
      <c r="N552" s="4"/>
    </row>
    <row r="553">
      <c r="N553" s="4"/>
    </row>
    <row r="554">
      <c r="N554" s="4"/>
    </row>
    <row r="555">
      <c r="N555" s="4"/>
    </row>
    <row r="556">
      <c r="N556" s="4"/>
    </row>
    <row r="557">
      <c r="N557" s="4"/>
    </row>
    <row r="558">
      <c r="N558" s="4"/>
    </row>
    <row r="559">
      <c r="N559" s="4"/>
    </row>
    <row r="560">
      <c r="N560" s="4"/>
    </row>
    <row r="561">
      <c r="N561" s="4"/>
    </row>
    <row r="562">
      <c r="N562" s="4"/>
    </row>
    <row r="563">
      <c r="N563" s="4"/>
    </row>
    <row r="564">
      <c r="N564" s="4"/>
    </row>
    <row r="565">
      <c r="N565" s="4"/>
    </row>
    <row r="566">
      <c r="N566" s="4"/>
    </row>
    <row r="567">
      <c r="N567" s="4"/>
    </row>
    <row r="568">
      <c r="N568" s="4"/>
    </row>
    <row r="569">
      <c r="N569" s="4"/>
    </row>
    <row r="570">
      <c r="N570" s="4"/>
    </row>
    <row r="571">
      <c r="N571" s="4"/>
    </row>
    <row r="572">
      <c r="N572" s="4"/>
    </row>
    <row r="573">
      <c r="N573" s="4"/>
    </row>
    <row r="574">
      <c r="N574" s="4"/>
    </row>
    <row r="575">
      <c r="N575" s="4"/>
    </row>
    <row r="576">
      <c r="N576" s="4"/>
    </row>
    <row r="577">
      <c r="N577" s="4"/>
    </row>
    <row r="578">
      <c r="N578" s="4"/>
    </row>
    <row r="579">
      <c r="N579" s="4"/>
    </row>
    <row r="580">
      <c r="N580" s="4"/>
    </row>
    <row r="581">
      <c r="N581" s="4"/>
    </row>
    <row r="582">
      <c r="N582" s="4"/>
    </row>
    <row r="583">
      <c r="N583" s="4"/>
    </row>
    <row r="584">
      <c r="N584" s="4"/>
    </row>
    <row r="585">
      <c r="N585" s="4"/>
    </row>
    <row r="586">
      <c r="N586" s="4"/>
    </row>
    <row r="587">
      <c r="N587" s="4"/>
    </row>
    <row r="588">
      <c r="N588" s="4"/>
    </row>
    <row r="589">
      <c r="N589" s="4"/>
    </row>
    <row r="590">
      <c r="N590" s="4"/>
    </row>
    <row r="591">
      <c r="N591" s="4"/>
    </row>
    <row r="592">
      <c r="N592" s="4"/>
    </row>
    <row r="593">
      <c r="N593" s="4"/>
    </row>
    <row r="594">
      <c r="N594" s="4"/>
    </row>
    <row r="595">
      <c r="N595" s="4"/>
    </row>
    <row r="596">
      <c r="N596" s="4"/>
    </row>
    <row r="597">
      <c r="N597" s="4"/>
    </row>
    <row r="598">
      <c r="N598" s="4"/>
    </row>
    <row r="599">
      <c r="N599" s="4"/>
    </row>
    <row r="600">
      <c r="N600" s="4"/>
    </row>
    <row r="601">
      <c r="N601" s="4"/>
    </row>
    <row r="602">
      <c r="N602" s="4"/>
    </row>
    <row r="603">
      <c r="N603" s="4"/>
    </row>
    <row r="604">
      <c r="N604" s="4"/>
    </row>
    <row r="605">
      <c r="N605" s="4"/>
    </row>
    <row r="606">
      <c r="N606" s="4"/>
    </row>
    <row r="607">
      <c r="N607" s="4"/>
    </row>
    <row r="608">
      <c r="N608" s="4"/>
    </row>
    <row r="609">
      <c r="N609" s="4"/>
    </row>
    <row r="610">
      <c r="N610" s="4"/>
    </row>
    <row r="611">
      <c r="N611" s="4"/>
    </row>
    <row r="612">
      <c r="N612" s="4"/>
    </row>
    <row r="613">
      <c r="N613" s="4"/>
    </row>
    <row r="614">
      <c r="N614" s="4"/>
    </row>
    <row r="615">
      <c r="N615" s="4"/>
    </row>
    <row r="616">
      <c r="N616" s="4"/>
    </row>
    <row r="617">
      <c r="N617" s="4"/>
    </row>
    <row r="618">
      <c r="N618" s="4"/>
    </row>
    <row r="619">
      <c r="N619" s="4"/>
    </row>
    <row r="620">
      <c r="N620" s="4"/>
    </row>
    <row r="621">
      <c r="N621" s="4"/>
    </row>
    <row r="622">
      <c r="N622" s="4"/>
    </row>
    <row r="623">
      <c r="N623" s="4"/>
    </row>
    <row r="624">
      <c r="N624" s="4"/>
    </row>
    <row r="625">
      <c r="N625" s="4"/>
    </row>
    <row r="626">
      <c r="N626" s="4"/>
    </row>
    <row r="627">
      <c r="N627" s="4"/>
    </row>
    <row r="628">
      <c r="N628" s="4"/>
    </row>
    <row r="629">
      <c r="N629" s="4"/>
    </row>
    <row r="630">
      <c r="N630" s="4"/>
    </row>
    <row r="631">
      <c r="N631" s="4"/>
    </row>
    <row r="632">
      <c r="N632" s="4"/>
    </row>
    <row r="633">
      <c r="N633" s="4"/>
    </row>
    <row r="634">
      <c r="N634" s="4"/>
    </row>
    <row r="635">
      <c r="N635" s="4"/>
    </row>
    <row r="636">
      <c r="N636" s="4"/>
    </row>
    <row r="637">
      <c r="N637" s="4"/>
    </row>
    <row r="638">
      <c r="N638" s="4"/>
    </row>
    <row r="639">
      <c r="N639" s="4"/>
    </row>
    <row r="640">
      <c r="N640" s="4"/>
    </row>
    <row r="641">
      <c r="N641" s="4"/>
    </row>
    <row r="642">
      <c r="N642" s="4"/>
    </row>
    <row r="643">
      <c r="N643" s="4"/>
    </row>
    <row r="644">
      <c r="N644" s="4"/>
    </row>
    <row r="645">
      <c r="N645" s="4"/>
    </row>
    <row r="646">
      <c r="N646" s="4"/>
    </row>
    <row r="647">
      <c r="N647" s="4"/>
    </row>
    <row r="648">
      <c r="N648" s="4"/>
    </row>
    <row r="649">
      <c r="N649" s="4"/>
    </row>
    <row r="650">
      <c r="N650" s="4"/>
    </row>
    <row r="651">
      <c r="N651" s="4"/>
    </row>
    <row r="652">
      <c r="N652" s="4"/>
    </row>
    <row r="653">
      <c r="N653" s="4"/>
    </row>
    <row r="654">
      <c r="N654" s="4"/>
    </row>
    <row r="655">
      <c r="N655" s="4"/>
    </row>
    <row r="656">
      <c r="N656" s="4"/>
    </row>
    <row r="657">
      <c r="N657" s="4"/>
    </row>
    <row r="658">
      <c r="N658" s="4"/>
    </row>
    <row r="659">
      <c r="N659" s="4"/>
    </row>
    <row r="660">
      <c r="N660" s="4"/>
    </row>
    <row r="661">
      <c r="N661" s="4"/>
    </row>
    <row r="662">
      <c r="N662" s="4"/>
    </row>
    <row r="663">
      <c r="N663" s="4"/>
    </row>
    <row r="664">
      <c r="N664" s="4"/>
    </row>
    <row r="665">
      <c r="N665" s="4"/>
    </row>
    <row r="666">
      <c r="N666" s="4"/>
    </row>
    <row r="667">
      <c r="N667" s="4"/>
    </row>
    <row r="668">
      <c r="N668" s="4"/>
    </row>
    <row r="669">
      <c r="N669" s="4"/>
    </row>
    <row r="670">
      <c r="N670" s="4"/>
    </row>
    <row r="671">
      <c r="N671" s="4"/>
    </row>
    <row r="672">
      <c r="N672" s="4"/>
    </row>
    <row r="673">
      <c r="N673" s="4"/>
    </row>
    <row r="674">
      <c r="N674" s="4"/>
    </row>
    <row r="675">
      <c r="N675" s="4"/>
    </row>
    <row r="676">
      <c r="N676" s="4"/>
    </row>
    <row r="677">
      <c r="N677" s="4"/>
    </row>
    <row r="678">
      <c r="N678" s="4"/>
    </row>
    <row r="679">
      <c r="N679" s="4"/>
    </row>
    <row r="680">
      <c r="N680" s="4"/>
    </row>
    <row r="681">
      <c r="N681" s="4"/>
    </row>
    <row r="682">
      <c r="N682" s="4"/>
    </row>
    <row r="683">
      <c r="N683" s="4"/>
    </row>
    <row r="684">
      <c r="N684" s="4"/>
    </row>
    <row r="685">
      <c r="N685" s="4"/>
    </row>
    <row r="686">
      <c r="N686" s="4"/>
    </row>
    <row r="687">
      <c r="N687" s="4"/>
    </row>
    <row r="688">
      <c r="N688" s="4"/>
    </row>
    <row r="689">
      <c r="N689" s="4"/>
    </row>
    <row r="690">
      <c r="N690" s="4"/>
    </row>
    <row r="691">
      <c r="N691" s="4"/>
    </row>
    <row r="692">
      <c r="N692" s="4"/>
    </row>
    <row r="693">
      <c r="N693" s="4"/>
    </row>
    <row r="694">
      <c r="N694" s="4"/>
    </row>
    <row r="695">
      <c r="N695" s="4"/>
    </row>
    <row r="696">
      <c r="N696" s="4"/>
    </row>
    <row r="697">
      <c r="N697" s="4"/>
    </row>
    <row r="698">
      <c r="N698" s="4"/>
    </row>
    <row r="699">
      <c r="N699" s="4"/>
    </row>
    <row r="700">
      <c r="N700" s="4"/>
    </row>
    <row r="701">
      <c r="N701" s="4"/>
    </row>
    <row r="702">
      <c r="N702" s="4"/>
    </row>
    <row r="703">
      <c r="N703" s="4"/>
    </row>
    <row r="704">
      <c r="N704" s="4"/>
    </row>
    <row r="705">
      <c r="N705" s="4"/>
    </row>
    <row r="706">
      <c r="N706" s="4"/>
    </row>
    <row r="707">
      <c r="N707" s="4"/>
    </row>
    <row r="708">
      <c r="N708" s="4"/>
    </row>
    <row r="709">
      <c r="N709" s="4"/>
    </row>
    <row r="710">
      <c r="N710" s="4"/>
    </row>
    <row r="711">
      <c r="N711" s="4"/>
    </row>
    <row r="712">
      <c r="N712" s="4"/>
    </row>
    <row r="713">
      <c r="N713" s="4"/>
    </row>
    <row r="714">
      <c r="N714" s="4"/>
    </row>
    <row r="715">
      <c r="N715" s="4"/>
    </row>
    <row r="716">
      <c r="N716" s="4"/>
    </row>
    <row r="717">
      <c r="N717" s="4"/>
    </row>
    <row r="718">
      <c r="N718" s="4"/>
    </row>
    <row r="719">
      <c r="N719" s="4"/>
    </row>
    <row r="720">
      <c r="N720" s="4"/>
    </row>
    <row r="721">
      <c r="N721" s="4"/>
    </row>
    <row r="722">
      <c r="N722" s="4"/>
    </row>
    <row r="723">
      <c r="N723" s="4"/>
    </row>
    <row r="724">
      <c r="N724" s="4"/>
    </row>
    <row r="725">
      <c r="N725" s="4"/>
    </row>
    <row r="726">
      <c r="N726" s="4"/>
    </row>
    <row r="727">
      <c r="N727" s="4"/>
    </row>
    <row r="728">
      <c r="N728" s="4"/>
    </row>
    <row r="729">
      <c r="N729" s="4"/>
    </row>
    <row r="730">
      <c r="N730" s="4"/>
    </row>
    <row r="731">
      <c r="N731" s="4"/>
    </row>
    <row r="732">
      <c r="N732" s="4"/>
    </row>
    <row r="733">
      <c r="N733" s="4"/>
    </row>
    <row r="734">
      <c r="N734" s="4"/>
    </row>
    <row r="735">
      <c r="N735" s="4"/>
    </row>
    <row r="736">
      <c r="N736" s="4"/>
    </row>
    <row r="737">
      <c r="N737" s="4"/>
    </row>
    <row r="738">
      <c r="N738" s="4"/>
    </row>
    <row r="739">
      <c r="N739" s="4"/>
    </row>
    <row r="740">
      <c r="N740" s="4"/>
    </row>
    <row r="741">
      <c r="N741" s="4"/>
    </row>
    <row r="742">
      <c r="N742" s="4"/>
    </row>
    <row r="743">
      <c r="N743" s="4"/>
    </row>
    <row r="744">
      <c r="N744" s="4"/>
    </row>
    <row r="745">
      <c r="N745" s="4"/>
    </row>
    <row r="746">
      <c r="N746" s="4"/>
    </row>
    <row r="747">
      <c r="N747" s="4"/>
    </row>
    <row r="748">
      <c r="N748" s="4"/>
    </row>
    <row r="749">
      <c r="N749" s="4"/>
    </row>
    <row r="750">
      <c r="N750" s="4"/>
    </row>
    <row r="751">
      <c r="N751" s="4"/>
    </row>
    <row r="752">
      <c r="N752" s="4"/>
    </row>
    <row r="753">
      <c r="N753" s="4"/>
    </row>
    <row r="754">
      <c r="N754" s="4"/>
    </row>
    <row r="755">
      <c r="N755" s="4"/>
    </row>
    <row r="756">
      <c r="N756" s="4"/>
    </row>
    <row r="757">
      <c r="N757" s="4"/>
    </row>
    <row r="758">
      <c r="N758" s="4"/>
    </row>
    <row r="759">
      <c r="N759" s="4"/>
    </row>
    <row r="760">
      <c r="N760" s="4"/>
    </row>
    <row r="761">
      <c r="N761" s="4"/>
    </row>
    <row r="762">
      <c r="N762" s="4"/>
    </row>
    <row r="763">
      <c r="N763" s="4"/>
    </row>
    <row r="764">
      <c r="N764" s="4"/>
    </row>
    <row r="765">
      <c r="N765" s="4"/>
    </row>
    <row r="766">
      <c r="N766" s="4"/>
    </row>
    <row r="767">
      <c r="N767" s="4"/>
    </row>
    <row r="768">
      <c r="N768" s="4"/>
    </row>
    <row r="769">
      <c r="N769" s="4"/>
    </row>
    <row r="770">
      <c r="N770" s="4"/>
    </row>
    <row r="771">
      <c r="N771" s="4"/>
    </row>
    <row r="772">
      <c r="N772" s="4"/>
    </row>
    <row r="773">
      <c r="N773" s="4"/>
    </row>
    <row r="774">
      <c r="N774" s="4"/>
    </row>
    <row r="775">
      <c r="N775" s="4"/>
    </row>
    <row r="776">
      <c r="N776" s="4"/>
    </row>
    <row r="777">
      <c r="N777" s="4"/>
    </row>
    <row r="778">
      <c r="N778" s="4"/>
    </row>
    <row r="779">
      <c r="N779" s="4"/>
    </row>
    <row r="780">
      <c r="N780" s="4"/>
    </row>
    <row r="781">
      <c r="N781" s="4"/>
    </row>
    <row r="782">
      <c r="N782" s="4"/>
    </row>
    <row r="783">
      <c r="N783" s="4"/>
    </row>
    <row r="784">
      <c r="N784" s="4"/>
    </row>
    <row r="785">
      <c r="N785" s="4"/>
    </row>
    <row r="786">
      <c r="N786" s="4"/>
    </row>
    <row r="787">
      <c r="N787" s="4"/>
    </row>
    <row r="788">
      <c r="N788" s="4"/>
    </row>
    <row r="789">
      <c r="N789" s="4"/>
    </row>
    <row r="790">
      <c r="N790" s="4"/>
    </row>
    <row r="791">
      <c r="N791" s="4"/>
    </row>
    <row r="792">
      <c r="N792" s="4"/>
    </row>
    <row r="793">
      <c r="N793" s="4"/>
    </row>
    <row r="794">
      <c r="N794" s="4"/>
    </row>
    <row r="795">
      <c r="N795" s="4"/>
    </row>
    <row r="796">
      <c r="N796" s="4"/>
    </row>
    <row r="797">
      <c r="N797" s="4"/>
    </row>
    <row r="798">
      <c r="N798" s="4"/>
    </row>
    <row r="799">
      <c r="N799" s="4"/>
    </row>
    <row r="800">
      <c r="N800" s="4"/>
    </row>
    <row r="801">
      <c r="N801" s="4"/>
    </row>
    <row r="802">
      <c r="N802" s="4"/>
    </row>
    <row r="803">
      <c r="N803" s="4"/>
    </row>
    <row r="804">
      <c r="N804" s="4"/>
    </row>
    <row r="805">
      <c r="N805" s="4"/>
    </row>
    <row r="806">
      <c r="N806" s="4"/>
    </row>
    <row r="807">
      <c r="N807" s="4"/>
    </row>
    <row r="808">
      <c r="N808" s="4"/>
    </row>
    <row r="809">
      <c r="N809" s="4"/>
    </row>
    <row r="810">
      <c r="N810" s="4"/>
    </row>
    <row r="811">
      <c r="N811" s="4"/>
    </row>
    <row r="812">
      <c r="N812" s="4"/>
    </row>
    <row r="813">
      <c r="N813" s="4"/>
    </row>
    <row r="814">
      <c r="N814" s="4"/>
    </row>
    <row r="815">
      <c r="N815" s="4"/>
    </row>
    <row r="816">
      <c r="N816" s="4"/>
    </row>
    <row r="817">
      <c r="N817" s="4"/>
    </row>
    <row r="818">
      <c r="N818" s="4"/>
    </row>
    <row r="819">
      <c r="N819" s="4"/>
    </row>
    <row r="820">
      <c r="N820" s="4"/>
    </row>
    <row r="821">
      <c r="N821" s="4"/>
    </row>
    <row r="822">
      <c r="N822" s="4"/>
    </row>
    <row r="823">
      <c r="N823" s="4"/>
    </row>
    <row r="824">
      <c r="N824" s="4"/>
    </row>
    <row r="825">
      <c r="N825" s="4"/>
    </row>
    <row r="826">
      <c r="N826" s="4"/>
    </row>
    <row r="827">
      <c r="N827" s="4"/>
    </row>
    <row r="828">
      <c r="N828" s="4"/>
    </row>
    <row r="829">
      <c r="N829" s="4"/>
    </row>
    <row r="830">
      <c r="N830" s="4"/>
    </row>
    <row r="831">
      <c r="N831" s="4"/>
    </row>
    <row r="832">
      <c r="N832" s="4"/>
    </row>
    <row r="833">
      <c r="N833" s="4"/>
    </row>
    <row r="834">
      <c r="N834" s="4"/>
    </row>
    <row r="835">
      <c r="N835" s="4"/>
    </row>
    <row r="836">
      <c r="N836" s="4"/>
    </row>
    <row r="837">
      <c r="N837" s="4"/>
    </row>
    <row r="838">
      <c r="N838" s="4"/>
    </row>
    <row r="839">
      <c r="N839" s="4"/>
    </row>
    <row r="840">
      <c r="N840" s="4"/>
    </row>
    <row r="841">
      <c r="N841" s="4"/>
    </row>
    <row r="842">
      <c r="N842" s="4"/>
    </row>
    <row r="843">
      <c r="N843" s="4"/>
    </row>
    <row r="844">
      <c r="N844" s="4"/>
    </row>
    <row r="845">
      <c r="N845" s="4"/>
    </row>
    <row r="846">
      <c r="N846" s="4"/>
    </row>
    <row r="847">
      <c r="N847" s="4"/>
    </row>
    <row r="848">
      <c r="N848" s="4"/>
    </row>
    <row r="849">
      <c r="N849" s="4"/>
    </row>
    <row r="850">
      <c r="N850" s="4"/>
    </row>
    <row r="851">
      <c r="N851" s="4"/>
    </row>
    <row r="852">
      <c r="N852" s="4"/>
    </row>
    <row r="853">
      <c r="N853" s="4"/>
    </row>
    <row r="854">
      <c r="N854" s="4"/>
    </row>
    <row r="855">
      <c r="N855" s="4"/>
    </row>
    <row r="856">
      <c r="N856" s="4"/>
    </row>
    <row r="857">
      <c r="N857" s="4"/>
    </row>
    <row r="858">
      <c r="N858" s="4"/>
    </row>
    <row r="859">
      <c r="N859" s="4"/>
    </row>
    <row r="860">
      <c r="N860" s="4"/>
    </row>
    <row r="861">
      <c r="N861" s="4"/>
    </row>
    <row r="862">
      <c r="N862" s="4"/>
    </row>
    <row r="863">
      <c r="N863" s="4"/>
    </row>
    <row r="864">
      <c r="N864" s="4"/>
    </row>
    <row r="865">
      <c r="N865" s="4"/>
    </row>
    <row r="866">
      <c r="N866" s="4"/>
    </row>
    <row r="867">
      <c r="N867" s="4"/>
    </row>
    <row r="868">
      <c r="N868" s="4"/>
    </row>
    <row r="869">
      <c r="N869" s="4"/>
    </row>
    <row r="870">
      <c r="N870" s="4"/>
    </row>
    <row r="871">
      <c r="N871" s="4"/>
    </row>
    <row r="872">
      <c r="N872" s="4"/>
    </row>
    <row r="873">
      <c r="N873" s="4"/>
    </row>
    <row r="874">
      <c r="N874" s="4"/>
    </row>
    <row r="875">
      <c r="N875" s="4"/>
    </row>
    <row r="876">
      <c r="N876" s="4"/>
    </row>
    <row r="877">
      <c r="N877" s="4"/>
    </row>
    <row r="878">
      <c r="N878" s="4"/>
    </row>
    <row r="879">
      <c r="N879" s="4"/>
    </row>
    <row r="880">
      <c r="N880" s="4"/>
    </row>
    <row r="881">
      <c r="N881" s="4"/>
    </row>
    <row r="882">
      <c r="N882" s="4"/>
    </row>
    <row r="883">
      <c r="N883" s="4"/>
    </row>
    <row r="884">
      <c r="N884" s="4"/>
    </row>
    <row r="885">
      <c r="N885" s="4"/>
    </row>
    <row r="886">
      <c r="N886" s="4"/>
    </row>
    <row r="887">
      <c r="N887" s="4"/>
    </row>
    <row r="888">
      <c r="N888" s="4"/>
    </row>
    <row r="889">
      <c r="N889" s="4"/>
    </row>
    <row r="890">
      <c r="N890" s="4"/>
    </row>
    <row r="891">
      <c r="N891" s="4"/>
    </row>
    <row r="892">
      <c r="N892" s="4"/>
    </row>
    <row r="893">
      <c r="N893" s="4"/>
    </row>
    <row r="894">
      <c r="N894" s="4"/>
    </row>
    <row r="895">
      <c r="N895" s="4"/>
    </row>
    <row r="896">
      <c r="N896" s="4"/>
    </row>
    <row r="897">
      <c r="N897" s="4"/>
    </row>
    <row r="898">
      <c r="N898" s="4"/>
    </row>
    <row r="899">
      <c r="N899" s="4"/>
    </row>
    <row r="900">
      <c r="N900" s="4"/>
    </row>
    <row r="901">
      <c r="N901" s="4"/>
    </row>
    <row r="902">
      <c r="N902" s="4"/>
    </row>
    <row r="903">
      <c r="N903" s="4"/>
    </row>
    <row r="904">
      <c r="N904" s="4"/>
    </row>
    <row r="905">
      <c r="N905" s="4"/>
    </row>
    <row r="906">
      <c r="N906" s="4"/>
    </row>
    <row r="907">
      <c r="N907" s="4"/>
    </row>
    <row r="908">
      <c r="N908" s="4"/>
    </row>
    <row r="909">
      <c r="N909" s="4"/>
    </row>
    <row r="910">
      <c r="N910" s="4"/>
    </row>
    <row r="911">
      <c r="N911" s="4"/>
    </row>
    <row r="912">
      <c r="N912" s="4"/>
    </row>
    <row r="913">
      <c r="N913" s="4"/>
    </row>
    <row r="914">
      <c r="N914" s="4"/>
    </row>
    <row r="915">
      <c r="N915" s="4"/>
    </row>
    <row r="916">
      <c r="N916" s="4"/>
    </row>
    <row r="917">
      <c r="N917" s="4"/>
    </row>
    <row r="918">
      <c r="N918" s="4"/>
    </row>
    <row r="919">
      <c r="N919" s="4"/>
    </row>
    <row r="920">
      <c r="N920" s="4"/>
    </row>
    <row r="921">
      <c r="N921" s="4"/>
    </row>
    <row r="922">
      <c r="N922" s="4"/>
    </row>
    <row r="923">
      <c r="N923" s="4"/>
    </row>
    <row r="924">
      <c r="N924" s="4"/>
    </row>
    <row r="925">
      <c r="N925" s="4"/>
    </row>
    <row r="926">
      <c r="N926" s="4"/>
    </row>
    <row r="927">
      <c r="N927" s="4"/>
    </row>
    <row r="928">
      <c r="N928" s="4"/>
    </row>
    <row r="929">
      <c r="N929" s="4"/>
    </row>
    <row r="930">
      <c r="N930" s="4"/>
    </row>
    <row r="931">
      <c r="N931" s="4"/>
    </row>
    <row r="932">
      <c r="N932" s="4"/>
    </row>
    <row r="933">
      <c r="N933" s="4"/>
    </row>
    <row r="934">
      <c r="N934" s="4"/>
    </row>
    <row r="935">
      <c r="N935" s="4"/>
    </row>
    <row r="936">
      <c r="N936" s="4"/>
    </row>
    <row r="937">
      <c r="N937" s="4"/>
    </row>
    <row r="938">
      <c r="N938" s="4"/>
    </row>
    <row r="939">
      <c r="N939" s="4"/>
    </row>
    <row r="940">
      <c r="N940" s="4"/>
    </row>
    <row r="941">
      <c r="N941" s="4"/>
    </row>
    <row r="942">
      <c r="N942" s="4"/>
    </row>
    <row r="943">
      <c r="N943" s="4"/>
    </row>
    <row r="944">
      <c r="N944" s="4"/>
    </row>
    <row r="945">
      <c r="N945" s="4"/>
    </row>
    <row r="946">
      <c r="N946" s="4"/>
    </row>
    <row r="947">
      <c r="N947" s="4"/>
    </row>
    <row r="948">
      <c r="N948" s="4"/>
    </row>
    <row r="949">
      <c r="N949" s="4"/>
    </row>
    <row r="950">
      <c r="N950" s="4"/>
    </row>
    <row r="951">
      <c r="N951" s="4"/>
    </row>
    <row r="952">
      <c r="N952" s="4"/>
    </row>
    <row r="953">
      <c r="N953" s="4"/>
    </row>
    <row r="954">
      <c r="N954" s="4"/>
    </row>
    <row r="955">
      <c r="N955" s="4"/>
    </row>
    <row r="956">
      <c r="N956" s="4"/>
    </row>
    <row r="957">
      <c r="N957" s="4"/>
    </row>
    <row r="958">
      <c r="N958" s="4"/>
    </row>
    <row r="959">
      <c r="N959" s="4"/>
    </row>
    <row r="960">
      <c r="N960" s="4"/>
    </row>
    <row r="961">
      <c r="N961" s="4"/>
    </row>
    <row r="962">
      <c r="N962" s="4"/>
    </row>
    <row r="963">
      <c r="N963" s="4"/>
    </row>
    <row r="964">
      <c r="N964" s="4"/>
    </row>
    <row r="965">
      <c r="N965" s="4"/>
    </row>
    <row r="966">
      <c r="N966" s="4"/>
    </row>
    <row r="967">
      <c r="N967" s="4"/>
    </row>
    <row r="968">
      <c r="N968" s="4"/>
    </row>
    <row r="969">
      <c r="N969" s="4"/>
    </row>
    <row r="970">
      <c r="N970" s="4"/>
    </row>
    <row r="971">
      <c r="N971" s="4"/>
    </row>
    <row r="972">
      <c r="N972" s="4"/>
    </row>
    <row r="973">
      <c r="N973" s="4"/>
    </row>
    <row r="974">
      <c r="N974" s="4"/>
    </row>
    <row r="975">
      <c r="N975" s="4"/>
    </row>
    <row r="976">
      <c r="N976" s="4"/>
    </row>
    <row r="977">
      <c r="N977" s="4"/>
    </row>
    <row r="978">
      <c r="N978" s="4"/>
    </row>
    <row r="979">
      <c r="N979" s="4"/>
    </row>
    <row r="980">
      <c r="N980" s="4"/>
    </row>
    <row r="981">
      <c r="N981" s="4"/>
    </row>
    <row r="982">
      <c r="N982" s="4"/>
    </row>
    <row r="983">
      <c r="N983" s="4"/>
    </row>
    <row r="984">
      <c r="N984" s="4"/>
    </row>
    <row r="985">
      <c r="N985" s="4"/>
    </row>
    <row r="986">
      <c r="N986" s="4"/>
    </row>
    <row r="987">
      <c r="N987" s="4"/>
    </row>
    <row r="988">
      <c r="N988" s="4"/>
    </row>
    <row r="989">
      <c r="N989" s="4"/>
    </row>
    <row r="990">
      <c r="N990" s="4"/>
    </row>
    <row r="991">
      <c r="N991" s="4"/>
    </row>
    <row r="992">
      <c r="N992" s="4"/>
    </row>
    <row r="993">
      <c r="N993" s="4"/>
    </row>
    <row r="994">
      <c r="N994" s="4"/>
    </row>
    <row r="995">
      <c r="N995" s="4"/>
    </row>
    <row r="996">
      <c r="N996" s="4"/>
    </row>
    <row r="997">
      <c r="N997" s="4"/>
    </row>
    <row r="998">
      <c r="N998" s="4"/>
    </row>
    <row r="999">
      <c r="N999" s="4"/>
    </row>
    <row r="1000">
      <c r="N1000" s="4"/>
    </row>
    <row r="1001">
      <c r="N1001" s="4"/>
    </row>
    <row r="1002">
      <c r="N1002" s="4"/>
    </row>
    <row r="1003">
      <c r="N1003" s="4"/>
    </row>
    <row r="1004">
      <c r="N1004" s="4"/>
    </row>
    <row r="1005">
      <c r="N1005" s="4"/>
    </row>
    <row r="1006">
      <c r="N1006" s="4"/>
    </row>
    <row r="1007">
      <c r="N1007" s="4"/>
    </row>
    <row r="1008">
      <c r="N1008" s="4"/>
    </row>
    <row r="1009">
      <c r="N1009" s="4"/>
    </row>
    <row r="1010">
      <c r="N1010" s="4"/>
    </row>
    <row r="1011">
      <c r="N1011" s="4"/>
    </row>
    <row r="1012">
      <c r="N1012" s="4"/>
    </row>
    <row r="1013">
      <c r="N1013" s="4"/>
    </row>
    <row r="1014">
      <c r="N1014" s="4"/>
    </row>
    <row r="1015">
      <c r="N1015" s="4"/>
    </row>
    <row r="1016">
      <c r="N1016" s="4"/>
    </row>
    <row r="1017">
      <c r="N1017" s="4"/>
    </row>
    <row r="1018">
      <c r="N1018" s="4"/>
    </row>
    <row r="1019">
      <c r="N1019" s="4"/>
    </row>
    <row r="1020">
      <c r="N1020" s="4"/>
    </row>
    <row r="1021">
      <c r="N1021" s="4"/>
    </row>
    <row r="1022">
      <c r="N1022" s="4"/>
    </row>
    <row r="1023">
      <c r="N1023" s="4"/>
    </row>
    <row r="1024">
      <c r="N1024" s="4"/>
    </row>
    <row r="1025">
      <c r="N1025" s="4"/>
    </row>
    <row r="1026">
      <c r="N1026" s="4"/>
    </row>
    <row r="1027">
      <c r="N1027" s="4"/>
    </row>
    <row r="1028">
      <c r="N1028" s="4"/>
    </row>
    <row r="1029">
      <c r="N1029" s="4"/>
    </row>
    <row r="1030">
      <c r="N1030" s="4"/>
    </row>
    <row r="1031">
      <c r="N1031" s="4"/>
    </row>
    <row r="1032">
      <c r="N1032" s="4"/>
    </row>
    <row r="1033">
      <c r="N1033" s="4"/>
    </row>
    <row r="1034">
      <c r="N1034" s="4"/>
    </row>
    <row r="1035">
      <c r="N1035" s="4"/>
    </row>
    <row r="1036">
      <c r="N1036" s="4"/>
    </row>
    <row r="1037">
      <c r="N1037" s="4"/>
    </row>
    <row r="1038">
      <c r="N1038" s="4"/>
    </row>
    <row r="1039">
      <c r="N1039" s="4"/>
    </row>
    <row r="1040">
      <c r="N1040" s="4"/>
    </row>
    <row r="1041">
      <c r="N1041" s="4"/>
    </row>
    <row r="1042">
      <c r="N1042" s="4"/>
    </row>
    <row r="1043">
      <c r="N1043" s="4"/>
    </row>
    <row r="1044">
      <c r="N1044" s="4"/>
    </row>
    <row r="1045">
      <c r="N1045" s="4"/>
    </row>
    <row r="1046">
      <c r="N1046" s="4"/>
    </row>
    <row r="1047">
      <c r="N1047" s="4"/>
    </row>
    <row r="1048">
      <c r="N1048" s="4"/>
    </row>
    <row r="1049">
      <c r="N1049" s="4"/>
    </row>
    <row r="1050">
      <c r="N1050" s="4"/>
    </row>
    <row r="1051">
      <c r="N1051" s="4"/>
    </row>
    <row r="1052">
      <c r="N1052" s="4"/>
    </row>
    <row r="1053">
      <c r="N1053" s="4"/>
    </row>
    <row r="1054">
      <c r="N1054" s="4"/>
    </row>
    <row r="1055">
      <c r="N1055" s="4"/>
    </row>
    <row r="1056">
      <c r="N1056" s="4"/>
    </row>
    <row r="1057">
      <c r="N1057" s="4"/>
    </row>
    <row r="1058">
      <c r="N1058" s="4"/>
    </row>
    <row r="1059">
      <c r="N1059" s="4"/>
    </row>
    <row r="1060">
      <c r="N1060" s="4"/>
    </row>
    <row r="1061">
      <c r="N1061" s="4"/>
    </row>
    <row r="1062">
      <c r="N1062" s="4"/>
    </row>
    <row r="1063">
      <c r="N1063" s="4"/>
    </row>
    <row r="1064">
      <c r="N1064" s="4"/>
    </row>
    <row r="1065">
      <c r="N1065" s="4"/>
    </row>
    <row r="1066">
      <c r="N1066" s="4"/>
    </row>
    <row r="1067">
      <c r="N1067" s="4"/>
    </row>
    <row r="1068">
      <c r="N1068" s="4"/>
    </row>
    <row r="1069">
      <c r="N1069" s="4"/>
    </row>
    <row r="1070">
      <c r="N1070" s="4"/>
    </row>
    <row r="1071">
      <c r="N1071" s="4"/>
    </row>
    <row r="1072">
      <c r="N1072" s="4"/>
    </row>
    <row r="1073">
      <c r="N1073" s="4"/>
    </row>
    <row r="1074">
      <c r="N1074" s="4"/>
    </row>
    <row r="1075">
      <c r="N1075" s="4"/>
    </row>
    <row r="1076">
      <c r="N1076" s="4"/>
    </row>
    <row r="1077">
      <c r="N1077" s="4"/>
    </row>
    <row r="1078">
      <c r="N1078" s="4"/>
    </row>
    <row r="1079">
      <c r="N1079" s="4"/>
    </row>
    <row r="1080">
      <c r="N1080" s="4"/>
    </row>
    <row r="1081">
      <c r="N1081" s="4"/>
    </row>
    <row r="1082">
      <c r="N1082" s="4"/>
    </row>
    <row r="1083">
      <c r="N1083" s="4"/>
    </row>
  </sheetData>
  <mergeCells count="28">
    <mergeCell ref="B8:D8"/>
    <mergeCell ref="AB8:AC8"/>
    <mergeCell ref="F139:L139"/>
    <mergeCell ref="D147:E147"/>
    <mergeCell ref="D148:E148"/>
    <mergeCell ref="D149:E149"/>
    <mergeCell ref="D150:E150"/>
    <mergeCell ref="D151:E151"/>
    <mergeCell ref="V151:Z151"/>
    <mergeCell ref="D152:E152"/>
    <mergeCell ref="L152:Q152"/>
    <mergeCell ref="D153:E153"/>
    <mergeCell ref="L153:Q153"/>
    <mergeCell ref="D154:E154"/>
    <mergeCell ref="D166:E166"/>
    <mergeCell ref="D167:E167"/>
    <mergeCell ref="D168:E168"/>
    <mergeCell ref="D169:E169"/>
    <mergeCell ref="I181:M181"/>
    <mergeCell ref="I203:L203"/>
    <mergeCell ref="I204:L204"/>
    <mergeCell ref="D155:E155"/>
    <mergeCell ref="L155:Q155"/>
    <mergeCell ref="D156:E156"/>
    <mergeCell ref="D157:E157"/>
    <mergeCell ref="D161:E161"/>
    <mergeCell ref="D162:E162"/>
    <mergeCell ref="D163:E163"/>
  </mergeCells>
  <drawing r:id="rId1"/>
</worksheet>
</file>