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jonathan/Documents/SQL Server Management Studio/Queiroz/Fechamento Estoque/SUBVENÇÃO/"/>
    </mc:Choice>
  </mc:AlternateContent>
  <xr:revisionPtr revIDLastSave="0" documentId="13_ncr:1_{26057E1E-93D5-894E-B4FA-065555DFDA26}" xr6:coauthVersionLast="45" xr6:coauthVersionMax="45" xr10:uidLastSave="{00000000-0000-0000-0000-000000000000}"/>
  <bookViews>
    <workbookView xWindow="38400" yWindow="1260" windowWidth="28800" windowHeight="16460" firstSheet="2" activeTab="11" xr2:uid="{00000000-000D-0000-FFFF-FFFF00000000}"/>
  </bookViews>
  <sheets>
    <sheet name="01-2019" sheetId="1" r:id="rId1"/>
    <sheet name="02-2019" sheetId="3" r:id="rId2"/>
    <sheet name="03-2019" sheetId="4" r:id="rId3"/>
    <sheet name="04-2019" sheetId="5" r:id="rId4"/>
    <sheet name="05-2019" sheetId="6" r:id="rId5"/>
    <sheet name="06-2019" sheetId="7" r:id="rId6"/>
    <sheet name="07-2019" sheetId="16" r:id="rId7"/>
    <sheet name="08-2019" sheetId="9" r:id="rId8"/>
    <sheet name="09-2019" sheetId="10" r:id="rId9"/>
    <sheet name="11-2019" sheetId="13" r:id="rId10"/>
    <sheet name="12-2019" sheetId="14" r:id="rId11"/>
    <sheet name="01-2020" sheetId="15" r:id="rId12"/>
    <sheet name="02-2020" sheetId="17" r:id="rId13"/>
    <sheet name="03-2020" sheetId="18" r:id="rId14"/>
    <sheet name="04-2020" sheetId="19" r:id="rId15"/>
    <sheet name="05-2020" sheetId="20" r:id="rId16"/>
    <sheet name="06-2020" sheetId="21" r:id="rId17"/>
    <sheet name="07-2020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4" i="15" l="1"/>
  <c r="U29" i="22" l="1"/>
  <c r="U28" i="22"/>
  <c r="T28" i="22"/>
  <c r="P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U13" i="22"/>
  <c r="T13" i="22"/>
  <c r="V13" i="22" l="1"/>
  <c r="N16" i="22"/>
  <c r="Q16" i="22"/>
  <c r="U29" i="21"/>
  <c r="U28" i="21"/>
  <c r="T28" i="21"/>
  <c r="P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U13" i="21"/>
  <c r="T13" i="21"/>
  <c r="V13" i="21" l="1"/>
  <c r="N16" i="21"/>
  <c r="Q16" i="21" s="1"/>
  <c r="U29" i="20"/>
  <c r="U28" i="20"/>
  <c r="T28" i="20"/>
  <c r="P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16" i="20"/>
  <c r="U13" i="20"/>
  <c r="V13" i="20" s="1"/>
  <c r="T13" i="20"/>
  <c r="N16" i="20" l="1"/>
  <c r="Q16" i="20" s="1"/>
  <c r="U29" i="19"/>
  <c r="U28" i="19"/>
  <c r="T28" i="19"/>
  <c r="P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U13" i="19"/>
  <c r="V13" i="19" s="1"/>
  <c r="T13" i="19"/>
  <c r="N16" i="19" l="1"/>
  <c r="Q16" i="19" s="1"/>
  <c r="U29" i="18"/>
  <c r="U28" i="18"/>
  <c r="T28" i="18"/>
  <c r="P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16" i="18"/>
  <c r="U13" i="18"/>
  <c r="T13" i="18"/>
  <c r="V13" i="18" l="1"/>
  <c r="N16" i="18"/>
  <c r="Q16" i="18" s="1"/>
  <c r="U29" i="17"/>
  <c r="U28" i="17"/>
  <c r="T28" i="17"/>
  <c r="P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U13" i="17"/>
  <c r="V13" i="17" s="1"/>
  <c r="T13" i="17"/>
  <c r="N16" i="17" l="1"/>
  <c r="Q16" i="17"/>
  <c r="Z7" i="16"/>
  <c r="V28" i="16"/>
  <c r="Z20" i="16"/>
  <c r="U28" i="16" l="1"/>
  <c r="U29" i="16" s="1"/>
  <c r="T28" i="16"/>
  <c r="P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U13" i="16"/>
  <c r="T13" i="16"/>
  <c r="V13" i="16" l="1"/>
  <c r="N16" i="16"/>
  <c r="Q16" i="16" s="1"/>
  <c r="P7" i="15" l="1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U7" i="15"/>
  <c r="T7" i="15"/>
  <c r="V7" i="15" l="1"/>
  <c r="N7" i="15"/>
  <c r="Q7" i="15" s="1"/>
  <c r="U29" i="14"/>
  <c r="L16" i="14"/>
  <c r="U28" i="14"/>
  <c r="T28" i="14"/>
  <c r="P16" i="14"/>
  <c r="M16" i="14"/>
  <c r="K16" i="14"/>
  <c r="J16" i="14"/>
  <c r="I16" i="14"/>
  <c r="H16" i="14"/>
  <c r="G16" i="14"/>
  <c r="F16" i="14"/>
  <c r="E16" i="14"/>
  <c r="D16" i="14"/>
  <c r="C16" i="14"/>
  <c r="B16" i="14"/>
  <c r="A16" i="14"/>
  <c r="U13" i="14"/>
  <c r="T13" i="14"/>
  <c r="N16" i="14" l="1"/>
  <c r="Q16" i="14" s="1"/>
  <c r="V13" i="14"/>
  <c r="U28" i="13" l="1"/>
  <c r="U29" i="13" s="1"/>
  <c r="T28" i="13"/>
  <c r="P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U13" i="13"/>
  <c r="T13" i="13"/>
  <c r="V13" i="13" l="1"/>
  <c r="N16" i="13"/>
  <c r="Q16" i="13" s="1"/>
  <c r="U28" i="10"/>
  <c r="T28" i="10"/>
  <c r="P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U13" i="10"/>
  <c r="T13" i="10"/>
  <c r="V13" i="10" l="1"/>
  <c r="N16" i="10"/>
  <c r="Q16" i="10" s="1"/>
  <c r="U28" i="9"/>
  <c r="U29" i="9" s="1"/>
  <c r="T28" i="9"/>
  <c r="P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U13" i="9"/>
  <c r="T13" i="9"/>
  <c r="V13" i="9" s="1"/>
  <c r="U28" i="7"/>
  <c r="T28" i="7"/>
  <c r="P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U13" i="7"/>
  <c r="T13" i="7"/>
  <c r="U28" i="6"/>
  <c r="T28" i="6"/>
  <c r="P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U13" i="6"/>
  <c r="T13" i="6"/>
  <c r="U28" i="5"/>
  <c r="T28" i="5"/>
  <c r="P16" i="5"/>
  <c r="M16" i="5"/>
  <c r="L16" i="5"/>
  <c r="K16" i="5"/>
  <c r="J16" i="5"/>
  <c r="N16" i="5" s="1"/>
  <c r="Q16" i="5" s="1"/>
  <c r="I16" i="5"/>
  <c r="H16" i="5"/>
  <c r="G16" i="5"/>
  <c r="F16" i="5"/>
  <c r="E16" i="5"/>
  <c r="D16" i="5"/>
  <c r="C16" i="5"/>
  <c r="B16" i="5"/>
  <c r="A16" i="5"/>
  <c r="U13" i="5"/>
  <c r="T13" i="5"/>
  <c r="V13" i="5" s="1"/>
  <c r="U28" i="4"/>
  <c r="T28" i="4"/>
  <c r="U29" i="5" s="1"/>
  <c r="P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U13" i="4"/>
  <c r="T13" i="4"/>
  <c r="V13" i="4" s="1"/>
  <c r="U28" i="3"/>
  <c r="T28" i="3"/>
  <c r="U29" i="4" s="1"/>
  <c r="P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U13" i="3"/>
  <c r="T13" i="3"/>
  <c r="V13" i="3" s="1"/>
  <c r="U28" i="1"/>
  <c r="T28" i="1"/>
  <c r="S28" i="1"/>
  <c r="P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3" i="1"/>
  <c r="S13" i="1"/>
  <c r="U13" i="1" s="1"/>
  <c r="V13" i="7" l="1"/>
  <c r="U29" i="6"/>
  <c r="N16" i="1"/>
  <c r="Q16" i="1" s="1"/>
  <c r="N16" i="4"/>
  <c r="Q16" i="4" s="1"/>
  <c r="N16" i="6"/>
  <c r="Q16" i="6" s="1"/>
  <c r="N16" i="3"/>
  <c r="Q16" i="3" s="1"/>
  <c r="N16" i="7"/>
  <c r="Q16" i="7" s="1"/>
  <c r="U29" i="3"/>
  <c r="V13" i="6"/>
  <c r="U29" i="7"/>
  <c r="U29" i="10"/>
  <c r="N16" i="9"/>
  <c r="Q16" i="9" s="1"/>
</calcChain>
</file>

<file path=xl/sharedStrings.xml><?xml version="1.0" encoding="utf-8"?>
<sst xmlns="http://schemas.openxmlformats.org/spreadsheetml/2006/main" count="224" uniqueCount="14">
  <si>
    <t>SB9</t>
  </si>
  <si>
    <t>SD1</t>
  </si>
  <si>
    <t>SD2</t>
  </si>
  <si>
    <t>SD3 E</t>
  </si>
  <si>
    <t>SD3 S</t>
  </si>
  <si>
    <t>MOV 499</t>
  </si>
  <si>
    <t>MOV 999</t>
  </si>
  <si>
    <t>MOV 001</t>
  </si>
  <si>
    <t>MOV 200</t>
  </si>
  <si>
    <t>MOV 600</t>
  </si>
  <si>
    <t>MOV 700</t>
  </si>
  <si>
    <t>SALDO MES ANTERIOR</t>
  </si>
  <si>
    <t>MOV 800</t>
  </si>
  <si>
    <t>* saldo inicial do produto 036218 lançado errado na filial 13 nf de estorno 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</si>
</sst>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3" fontId="0" fillId="0" borderId="0" xfId="1" applyFont="1">
      <alignment vertical="center"/>
    </xf>
    <xf numFmtId="43" fontId="1" fillId="0" borderId="0" xfId="1" applyFont="1">
      <alignment vertical="center"/>
    </xf>
    <xf numFmtId="43" fontId="2" fillId="0" borderId="0" xfId="1" applyFont="1">
      <alignment vertical="center"/>
    </xf>
    <xf numFmtId="43" fontId="0" fillId="0" borderId="0" xfId="1" applyFont="1">
      <alignment vertical="center"/>
    </xf>
    <xf numFmtId="43" fontId="3" fillId="0" borderId="0" xfId="1" applyFont="1">
      <alignment vertical="center"/>
    </xf>
    <xf numFmtId="43" fontId="4" fillId="0" borderId="0" xfId="1" applyFo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P30" sqref="P30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18" max="18" width="12.796875"/>
    <col min="19" max="20" width="14.19921875"/>
    <col min="21" max="21" width="14"/>
    <col min="22" max="22" width="12.796875"/>
  </cols>
  <sheetData>
    <row r="1" spans="1:22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2" x14ac:dyDescent="0.2">
      <c r="A2" s="1">
        <v>20731451.849982001</v>
      </c>
      <c r="B2" s="1"/>
      <c r="C2" s="1"/>
      <c r="D2" s="1"/>
      <c r="E2" s="1"/>
      <c r="F2" s="1"/>
      <c r="G2" s="1"/>
      <c r="H2" s="1"/>
      <c r="I2" s="1"/>
      <c r="J2" s="1">
        <v>10798639.102469999</v>
      </c>
      <c r="K2" s="1">
        <v>1581.8087833249999</v>
      </c>
      <c r="L2" s="1">
        <v>202496.10286804999</v>
      </c>
      <c r="M2" s="1">
        <v>2853746.6</v>
      </c>
      <c r="N2" s="1"/>
      <c r="O2" s="1"/>
      <c r="P2" s="1">
        <v>17937331.701057099</v>
      </c>
      <c r="Q2" s="1"/>
      <c r="R2" s="1"/>
      <c r="S2" t="s">
        <v>5</v>
      </c>
      <c r="T2" t="s">
        <v>6</v>
      </c>
    </row>
    <row r="3" spans="1:22" x14ac:dyDescent="0.2">
      <c r="A3" s="1">
        <v>433212.73178505001</v>
      </c>
      <c r="B3" s="1"/>
      <c r="C3" s="1"/>
      <c r="D3" s="1"/>
      <c r="E3" s="1"/>
      <c r="F3" s="1"/>
      <c r="G3" s="1"/>
      <c r="H3" s="1"/>
      <c r="I3" s="1"/>
      <c r="J3" s="1">
        <v>373628.06501803902</v>
      </c>
      <c r="K3" s="1">
        <v>13231.009146208</v>
      </c>
      <c r="L3" s="1">
        <v>1419.77671195724</v>
      </c>
      <c r="M3" s="1">
        <v>10734.348731921</v>
      </c>
      <c r="N3" s="1"/>
      <c r="O3" s="1"/>
      <c r="P3" s="1">
        <v>309066.31621292199</v>
      </c>
      <c r="Q3" s="1"/>
      <c r="R3" s="1"/>
      <c r="S3" s="1">
        <v>993.50533040000005</v>
      </c>
      <c r="T3" s="1">
        <v>10734.348731921</v>
      </c>
      <c r="U3" s="1"/>
      <c r="V3" s="1"/>
    </row>
    <row r="4" spans="1:22" x14ac:dyDescent="0.2">
      <c r="A4" s="1">
        <v>4092.00740959</v>
      </c>
      <c r="B4" s="1"/>
      <c r="C4" s="1"/>
      <c r="D4" s="1"/>
      <c r="E4" s="1"/>
      <c r="F4" s="1"/>
      <c r="G4" s="1"/>
      <c r="H4" s="1"/>
      <c r="I4" s="1"/>
      <c r="J4" s="1">
        <v>197881.11600499999</v>
      </c>
      <c r="K4" s="1">
        <v>289637.635689163</v>
      </c>
      <c r="L4" s="1">
        <v>12435.0655130983</v>
      </c>
      <c r="M4" s="1">
        <v>9874580.0581155401</v>
      </c>
      <c r="N4" s="1"/>
      <c r="O4" s="1"/>
      <c r="P4" s="1">
        <v>11135.418622263</v>
      </c>
      <c r="Q4" s="1"/>
      <c r="R4" s="1"/>
      <c r="S4" s="1">
        <v>26877.999639820999</v>
      </c>
      <c r="T4" s="1">
        <v>9874580.0581155401</v>
      </c>
      <c r="U4" s="1"/>
      <c r="V4" s="1"/>
    </row>
    <row r="5" spans="1:22" x14ac:dyDescent="0.2">
      <c r="A5" s="1"/>
      <c r="B5" s="1"/>
      <c r="C5" s="1"/>
      <c r="D5" s="1"/>
      <c r="E5" s="1"/>
      <c r="F5" s="1"/>
      <c r="G5" s="1"/>
      <c r="H5" s="1"/>
      <c r="I5" s="1"/>
      <c r="J5" s="1">
        <v>697.15621286700002</v>
      </c>
      <c r="K5" s="1">
        <v>16696.591016523002</v>
      </c>
      <c r="L5" s="1">
        <v>0.69299999999999995</v>
      </c>
      <c r="M5" s="1">
        <v>202496.10286804999</v>
      </c>
      <c r="N5" s="1"/>
      <c r="O5" s="1"/>
      <c r="P5" s="1">
        <v>414677.04665821203</v>
      </c>
      <c r="Q5" s="1"/>
      <c r="R5" s="1"/>
      <c r="S5" s="1">
        <v>4499.5036991999996</v>
      </c>
      <c r="T5" s="1">
        <v>202496.10286804999</v>
      </c>
      <c r="U5" s="1"/>
      <c r="V5" s="1"/>
    </row>
    <row r="6" spans="1:22" x14ac:dyDescent="0.2">
      <c r="A6" s="1"/>
      <c r="B6" s="1"/>
      <c r="C6" s="1"/>
      <c r="D6" s="1"/>
      <c r="E6" s="1"/>
      <c r="F6" s="1"/>
      <c r="G6" s="1"/>
      <c r="H6" s="1"/>
      <c r="I6" s="1"/>
      <c r="J6" s="1">
        <v>19335.214964741001</v>
      </c>
      <c r="K6" s="1">
        <v>10755467.0824655</v>
      </c>
      <c r="L6" s="1">
        <v>993.50533040000005</v>
      </c>
      <c r="M6" s="1">
        <v>4485.8215604965098</v>
      </c>
      <c r="N6" s="1"/>
      <c r="O6" s="1"/>
      <c r="P6" s="1">
        <v>9566.9917781210006</v>
      </c>
      <c r="Q6" s="1"/>
      <c r="R6" s="1"/>
      <c r="S6" s="1">
        <v>6969.990946336</v>
      </c>
      <c r="T6" s="1">
        <v>4485.8215604965098</v>
      </c>
      <c r="U6" s="1"/>
      <c r="V6" s="1"/>
    </row>
    <row r="7" spans="1:22" x14ac:dyDescent="0.2">
      <c r="A7" s="1"/>
      <c r="B7" s="1"/>
      <c r="C7" s="1"/>
      <c r="D7" s="1"/>
      <c r="E7" s="1"/>
      <c r="F7" s="1"/>
      <c r="G7" s="1"/>
      <c r="H7" s="1"/>
      <c r="I7" s="1"/>
      <c r="J7" s="1">
        <v>51382.79</v>
      </c>
      <c r="K7" s="1"/>
      <c r="L7" s="1">
        <v>26877.999639820999</v>
      </c>
      <c r="M7" s="1">
        <v>885.83647747099997</v>
      </c>
      <c r="N7" s="1"/>
      <c r="O7" s="1"/>
      <c r="P7" s="1">
        <v>10095.422010615001</v>
      </c>
      <c r="Q7" s="1"/>
      <c r="R7" s="1"/>
      <c r="S7" s="1">
        <v>18446.775691597999</v>
      </c>
      <c r="T7" s="1">
        <v>885.83647747099997</v>
      </c>
      <c r="U7" s="1"/>
      <c r="V7" s="1"/>
    </row>
    <row r="8" spans="1:22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4499.5036991999996</v>
      </c>
      <c r="M8" s="1">
        <v>50268.983312169999</v>
      </c>
      <c r="N8" s="1"/>
      <c r="O8" s="1"/>
      <c r="P8" s="1"/>
      <c r="Q8" s="1"/>
      <c r="R8" s="1"/>
      <c r="S8" s="1">
        <v>11135.418622263</v>
      </c>
      <c r="T8" s="1">
        <v>50268.983312169999</v>
      </c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>
        <v>6969.990946336</v>
      </c>
      <c r="M9" s="1">
        <v>15292.695207911</v>
      </c>
      <c r="N9" s="1"/>
      <c r="O9" s="1"/>
      <c r="P9" s="1"/>
      <c r="Q9" s="1"/>
      <c r="R9" s="1"/>
      <c r="S9" s="1">
        <v>9887324.5494758897</v>
      </c>
      <c r="T9" s="1">
        <v>15292.695207911</v>
      </c>
      <c r="U9" s="1"/>
      <c r="V9" s="1"/>
    </row>
    <row r="10" spans="1:22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>
        <v>18446.775691597999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>
        <v>9887324.5494758897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>
        <f>SUM(S3:S12)</f>
        <v>9956247.7434055079</v>
      </c>
      <c r="T13" s="1">
        <f>SUM(T3:T12)</f>
        <v>10158743.846273558</v>
      </c>
      <c r="U13" s="1">
        <f>T13-S13</f>
        <v>202496.10286805034</v>
      </c>
      <c r="V13" s="1"/>
    </row>
    <row r="14" spans="1:22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202496.10286804999</v>
      </c>
      <c r="V14" s="1" t="s">
        <v>7</v>
      </c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>
        <f>SUM(A2:A15)</f>
        <v>21168756.589176644</v>
      </c>
      <c r="B16" s="1">
        <f t="shared" ref="B16:M16" si="0">SUM(B2:B15)</f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11441563.444670646</v>
      </c>
      <c r="K16" s="1">
        <f t="shared" si="0"/>
        <v>11076614.127100719</v>
      </c>
      <c r="L16" s="1">
        <f t="shared" si="0"/>
        <v>10172599.381498612</v>
      </c>
      <c r="M16" s="1">
        <f t="shared" si="0"/>
        <v>13012490.44627356</v>
      </c>
      <c r="N16" s="2">
        <f>A16+J16+L16-K16-M16</f>
        <v>18693814.841971621</v>
      </c>
      <c r="O16" s="1"/>
      <c r="P16" s="1">
        <f>SUM(P2:P15)</f>
        <v>18691872.89633923</v>
      </c>
      <c r="Q16" s="3">
        <f>P16-N16</f>
        <v>-1941.9456323906779</v>
      </c>
      <c r="R16" s="1"/>
      <c r="S16" s="1"/>
      <c r="T16" s="1"/>
      <c r="U16" s="1"/>
      <c r="V16" s="1"/>
    </row>
    <row r="17" spans="1:22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S19" s="1" t="s">
        <v>8</v>
      </c>
      <c r="T19" s="1" t="s">
        <v>9</v>
      </c>
      <c r="U19" s="1" t="s">
        <v>10</v>
      </c>
      <c r="V19" s="1"/>
    </row>
    <row r="20" spans="1:22" x14ac:dyDescent="0.2">
      <c r="S20" s="1">
        <v>1419.77671195724</v>
      </c>
      <c r="T20" s="1"/>
      <c r="U20" s="1">
        <v>2853746.6</v>
      </c>
      <c r="V20" s="1"/>
    </row>
    <row r="21" spans="1:22" x14ac:dyDescent="0.2">
      <c r="S21" s="1">
        <v>12435.0655130983</v>
      </c>
      <c r="T21" s="1"/>
      <c r="U21" s="1"/>
      <c r="V21" s="1"/>
    </row>
    <row r="22" spans="1:22" x14ac:dyDescent="0.2">
      <c r="S22" s="1">
        <v>0.69299999999999995</v>
      </c>
      <c r="T22" s="1"/>
      <c r="U22" s="1"/>
      <c r="V22" s="1"/>
    </row>
    <row r="23" spans="1:22" x14ac:dyDescent="0.2">
      <c r="S23" s="1"/>
      <c r="T23" s="1"/>
      <c r="U23" s="1"/>
      <c r="V23" s="1"/>
    </row>
    <row r="24" spans="1:22" x14ac:dyDescent="0.2">
      <c r="S24" s="1"/>
      <c r="T24" s="1"/>
      <c r="U24" s="1"/>
      <c r="V24" s="1"/>
    </row>
    <row r="25" spans="1:22" x14ac:dyDescent="0.2">
      <c r="S25" s="1"/>
      <c r="T25" s="1"/>
      <c r="U25" s="1"/>
      <c r="V25" s="1"/>
    </row>
    <row r="26" spans="1:22" x14ac:dyDescent="0.2">
      <c r="S26" s="1"/>
      <c r="T26" s="1"/>
      <c r="U26" s="1"/>
      <c r="V26" s="1"/>
    </row>
    <row r="27" spans="1:22" x14ac:dyDescent="0.2">
      <c r="S27" s="1"/>
      <c r="T27" s="1"/>
      <c r="U27" s="1"/>
      <c r="V27" s="1"/>
    </row>
    <row r="28" spans="1:22" x14ac:dyDescent="0.2">
      <c r="S28" s="1">
        <f t="shared" ref="S28:U28" si="1">SUM(S20:S27)</f>
        <v>13855.535225055539</v>
      </c>
      <c r="T28" s="1">
        <f t="shared" si="1"/>
        <v>0</v>
      </c>
      <c r="U28" s="1">
        <f t="shared" si="1"/>
        <v>2853746.6</v>
      </c>
      <c r="V28" s="1"/>
    </row>
    <row r="29" spans="1:22" x14ac:dyDescent="0.2">
      <c r="S29" s="1"/>
      <c r="T29" s="1"/>
      <c r="U29" s="1"/>
      <c r="V29" s="1"/>
    </row>
  </sheetData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5883-8F7F-D044-B45E-ECAD78F89768}">
  <dimension ref="A1:W33"/>
  <sheetViews>
    <sheetView workbookViewId="0">
      <selection activeCell="T47" sqref="T47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7.19921875" bestFit="1" customWidth="1"/>
    <col min="20" max="20" width="19.199218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17199392.947709199</v>
      </c>
      <c r="B2" s="4"/>
      <c r="C2" s="4"/>
      <c r="D2" s="4"/>
      <c r="E2" s="4"/>
      <c r="F2" s="4"/>
      <c r="G2" s="4"/>
      <c r="H2" s="4"/>
      <c r="I2" s="4"/>
      <c r="J2" s="4">
        <v>10811809.780692101</v>
      </c>
      <c r="K2" s="4">
        <v>31646.199944689699</v>
      </c>
      <c r="L2" s="4">
        <v>10014.813999999</v>
      </c>
      <c r="M2" s="4">
        <v>24.359625179999998</v>
      </c>
      <c r="N2" s="4"/>
      <c r="O2" s="4"/>
      <c r="P2" s="4">
        <v>16777942.803230599</v>
      </c>
      <c r="Q2" s="4"/>
      <c r="T2" t="s">
        <v>5</v>
      </c>
      <c r="U2" t="s">
        <v>6</v>
      </c>
    </row>
    <row r="3" spans="1:23" x14ac:dyDescent="0.2">
      <c r="A3" s="4">
        <v>15977.07783724</v>
      </c>
      <c r="B3" s="4"/>
      <c r="C3" s="4"/>
      <c r="D3" s="4"/>
      <c r="E3" s="4"/>
      <c r="F3" s="4"/>
      <c r="G3" s="4"/>
      <c r="H3" s="4"/>
      <c r="I3" s="4"/>
      <c r="J3" s="4">
        <v>197681.24186656301</v>
      </c>
      <c r="K3" s="4">
        <v>80565.702438450506</v>
      </c>
      <c r="L3" s="4">
        <v>230.88857751828201</v>
      </c>
      <c r="M3" s="4">
        <v>3106.2101351058</v>
      </c>
      <c r="N3" s="4"/>
      <c r="O3" s="4"/>
      <c r="P3" s="4">
        <v>23297.413874953101</v>
      </c>
      <c r="Q3" s="4"/>
      <c r="T3" s="4">
        <v>4651.2201082349002</v>
      </c>
      <c r="U3" s="4">
        <v>916.14078903070003</v>
      </c>
      <c r="V3" s="4"/>
      <c r="W3" s="4"/>
    </row>
    <row r="4" spans="1:23" x14ac:dyDescent="0.2">
      <c r="A4" s="4">
        <v>30964.190832970002</v>
      </c>
      <c r="B4" s="4"/>
      <c r="C4" s="4"/>
      <c r="D4" s="4"/>
      <c r="E4" s="4"/>
      <c r="F4" s="4"/>
      <c r="G4" s="4"/>
      <c r="H4" s="4"/>
      <c r="I4" s="4"/>
      <c r="J4" s="4">
        <v>640.61022311470003</v>
      </c>
      <c r="K4" s="4">
        <v>27296.349362131801</v>
      </c>
      <c r="L4" s="4">
        <v>3101.0448387911802</v>
      </c>
      <c r="M4" s="4">
        <v>21.8007350229</v>
      </c>
      <c r="N4" s="4"/>
      <c r="O4" s="4"/>
      <c r="P4" s="4">
        <v>31141.115048687501</v>
      </c>
      <c r="Q4" s="4"/>
      <c r="T4" s="4">
        <v>21184.6089627933</v>
      </c>
      <c r="U4" s="4">
        <v>11868.1864154503</v>
      </c>
      <c r="V4" s="4"/>
      <c r="W4" s="4"/>
    </row>
    <row r="5" spans="1:23" x14ac:dyDescent="0.2">
      <c r="A5" s="4">
        <v>442765.43986833998</v>
      </c>
      <c r="B5" s="4"/>
      <c r="C5" s="4"/>
      <c r="D5" s="4"/>
      <c r="E5" s="4"/>
      <c r="F5" s="4"/>
      <c r="G5" s="4"/>
      <c r="H5" s="4"/>
      <c r="I5" s="4"/>
      <c r="J5" s="4">
        <v>31870.976059160901</v>
      </c>
      <c r="K5" s="4">
        <v>11341817.638775</v>
      </c>
      <c r="L5" s="4">
        <v>25.304625179999999</v>
      </c>
      <c r="M5" s="4">
        <v>916.14078903070003</v>
      </c>
      <c r="N5" s="4"/>
      <c r="O5" s="4"/>
      <c r="P5" s="4">
        <v>443178.635057954</v>
      </c>
      <c r="Q5" s="4"/>
      <c r="T5" s="4">
        <v>8372.6077323058998</v>
      </c>
      <c r="U5" s="4">
        <v>123404.21521564999</v>
      </c>
      <c r="V5" s="4"/>
      <c r="W5" s="4"/>
    </row>
    <row r="6" spans="1:23" x14ac:dyDescent="0.2">
      <c r="A6" s="4">
        <v>38067.737495150002</v>
      </c>
      <c r="B6" s="4"/>
      <c r="C6" s="4"/>
      <c r="D6" s="4"/>
      <c r="E6" s="4"/>
      <c r="F6" s="4"/>
      <c r="G6" s="4"/>
      <c r="H6" s="4"/>
      <c r="I6" s="4"/>
      <c r="J6" s="4">
        <v>11184.9934229923</v>
      </c>
      <c r="K6" s="4">
        <v>5086.8071687853999</v>
      </c>
      <c r="L6" s="4">
        <v>4651.2201082349002</v>
      </c>
      <c r="M6" s="4">
        <v>11868.1864154503</v>
      </c>
      <c r="N6" s="4"/>
      <c r="O6" s="4"/>
      <c r="P6" s="4">
        <v>25327.538307688301</v>
      </c>
      <c r="Q6" s="4"/>
      <c r="T6" s="4">
        <v>3568.5658780847998</v>
      </c>
      <c r="U6" s="4">
        <v>11473001.343204901</v>
      </c>
      <c r="V6" s="4"/>
      <c r="W6" s="4"/>
    </row>
    <row r="7" spans="1:23" x14ac:dyDescent="0.2">
      <c r="A7" s="4">
        <v>13796.30839944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21184.6089627933</v>
      </c>
      <c r="M7" s="4">
        <v>123404.21521564999</v>
      </c>
      <c r="N7" s="4"/>
      <c r="O7" s="4"/>
      <c r="P7" s="4">
        <v>7024.1987285208997</v>
      </c>
      <c r="Q7" s="4"/>
      <c r="T7" s="4">
        <v>11576695.692128301</v>
      </c>
      <c r="U7" s="4">
        <v>15297.6231846846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8372.6077323058998</v>
      </c>
      <c r="M8" s="4">
        <v>11473001.343204901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3568.5658780847998</v>
      </c>
      <c r="M9" s="4">
        <v>15297.6231846846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11576695.692128301</v>
      </c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11614472.69480972</v>
      </c>
      <c r="U13" s="4">
        <f>SUM(U3:U12)</f>
        <v>11624487.508809716</v>
      </c>
      <c r="V13" s="4">
        <f>U13-T13</f>
        <v>10014.813999995589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10014.813999999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/>
      <c r="W15" s="4"/>
    </row>
    <row r="16" spans="1:23" x14ac:dyDescent="0.2">
      <c r="A16" s="4">
        <f t="shared" ref="A16:M16" si="0">SUM(A2:A15)</f>
        <v>17740963.702142335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11053187.602263931</v>
      </c>
      <c r="K16" s="4">
        <f t="shared" si="0"/>
        <v>11486412.697689058</v>
      </c>
      <c r="L16" s="4">
        <f t="shared" si="0"/>
        <v>11627844.746851208</v>
      </c>
      <c r="M16" s="4">
        <f t="shared" si="0"/>
        <v>11627639.879305026</v>
      </c>
      <c r="N16" s="2">
        <f>A16+J16+L16-K16-M16</f>
        <v>17307943.474263392</v>
      </c>
      <c r="O16" s="4"/>
      <c r="P16" s="4">
        <f>SUM(P2:P15)</f>
        <v>17307911.704248402</v>
      </c>
      <c r="Q16" s="3">
        <f>P16-N16</f>
        <v>-31.770014990121126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230.88857751828201</v>
      </c>
      <c r="U20" s="4">
        <v>24.359625179999998</v>
      </c>
      <c r="V20" s="4"/>
      <c r="W20" s="4"/>
    </row>
    <row r="21" spans="1:23" x14ac:dyDescent="0.2">
      <c r="J21" s="4"/>
      <c r="T21" s="4">
        <v>3101.0448387911802</v>
      </c>
      <c r="U21" s="4">
        <v>3106.2101351058</v>
      </c>
      <c r="V21" s="4"/>
      <c r="W21" s="4"/>
    </row>
    <row r="22" spans="1:23" x14ac:dyDescent="0.2">
      <c r="J22" s="4"/>
      <c r="T22" s="4">
        <v>25.304625179999999</v>
      </c>
      <c r="U22" s="4">
        <v>21.8007350229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3357.2380414894624</v>
      </c>
      <c r="U28" s="4">
        <f>SUM(U20:U27)</f>
        <v>3152.3704953086999</v>
      </c>
      <c r="V28" s="4"/>
      <c r="W28" s="4"/>
    </row>
    <row r="29" spans="1:23" x14ac:dyDescent="0.2">
      <c r="J29" s="4"/>
      <c r="T29" s="4" t="s">
        <v>11</v>
      </c>
      <c r="U29" s="4">
        <f>'05-2019'!T28-U28</f>
        <v>20559.99178281799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CC40-4B41-4245-B7E8-7042A8748D71}">
  <dimension ref="A1:W33"/>
  <sheetViews>
    <sheetView zoomScale="120" zoomScaleNormal="120" workbookViewId="0">
      <selection activeCell="V15" sqref="V15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9.7968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16777942.8032309</v>
      </c>
      <c r="B2" s="4"/>
      <c r="C2" s="4"/>
      <c r="D2" s="4"/>
      <c r="E2" s="4"/>
      <c r="F2" s="4"/>
      <c r="G2" s="4"/>
      <c r="H2" s="4"/>
      <c r="I2" s="4"/>
      <c r="J2" s="4">
        <v>13345898.6772549</v>
      </c>
      <c r="K2" s="4">
        <v>577.23612388699996</v>
      </c>
      <c r="L2" s="4">
        <v>269.37274428313998</v>
      </c>
      <c r="M2" s="4">
        <v>25.129625180000001</v>
      </c>
      <c r="N2" s="4"/>
      <c r="O2" s="4"/>
      <c r="P2" s="4">
        <v>18052070.658337601</v>
      </c>
      <c r="Q2" s="4"/>
      <c r="T2" t="s">
        <v>5</v>
      </c>
      <c r="U2" t="s">
        <v>6</v>
      </c>
    </row>
    <row r="3" spans="1:23" x14ac:dyDescent="0.2">
      <c r="A3" s="4">
        <v>23297.413874959999</v>
      </c>
      <c r="B3" s="4"/>
      <c r="C3" s="4"/>
      <c r="D3" s="4"/>
      <c r="E3" s="4"/>
      <c r="F3" s="4"/>
      <c r="G3" s="4"/>
      <c r="H3" s="4"/>
      <c r="I3" s="4"/>
      <c r="J3" s="4">
        <v>180661.77</v>
      </c>
      <c r="K3" s="4">
        <v>194779.517545143</v>
      </c>
      <c r="L3" s="4">
        <v>3134.6194695796198</v>
      </c>
      <c r="M3" s="4">
        <v>3137.8361656704001</v>
      </c>
      <c r="N3" s="4"/>
      <c r="O3" s="4"/>
      <c r="P3" s="4">
        <v>46110.650080542102</v>
      </c>
      <c r="Q3" s="4"/>
      <c r="T3" s="4">
        <v>10744.3960261795</v>
      </c>
      <c r="U3" s="4">
        <v>6339.8624761388</v>
      </c>
      <c r="V3" s="4"/>
      <c r="W3" s="4"/>
    </row>
    <row r="4" spans="1:23" x14ac:dyDescent="0.2">
      <c r="A4" s="4">
        <v>31141.115048719999</v>
      </c>
      <c r="B4" s="4"/>
      <c r="C4" s="4"/>
      <c r="D4" s="4"/>
      <c r="E4" s="4"/>
      <c r="F4" s="4"/>
      <c r="G4" s="4"/>
      <c r="H4" s="4"/>
      <c r="I4" s="4"/>
      <c r="J4" s="4">
        <v>1629.8653724405001</v>
      </c>
      <c r="K4" s="4">
        <v>38738.589827612399</v>
      </c>
      <c r="L4" s="4">
        <v>26.560274605</v>
      </c>
      <c r="M4" s="4">
        <v>199.42069138369999</v>
      </c>
      <c r="N4" s="4"/>
      <c r="O4" s="4"/>
      <c r="P4" s="4">
        <v>31177.895849541299</v>
      </c>
      <c r="Q4" s="4"/>
      <c r="T4" s="4">
        <v>32324.165362307202</v>
      </c>
      <c r="U4" s="4">
        <v>17913.626173750301</v>
      </c>
      <c r="V4" s="4"/>
      <c r="W4" s="4"/>
    </row>
    <row r="5" spans="1:23" x14ac:dyDescent="0.2">
      <c r="A5" s="4">
        <v>443178.63505807001</v>
      </c>
      <c r="B5" s="4"/>
      <c r="C5" s="4"/>
      <c r="D5" s="4"/>
      <c r="E5" s="4"/>
      <c r="F5" s="4"/>
      <c r="G5" s="4"/>
      <c r="H5" s="4"/>
      <c r="I5" s="4"/>
      <c r="J5" s="4">
        <v>14456.8317700487</v>
      </c>
      <c r="K5" s="4">
        <v>12013443.705845499</v>
      </c>
      <c r="L5" s="4">
        <v>10744.3960261795</v>
      </c>
      <c r="M5" s="4">
        <v>5216.6000000000004</v>
      </c>
      <c r="N5" s="4"/>
      <c r="O5" s="4"/>
      <c r="P5" s="4">
        <v>448160.76166804001</v>
      </c>
      <c r="Q5" s="4"/>
      <c r="T5" s="4">
        <v>45066.795726258199</v>
      </c>
      <c r="U5" s="4">
        <v>170845.34877341101</v>
      </c>
      <c r="V5" s="4"/>
      <c r="W5" s="4"/>
    </row>
    <row r="6" spans="1:23" x14ac:dyDescent="0.2">
      <c r="A6" s="4">
        <v>25327.538307679999</v>
      </c>
      <c r="B6" s="4"/>
      <c r="C6" s="4"/>
      <c r="D6" s="4"/>
      <c r="E6" s="4"/>
      <c r="F6" s="4"/>
      <c r="G6" s="4"/>
      <c r="H6" s="4"/>
      <c r="I6" s="4"/>
      <c r="J6" s="4">
        <v>17257.806712925802</v>
      </c>
      <c r="K6" s="4">
        <v>17042.2592497285</v>
      </c>
      <c r="L6" s="4">
        <v>32324.165362307202</v>
      </c>
      <c r="M6" s="4">
        <v>6339.8624761388</v>
      </c>
      <c r="N6" s="4"/>
      <c r="O6" s="4"/>
      <c r="P6" s="4">
        <v>20566.942595529101</v>
      </c>
      <c r="Q6" s="4"/>
      <c r="T6" s="4">
        <v>207748.86107804999</v>
      </c>
      <c r="U6" s="4">
        <v>11093394.1778333</v>
      </c>
      <c r="V6" s="4"/>
      <c r="W6" s="4"/>
    </row>
    <row r="7" spans="1:23" x14ac:dyDescent="0.2">
      <c r="A7" s="4">
        <v>7024.19872846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45066.795726258199</v>
      </c>
      <c r="M7" s="4">
        <v>17913.626173750301</v>
      </c>
      <c r="N7" s="4"/>
      <c r="O7" s="4"/>
      <c r="P7" s="4"/>
      <c r="Q7" s="4"/>
      <c r="T7" s="4">
        <v>11035133.807730701</v>
      </c>
      <c r="U7" s="4">
        <v>42525.010666905502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207748.86107804999</v>
      </c>
      <c r="M8" s="4">
        <v>170845.34877341101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11035133.807730701</v>
      </c>
      <c r="M9" s="4">
        <v>11093394.1778333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42525.010666905502</v>
      </c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11331018.025923496</v>
      </c>
      <c r="U13" s="4">
        <f>SUM(U3:U12)</f>
        <v>11331018.025923505</v>
      </c>
      <c r="V13" s="4">
        <f>U13-T13</f>
        <v>0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5216.6000000000004</v>
      </c>
      <c r="W15" s="5" t="s">
        <v>12</v>
      </c>
    </row>
    <row r="16" spans="1:23" x14ac:dyDescent="0.2">
      <c r="A16" s="4">
        <f t="shared" ref="A16:M16" si="0">SUM(A2:A15)</f>
        <v>17307911.704248797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13559904.951110315</v>
      </c>
      <c r="K16" s="4">
        <f t="shared" si="0"/>
        <v>12264581.308591871</v>
      </c>
      <c r="L16" s="4">
        <f t="shared" si="0"/>
        <v>11334448.578411963</v>
      </c>
      <c r="M16" s="4">
        <f t="shared" si="0"/>
        <v>11339597.01240574</v>
      </c>
      <c r="N16" s="2">
        <f>A16+J16+L16-K16-M16</f>
        <v>18598086.91277346</v>
      </c>
      <c r="O16" s="4"/>
      <c r="P16" s="4">
        <f>SUM(P2:P15)</f>
        <v>18598086.908531256</v>
      </c>
      <c r="Q16" s="3">
        <f>P16-N16</f>
        <v>-4.2422041296958923E-3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269.37274428313998</v>
      </c>
      <c r="U20" s="4">
        <v>25.129625180000001</v>
      </c>
      <c r="V20" s="4"/>
      <c r="W20" s="4"/>
    </row>
    <row r="21" spans="1:23" x14ac:dyDescent="0.2">
      <c r="J21" s="4"/>
      <c r="T21" s="4">
        <v>3134.6194695796198</v>
      </c>
      <c r="U21" s="4">
        <v>3137.8361656704001</v>
      </c>
      <c r="V21" s="4"/>
      <c r="W21" s="4"/>
    </row>
    <row r="22" spans="1:23" x14ac:dyDescent="0.2">
      <c r="J22" s="4"/>
      <c r="T22" s="4">
        <v>26.560274605</v>
      </c>
      <c r="U22" s="4">
        <v>199.42069138369999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3430.5524884677598</v>
      </c>
      <c r="U28" s="4">
        <f>SUM(U20:U27)</f>
        <v>3362.3864822341002</v>
      </c>
      <c r="V28" s="4"/>
      <c r="W28" s="4"/>
    </row>
    <row r="29" spans="1:23" x14ac:dyDescent="0.2">
      <c r="J29" s="4"/>
      <c r="T29" s="4" t="s">
        <v>11</v>
      </c>
      <c r="U29" s="4">
        <f>'11-2019'!T28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0C9A-980D-8A4A-B4B2-30E5691D1358}">
  <dimension ref="A1:W24"/>
  <sheetViews>
    <sheetView tabSelected="1" zoomScale="120" zoomScaleNormal="120" workbookViewId="0">
      <selection activeCell="U14" sqref="U14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  <c r="T1" t="s">
        <v>5</v>
      </c>
      <c r="U1" t="s">
        <v>6</v>
      </c>
    </row>
    <row r="2" spans="1:23" x14ac:dyDescent="0.2">
      <c r="A2" s="4">
        <v>18598422.130422801</v>
      </c>
      <c r="B2" s="4"/>
      <c r="C2" s="4"/>
      <c r="D2" s="4"/>
      <c r="E2" s="4"/>
      <c r="F2" s="4"/>
      <c r="G2" s="4"/>
      <c r="H2" s="4"/>
      <c r="I2" s="4"/>
      <c r="J2" s="4">
        <v>14378332.212094899</v>
      </c>
      <c r="K2" s="4">
        <v>15280240.2963161</v>
      </c>
      <c r="L2" s="4">
        <v>3370.9346667995601</v>
      </c>
      <c r="M2" s="4">
        <v>3462.5777859704999</v>
      </c>
      <c r="N2" s="4"/>
      <c r="O2" s="4"/>
      <c r="P2" s="4">
        <v>17696422.403116699</v>
      </c>
      <c r="Q2" s="4"/>
      <c r="T2" s="4">
        <v>12683253.506580301</v>
      </c>
      <c r="U2" s="4">
        <v>12683253.506580301</v>
      </c>
    </row>
    <row r="3" spans="1:23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12683253.506580301</v>
      </c>
      <c r="M3" s="4">
        <v>12683253.506580301</v>
      </c>
      <c r="N3" s="4"/>
      <c r="O3" s="4"/>
      <c r="P3" s="4"/>
      <c r="Q3" s="4"/>
      <c r="T3" s="4"/>
      <c r="U3" s="4"/>
      <c r="V3" s="4"/>
      <c r="W3" s="4"/>
    </row>
    <row r="4" spans="1:23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T4" s="4"/>
      <c r="U4" s="4"/>
      <c r="V4" s="4"/>
      <c r="W4" s="4"/>
    </row>
    <row r="5" spans="1:2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T5" s="4"/>
      <c r="U5" s="4"/>
      <c r="V5" s="4"/>
      <c r="W5" s="4"/>
    </row>
    <row r="6" spans="1:2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T6" s="4"/>
      <c r="U6" s="4"/>
      <c r="V6" s="4"/>
      <c r="W6" s="4"/>
    </row>
    <row r="7" spans="1:23" x14ac:dyDescent="0.2">
      <c r="A7" s="4">
        <f>SUM(A2:A6)</f>
        <v>18598422.130422801</v>
      </c>
      <c r="B7" s="4">
        <f>SUM(B2:B6)</f>
        <v>0</v>
      </c>
      <c r="C7" s="4">
        <f>SUM(C2:C6)</f>
        <v>0</v>
      </c>
      <c r="D7" s="4">
        <f>SUM(D2:D6)</f>
        <v>0</v>
      </c>
      <c r="E7" s="4">
        <f>SUM(E2:E6)</f>
        <v>0</v>
      </c>
      <c r="F7" s="4">
        <f>SUM(F2:F6)</f>
        <v>0</v>
      </c>
      <c r="G7" s="4">
        <f>SUM(G2:G6)</f>
        <v>0</v>
      </c>
      <c r="H7" s="4">
        <f>SUM(H2:H6)</f>
        <v>0</v>
      </c>
      <c r="I7" s="4">
        <f>SUM(I2:I6)</f>
        <v>0</v>
      </c>
      <c r="J7" s="4">
        <f>SUM(J2:J6)</f>
        <v>14378332.212094899</v>
      </c>
      <c r="K7" s="4">
        <f>SUM(K2:K6)</f>
        <v>15280240.2963161</v>
      </c>
      <c r="L7" s="4">
        <f>SUM(L2:L6)</f>
        <v>12686624.4412471</v>
      </c>
      <c r="M7" s="4">
        <f>SUM(M2:M6)</f>
        <v>12686716.084366271</v>
      </c>
      <c r="N7" s="2">
        <f>A7+J7+L7-K7-M7</f>
        <v>17696422.40308243</v>
      </c>
      <c r="O7" s="4"/>
      <c r="P7" s="4">
        <f>SUM(P2:P6)</f>
        <v>17696422.403116699</v>
      </c>
      <c r="Q7" s="3">
        <f>P7-N7</f>
        <v>3.4268945455551147E-5</v>
      </c>
      <c r="T7" s="4">
        <f>SUM(T2:T6)</f>
        <v>12683253.506580301</v>
      </c>
      <c r="U7" s="4">
        <f>SUM(U2:U6)</f>
        <v>12683253.506580301</v>
      </c>
      <c r="V7" s="4">
        <f>U7-T7</f>
        <v>0</v>
      </c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T8" s="4"/>
      <c r="U8" s="4"/>
      <c r="V8" s="4">
        <v>0</v>
      </c>
      <c r="W8" s="4" t="s">
        <v>7</v>
      </c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T9" s="4"/>
      <c r="U9" s="4"/>
      <c r="V9" s="4">
        <v>0</v>
      </c>
      <c r="W9" s="5" t="s">
        <v>12</v>
      </c>
    </row>
    <row r="10" spans="1:23" x14ac:dyDescent="0.2">
      <c r="J10" s="4"/>
      <c r="T10" s="4"/>
      <c r="U10" s="4"/>
      <c r="V10" s="4"/>
      <c r="W10" s="4"/>
    </row>
    <row r="11" spans="1:23" x14ac:dyDescent="0.2">
      <c r="J11" s="4"/>
      <c r="T11" s="4"/>
      <c r="U11" s="4"/>
      <c r="V11" s="4"/>
      <c r="W11" s="4"/>
    </row>
    <row r="12" spans="1:23" x14ac:dyDescent="0.2">
      <c r="J12" s="4"/>
      <c r="T12" s="4"/>
      <c r="U12" s="4"/>
      <c r="V12" s="4"/>
      <c r="W12" s="4"/>
    </row>
    <row r="13" spans="1:23" x14ac:dyDescent="0.2">
      <c r="J13" s="4"/>
      <c r="T13" s="4" t="s">
        <v>8</v>
      </c>
      <c r="U13" s="4" t="s">
        <v>9</v>
      </c>
      <c r="V13" s="4"/>
      <c r="W13" s="4"/>
    </row>
    <row r="14" spans="1:23" x14ac:dyDescent="0.2">
      <c r="J14" s="4"/>
      <c r="T14" s="4">
        <v>3370.9346667995601</v>
      </c>
      <c r="U14" s="4">
        <v>3462.5777859704999</v>
      </c>
      <c r="V14" s="4">
        <f>T14-U14</f>
        <v>-91.643119170939826</v>
      </c>
      <c r="W14" s="4"/>
    </row>
    <row r="15" spans="1:23" x14ac:dyDescent="0.2">
      <c r="J15" s="4"/>
      <c r="T15" s="4"/>
      <c r="U15" s="4"/>
      <c r="V15" s="4"/>
      <c r="W15" s="4"/>
    </row>
    <row r="16" spans="1:23" x14ac:dyDescent="0.2">
      <c r="J16" s="4"/>
      <c r="T16" s="4"/>
      <c r="U16" s="4"/>
      <c r="V16" s="4"/>
      <c r="W16" s="4"/>
    </row>
    <row r="17" spans="10:23" x14ac:dyDescent="0.2">
      <c r="J17" s="4"/>
      <c r="T17" s="4"/>
      <c r="U17" s="4"/>
      <c r="V17" s="4"/>
      <c r="W17" s="4"/>
    </row>
    <row r="18" spans="10:23" x14ac:dyDescent="0.2">
      <c r="J18" s="4"/>
      <c r="T18" s="4"/>
      <c r="U18" s="4"/>
      <c r="V18" s="4"/>
      <c r="W18" s="4"/>
    </row>
    <row r="19" spans="10:23" x14ac:dyDescent="0.2">
      <c r="J19" s="4"/>
      <c r="T19" s="4"/>
      <c r="U19" s="4"/>
      <c r="V19" s="4"/>
      <c r="W19" s="4"/>
    </row>
    <row r="20" spans="10:23" x14ac:dyDescent="0.2">
      <c r="J20" s="4"/>
      <c r="T20" s="4"/>
      <c r="U20" s="4"/>
      <c r="V20" s="4"/>
      <c r="W20" s="4"/>
    </row>
    <row r="21" spans="10:23" x14ac:dyDescent="0.2">
      <c r="J21" s="4"/>
      <c r="T21" s="4"/>
      <c r="U21" s="4"/>
      <c r="V21" s="4"/>
      <c r="W21" s="4"/>
    </row>
    <row r="22" spans="10:23" x14ac:dyDescent="0.2">
      <c r="J22" s="4"/>
      <c r="T22" s="4"/>
      <c r="U22" s="4"/>
      <c r="V22" s="4"/>
      <c r="W22" s="4"/>
    </row>
    <row r="23" spans="10:23" x14ac:dyDescent="0.2">
      <c r="J23" s="4"/>
      <c r="T23" s="4"/>
      <c r="U23" s="4"/>
      <c r="V23" s="4"/>
      <c r="W23" s="4"/>
    </row>
    <row r="24" spans="10:23" x14ac:dyDescent="0.2">
      <c r="J24" s="4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6827-9805-0D4C-ACB5-EF2B7004B799}">
  <dimension ref="A1:W33"/>
  <sheetViews>
    <sheetView workbookViewId="0">
      <selection activeCell="P16" sqref="P16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16775068.284389701</v>
      </c>
      <c r="B2" s="4"/>
      <c r="C2" s="4"/>
      <c r="D2" s="4"/>
      <c r="E2" s="4"/>
      <c r="F2" s="4"/>
      <c r="G2" s="4"/>
      <c r="H2" s="4"/>
      <c r="I2" s="4"/>
      <c r="J2" s="4">
        <v>9459928.5955935102</v>
      </c>
      <c r="K2" s="4">
        <v>142808.08528251699</v>
      </c>
      <c r="L2" s="4">
        <v>130.56451127192199</v>
      </c>
      <c r="M2" s="4">
        <v>3136.6248442379001</v>
      </c>
      <c r="N2" s="4"/>
      <c r="O2" s="4"/>
      <c r="P2" s="4">
        <v>15273669.894062299</v>
      </c>
      <c r="Q2" s="4"/>
      <c r="T2" t="s">
        <v>5</v>
      </c>
      <c r="U2" t="s">
        <v>6</v>
      </c>
    </row>
    <row r="3" spans="1:23" x14ac:dyDescent="0.2">
      <c r="A3" s="4">
        <v>16687.966723220001</v>
      </c>
      <c r="B3" s="4"/>
      <c r="C3" s="4"/>
      <c r="D3" s="4"/>
      <c r="E3" s="4"/>
      <c r="F3" s="4"/>
      <c r="G3" s="4"/>
      <c r="H3" s="4"/>
      <c r="I3" s="4"/>
      <c r="J3" s="4">
        <v>137701.23000000001</v>
      </c>
      <c r="K3" s="4">
        <v>100873.053830315</v>
      </c>
      <c r="L3" s="4">
        <v>3139.3047850057101</v>
      </c>
      <c r="M3" s="4">
        <v>221.16499860030001</v>
      </c>
      <c r="N3" s="4"/>
      <c r="O3" s="4"/>
      <c r="P3" s="4">
        <v>877.52</v>
      </c>
      <c r="Q3" s="4"/>
      <c r="T3" s="4">
        <v>21238.023391987499</v>
      </c>
      <c r="U3" s="4">
        <v>4208.2218900735998</v>
      </c>
      <c r="V3" s="4"/>
      <c r="W3" s="4"/>
    </row>
    <row r="4" spans="1:23" x14ac:dyDescent="0.2">
      <c r="A4" s="4">
        <v>31264.445430579999</v>
      </c>
      <c r="B4" s="4"/>
      <c r="C4" s="4"/>
      <c r="D4" s="4"/>
      <c r="E4" s="4"/>
      <c r="F4" s="4"/>
      <c r="G4" s="4"/>
      <c r="H4" s="4"/>
      <c r="I4" s="4"/>
      <c r="J4" s="4">
        <v>1118.234256338</v>
      </c>
      <c r="K4" s="4">
        <v>29821.6504558825</v>
      </c>
      <c r="L4" s="4">
        <v>637.84</v>
      </c>
      <c r="M4" s="4">
        <v>1361.68</v>
      </c>
      <c r="N4" s="4"/>
      <c r="O4" s="4"/>
      <c r="P4" s="4">
        <v>31259.200463614899</v>
      </c>
      <c r="Q4" s="4"/>
      <c r="T4" s="4">
        <v>3571622.3687277902</v>
      </c>
      <c r="U4" s="4">
        <v>3547173.02579545</v>
      </c>
      <c r="V4" s="4"/>
      <c r="W4" s="4"/>
    </row>
    <row r="5" spans="1:23" x14ac:dyDescent="0.2">
      <c r="A5" s="4">
        <v>452138.18753606</v>
      </c>
      <c r="B5" s="4"/>
      <c r="C5" s="4"/>
      <c r="D5" s="4"/>
      <c r="E5" s="4"/>
      <c r="F5" s="4"/>
      <c r="G5" s="4"/>
      <c r="H5" s="4"/>
      <c r="I5" s="4"/>
      <c r="J5" s="4">
        <v>17817.8934846138</v>
      </c>
      <c r="K5" s="4">
        <v>10929341.1989849</v>
      </c>
      <c r="L5" s="4">
        <v>21238.023391987499</v>
      </c>
      <c r="M5" s="4">
        <v>4208.2218900735998</v>
      </c>
      <c r="N5" s="4"/>
      <c r="O5" s="4"/>
      <c r="P5" s="4">
        <v>468706.97201838298</v>
      </c>
      <c r="Q5" s="4"/>
      <c r="T5" s="4">
        <v>94478.5317727129</v>
      </c>
      <c r="U5" s="4">
        <v>17911.773907548399</v>
      </c>
      <c r="V5" s="4"/>
      <c r="W5" s="4"/>
    </row>
    <row r="6" spans="1:23" x14ac:dyDescent="0.2">
      <c r="A6" s="4">
        <v>48866.916167989999</v>
      </c>
      <c r="B6" s="4"/>
      <c r="C6" s="4"/>
      <c r="D6" s="4"/>
      <c r="E6" s="4"/>
      <c r="F6" s="4"/>
      <c r="G6" s="4"/>
      <c r="H6" s="4"/>
      <c r="I6" s="4"/>
      <c r="J6" s="4">
        <v>98703.694137130195</v>
      </c>
      <c r="K6" s="4">
        <v>1823.2130246774</v>
      </c>
      <c r="L6" s="4">
        <v>3571622.3687277902</v>
      </c>
      <c r="M6" s="4">
        <v>3547173.02579545</v>
      </c>
      <c r="N6" s="4"/>
      <c r="O6" s="4"/>
      <c r="P6" s="4">
        <v>36488.499972010301</v>
      </c>
      <c r="Q6" s="4"/>
      <c r="T6" s="4">
        <v>6193.9716579406004</v>
      </c>
      <c r="U6" s="4">
        <v>14495.9363171611</v>
      </c>
      <c r="V6" s="4"/>
      <c r="W6" s="4"/>
    </row>
    <row r="7" spans="1:23" x14ac:dyDescent="0.2">
      <c r="A7" s="4">
        <v>4329.1389815800003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94478.5317727129</v>
      </c>
      <c r="M7" s="4">
        <v>17911.773907548399</v>
      </c>
      <c r="N7" s="4"/>
      <c r="O7" s="4"/>
      <c r="P7" s="4">
        <v>27143.5380922277</v>
      </c>
      <c r="Q7" s="4"/>
      <c r="T7" s="4">
        <v>13013846.220171399</v>
      </c>
      <c r="U7" s="4">
        <v>13123590.157811601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6193.9716579406004</v>
      </c>
      <c r="M8" s="4">
        <v>14495.9363171611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13013846.220171399</v>
      </c>
      <c r="M9" s="4">
        <v>13123590.157811601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16707379.115721831</v>
      </c>
      <c r="U13" s="4">
        <f>SUM(U3:U12)</f>
        <v>16707379.115721833</v>
      </c>
      <c r="V13" s="4">
        <f>U13-T13</f>
        <v>0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1361.68</v>
      </c>
      <c r="W15" s="5" t="s">
        <v>12</v>
      </c>
    </row>
    <row r="16" spans="1:23" x14ac:dyDescent="0.2">
      <c r="A16" s="4">
        <f t="shared" ref="A16:M16" si="0">SUM(A2:A15)</f>
        <v>17328354.939229131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9715269.6474715918</v>
      </c>
      <c r="K16" s="4">
        <f t="shared" si="0"/>
        <v>11204667.201578293</v>
      </c>
      <c r="L16" s="4">
        <f t="shared" si="0"/>
        <v>16711286.825018108</v>
      </c>
      <c r="M16" s="4">
        <f t="shared" si="0"/>
        <v>16712098.585564673</v>
      </c>
      <c r="N16" s="2">
        <f>A16+J16+L16-K16-M16</f>
        <v>15838145.624575865</v>
      </c>
      <c r="O16" s="4"/>
      <c r="P16" s="4">
        <f>SUM(P2:P15)</f>
        <v>15838145.624608535</v>
      </c>
      <c r="Q16" s="3">
        <f>P16-N16</f>
        <v>3.2670795917510986E-5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130.56451127192199</v>
      </c>
      <c r="U20" s="4">
        <v>3136.6248442379001</v>
      </c>
      <c r="V20" s="4"/>
      <c r="W20" s="4"/>
    </row>
    <row r="21" spans="1:23" x14ac:dyDescent="0.2">
      <c r="J21" s="4"/>
      <c r="T21" s="4">
        <v>3139.3047850057101</v>
      </c>
      <c r="U21" s="4">
        <v>221.16499860030001</v>
      </c>
      <c r="V21" s="4"/>
      <c r="W21" s="4"/>
    </row>
    <row r="22" spans="1:23" x14ac:dyDescent="0.2">
      <c r="J22" s="4"/>
      <c r="T22" s="4">
        <v>637.84</v>
      </c>
      <c r="U22" s="4"/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3907.7092962776323</v>
      </c>
      <c r="U28" s="4">
        <f>SUM(U20:U27)</f>
        <v>3357.7898428382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46DB-54A3-8742-8780-705C7FBE3B21}">
  <dimension ref="A1:W33"/>
  <sheetViews>
    <sheetView workbookViewId="0">
      <selection activeCell="O18" sqref="A1:XFD1048576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15273935.7373641</v>
      </c>
      <c r="B2" s="4"/>
      <c r="C2" s="4"/>
      <c r="D2" s="4"/>
      <c r="E2" s="4"/>
      <c r="F2" s="4"/>
      <c r="G2" s="4"/>
      <c r="H2" s="4"/>
      <c r="I2" s="4"/>
      <c r="J2" s="4">
        <v>12160008.414561201</v>
      </c>
      <c r="K2" s="4">
        <v>2428.2991424168999</v>
      </c>
      <c r="L2" s="4">
        <v>9.9163617122222192</v>
      </c>
      <c r="M2" s="4">
        <v>637.84</v>
      </c>
      <c r="N2" s="4"/>
      <c r="O2" s="4"/>
      <c r="P2" s="4">
        <v>15995967.316392601</v>
      </c>
      <c r="Q2" s="4"/>
      <c r="T2" t="s">
        <v>5</v>
      </c>
      <c r="U2" t="s">
        <v>6</v>
      </c>
    </row>
    <row r="3" spans="1:23" x14ac:dyDescent="0.2">
      <c r="A3" s="4">
        <v>877.52</v>
      </c>
      <c r="B3" s="4"/>
      <c r="C3" s="4"/>
      <c r="D3" s="4"/>
      <c r="E3" s="4"/>
      <c r="F3" s="4"/>
      <c r="G3" s="4"/>
      <c r="H3" s="4"/>
      <c r="I3" s="4"/>
      <c r="J3" s="4">
        <v>88339.982802069004</v>
      </c>
      <c r="K3" s="4">
        <v>100081.091967104</v>
      </c>
      <c r="L3" s="4">
        <v>3153.54794636723</v>
      </c>
      <c r="M3" s="4">
        <v>3141.0733754895</v>
      </c>
      <c r="N3" s="4"/>
      <c r="O3" s="4"/>
      <c r="P3" s="4">
        <v>8074.2800590585002</v>
      </c>
      <c r="Q3" s="4"/>
      <c r="T3" s="4">
        <v>3781.7486001952002</v>
      </c>
      <c r="U3" s="4">
        <v>1161.5491325434</v>
      </c>
      <c r="V3" s="4"/>
      <c r="W3" s="4"/>
    </row>
    <row r="4" spans="1:23" x14ac:dyDescent="0.2">
      <c r="A4" s="4">
        <v>31309.555457869999</v>
      </c>
      <c r="B4" s="4"/>
      <c r="C4" s="4"/>
      <c r="D4" s="4"/>
      <c r="E4" s="4"/>
      <c r="F4" s="4"/>
      <c r="G4" s="4"/>
      <c r="H4" s="4"/>
      <c r="I4" s="4"/>
      <c r="J4" s="4">
        <v>1442.7564539990999</v>
      </c>
      <c r="K4" s="4">
        <v>43154.908111349803</v>
      </c>
      <c r="L4" s="4">
        <v>910.72083416999999</v>
      </c>
      <c r="M4" s="4">
        <v>128.82664582659999</v>
      </c>
      <c r="N4" s="4"/>
      <c r="O4" s="4"/>
      <c r="P4" s="4">
        <v>31584.741501646</v>
      </c>
      <c r="Q4" s="4"/>
      <c r="T4" s="4">
        <v>15516.5500652229</v>
      </c>
      <c r="U4" s="4">
        <v>11240.9504578142</v>
      </c>
      <c r="V4" s="4"/>
      <c r="W4" s="4"/>
    </row>
    <row r="5" spans="1:23" x14ac:dyDescent="0.2">
      <c r="A5" s="4">
        <v>468706.97201845999</v>
      </c>
      <c r="B5" s="4"/>
      <c r="C5" s="4"/>
      <c r="D5" s="4"/>
      <c r="E5" s="4"/>
      <c r="F5" s="4"/>
      <c r="G5" s="4"/>
      <c r="H5" s="4"/>
      <c r="I5" s="4"/>
      <c r="J5" s="4">
        <v>19420.445657611599</v>
      </c>
      <c r="K5" s="4">
        <v>42369.941576331199</v>
      </c>
      <c r="L5" s="4">
        <v>3781.7486001952002</v>
      </c>
      <c r="M5" s="4">
        <v>1161.5491325434</v>
      </c>
      <c r="N5" s="4"/>
      <c r="O5" s="4"/>
      <c r="P5" s="4">
        <v>470687.68149554898</v>
      </c>
      <c r="Q5" s="4"/>
      <c r="T5" s="4">
        <v>16830.219430090401</v>
      </c>
      <c r="U5" s="4">
        <v>13092.3296207566</v>
      </c>
      <c r="V5" s="4"/>
      <c r="W5" s="4"/>
    </row>
    <row r="6" spans="1:23" x14ac:dyDescent="0.2">
      <c r="A6" s="4">
        <v>36488.499972019999</v>
      </c>
      <c r="B6" s="4"/>
      <c r="C6" s="4"/>
      <c r="D6" s="4"/>
      <c r="E6" s="4"/>
      <c r="F6" s="4"/>
      <c r="G6" s="4"/>
      <c r="H6" s="4"/>
      <c r="I6" s="4"/>
      <c r="J6" s="4">
        <v>10656.0524048466</v>
      </c>
      <c r="K6" s="4">
        <v>11403040.457144801</v>
      </c>
      <c r="L6" s="4">
        <v>15516.5500652229</v>
      </c>
      <c r="M6" s="4">
        <v>11240.9504578142</v>
      </c>
      <c r="N6" s="4"/>
      <c r="O6" s="4"/>
      <c r="P6" s="4">
        <v>21102.352555408201</v>
      </c>
      <c r="Q6" s="4"/>
      <c r="T6" s="4">
        <v>32363.516723009099</v>
      </c>
      <c r="U6" s="4">
        <v>11063293.2099918</v>
      </c>
      <c r="V6" s="4"/>
      <c r="W6" s="4"/>
    </row>
    <row r="7" spans="1:23" x14ac:dyDescent="0.2">
      <c r="A7" s="4">
        <v>27143.53809233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16830.219430090401</v>
      </c>
      <c r="M7" s="4">
        <v>13092.3296207566</v>
      </c>
      <c r="N7" s="4"/>
      <c r="O7" s="4"/>
      <c r="P7" s="4"/>
      <c r="Q7" s="4"/>
      <c r="T7" s="4">
        <v>11032898.244461499</v>
      </c>
      <c r="U7" s="4">
        <v>12602.240077087299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32363.516723009099</v>
      </c>
      <c r="M8" s="4">
        <v>11063293.2099918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11032898.244461499</v>
      </c>
      <c r="M9" s="4">
        <v>12602.240077087299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11101390.279280016</v>
      </c>
      <c r="U13" s="4">
        <f>SUM(U3:U12)</f>
        <v>11101390.279280001</v>
      </c>
      <c r="V13" s="4">
        <f>U13-T13</f>
        <v>-1.4901161193847656E-8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0</v>
      </c>
      <c r="W15" s="5" t="s">
        <v>12</v>
      </c>
    </row>
    <row r="16" spans="1:23" x14ac:dyDescent="0.2">
      <c r="A16" s="4">
        <f t="shared" ref="A16:M16" si="0">SUM(A2:A15)</f>
        <v>15838461.822904779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12279867.651879726</v>
      </c>
      <c r="K16" s="4">
        <f t="shared" si="0"/>
        <v>11591074.697942002</v>
      </c>
      <c r="L16" s="4">
        <f t="shared" si="0"/>
        <v>11105464.464422267</v>
      </c>
      <c r="M16" s="4">
        <f t="shared" si="0"/>
        <v>11105298.019301318</v>
      </c>
      <c r="N16" s="2">
        <f>A16+J16+L16-K16-M16</f>
        <v>16527421.22196345</v>
      </c>
      <c r="O16" s="4"/>
      <c r="P16" s="4">
        <f>SUM(P2:P15)</f>
        <v>16527416.372004263</v>
      </c>
      <c r="Q16" s="3">
        <f>P16-N16</f>
        <v>-4.8499591872096062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9.9163617122222192</v>
      </c>
      <c r="U20" s="4">
        <v>637.84</v>
      </c>
      <c r="V20" s="4"/>
      <c r="W20" s="4"/>
    </row>
    <row r="21" spans="1:23" x14ac:dyDescent="0.2">
      <c r="J21" s="4"/>
      <c r="T21" s="4">
        <v>3153.54794636723</v>
      </c>
      <c r="U21" s="4">
        <v>3141.0733754895</v>
      </c>
      <c r="V21" s="4"/>
      <c r="W21" s="4"/>
    </row>
    <row r="22" spans="1:23" x14ac:dyDescent="0.2">
      <c r="J22" s="4"/>
      <c r="T22" s="4">
        <v>910.72083416999999</v>
      </c>
      <c r="U22" s="4">
        <v>128.82664582659999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4074.1851422494519</v>
      </c>
      <c r="U28" s="4">
        <f>SUM(U20:U27)</f>
        <v>3907.7400213161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13D4-90FA-784A-A8D4-06AA13785CE4}">
  <dimension ref="A1:W33"/>
  <sheetViews>
    <sheetView workbookViewId="0">
      <selection activeCell="W28" sqref="A1:XFD1048576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15995967.3163935</v>
      </c>
      <c r="B2" s="4"/>
      <c r="C2" s="4"/>
      <c r="D2" s="4"/>
      <c r="E2" s="4"/>
      <c r="F2" s="4"/>
      <c r="G2" s="4"/>
      <c r="H2" s="4"/>
      <c r="I2" s="4"/>
      <c r="J2" s="4">
        <v>10169400.6563488</v>
      </c>
      <c r="K2" s="4">
        <v>1837.4232338567001</v>
      </c>
      <c r="L2" s="4">
        <v>117.1809585932</v>
      </c>
      <c r="M2" s="4">
        <v>910.72083416999999</v>
      </c>
      <c r="N2" s="4"/>
      <c r="O2" s="4"/>
      <c r="P2" s="4">
        <v>17499325.130714301</v>
      </c>
      <c r="Q2" s="4"/>
      <c r="T2" t="s">
        <v>5</v>
      </c>
      <c r="U2" t="s">
        <v>6</v>
      </c>
    </row>
    <row r="3" spans="1:23" x14ac:dyDescent="0.2">
      <c r="A3" s="4">
        <v>8074.28005906</v>
      </c>
      <c r="B3" s="4"/>
      <c r="C3" s="4"/>
      <c r="D3" s="4"/>
      <c r="E3" s="4"/>
      <c r="F3" s="4"/>
      <c r="G3" s="4"/>
      <c r="H3" s="4"/>
      <c r="I3" s="4"/>
      <c r="J3" s="4">
        <v>374648.18880547199</v>
      </c>
      <c r="K3" s="4">
        <v>511052.12983974098</v>
      </c>
      <c r="L3" s="4">
        <v>3145.0400425595199</v>
      </c>
      <c r="M3" s="4">
        <v>3153.0712857805001</v>
      </c>
      <c r="N3" s="4"/>
      <c r="O3" s="4"/>
      <c r="P3" s="4">
        <v>3733.5971277625999</v>
      </c>
      <c r="Q3" s="4"/>
      <c r="T3" s="4">
        <v>6470.2100489977001</v>
      </c>
      <c r="U3" s="4">
        <v>255.19426848949999</v>
      </c>
      <c r="V3" s="4"/>
      <c r="W3" s="4"/>
    </row>
    <row r="4" spans="1:23" x14ac:dyDescent="0.2">
      <c r="A4" s="4">
        <v>31584.74150167</v>
      </c>
      <c r="B4" s="4"/>
      <c r="C4" s="4"/>
      <c r="D4" s="4"/>
      <c r="E4" s="4"/>
      <c r="F4" s="4"/>
      <c r="G4" s="4"/>
      <c r="H4" s="4"/>
      <c r="I4" s="4"/>
      <c r="J4" s="4">
        <v>1021.12973519</v>
      </c>
      <c r="K4" s="4">
        <v>47.209332541000002</v>
      </c>
      <c r="L4" s="4">
        <v>910.72083416999999</v>
      </c>
      <c r="M4" s="4">
        <v>9.9163729187000005</v>
      </c>
      <c r="N4" s="4"/>
      <c r="O4" s="4"/>
      <c r="P4" s="4">
        <v>31667.522546099699</v>
      </c>
      <c r="Q4" s="4"/>
      <c r="T4" s="4">
        <v>12113.341641249701</v>
      </c>
      <c r="U4" s="4">
        <v>11279.1700579428</v>
      </c>
      <c r="V4" s="4"/>
      <c r="W4" s="4"/>
    </row>
    <row r="5" spans="1:23" x14ac:dyDescent="0.2">
      <c r="A5" s="4">
        <v>470687.68149575999</v>
      </c>
      <c r="B5" s="4"/>
      <c r="C5" s="4"/>
      <c r="D5" s="4"/>
      <c r="E5" s="4"/>
      <c r="F5" s="4"/>
      <c r="G5" s="4"/>
      <c r="H5" s="4"/>
      <c r="I5" s="4"/>
      <c r="J5" s="4">
        <v>7837.4149897999996</v>
      </c>
      <c r="K5" s="4">
        <v>10522.2263795649</v>
      </c>
      <c r="L5" s="4">
        <v>6470.2100489977001</v>
      </c>
      <c r="M5" s="4">
        <v>255.19426848949999</v>
      </c>
      <c r="N5" s="4"/>
      <c r="O5" s="4"/>
      <c r="P5" s="4">
        <v>476431.85723946698</v>
      </c>
      <c r="Q5" s="4"/>
      <c r="T5" s="4">
        <v>19393.0461635832</v>
      </c>
      <c r="U5" s="4">
        <v>6985.8941474339999</v>
      </c>
      <c r="V5" s="4"/>
      <c r="W5" s="4"/>
    </row>
    <row r="6" spans="1:23" x14ac:dyDescent="0.2">
      <c r="A6" s="4">
        <v>21102.35255539</v>
      </c>
      <c r="B6" s="4"/>
      <c r="C6" s="4"/>
      <c r="D6" s="4"/>
      <c r="E6" s="4"/>
      <c r="F6" s="4"/>
      <c r="G6" s="4"/>
      <c r="H6" s="4"/>
      <c r="I6" s="4"/>
      <c r="J6" s="4">
        <v>9263.1900000000096</v>
      </c>
      <c r="K6" s="4">
        <v>8522032.1905554906</v>
      </c>
      <c r="L6" s="4">
        <v>12113.341641249701</v>
      </c>
      <c r="M6" s="4">
        <v>11279.1700579428</v>
      </c>
      <c r="N6" s="4"/>
      <c r="O6" s="4"/>
      <c r="P6" s="4">
        <v>22966.3950949184</v>
      </c>
      <c r="Q6" s="4"/>
      <c r="T6" s="4">
        <v>84143.629956546603</v>
      </c>
      <c r="U6" s="4">
        <v>7517488.9872094803</v>
      </c>
      <c r="V6" s="4"/>
      <c r="W6" s="4"/>
    </row>
    <row r="7" spans="1:2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>
        <v>19393.0461635832</v>
      </c>
      <c r="M7" s="4">
        <v>6985.8941474339999</v>
      </c>
      <c r="N7" s="4"/>
      <c r="O7" s="4"/>
      <c r="P7" s="4">
        <v>10070.503170286</v>
      </c>
      <c r="Q7" s="4"/>
      <c r="T7" s="4">
        <v>7427776.4161100397</v>
      </c>
      <c r="U7" s="4">
        <v>13887.398237073799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84143.629956546603</v>
      </c>
      <c r="M8" s="4">
        <v>7517488.9872094803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7427776.4161100397</v>
      </c>
      <c r="M9" s="4">
        <v>13887.398237073799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7549896.6439204169</v>
      </c>
      <c r="U13" s="4">
        <f>SUM(U3:U12)</f>
        <v>7549896.6439204207</v>
      </c>
      <c r="V13" s="4">
        <f>U13-T13</f>
        <v>0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0</v>
      </c>
      <c r="W15" s="5" t="s">
        <v>12</v>
      </c>
    </row>
    <row r="16" spans="1:23" x14ac:dyDescent="0.2">
      <c r="A16" s="4">
        <f t="shared" ref="A16:M16" si="0">SUM(A2:A15)</f>
        <v>16527416.372005381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10562170.579879262</v>
      </c>
      <c r="K16" s="4">
        <f t="shared" si="0"/>
        <v>9045491.1793411933</v>
      </c>
      <c r="L16" s="4">
        <f t="shared" si="0"/>
        <v>7554069.5857557394</v>
      </c>
      <c r="M16" s="4">
        <f t="shared" si="0"/>
        <v>7553970.3524132892</v>
      </c>
      <c r="N16" s="2">
        <f>A16+J16+L16-K16-M16</f>
        <v>18044195.005885895</v>
      </c>
      <c r="O16" s="4"/>
      <c r="P16" s="4">
        <f>SUM(P2:P15)</f>
        <v>18044195.005892836</v>
      </c>
      <c r="Q16" s="3">
        <f>P16-N16</f>
        <v>6.9402158260345459E-6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117.1809585932</v>
      </c>
      <c r="U20" s="4">
        <v>910.72083416999999</v>
      </c>
      <c r="V20" s="4"/>
      <c r="W20" s="4"/>
    </row>
    <row r="21" spans="1:23" x14ac:dyDescent="0.2">
      <c r="J21" s="4"/>
      <c r="T21" s="4">
        <v>3145.0400425595199</v>
      </c>
      <c r="U21" s="4">
        <v>3153.0712857805001</v>
      </c>
      <c r="V21" s="4"/>
      <c r="W21" s="4"/>
    </row>
    <row r="22" spans="1:23" x14ac:dyDescent="0.2">
      <c r="J22" s="4"/>
      <c r="T22" s="4">
        <v>910.72083416999999</v>
      </c>
      <c r="U22" s="4">
        <v>9.9163729187000005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4172.9418353227202</v>
      </c>
      <c r="U28" s="4">
        <f>SUM(U20:U27)</f>
        <v>4073.7084928691997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5301-3310-D042-A70F-4218347066E6}">
  <dimension ref="A1:W33"/>
  <sheetViews>
    <sheetView workbookViewId="0">
      <selection sqref="A1:XFD1048576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17499325.130714599</v>
      </c>
      <c r="B2" s="4"/>
      <c r="C2" s="4"/>
      <c r="D2" s="4"/>
      <c r="E2" s="4"/>
      <c r="F2" s="4"/>
      <c r="G2" s="4"/>
      <c r="H2" s="4"/>
      <c r="I2" s="4"/>
      <c r="J2" s="4">
        <v>8632767.1234615296</v>
      </c>
      <c r="K2" s="4">
        <v>1851.7576635456001</v>
      </c>
      <c r="L2" s="4">
        <v>294.41239721207802</v>
      </c>
      <c r="M2" s="4">
        <v>910.72083416999999</v>
      </c>
      <c r="N2" s="4"/>
      <c r="O2" s="4"/>
      <c r="P2" s="4">
        <v>15567797.752575301</v>
      </c>
      <c r="Q2" s="4"/>
      <c r="T2" t="s">
        <v>5</v>
      </c>
      <c r="U2" t="s">
        <v>6</v>
      </c>
    </row>
    <row r="3" spans="1:23" x14ac:dyDescent="0.2">
      <c r="A3" s="4">
        <v>3733.59712777</v>
      </c>
      <c r="B3" s="4"/>
      <c r="C3" s="4"/>
      <c r="D3" s="4"/>
      <c r="E3" s="4"/>
      <c r="F3" s="4"/>
      <c r="G3" s="4"/>
      <c r="H3" s="4"/>
      <c r="I3" s="4"/>
      <c r="J3" s="4">
        <v>134448.01999999999</v>
      </c>
      <c r="K3" s="4">
        <v>128663.569768742</v>
      </c>
      <c r="L3" s="4">
        <v>3153.3512867866302</v>
      </c>
      <c r="M3" s="4">
        <v>3168.0626371612002</v>
      </c>
      <c r="N3" s="4"/>
      <c r="O3" s="4"/>
      <c r="P3" s="4">
        <v>109191.54876751501</v>
      </c>
      <c r="Q3" s="4"/>
      <c r="T3" s="4">
        <v>6470.2100489977001</v>
      </c>
      <c r="U3" s="4">
        <v>255.19426848949999</v>
      </c>
      <c r="V3" s="4"/>
      <c r="W3" s="4"/>
    </row>
    <row r="4" spans="1:23" x14ac:dyDescent="0.2">
      <c r="A4" s="4">
        <v>31667.522546119999</v>
      </c>
      <c r="B4" s="4"/>
      <c r="C4" s="4"/>
      <c r="D4" s="4"/>
      <c r="E4" s="4"/>
      <c r="F4" s="4"/>
      <c r="G4" s="4"/>
      <c r="H4" s="4"/>
      <c r="I4" s="4"/>
      <c r="J4" s="4">
        <v>496.22369897110002</v>
      </c>
      <c r="K4" s="4">
        <v>17611.321164208399</v>
      </c>
      <c r="L4" s="4">
        <v>915.60683416999996</v>
      </c>
      <c r="M4" s="4">
        <v>116.2762775513</v>
      </c>
      <c r="N4" s="4"/>
      <c r="O4" s="4"/>
      <c r="P4" s="4">
        <v>31839.396562260001</v>
      </c>
      <c r="Q4" s="4"/>
      <c r="T4" s="4">
        <v>12113.341641249701</v>
      </c>
      <c r="U4" s="4">
        <v>11279.1700579428</v>
      </c>
      <c r="V4" s="4"/>
      <c r="W4" s="4"/>
    </row>
    <row r="5" spans="1:23" x14ac:dyDescent="0.2">
      <c r="A5" s="4">
        <v>476431.85723953001</v>
      </c>
      <c r="B5" s="4"/>
      <c r="C5" s="4"/>
      <c r="D5" s="4"/>
      <c r="E5" s="4"/>
      <c r="F5" s="4"/>
      <c r="G5" s="4"/>
      <c r="H5" s="4"/>
      <c r="I5" s="4"/>
      <c r="J5" s="4">
        <v>35085.190672769902</v>
      </c>
      <c r="K5" s="4">
        <v>1428.7315945605001</v>
      </c>
      <c r="L5" s="4">
        <v>5984.3964907318004</v>
      </c>
      <c r="M5" s="4">
        <v>4039.2286549121</v>
      </c>
      <c r="N5" s="4"/>
      <c r="O5" s="4"/>
      <c r="P5" s="4">
        <v>477279.72804253001</v>
      </c>
      <c r="Q5" s="4"/>
      <c r="T5" s="4">
        <v>19393.0461635832</v>
      </c>
      <c r="U5" s="4">
        <v>6985.8941474339999</v>
      </c>
      <c r="V5" s="4"/>
      <c r="W5" s="4"/>
    </row>
    <row r="6" spans="1:23" x14ac:dyDescent="0.2">
      <c r="A6" s="4">
        <v>22966.395094930002</v>
      </c>
      <c r="B6" s="4"/>
      <c r="C6" s="4"/>
      <c r="D6" s="4"/>
      <c r="E6" s="4"/>
      <c r="F6" s="4"/>
      <c r="G6" s="4"/>
      <c r="H6" s="4"/>
      <c r="I6" s="4"/>
      <c r="J6" s="4">
        <v>12828.096652980101</v>
      </c>
      <c r="K6" s="4">
        <v>29354.8667836395</v>
      </c>
      <c r="L6" s="4">
        <v>21094.6820711853</v>
      </c>
      <c r="M6" s="4">
        <v>14709.709327442</v>
      </c>
      <c r="N6" s="4"/>
      <c r="O6" s="4"/>
      <c r="P6" s="4">
        <v>9530.7759886870008</v>
      </c>
      <c r="Q6" s="4"/>
      <c r="T6" s="4">
        <v>84143.629956546603</v>
      </c>
      <c r="U6" s="4">
        <v>7517488.9872094803</v>
      </c>
      <c r="V6" s="4"/>
      <c r="W6" s="4"/>
    </row>
    <row r="7" spans="1:23" x14ac:dyDescent="0.2">
      <c r="A7" s="4">
        <v>10070.503170309999</v>
      </c>
      <c r="B7" s="4"/>
      <c r="C7" s="4"/>
      <c r="D7" s="4"/>
      <c r="E7" s="4"/>
      <c r="F7" s="4"/>
      <c r="G7" s="4"/>
      <c r="H7" s="4"/>
      <c r="I7" s="4"/>
      <c r="J7" s="4"/>
      <c r="K7" s="4">
        <v>10485097.465720201</v>
      </c>
      <c r="L7" s="4">
        <v>3250.7918314922999</v>
      </c>
      <c r="M7" s="4">
        <v>26719.037964825999</v>
      </c>
      <c r="N7" s="4"/>
      <c r="O7" s="4"/>
      <c r="P7" s="4"/>
      <c r="Q7" s="4"/>
      <c r="T7" s="4">
        <v>7427776.4161100397</v>
      </c>
      <c r="U7" s="4">
        <v>13887.398237073799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126055.88590721801</v>
      </c>
      <c r="M8" s="4">
        <v>3.0314313615000001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10028163.6953963</v>
      </c>
      <c r="M9" s="4">
        <v>10108297.8713635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1486.8952275281999</v>
      </c>
      <c r="M10" s="4">
        <v>32267.468182435001</v>
      </c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7549896.6439204169</v>
      </c>
      <c r="U13" s="4">
        <f>SUM(U3:U12)</f>
        <v>7549896.6439204207</v>
      </c>
      <c r="V13" s="4">
        <f>U13-T13</f>
        <v>0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0</v>
      </c>
      <c r="W15" s="5" t="s">
        <v>12</v>
      </c>
    </row>
    <row r="16" spans="1:23" x14ac:dyDescent="0.2">
      <c r="A16" s="4">
        <f t="shared" ref="A16:M16" si="0">SUM(A2:A15)</f>
        <v>18044195.00589326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8815624.654486252</v>
      </c>
      <c r="K16" s="4">
        <f t="shared" si="0"/>
        <v>10664007.712694896</v>
      </c>
      <c r="L16" s="4">
        <f t="shared" si="0"/>
        <v>10190399.717442626</v>
      </c>
      <c r="M16" s="4">
        <f t="shared" si="0"/>
        <v>10190231.406673359</v>
      </c>
      <c r="N16" s="2">
        <f>A16+J16+L16-K16-M16</f>
        <v>16195980.258453881</v>
      </c>
      <c r="O16" s="4"/>
      <c r="P16" s="4">
        <f>SUM(P2:P15)</f>
        <v>16195639.201936292</v>
      </c>
      <c r="Q16" s="3">
        <f>P16-N16</f>
        <v>-341.05651758983731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117.1809585932</v>
      </c>
      <c r="U20" s="4">
        <v>910.72083416999999</v>
      </c>
      <c r="V20" s="4"/>
      <c r="W20" s="4"/>
    </row>
    <row r="21" spans="1:23" x14ac:dyDescent="0.2">
      <c r="J21" s="4"/>
      <c r="T21" s="4">
        <v>3145.0400425595199</v>
      </c>
      <c r="U21" s="4">
        <v>3153.0712857805001</v>
      </c>
      <c r="V21" s="4"/>
      <c r="W21" s="4"/>
    </row>
    <row r="22" spans="1:23" x14ac:dyDescent="0.2">
      <c r="J22" s="4"/>
      <c r="T22" s="4">
        <v>910.72083416999999</v>
      </c>
      <c r="U22" s="4">
        <v>9.9163729187000005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4172.9418353227202</v>
      </c>
      <c r="U28" s="4">
        <f>SUM(U20:U27)</f>
        <v>4073.7084928691997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B9B0-A132-7C4E-BB7C-E9C3EBF3091B}">
  <dimension ref="A1:W33"/>
  <sheetViews>
    <sheetView workbookViewId="0">
      <selection activeCell="R16" sqref="R16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15570119.1459377</v>
      </c>
      <c r="B2" s="4"/>
      <c r="C2" s="4"/>
      <c r="D2" s="4"/>
      <c r="E2" s="4"/>
      <c r="F2" s="4"/>
      <c r="G2" s="4"/>
      <c r="H2" s="4"/>
      <c r="I2" s="4"/>
      <c r="J2" s="4">
        <v>9490652.3637195509</v>
      </c>
      <c r="K2" s="4">
        <v>12545.847210849101</v>
      </c>
      <c r="L2" s="4">
        <v>442.21598707376597</v>
      </c>
      <c r="M2" s="4">
        <v>914.90083417000005</v>
      </c>
      <c r="N2" s="4"/>
      <c r="O2" s="4"/>
      <c r="P2" s="4">
        <v>13003842.7565731</v>
      </c>
      <c r="Q2" s="4"/>
      <c r="T2" t="s">
        <v>5</v>
      </c>
      <c r="U2" t="s">
        <v>6</v>
      </c>
    </row>
    <row r="3" spans="1:23" x14ac:dyDescent="0.2">
      <c r="A3" s="4">
        <v>109191.54876751</v>
      </c>
      <c r="B3" s="4"/>
      <c r="C3" s="4"/>
      <c r="D3" s="4"/>
      <c r="E3" s="4"/>
      <c r="F3" s="4"/>
      <c r="G3" s="4"/>
      <c r="H3" s="4"/>
      <c r="I3" s="4"/>
      <c r="J3" s="4">
        <v>141603.94</v>
      </c>
      <c r="K3" s="4">
        <v>1299.6188052877999</v>
      </c>
      <c r="L3" s="4">
        <v>3170.51263746116</v>
      </c>
      <c r="M3" s="4">
        <v>3162.1127371045</v>
      </c>
      <c r="N3" s="4"/>
      <c r="O3" s="4"/>
      <c r="P3" s="4">
        <v>15350.414110649999</v>
      </c>
      <c r="Q3" s="4"/>
      <c r="T3" s="4">
        <v>4380.0377115694</v>
      </c>
      <c r="U3" s="4">
        <v>940.10128704989995</v>
      </c>
      <c r="V3" s="4"/>
      <c r="W3" s="4"/>
    </row>
    <row r="4" spans="1:23" x14ac:dyDescent="0.2">
      <c r="A4" s="4">
        <v>31839.396562279999</v>
      </c>
      <c r="B4" s="4"/>
      <c r="C4" s="4"/>
      <c r="D4" s="4"/>
      <c r="E4" s="4"/>
      <c r="F4" s="4"/>
      <c r="G4" s="4"/>
      <c r="H4" s="4"/>
      <c r="I4" s="4"/>
      <c r="J4" s="4">
        <v>9743.2171172530998</v>
      </c>
      <c r="K4" s="4">
        <v>49769.195954347997</v>
      </c>
      <c r="L4" s="4">
        <v>910.72083416999999</v>
      </c>
      <c r="M4" s="4">
        <v>295.17702343500002</v>
      </c>
      <c r="N4" s="4"/>
      <c r="O4" s="4"/>
      <c r="P4" s="4">
        <v>32990.373838920001</v>
      </c>
      <c r="Q4" s="4"/>
      <c r="T4" s="4">
        <v>109234.01419425099</v>
      </c>
      <c r="U4" s="4">
        <v>92148.754705552303</v>
      </c>
      <c r="V4" s="4"/>
      <c r="W4" s="4"/>
    </row>
    <row r="5" spans="1:23" x14ac:dyDescent="0.2">
      <c r="A5" s="4">
        <v>477279.72804257</v>
      </c>
      <c r="B5" s="4"/>
      <c r="C5" s="4"/>
      <c r="D5" s="4"/>
      <c r="E5" s="4"/>
      <c r="F5" s="4"/>
      <c r="G5" s="4"/>
      <c r="H5" s="4"/>
      <c r="I5" s="4"/>
      <c r="J5" s="4">
        <v>11281.9350471906</v>
      </c>
      <c r="K5" s="4">
        <v>151945.282981695</v>
      </c>
      <c r="L5" s="4">
        <v>4380.0377115694</v>
      </c>
      <c r="M5" s="4">
        <v>940.10128704989995</v>
      </c>
      <c r="N5" s="4"/>
      <c r="O5" s="4"/>
      <c r="P5" s="4">
        <v>478570.25975357898</v>
      </c>
      <c r="Q5" s="4"/>
      <c r="T5" s="4">
        <v>4409.6471326871997</v>
      </c>
      <c r="U5" s="4">
        <v>104846.77158811</v>
      </c>
      <c r="V5" s="4"/>
      <c r="W5" s="4"/>
    </row>
    <row r="6" spans="1:23" x14ac:dyDescent="0.2">
      <c r="A6" s="4">
        <v>9530.7759886799995</v>
      </c>
      <c r="B6" s="4"/>
      <c r="C6" s="4"/>
      <c r="D6" s="4"/>
      <c r="E6" s="4"/>
      <c r="F6" s="4"/>
      <c r="G6" s="4"/>
      <c r="H6" s="4"/>
      <c r="I6" s="4"/>
      <c r="J6" s="4">
        <v>22709.827238729398</v>
      </c>
      <c r="K6" s="4">
        <v>6431.7695725187996</v>
      </c>
      <c r="L6" s="4">
        <v>109234.01419425099</v>
      </c>
      <c r="M6" s="4">
        <v>92148.754705552303</v>
      </c>
      <c r="N6" s="4"/>
      <c r="O6" s="4"/>
      <c r="P6" s="4">
        <v>18863.532031449999</v>
      </c>
      <c r="Q6" s="4"/>
      <c r="T6" s="4">
        <v>21408.105699264401</v>
      </c>
      <c r="U6" s="4">
        <v>97.108313734600003</v>
      </c>
      <c r="V6" s="4"/>
      <c r="W6" s="4"/>
    </row>
    <row r="7" spans="1:2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>
        <v>12112435.038654201</v>
      </c>
      <c r="L7" s="4">
        <v>4409.6471326871997</v>
      </c>
      <c r="M7" s="4">
        <v>104846.77158811</v>
      </c>
      <c r="N7" s="4"/>
      <c r="O7" s="4"/>
      <c r="P7" s="4">
        <v>-9939.5575000000008</v>
      </c>
      <c r="Q7" s="4"/>
      <c r="T7" s="4">
        <v>11104969.2994307</v>
      </c>
      <c r="U7" s="4">
        <v>11046552.482403999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21408.105699264401</v>
      </c>
      <c r="M8" s="4">
        <v>97.108313734600003</v>
      </c>
      <c r="N8" s="4"/>
      <c r="O8" s="4"/>
      <c r="P8" s="4"/>
      <c r="Q8" s="4"/>
      <c r="T8" s="4">
        <v>2319.8753943254001</v>
      </c>
      <c r="U8" s="4">
        <v>2135.7612643944999</v>
      </c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11104969.2994307</v>
      </c>
      <c r="M9" s="4">
        <v>11046552.482403999</v>
      </c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2319.8753943254001</v>
      </c>
      <c r="M10" s="4">
        <v>2135.7612643944999</v>
      </c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11246720.979562799</v>
      </c>
      <c r="U13" s="4">
        <f>SUM(U3:U12)</f>
        <v>11246720.979562841</v>
      </c>
      <c r="V13" s="4">
        <f>U13-T13</f>
        <v>4.2840838432312012E-8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0</v>
      </c>
      <c r="W15" s="5" t="s">
        <v>12</v>
      </c>
    </row>
    <row r="16" spans="1:23" x14ac:dyDescent="0.2">
      <c r="A16" s="4">
        <f t="shared" ref="A16:M16" si="0">SUM(A2:A15)</f>
        <v>16197960.595298741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9675991.2831227239</v>
      </c>
      <c r="K16" s="4">
        <f t="shared" si="0"/>
        <v>12334426.7531789</v>
      </c>
      <c r="L16" s="4">
        <f t="shared" si="0"/>
        <v>11251244.429021502</v>
      </c>
      <c r="M16" s="4">
        <f t="shared" si="0"/>
        <v>11251093.17015755</v>
      </c>
      <c r="N16" s="2">
        <f>A16+J16+L16-K16-M16</f>
        <v>13539676.384106511</v>
      </c>
      <c r="O16" s="4"/>
      <c r="P16" s="4">
        <f>SUM(P2:P15)</f>
        <v>13539677.7788077</v>
      </c>
      <c r="Q16" s="3">
        <f>P16-N16</f>
        <v>1.3947011884301901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6" t="s">
        <v>13</v>
      </c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442.21598707376597</v>
      </c>
      <c r="U20" s="4">
        <v>914.90083417000005</v>
      </c>
      <c r="V20" s="4"/>
      <c r="W20" s="4"/>
    </row>
    <row r="21" spans="1:23" x14ac:dyDescent="0.2">
      <c r="J21" s="4"/>
      <c r="T21" s="4">
        <v>3170.51263746116</v>
      </c>
      <c r="U21" s="4">
        <v>3162.1127371045</v>
      </c>
      <c r="V21" s="4"/>
      <c r="W21" s="4"/>
    </row>
    <row r="22" spans="1:23" x14ac:dyDescent="0.2">
      <c r="J22" s="4"/>
      <c r="T22" s="4">
        <v>910.72083416999999</v>
      </c>
      <c r="U22" s="4">
        <v>295.17702343500002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4523.4494587049257</v>
      </c>
      <c r="U28" s="4">
        <f>SUM(U20:U27)</f>
        <v>4372.1905947095001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544A-E366-5346-9491-09E5FD85219A}">
  <dimension ref="A1:W33"/>
  <sheetViews>
    <sheetView workbookViewId="0">
      <selection activeCell="A2" sqref="A2:A7"/>
    </sheetView>
  </sheetViews>
  <sheetFormatPr baseColWidth="10" defaultColWidth="9" defaultRowHeight="14" x14ac:dyDescent="0.2"/>
  <cols>
    <col min="1" max="1" width="14.19921875" bestFit="1" customWidth="1"/>
    <col min="2" max="9" width="4.796875" hidden="1" customWidth="1"/>
    <col min="10" max="13" width="14.19921875" bestFit="1" customWidth="1"/>
    <col min="14" max="14" width="14.3984375" bestFit="1" customWidth="1"/>
    <col min="16" max="16" width="14.19921875" bestFit="1" customWidth="1"/>
    <col min="17" max="17" width="14.3984375" bestFit="1" customWidth="1"/>
    <col min="20" max="20" width="21.3984375" bestFit="1" customWidth="1"/>
    <col min="21" max="21" width="14.1992187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13003842.7565731</v>
      </c>
      <c r="B2" s="4"/>
      <c r="C2" s="4"/>
      <c r="D2" s="4"/>
      <c r="E2" s="4"/>
      <c r="F2" s="4"/>
      <c r="G2" s="4"/>
      <c r="H2" s="4"/>
      <c r="I2" s="4"/>
      <c r="J2" s="4">
        <v>16042496.4879271</v>
      </c>
      <c r="K2" s="4">
        <v>7803.7557205431003</v>
      </c>
      <c r="L2" s="4">
        <v>79.4296527450215</v>
      </c>
      <c r="M2" s="4">
        <v>910.92083417000003</v>
      </c>
      <c r="N2" s="4"/>
      <c r="O2" s="4"/>
      <c r="P2" s="4">
        <v>14785222.8262925</v>
      </c>
      <c r="Q2" s="4"/>
      <c r="T2" t="s">
        <v>5</v>
      </c>
      <c r="U2" t="s">
        <v>6</v>
      </c>
    </row>
    <row r="3" spans="1:23" x14ac:dyDescent="0.2">
      <c r="A3" s="4">
        <v>15350.414110649999</v>
      </c>
      <c r="B3" s="4"/>
      <c r="C3" s="4"/>
      <c r="D3" s="4"/>
      <c r="E3" s="4"/>
      <c r="F3" s="4"/>
      <c r="G3" s="4"/>
      <c r="H3" s="4"/>
      <c r="I3" s="4"/>
      <c r="J3" s="4">
        <v>125063.435303248</v>
      </c>
      <c r="K3" s="4">
        <v>52963.442665449002</v>
      </c>
      <c r="L3" s="4">
        <v>212.76164973190399</v>
      </c>
      <c r="M3" s="4">
        <v>3166.2311632372998</v>
      </c>
      <c r="N3" s="4"/>
      <c r="O3" s="4"/>
      <c r="P3" s="4">
        <v>30011.571270127799</v>
      </c>
      <c r="Q3" s="4"/>
      <c r="T3" s="4">
        <v>23723.298897077799</v>
      </c>
      <c r="U3" s="4">
        <v>43524.466456866401</v>
      </c>
      <c r="V3" s="4"/>
      <c r="W3" s="4"/>
    </row>
    <row r="4" spans="1:23" x14ac:dyDescent="0.2">
      <c r="A4" s="4">
        <v>32990.373838920001</v>
      </c>
      <c r="B4" s="4"/>
      <c r="C4" s="4"/>
      <c r="D4" s="4"/>
      <c r="E4" s="4"/>
      <c r="F4" s="4"/>
      <c r="G4" s="4"/>
      <c r="H4" s="4"/>
      <c r="I4" s="4"/>
      <c r="J4" s="4">
        <v>814.01990013019997</v>
      </c>
      <c r="K4" s="4">
        <v>128103.37680915699</v>
      </c>
      <c r="L4" s="4">
        <v>910.92083417000003</v>
      </c>
      <c r="M4" s="4">
        <v>449.7936841906</v>
      </c>
      <c r="N4" s="4"/>
      <c r="O4" s="4"/>
      <c r="P4" s="4">
        <v>28166.324621058098</v>
      </c>
      <c r="Q4" s="4"/>
      <c r="T4" s="4">
        <v>59619.199450806802</v>
      </c>
      <c r="U4" s="4">
        <v>26622.317142526801</v>
      </c>
      <c r="V4" s="4"/>
      <c r="W4" s="4"/>
    </row>
    <row r="5" spans="1:23" x14ac:dyDescent="0.2">
      <c r="A5" s="4">
        <v>478570.25975357898</v>
      </c>
      <c r="B5" s="4"/>
      <c r="C5" s="4"/>
      <c r="D5" s="4"/>
      <c r="E5" s="4"/>
      <c r="F5" s="4"/>
      <c r="G5" s="4"/>
      <c r="H5" s="4"/>
      <c r="I5" s="4"/>
      <c r="J5" s="4">
        <v>107112.777789452</v>
      </c>
      <c r="K5" s="4">
        <v>14288755.890837001</v>
      </c>
      <c r="L5" s="4">
        <v>23723.298897077799</v>
      </c>
      <c r="M5" s="4">
        <v>963.54</v>
      </c>
      <c r="N5" s="4"/>
      <c r="O5" s="4"/>
      <c r="P5" s="4">
        <v>1326.5512387699901</v>
      </c>
      <c r="Q5" s="4"/>
      <c r="T5" s="4">
        <v>25215.168863133</v>
      </c>
      <c r="U5" s="4">
        <v>4034.5643043423902</v>
      </c>
      <c r="V5" s="4"/>
      <c r="W5" s="4"/>
    </row>
    <row r="6" spans="1:23" x14ac:dyDescent="0.2">
      <c r="A6" s="4">
        <v>18863.532031449999</v>
      </c>
      <c r="B6" s="4"/>
      <c r="C6" s="4"/>
      <c r="D6" s="4"/>
      <c r="E6" s="4"/>
      <c r="F6" s="4"/>
      <c r="G6" s="4"/>
      <c r="H6" s="4"/>
      <c r="I6" s="4"/>
      <c r="J6" s="4">
        <v>29500.693325232201</v>
      </c>
      <c r="K6" s="4">
        <v>34708.361238627498</v>
      </c>
      <c r="L6" s="4">
        <v>59619.199450806802</v>
      </c>
      <c r="M6" s="4">
        <v>43524.466456866401</v>
      </c>
      <c r="N6" s="4"/>
      <c r="O6" s="4"/>
      <c r="P6" s="4">
        <v>455244.99254305399</v>
      </c>
      <c r="Q6" s="4"/>
      <c r="T6" s="4">
        <v>22278.8286649654</v>
      </c>
      <c r="U6" s="4">
        <v>7110.88822661219</v>
      </c>
      <c r="V6" s="4"/>
      <c r="W6" s="4"/>
    </row>
    <row r="7" spans="1:23" x14ac:dyDescent="0.2">
      <c r="A7" s="4">
        <v>-9939.5575000000008</v>
      </c>
      <c r="B7" s="4"/>
      <c r="C7" s="4"/>
      <c r="D7" s="4"/>
      <c r="E7" s="4"/>
      <c r="F7" s="4"/>
      <c r="G7" s="4"/>
      <c r="H7" s="4"/>
      <c r="I7" s="4"/>
      <c r="J7" s="4"/>
      <c r="K7" s="4">
        <v>1617.3821423930999</v>
      </c>
      <c r="L7" s="4">
        <v>25215.168863133</v>
      </c>
      <c r="M7" s="4">
        <v>26622.317142526801</v>
      </c>
      <c r="N7" s="4"/>
      <c r="O7" s="4"/>
      <c r="P7" s="4">
        <v>26453.339760969298</v>
      </c>
      <c r="Q7" s="4"/>
      <c r="T7" s="4">
        <v>1326.5512387699901</v>
      </c>
      <c r="U7" s="4">
        <v>12392480.4812725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22278.8286649654</v>
      </c>
      <c r="M8" s="4">
        <v>4034.5643043423902</v>
      </c>
      <c r="N8" s="4"/>
      <c r="O8" s="4"/>
      <c r="P8" s="4"/>
      <c r="Q8" s="4"/>
      <c r="T8" s="4">
        <v>12422310.060614601</v>
      </c>
      <c r="U8" s="4">
        <v>87162.055222440496</v>
      </c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1326.5512387699901</v>
      </c>
      <c r="M9" s="4">
        <v>7110.88822661219</v>
      </c>
      <c r="N9" s="4"/>
      <c r="O9" s="4"/>
      <c r="P9" s="4"/>
      <c r="Q9" s="4"/>
      <c r="T9" s="4">
        <v>6461.6648959705999</v>
      </c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12422310.060614601</v>
      </c>
      <c r="M10" s="4">
        <v>12392480.4812725</v>
      </c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>
        <v>6461.6648959705999</v>
      </c>
      <c r="M11" s="4">
        <v>87162.055222440496</v>
      </c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12560934.772625323</v>
      </c>
      <c r="U13" s="4">
        <f>SUM(U3:U12)</f>
        <v>12560934.772625288</v>
      </c>
      <c r="V13" s="4">
        <f>U13-T13</f>
        <v>-3.5390257835388184E-8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>
        <v>963.54</v>
      </c>
      <c r="W15" s="5" t="s">
        <v>12</v>
      </c>
    </row>
    <row r="16" spans="1:23" x14ac:dyDescent="0.2">
      <c r="A16" s="4">
        <f t="shared" ref="A16:M16" si="0">SUM(A2:A15)</f>
        <v>13539677.7788077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16304987.414245162</v>
      </c>
      <c r="K16" s="4">
        <f t="shared" si="0"/>
        <v>14513952.209413169</v>
      </c>
      <c r="L16" s="4">
        <f t="shared" si="0"/>
        <v>12562137.88476197</v>
      </c>
      <c r="M16" s="4">
        <f t="shared" si="0"/>
        <v>12566425.258306887</v>
      </c>
      <c r="N16" s="2">
        <f>A16+J16+L16-K16-M16</f>
        <v>15326425.610094775</v>
      </c>
      <c r="O16" s="4"/>
      <c r="P16" s="4">
        <f>SUM(P2:P15)</f>
        <v>15326425.60572648</v>
      </c>
      <c r="Q16" s="3">
        <f>P16-N16</f>
        <v>-4.3682940304279327E-3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79.4296527450215</v>
      </c>
      <c r="U20" s="4">
        <v>910.92083417000003</v>
      </c>
      <c r="V20" s="4"/>
      <c r="W20" s="4"/>
    </row>
    <row r="21" spans="1:23" x14ac:dyDescent="0.2">
      <c r="J21" s="4"/>
      <c r="T21" s="4">
        <v>212.76164973190399</v>
      </c>
      <c r="U21" s="4">
        <v>3166.2311632372998</v>
      </c>
      <c r="V21" s="4"/>
      <c r="W21" s="4"/>
    </row>
    <row r="22" spans="1:23" x14ac:dyDescent="0.2">
      <c r="J22" s="4"/>
      <c r="T22" s="4">
        <v>910.92083417000003</v>
      </c>
      <c r="U22" s="4">
        <v>449.7936841906</v>
      </c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1203.1121366469256</v>
      </c>
      <c r="U28" s="4">
        <f>SUM(U20:U27)</f>
        <v>4526.9456815979001</v>
      </c>
      <c r="V28" s="4"/>
      <c r="W28" s="4"/>
    </row>
    <row r="29" spans="1:23" x14ac:dyDescent="0.2">
      <c r="J29" s="4"/>
      <c r="T29" s="4" t="s">
        <v>11</v>
      </c>
      <c r="U29" s="4">
        <f>'12-2019'!U29</f>
        <v>3357.2380414894624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workbookViewId="0">
      <selection activeCell="U33" sqref="U33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20" max="20" width="19" customWidth="1"/>
    <col min="21" max="21" width="14.19921875"/>
    <col min="22" max="22" width="14"/>
    <col min="23" max="23" width="12.796875"/>
  </cols>
  <sheetData>
    <row r="1" spans="1:23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1">
        <v>17937331.701057199</v>
      </c>
      <c r="B2" s="1"/>
      <c r="C2" s="1"/>
      <c r="D2" s="1"/>
      <c r="E2" s="1"/>
      <c r="F2" s="1"/>
      <c r="G2" s="1"/>
      <c r="H2" s="1"/>
      <c r="I2" s="1"/>
      <c r="J2" s="1">
        <v>6635636.8265917096</v>
      </c>
      <c r="K2" s="1">
        <v>3060.2073935950002</v>
      </c>
      <c r="L2" s="1">
        <v>254.740535102085</v>
      </c>
      <c r="M2" s="1">
        <v>0.69299999999999995</v>
      </c>
      <c r="N2" s="1"/>
      <c r="O2" s="1"/>
      <c r="P2" s="1">
        <v>15606672.500961499</v>
      </c>
      <c r="Q2" s="1"/>
      <c r="T2" t="s">
        <v>5</v>
      </c>
      <c r="U2" t="s">
        <v>6</v>
      </c>
    </row>
    <row r="3" spans="1:23" x14ac:dyDescent="0.2">
      <c r="A3" s="1">
        <v>309066.31621292199</v>
      </c>
      <c r="B3" s="1"/>
      <c r="C3" s="1"/>
      <c r="D3" s="1"/>
      <c r="E3" s="1"/>
      <c r="F3" s="1"/>
      <c r="G3" s="1"/>
      <c r="H3" s="1"/>
      <c r="I3" s="1"/>
      <c r="J3" s="1">
        <v>230221.519128696</v>
      </c>
      <c r="K3" s="1">
        <v>416499.68972801301</v>
      </c>
      <c r="L3" s="1">
        <v>1109.76525317343</v>
      </c>
      <c r="M3" s="1">
        <v>10637.6886703569</v>
      </c>
      <c r="N3" s="1"/>
      <c r="O3" s="1"/>
      <c r="P3" s="1">
        <v>119722.13659802001</v>
      </c>
      <c r="Q3" s="1"/>
      <c r="T3" s="1">
        <v>3618.5492985999999</v>
      </c>
      <c r="U3" s="1">
        <v>1344.4936259470001</v>
      </c>
      <c r="V3" s="1"/>
      <c r="W3" s="1"/>
    </row>
    <row r="4" spans="1:23" x14ac:dyDescent="0.2">
      <c r="A4" s="1">
        <v>11135.418622263</v>
      </c>
      <c r="B4" s="1"/>
      <c r="C4" s="1"/>
      <c r="D4" s="1"/>
      <c r="E4" s="1"/>
      <c r="F4" s="1"/>
      <c r="G4" s="1"/>
      <c r="H4" s="1"/>
      <c r="I4" s="1"/>
      <c r="J4" s="1">
        <v>37858.430000000102</v>
      </c>
      <c r="K4" s="1">
        <v>54695.600133592001</v>
      </c>
      <c r="L4" s="1">
        <v>8.0429999999999993</v>
      </c>
      <c r="M4" s="1">
        <v>1363.552465854</v>
      </c>
      <c r="N4" s="1"/>
      <c r="O4" s="1"/>
      <c r="P4" s="1">
        <v>415066.89464827202</v>
      </c>
      <c r="Q4" s="1"/>
      <c r="T4" s="1">
        <v>31967.050760172398</v>
      </c>
      <c r="U4" s="1">
        <v>42219.269324675101</v>
      </c>
      <c r="V4" s="1"/>
      <c r="W4" s="1"/>
    </row>
    <row r="5" spans="1:23" x14ac:dyDescent="0.2">
      <c r="A5" s="1">
        <v>414677.04665821203</v>
      </c>
      <c r="B5" s="1"/>
      <c r="C5" s="1"/>
      <c r="D5" s="1"/>
      <c r="E5" s="1"/>
      <c r="F5" s="1"/>
      <c r="G5" s="1"/>
      <c r="H5" s="1"/>
      <c r="I5" s="1"/>
      <c r="J5" s="1">
        <v>1012.577674976</v>
      </c>
      <c r="K5" s="1">
        <v>17327.1624460444</v>
      </c>
      <c r="L5" s="1">
        <v>3618.5492985999999</v>
      </c>
      <c r="M5" s="1">
        <v>1344.4936259470001</v>
      </c>
      <c r="N5" s="1"/>
      <c r="O5" s="1"/>
      <c r="P5" s="1">
        <v>1028.1057382460001</v>
      </c>
      <c r="Q5" s="1"/>
      <c r="T5" s="1">
        <v>4445.084192929</v>
      </c>
      <c r="U5" s="1">
        <v>12013.836956525</v>
      </c>
      <c r="V5" s="1"/>
      <c r="W5" s="1"/>
    </row>
    <row r="6" spans="1:23" x14ac:dyDescent="0.2">
      <c r="A6" s="1">
        <v>9566.9917781210006</v>
      </c>
      <c r="B6" s="1"/>
      <c r="C6" s="1"/>
      <c r="D6" s="1"/>
      <c r="E6" s="1"/>
      <c r="F6" s="1"/>
      <c r="G6" s="1"/>
      <c r="H6" s="1"/>
      <c r="I6" s="1"/>
      <c r="J6" s="1">
        <v>35725.600580613798</v>
      </c>
      <c r="K6" s="1">
        <v>38175.622909777798</v>
      </c>
      <c r="L6" s="1">
        <v>31967.050760172398</v>
      </c>
      <c r="M6" s="1">
        <v>42219.269324675101</v>
      </c>
      <c r="N6" s="1"/>
      <c r="O6" s="1"/>
      <c r="P6" s="1">
        <v>12474.59558245</v>
      </c>
      <c r="Q6" s="1"/>
      <c r="T6" s="1">
        <v>8550.5694273659992</v>
      </c>
      <c r="U6" s="1">
        <v>38482.230749485003</v>
      </c>
      <c r="V6" s="1"/>
      <c r="W6" s="1"/>
    </row>
    <row r="7" spans="1:23" x14ac:dyDescent="0.2">
      <c r="A7" s="1">
        <v>10095.422010615001</v>
      </c>
      <c r="B7" s="1"/>
      <c r="C7" s="1"/>
      <c r="D7" s="1"/>
      <c r="E7" s="1"/>
      <c r="F7" s="1"/>
      <c r="G7" s="1"/>
      <c r="H7" s="1"/>
      <c r="I7" s="1"/>
      <c r="J7" s="1">
        <v>29545.77</v>
      </c>
      <c r="K7" s="1">
        <v>8966521.7170850001</v>
      </c>
      <c r="L7" s="1">
        <v>4445.084192929</v>
      </c>
      <c r="M7" s="1">
        <v>12013.836956525</v>
      </c>
      <c r="N7" s="1"/>
      <c r="O7" s="1"/>
      <c r="P7" s="1"/>
      <c r="Q7" s="1"/>
      <c r="T7" s="1">
        <v>8566959.8823920898</v>
      </c>
      <c r="U7" s="1">
        <v>8561738.9616857301</v>
      </c>
      <c r="V7" s="1"/>
      <c r="W7" s="1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8550.5694273659992</v>
      </c>
      <c r="M8" s="1">
        <v>38482.230749485003</v>
      </c>
      <c r="N8" s="1"/>
      <c r="O8" s="1"/>
      <c r="P8" s="1"/>
      <c r="Q8" s="1"/>
      <c r="T8" s="1">
        <v>54780.532159415903</v>
      </c>
      <c r="U8" s="1">
        <v>14522.875888209999</v>
      </c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>
        <v>8566959.8823920898</v>
      </c>
      <c r="M9" s="1">
        <v>8561738.9616857301</v>
      </c>
      <c r="N9" s="1"/>
      <c r="O9" s="1"/>
      <c r="P9" s="1"/>
      <c r="Q9" s="1"/>
      <c r="T9" s="1"/>
      <c r="U9" s="1"/>
      <c r="V9" s="1"/>
      <c r="W9" s="1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>
        <v>54780.532159415903</v>
      </c>
      <c r="M10" s="1">
        <v>14522.875888209999</v>
      </c>
      <c r="N10" s="1"/>
      <c r="O10" s="1"/>
      <c r="P10" s="1"/>
      <c r="Q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>
        <f>SUM(T3:T12)</f>
        <v>8670321.6682305727</v>
      </c>
      <c r="U13" s="1">
        <f>SUM(U3:U12)</f>
        <v>8670321.6682305727</v>
      </c>
      <c r="V13" s="1">
        <f>U13-T13</f>
        <v>0</v>
      </c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>
        <v>0</v>
      </c>
      <c r="W14" s="1" t="s">
        <v>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spans="1:23" x14ac:dyDescent="0.2">
      <c r="A16" s="1">
        <f t="shared" ref="A16:M16" si="0">SUM(A2:A15)</f>
        <v>18691872.896339331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6970000.7239759946</v>
      </c>
      <c r="K16" s="1">
        <f t="shared" si="0"/>
        <v>9496279.9996960219</v>
      </c>
      <c r="L16" s="1">
        <f t="shared" si="0"/>
        <v>8671694.2170188483</v>
      </c>
      <c r="M16" s="1">
        <f t="shared" si="0"/>
        <v>8682323.6023667827</v>
      </c>
      <c r="N16" s="2">
        <f>A16+J16+L16-K16-M16</f>
        <v>16154964.235271364</v>
      </c>
      <c r="O16" s="1"/>
      <c r="P16" s="1">
        <f>SUM(P2:P15)</f>
        <v>16154964.233528489</v>
      </c>
      <c r="Q16" s="3">
        <f>P16-N16</f>
        <v>-1.7428752034902573E-3</v>
      </c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spans="1:23" x14ac:dyDescent="0.2">
      <c r="T19" s="1" t="s">
        <v>8</v>
      </c>
      <c r="U19" s="1" t="s">
        <v>9</v>
      </c>
      <c r="V19" s="1"/>
      <c r="W19" s="1"/>
    </row>
    <row r="20" spans="1:23" x14ac:dyDescent="0.2">
      <c r="T20" s="1">
        <v>254.740535102085</v>
      </c>
      <c r="U20" s="1">
        <v>0.69299999999999995</v>
      </c>
      <c r="V20" s="1"/>
      <c r="W20" s="1"/>
    </row>
    <row r="21" spans="1:23" x14ac:dyDescent="0.2">
      <c r="T21" s="1">
        <v>1109.76525317343</v>
      </c>
      <c r="U21" s="1">
        <v>10637.6886703569</v>
      </c>
      <c r="V21" s="1"/>
      <c r="W21" s="1"/>
    </row>
    <row r="22" spans="1:23" x14ac:dyDescent="0.2">
      <c r="T22" s="1">
        <v>8.0429999999999993</v>
      </c>
      <c r="U22" s="1">
        <v>1363.552465854</v>
      </c>
      <c r="V22" s="1"/>
      <c r="W22" s="1"/>
    </row>
    <row r="23" spans="1:23" x14ac:dyDescent="0.2">
      <c r="T23" s="1"/>
      <c r="U23" s="1"/>
      <c r="V23" s="1"/>
      <c r="W23" s="1"/>
    </row>
    <row r="24" spans="1:23" x14ac:dyDescent="0.2">
      <c r="T24" s="1"/>
      <c r="U24" s="1"/>
      <c r="V24" s="1"/>
      <c r="W24" s="1"/>
    </row>
    <row r="25" spans="1:23" x14ac:dyDescent="0.2">
      <c r="T25" s="1"/>
      <c r="U25" s="1"/>
      <c r="V25" s="1"/>
      <c r="W25" s="1"/>
    </row>
    <row r="26" spans="1:23" x14ac:dyDescent="0.2">
      <c r="T26" s="1"/>
      <c r="U26" s="1"/>
      <c r="V26" s="1"/>
      <c r="W26" s="1"/>
    </row>
    <row r="27" spans="1:23" x14ac:dyDescent="0.2">
      <c r="T27" s="1"/>
      <c r="U27" s="1"/>
      <c r="V27" s="1"/>
      <c r="W27" s="1"/>
    </row>
    <row r="28" spans="1:23" x14ac:dyDescent="0.2">
      <c r="T28" s="1">
        <f>SUM(T20:T27)</f>
        <v>1372.5487882755149</v>
      </c>
      <c r="U28" s="1">
        <f>SUM(U20:U27)</f>
        <v>12001.934136210899</v>
      </c>
      <c r="V28" s="1"/>
      <c r="W28" s="1"/>
    </row>
    <row r="29" spans="1:23" x14ac:dyDescent="0.2">
      <c r="T29" s="1" t="s">
        <v>11</v>
      </c>
      <c r="U29" s="1">
        <f>'01-2019'!S28-U28</f>
        <v>1853.6010888446399</v>
      </c>
      <c r="V29" s="1"/>
      <c r="W29" s="1"/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"/>
  <sheetViews>
    <sheetView workbookViewId="0">
      <selection activeCell="X18" sqref="X18:AC27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20" max="20" width="19" customWidth="1"/>
    <col min="21" max="21" width="14.19921875"/>
    <col min="22" max="22" width="14"/>
    <col min="23" max="23" width="12.796875"/>
  </cols>
  <sheetData>
    <row r="1" spans="1:23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1">
        <v>15606672.500961499</v>
      </c>
      <c r="B2" s="1"/>
      <c r="C2" s="1"/>
      <c r="D2" s="1"/>
      <c r="E2" s="1"/>
      <c r="F2" s="1"/>
      <c r="G2" s="1"/>
      <c r="H2" s="1"/>
      <c r="I2" s="1"/>
      <c r="J2" s="1">
        <v>7150707.7096467996</v>
      </c>
      <c r="K2" s="1">
        <v>41094.325100180999</v>
      </c>
      <c r="L2" s="1">
        <v>1602.86271179699</v>
      </c>
      <c r="M2" s="1">
        <v>8.0429999999999993</v>
      </c>
      <c r="N2" s="1"/>
      <c r="O2" s="1"/>
      <c r="P2" s="1">
        <v>14630325.996254301</v>
      </c>
      <c r="Q2" s="1"/>
      <c r="T2" t="s">
        <v>5</v>
      </c>
      <c r="U2" t="s">
        <v>6</v>
      </c>
    </row>
    <row r="3" spans="1:23" x14ac:dyDescent="0.2">
      <c r="A3" s="1">
        <v>119722.13659802001</v>
      </c>
      <c r="B3" s="1"/>
      <c r="C3" s="1"/>
      <c r="D3" s="1"/>
      <c r="E3" s="1"/>
      <c r="F3" s="1"/>
      <c r="G3" s="1"/>
      <c r="H3" s="1"/>
      <c r="I3" s="1"/>
      <c r="J3" s="1">
        <v>171613.36541841799</v>
      </c>
      <c r="K3" s="1">
        <v>396.78569985899998</v>
      </c>
      <c r="L3" s="1">
        <v>22391.318837993</v>
      </c>
      <c r="M3" s="1">
        <v>1095.862589203</v>
      </c>
      <c r="N3" s="1"/>
      <c r="O3" s="1"/>
      <c r="P3" s="1">
        <v>72486.090794838005</v>
      </c>
      <c r="Q3" s="1"/>
      <c r="T3" s="1">
        <v>1311.167838629</v>
      </c>
      <c r="U3" s="1">
        <v>364.80475285900002</v>
      </c>
      <c r="V3" s="1"/>
      <c r="W3" s="1"/>
    </row>
    <row r="4" spans="1:23" x14ac:dyDescent="0.2">
      <c r="A4" s="1">
        <v>415066.89464827202</v>
      </c>
      <c r="B4" s="1"/>
      <c r="C4" s="1"/>
      <c r="D4" s="1"/>
      <c r="E4" s="1"/>
      <c r="F4" s="1"/>
      <c r="G4" s="1"/>
      <c r="H4" s="1"/>
      <c r="I4" s="1"/>
      <c r="J4" s="1">
        <v>420.50010672100001</v>
      </c>
      <c r="K4" s="1">
        <v>32148.975539929001</v>
      </c>
      <c r="L4" s="1">
        <v>8.0429999999999993</v>
      </c>
      <c r="M4" s="1">
        <v>364.80475285900002</v>
      </c>
      <c r="N4" s="1"/>
      <c r="O4" s="1"/>
      <c r="P4" s="1">
        <v>29274.438648299001</v>
      </c>
      <c r="Q4" s="1"/>
      <c r="T4" s="1">
        <v>2575366.0901326798</v>
      </c>
      <c r="U4" s="1">
        <v>2578427.9169090898</v>
      </c>
      <c r="V4" s="1"/>
      <c r="W4" s="1"/>
    </row>
    <row r="5" spans="1:23" x14ac:dyDescent="0.2">
      <c r="A5" s="1">
        <v>1028.1057382460001</v>
      </c>
      <c r="B5" s="1"/>
      <c r="C5" s="1"/>
      <c r="D5" s="1"/>
      <c r="E5" s="1"/>
      <c r="F5" s="1"/>
      <c r="G5" s="1"/>
      <c r="H5" s="1"/>
      <c r="I5" s="1"/>
      <c r="J5" s="1">
        <v>44549.946971931997</v>
      </c>
      <c r="K5" s="1">
        <v>8078586.1717870701</v>
      </c>
      <c r="L5" s="1">
        <v>1311.167838629</v>
      </c>
      <c r="M5" s="1">
        <v>2578427.9169090898</v>
      </c>
      <c r="N5" s="1"/>
      <c r="O5" s="1"/>
      <c r="P5" s="1">
        <v>416401.52336770098</v>
      </c>
      <c r="Q5" s="1"/>
      <c r="T5" s="1">
        <v>43586.931352824002</v>
      </c>
      <c r="U5" s="1">
        <v>8548.9623672670004</v>
      </c>
      <c r="V5" s="1"/>
      <c r="W5" s="1"/>
    </row>
    <row r="6" spans="1:23" x14ac:dyDescent="0.2">
      <c r="A6" s="1">
        <v>12474.59558245</v>
      </c>
      <c r="B6" s="1"/>
      <c r="C6" s="1"/>
      <c r="D6" s="1"/>
      <c r="E6" s="1"/>
      <c r="F6" s="1"/>
      <c r="G6" s="1"/>
      <c r="H6" s="1"/>
      <c r="I6" s="1"/>
      <c r="J6" s="1">
        <v>22716.09</v>
      </c>
      <c r="K6" s="1">
        <v>223595.761035381</v>
      </c>
      <c r="L6" s="1">
        <v>2575366.0901326798</v>
      </c>
      <c r="M6" s="1">
        <v>8548.9623672670004</v>
      </c>
      <c r="N6" s="1"/>
      <c r="O6" s="1"/>
      <c r="P6" s="1">
        <v>43876.878136389998</v>
      </c>
      <c r="Q6" s="1"/>
      <c r="T6" s="1">
        <v>11656.838096517</v>
      </c>
      <c r="U6" s="1">
        <v>22432.2632532592</v>
      </c>
      <c r="V6" s="1"/>
      <c r="W6" s="1"/>
    </row>
    <row r="7" spans="1:23" x14ac:dyDescent="0.2">
      <c r="A7" s="1"/>
      <c r="B7" s="1"/>
      <c r="C7" s="1"/>
      <c r="D7" s="1"/>
      <c r="E7" s="1"/>
      <c r="F7" s="1"/>
      <c r="G7" s="1"/>
      <c r="H7" s="1"/>
      <c r="I7" s="1"/>
      <c r="K7" s="1"/>
      <c r="L7" s="1">
        <v>43586.931352824002</v>
      </c>
      <c r="M7" s="1">
        <v>22432.2632532592</v>
      </c>
      <c r="N7" s="1"/>
      <c r="O7" s="1"/>
      <c r="P7" s="1">
        <v>2.2714342680000001</v>
      </c>
      <c r="Q7" s="1"/>
      <c r="T7" s="1">
        <v>9839879.9327485003</v>
      </c>
      <c r="U7" s="1">
        <v>9887044.5863296092</v>
      </c>
      <c r="V7" s="1"/>
      <c r="W7" s="1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11656.838096517</v>
      </c>
      <c r="M8" s="1">
        <v>9887044.5863296092</v>
      </c>
      <c r="N8" s="1"/>
      <c r="O8" s="1"/>
      <c r="P8" s="1"/>
      <c r="Q8" s="1"/>
      <c r="T8" s="1">
        <v>29274.438648299001</v>
      </c>
      <c r="U8" s="1">
        <v>4256.8652053590004</v>
      </c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>
        <v>9839879.9327484891</v>
      </c>
      <c r="M9" s="1">
        <v>4256.8652053590004</v>
      </c>
      <c r="N9" s="1"/>
      <c r="O9" s="1"/>
      <c r="P9" s="1"/>
      <c r="Q9" s="1"/>
      <c r="T9" s="1"/>
      <c r="U9" s="1"/>
      <c r="V9" s="1"/>
      <c r="W9" s="1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>
        <v>29274.438648299001</v>
      </c>
      <c r="M10" s="1"/>
      <c r="N10" s="1"/>
      <c r="O10" s="1"/>
      <c r="P10" s="1"/>
      <c r="Q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>
        <f>SUM(T3:T12)</f>
        <v>12501075.398817448</v>
      </c>
      <c r="U13" s="1">
        <f>SUM(U3:U12)</f>
        <v>12501075.398817442</v>
      </c>
      <c r="V13" s="1">
        <f>U13-T13</f>
        <v>0</v>
      </c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>
        <v>0</v>
      </c>
      <c r="W14" s="1" t="s">
        <v>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spans="1:23" x14ac:dyDescent="0.2">
      <c r="A16" s="1">
        <f t="shared" ref="A16:M16" si="0">SUM(A2:A15)</f>
        <v>16154964.233528489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7390007.6121438714</v>
      </c>
      <c r="K16" s="1">
        <f t="shared" si="0"/>
        <v>8375822.0191624202</v>
      </c>
      <c r="L16" s="1">
        <f t="shared" si="0"/>
        <v>12525077.623367228</v>
      </c>
      <c r="M16" s="1">
        <f t="shared" si="0"/>
        <v>12502179.304406647</v>
      </c>
      <c r="N16" s="2">
        <f>A16+J16+L16-K16-M16</f>
        <v>15192048.145470522</v>
      </c>
      <c r="O16" s="1"/>
      <c r="P16" s="1">
        <f>SUM(P2:P15)</f>
        <v>15192367.198635796</v>
      </c>
      <c r="Q16" s="3">
        <f>P16-N16</f>
        <v>319.05316527374089</v>
      </c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spans="1:23" x14ac:dyDescent="0.2">
      <c r="T19" s="1" t="s">
        <v>8</v>
      </c>
      <c r="U19" s="1" t="s">
        <v>9</v>
      </c>
      <c r="V19" s="1"/>
      <c r="W19" s="1"/>
    </row>
    <row r="20" spans="1:23" x14ac:dyDescent="0.2">
      <c r="T20" s="1">
        <v>1602.86271179699</v>
      </c>
      <c r="U20" s="1">
        <v>8.0429999999999993</v>
      </c>
      <c r="V20" s="1"/>
      <c r="W20" s="1"/>
    </row>
    <row r="21" spans="1:23" x14ac:dyDescent="0.2">
      <c r="T21" s="1">
        <v>22391.318837993</v>
      </c>
      <c r="U21" s="1">
        <v>1095.862589203</v>
      </c>
      <c r="V21" s="1"/>
      <c r="W21" s="1"/>
    </row>
    <row r="22" spans="1:23" x14ac:dyDescent="0.2">
      <c r="T22" s="1">
        <v>8.0429999999999993</v>
      </c>
      <c r="U22" s="1"/>
      <c r="V22" s="1"/>
      <c r="W22" s="1"/>
    </row>
    <row r="23" spans="1:23" x14ac:dyDescent="0.2">
      <c r="T23" s="1"/>
      <c r="U23" s="1"/>
      <c r="V23" s="1"/>
      <c r="W23" s="1"/>
    </row>
    <row r="24" spans="1:23" x14ac:dyDescent="0.2">
      <c r="T24" s="1"/>
      <c r="U24" s="1"/>
      <c r="V24" s="1"/>
      <c r="W24" s="1"/>
    </row>
    <row r="25" spans="1:23" x14ac:dyDescent="0.2">
      <c r="T25" s="1"/>
      <c r="U25" s="1"/>
      <c r="V25" s="1"/>
      <c r="W25" s="1"/>
    </row>
    <row r="26" spans="1:23" x14ac:dyDescent="0.2">
      <c r="T26" s="1"/>
      <c r="U26" s="1"/>
      <c r="V26" s="1"/>
      <c r="W26" s="1"/>
    </row>
    <row r="27" spans="1:23" x14ac:dyDescent="0.2">
      <c r="T27" s="1"/>
      <c r="U27" s="1"/>
      <c r="V27" s="1"/>
      <c r="W27" s="1"/>
    </row>
    <row r="28" spans="1:23" x14ac:dyDescent="0.2">
      <c r="T28" s="1">
        <f>SUM(T20:T27)</f>
        <v>24002.224549789989</v>
      </c>
      <c r="U28" s="1">
        <f>SUM(U20:U27)</f>
        <v>1103.9055892029999</v>
      </c>
      <c r="V28" s="1"/>
      <c r="W28" s="1"/>
    </row>
    <row r="29" spans="1:23" x14ac:dyDescent="0.2">
      <c r="T29" s="1" t="s">
        <v>11</v>
      </c>
      <c r="U29" s="1">
        <f>'02-2019'!T28-U28</f>
        <v>268.64319907251502</v>
      </c>
      <c r="V29" s="1"/>
      <c r="W29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"/>
  <sheetViews>
    <sheetView workbookViewId="0">
      <selection activeCell="N37" sqref="A1:XFD1048576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20" max="20" width="19" customWidth="1"/>
    <col min="21" max="21" width="14.19921875"/>
    <col min="22" max="22" width="14"/>
    <col min="23" max="23" width="12.796875"/>
  </cols>
  <sheetData>
    <row r="1" spans="1:23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1">
        <v>14630325.996254301</v>
      </c>
      <c r="B2" s="1"/>
      <c r="C2" s="1"/>
      <c r="D2" s="1"/>
      <c r="E2" s="1"/>
      <c r="F2" s="1"/>
      <c r="G2" s="1"/>
      <c r="H2" s="1"/>
      <c r="I2" s="1"/>
      <c r="J2" s="1">
        <v>7294386.9261043901</v>
      </c>
      <c r="K2" s="1">
        <v>7077.4878120809999</v>
      </c>
      <c r="L2" s="1">
        <v>1127.4416902339999</v>
      </c>
      <c r="M2" s="1">
        <v>8.0429999999999993</v>
      </c>
      <c r="N2" s="1"/>
      <c r="O2" s="1"/>
      <c r="P2" s="1">
        <v>13035502.828963799</v>
      </c>
      <c r="Q2" s="1"/>
      <c r="T2" t="s">
        <v>5</v>
      </c>
      <c r="U2" t="s">
        <v>6</v>
      </c>
    </row>
    <row r="3" spans="1:23" x14ac:dyDescent="0.2">
      <c r="A3" s="1">
        <v>72486.090794838005</v>
      </c>
      <c r="B3" s="1"/>
      <c r="C3" s="1"/>
      <c r="D3" s="1"/>
      <c r="E3" s="1"/>
      <c r="F3" s="1"/>
      <c r="G3" s="1"/>
      <c r="H3" s="1"/>
      <c r="I3" s="1"/>
      <c r="J3" s="1">
        <v>139594.22117599999</v>
      </c>
      <c r="K3" s="1">
        <v>73627.845071379896</v>
      </c>
      <c r="L3" s="1">
        <v>22390.1610967382</v>
      </c>
      <c r="M3" s="1">
        <v>22464.8129146754</v>
      </c>
      <c r="N3" s="1"/>
      <c r="O3" s="1"/>
      <c r="P3" s="1">
        <v>68609.084011080005</v>
      </c>
      <c r="Q3" s="1"/>
      <c r="T3" s="1">
        <v>6871.8162255220004</v>
      </c>
      <c r="U3" s="1">
        <v>418.78983530300002</v>
      </c>
      <c r="V3" s="1"/>
      <c r="W3" s="1"/>
    </row>
    <row r="4" spans="1:23" x14ac:dyDescent="0.2">
      <c r="A4" s="1">
        <v>29274.438648299001</v>
      </c>
      <c r="B4" s="1"/>
      <c r="C4" s="1"/>
      <c r="D4" s="1"/>
      <c r="E4" s="1"/>
      <c r="F4" s="1"/>
      <c r="G4" s="1"/>
      <c r="H4" s="1"/>
      <c r="I4" s="1"/>
      <c r="J4" s="1">
        <v>1289.428935854</v>
      </c>
      <c r="K4" s="1">
        <v>147365.21463847801</v>
      </c>
      <c r="L4" s="1">
        <v>2064.4762676229998</v>
      </c>
      <c r="M4" s="1">
        <v>1507.8621493860001</v>
      </c>
      <c r="N4" s="1"/>
      <c r="O4" s="1"/>
      <c r="P4" s="1">
        <v>29329.668053189998</v>
      </c>
      <c r="Q4" s="1"/>
      <c r="T4" s="1">
        <v>212902.212943602</v>
      </c>
      <c r="U4" s="1">
        <v>76203.428199472997</v>
      </c>
      <c r="V4" s="1"/>
      <c r="W4" s="1"/>
    </row>
    <row r="5" spans="1:23" x14ac:dyDescent="0.2">
      <c r="A5" s="1">
        <v>416401.52336769999</v>
      </c>
      <c r="B5" s="1"/>
      <c r="C5" s="1"/>
      <c r="D5" s="1"/>
      <c r="E5" s="1"/>
      <c r="F5" s="1"/>
      <c r="G5" s="1"/>
      <c r="H5" s="1"/>
      <c r="I5" s="1"/>
      <c r="J5" s="1">
        <v>19070.029524497</v>
      </c>
      <c r="K5" s="1">
        <v>8751044.3980879392</v>
      </c>
      <c r="L5" s="1">
        <v>6871.8162255220004</v>
      </c>
      <c r="M5" s="1">
        <v>418.78983530300002</v>
      </c>
      <c r="N5" s="1"/>
      <c r="O5" s="1"/>
      <c r="P5" s="1">
        <v>417494.408015416</v>
      </c>
      <c r="Q5" s="1"/>
      <c r="T5" s="1">
        <v>77226.501861568002</v>
      </c>
      <c r="U5" s="1">
        <v>9694429.5437907893</v>
      </c>
      <c r="V5" s="1"/>
      <c r="W5" s="1"/>
    </row>
    <row r="6" spans="1:23" x14ac:dyDescent="0.2">
      <c r="A6" s="1">
        <v>43876.878136389998</v>
      </c>
      <c r="B6" s="1"/>
      <c r="C6" s="1"/>
      <c r="D6" s="1"/>
      <c r="E6" s="1"/>
      <c r="F6" s="1"/>
      <c r="G6" s="1"/>
      <c r="H6" s="1"/>
      <c r="I6" s="1"/>
      <c r="J6" s="1">
        <v>71701.710000000094</v>
      </c>
      <c r="K6" s="1">
        <v>48723.264827509003</v>
      </c>
      <c r="L6" s="1">
        <v>212902.212943602</v>
      </c>
      <c r="M6" s="1">
        <v>76203.428199472997</v>
      </c>
      <c r="N6" s="1"/>
      <c r="O6" s="1"/>
      <c r="P6" s="1">
        <v>3183.997445904</v>
      </c>
      <c r="Q6" s="1"/>
      <c r="T6" s="1">
        <v>3880.7366237000001</v>
      </c>
      <c r="U6" s="1">
        <v>89310.867410941006</v>
      </c>
      <c r="V6" s="1"/>
      <c r="W6" s="1"/>
    </row>
    <row r="7" spans="1:23" x14ac:dyDescent="0.2">
      <c r="A7" s="1">
        <v>2.2714342680000001</v>
      </c>
      <c r="B7" s="1"/>
      <c r="C7" s="1"/>
      <c r="D7" s="1"/>
      <c r="E7" s="1"/>
      <c r="F7" s="1"/>
      <c r="G7" s="1"/>
      <c r="H7" s="1"/>
      <c r="I7" s="1"/>
      <c r="K7" s="1"/>
      <c r="L7" s="1">
        <v>77226.501861568002</v>
      </c>
      <c r="M7" s="1">
        <v>9694429.5437907893</v>
      </c>
      <c r="N7" s="1"/>
      <c r="O7" s="1"/>
      <c r="P7" s="1">
        <v>138091.22025879601</v>
      </c>
      <c r="Q7" s="1"/>
      <c r="T7" s="1">
        <v>9559481.3615821209</v>
      </c>
      <c r="U7" s="1"/>
      <c r="V7" s="1"/>
      <c r="W7" s="1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3880.7366237000001</v>
      </c>
      <c r="M8" s="1">
        <v>89310.867410941006</v>
      </c>
      <c r="N8" s="1"/>
      <c r="O8" s="1"/>
      <c r="P8" s="1"/>
      <c r="Q8" s="1"/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>
        <v>9559481.3615821209</v>
      </c>
      <c r="M9" s="1"/>
      <c r="N9" s="1"/>
      <c r="O9" s="1"/>
      <c r="P9" s="1"/>
      <c r="Q9" s="1"/>
      <c r="T9" s="1"/>
      <c r="U9" s="1"/>
      <c r="V9" s="1"/>
      <c r="W9" s="1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>
        <f>SUM(T3:T12)</f>
        <v>9860362.6292365137</v>
      </c>
      <c r="U13" s="1">
        <f>SUM(U3:U12)</f>
        <v>9860362.6292365063</v>
      </c>
      <c r="V13" s="1">
        <f>U13-T13</f>
        <v>0</v>
      </c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>
        <v>0</v>
      </c>
      <c r="W14" s="1" t="s">
        <v>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spans="1:23" x14ac:dyDescent="0.2">
      <c r="A16" s="1">
        <f t="shared" ref="A16:M16" si="0">SUM(A2:A15)</f>
        <v>15192367.198635794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7526042.3157407409</v>
      </c>
      <c r="K16" s="1">
        <f t="shared" si="0"/>
        <v>9027838.2104373872</v>
      </c>
      <c r="L16" s="1">
        <f t="shared" si="0"/>
        <v>9885944.7082911078</v>
      </c>
      <c r="M16" s="1">
        <f t="shared" si="0"/>
        <v>9884343.3473005686</v>
      </c>
      <c r="N16" s="2">
        <f>A16+J16+L16-K16-M16</f>
        <v>13692172.664929686</v>
      </c>
      <c r="O16" s="1"/>
      <c r="P16" s="1">
        <f>SUM(P2:P15)</f>
        <v>13692211.206748186</v>
      </c>
      <c r="Q16" s="3">
        <f>P16-N16</f>
        <v>38.541818499565125</v>
      </c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spans="1:23" x14ac:dyDescent="0.2">
      <c r="T19" s="1" t="s">
        <v>8</v>
      </c>
      <c r="U19" s="1" t="s">
        <v>9</v>
      </c>
      <c r="V19" s="1"/>
      <c r="W19" s="1"/>
    </row>
    <row r="20" spans="1:23" x14ac:dyDescent="0.2">
      <c r="T20" s="1">
        <v>1127.4416902339999</v>
      </c>
      <c r="U20" s="1">
        <v>8.0429999999999993</v>
      </c>
      <c r="V20" s="1"/>
      <c r="W20" s="1"/>
    </row>
    <row r="21" spans="1:23" x14ac:dyDescent="0.2">
      <c r="T21" s="1">
        <v>22390.1610967382</v>
      </c>
      <c r="U21" s="1">
        <v>22464.8129146754</v>
      </c>
      <c r="V21" s="1"/>
      <c r="W21" s="1"/>
    </row>
    <row r="22" spans="1:23" x14ac:dyDescent="0.2">
      <c r="T22" s="1">
        <v>2064.4762676229998</v>
      </c>
      <c r="U22" s="1"/>
      <c r="V22" s="1"/>
      <c r="W22" s="1"/>
    </row>
    <row r="23" spans="1:23" x14ac:dyDescent="0.2">
      <c r="T23" s="1"/>
      <c r="U23" s="1"/>
      <c r="V23" s="1"/>
      <c r="W23" s="1"/>
    </row>
    <row r="24" spans="1:23" x14ac:dyDescent="0.2">
      <c r="T24" s="1"/>
      <c r="U24" s="1"/>
      <c r="V24" s="1"/>
      <c r="W24" s="1"/>
    </row>
    <row r="25" spans="1:23" x14ac:dyDescent="0.2">
      <c r="T25" s="1"/>
      <c r="U25" s="1"/>
      <c r="V25" s="1"/>
      <c r="W25" s="1"/>
    </row>
    <row r="26" spans="1:23" x14ac:dyDescent="0.2">
      <c r="T26" s="1"/>
      <c r="U26" s="1"/>
      <c r="V26" s="1"/>
      <c r="W26" s="1"/>
    </row>
    <row r="27" spans="1:23" x14ac:dyDescent="0.2">
      <c r="T27" s="1"/>
      <c r="U27" s="1"/>
      <c r="V27" s="1"/>
      <c r="W27" s="1"/>
    </row>
    <row r="28" spans="1:23" x14ac:dyDescent="0.2">
      <c r="T28" s="1">
        <f>SUM(T20:T27)</f>
        <v>25582.0790545952</v>
      </c>
      <c r="U28" s="1">
        <f>SUM(U20:U27)</f>
        <v>22472.855914675401</v>
      </c>
      <c r="V28" s="1"/>
      <c r="W28" s="1"/>
    </row>
    <row r="29" spans="1:23" x14ac:dyDescent="0.2">
      <c r="T29" s="1" t="s">
        <v>11</v>
      </c>
      <c r="U29" s="1">
        <f>'03-2019'!T28-U28</f>
        <v>1529.368635114588</v>
      </c>
      <c r="V29" s="1"/>
      <c r="W29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9"/>
  <sheetViews>
    <sheetView workbookViewId="0">
      <selection activeCell="P22" sqref="A1:XFD1048576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20" max="20" width="19" customWidth="1"/>
    <col min="21" max="21" width="14.19921875"/>
    <col min="22" max="22" width="14"/>
    <col min="23" max="23" width="12.796875"/>
  </cols>
  <sheetData>
    <row r="1" spans="1:23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1">
        <v>13035502.828963799</v>
      </c>
      <c r="B2" s="1"/>
      <c r="C2" s="1"/>
      <c r="D2" s="1"/>
      <c r="E2" s="1"/>
      <c r="F2" s="1"/>
      <c r="G2" s="1"/>
      <c r="H2" s="1"/>
      <c r="I2" s="1"/>
      <c r="J2" s="1">
        <v>7463527.8094123201</v>
      </c>
      <c r="K2" s="1">
        <v>207962.48520053501</v>
      </c>
      <c r="L2" s="1">
        <v>1191.0113791409899</v>
      </c>
      <c r="M2" s="1">
        <v>1829.718422031</v>
      </c>
      <c r="N2" s="1"/>
      <c r="O2" s="1"/>
      <c r="P2" s="1">
        <v>11602862.278134899</v>
      </c>
      <c r="Q2" s="1"/>
      <c r="T2" t="s">
        <v>5</v>
      </c>
      <c r="U2" t="s">
        <v>6</v>
      </c>
    </row>
    <row r="3" spans="1:23" x14ac:dyDescent="0.2">
      <c r="A3" s="1">
        <v>68609.084011080005</v>
      </c>
      <c r="B3" s="1"/>
      <c r="C3" s="1"/>
      <c r="D3" s="1"/>
      <c r="E3" s="1"/>
      <c r="F3" s="1"/>
      <c r="G3" s="1"/>
      <c r="H3" s="1"/>
      <c r="I3" s="1"/>
      <c r="J3" s="1">
        <v>155071.6639558</v>
      </c>
      <c r="K3" s="1">
        <v>7796.1224466189997</v>
      </c>
      <c r="L3" s="1">
        <v>22492.318862305699</v>
      </c>
      <c r="M3" s="1">
        <v>22518.832913237598</v>
      </c>
      <c r="N3" s="1"/>
      <c r="O3" s="1"/>
      <c r="P3" s="1">
        <v>15764.808224069</v>
      </c>
      <c r="Q3" s="1"/>
      <c r="T3" s="1">
        <v>8641.9781232210007</v>
      </c>
      <c r="U3" s="1">
        <v>1032.4637822550001</v>
      </c>
      <c r="V3" s="1"/>
      <c r="W3" s="1"/>
    </row>
    <row r="4" spans="1:23" x14ac:dyDescent="0.2">
      <c r="A4" s="1">
        <v>29329.668053189998</v>
      </c>
      <c r="B4" s="1"/>
      <c r="C4" s="1"/>
      <c r="D4" s="1"/>
      <c r="E4" s="1"/>
      <c r="F4" s="1"/>
      <c r="G4" s="1"/>
      <c r="H4" s="1"/>
      <c r="I4" s="1"/>
      <c r="J4" s="1">
        <v>223.05956893999999</v>
      </c>
      <c r="K4" s="1">
        <v>193922.12980467599</v>
      </c>
      <c r="L4" s="1">
        <v>29.032036680000001</v>
      </c>
      <c r="M4" s="1">
        <v>1138.9195680519999</v>
      </c>
      <c r="N4" s="1"/>
      <c r="O4" s="1"/>
      <c r="P4" s="1">
        <v>29402.150714998999</v>
      </c>
      <c r="Q4" s="1"/>
      <c r="T4" s="1">
        <v>217861.023950584</v>
      </c>
      <c r="U4" s="1">
        <v>77348.653452769999</v>
      </c>
      <c r="V4" s="1"/>
      <c r="W4" s="1"/>
    </row>
    <row r="5" spans="1:23" x14ac:dyDescent="0.2">
      <c r="A5" s="1">
        <v>417494.408015416</v>
      </c>
      <c r="B5" s="1"/>
      <c r="C5" s="1"/>
      <c r="D5" s="1"/>
      <c r="E5" s="1"/>
      <c r="F5" s="1"/>
      <c r="G5" s="1"/>
      <c r="H5" s="1"/>
      <c r="I5" s="1"/>
      <c r="J5" s="1">
        <v>38328.971463055997</v>
      </c>
      <c r="K5" s="1">
        <v>8734210.0063271597</v>
      </c>
      <c r="L5" s="1">
        <v>8641.9781232210007</v>
      </c>
      <c r="M5" s="1">
        <v>1032.4637822550001</v>
      </c>
      <c r="N5" s="1"/>
      <c r="O5" s="1"/>
      <c r="P5" s="1">
        <v>417851.65690049902</v>
      </c>
      <c r="Q5" s="1"/>
      <c r="T5" s="1">
        <v>16342.101525460001</v>
      </c>
      <c r="U5" s="1">
        <v>9244625.4489808101</v>
      </c>
      <c r="V5" s="1"/>
      <c r="W5" s="1"/>
    </row>
    <row r="6" spans="1:23" x14ac:dyDescent="0.2">
      <c r="A6" s="1">
        <v>3183.997445904</v>
      </c>
      <c r="B6" s="1"/>
      <c r="C6" s="1"/>
      <c r="D6" s="1"/>
      <c r="E6" s="1"/>
      <c r="F6" s="1"/>
      <c r="G6" s="1"/>
      <c r="H6" s="1"/>
      <c r="I6" s="1"/>
      <c r="J6" s="1">
        <v>72500.660000000207</v>
      </c>
      <c r="K6" s="1">
        <v>47464.890708218998</v>
      </c>
      <c r="L6" s="1">
        <v>217861.023950584</v>
      </c>
      <c r="M6" s="1">
        <v>77348.653452769999</v>
      </c>
      <c r="N6" s="1"/>
      <c r="O6" s="1"/>
      <c r="P6" s="1">
        <v>3788.507528872</v>
      </c>
      <c r="Q6" s="1"/>
      <c r="T6" s="1">
        <v>9086800.5013369508</v>
      </c>
      <c r="U6" s="1">
        <v>6644.8377104740002</v>
      </c>
      <c r="V6" s="1"/>
      <c r="W6" s="1"/>
    </row>
    <row r="7" spans="1:23" x14ac:dyDescent="0.2">
      <c r="A7" s="1">
        <v>138091.22025879601</v>
      </c>
      <c r="B7" s="1"/>
      <c r="C7" s="1"/>
      <c r="D7" s="1"/>
      <c r="E7" s="1"/>
      <c r="F7" s="1"/>
      <c r="G7" s="1"/>
      <c r="H7" s="1"/>
      <c r="I7" s="1"/>
      <c r="K7" s="1"/>
      <c r="L7" s="1">
        <v>16342.101525460001</v>
      </c>
      <c r="M7" s="1">
        <v>9244625.4489808101</v>
      </c>
      <c r="N7" s="1"/>
      <c r="O7" s="1"/>
      <c r="P7" s="1">
        <v>159055.112474447</v>
      </c>
      <c r="Q7" s="1"/>
      <c r="T7" s="1"/>
      <c r="U7" s="1"/>
      <c r="V7" s="1"/>
      <c r="W7" s="1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9086800.5013369303</v>
      </c>
      <c r="M8" s="1">
        <v>6644.8377104740002</v>
      </c>
      <c r="N8" s="1"/>
      <c r="O8" s="1"/>
      <c r="P8" s="1"/>
      <c r="Q8" s="1"/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>
        <f>SUM(T3:T12)</f>
        <v>9329645.604936216</v>
      </c>
      <c r="U13" s="1">
        <f>SUM(U3:U12)</f>
        <v>9329651.4039263092</v>
      </c>
      <c r="V13" s="1">
        <f>U13-T13</f>
        <v>5.7989900931715965</v>
      </c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>
        <v>0</v>
      </c>
      <c r="W14" s="1" t="s">
        <v>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spans="1:23" x14ac:dyDescent="0.2">
      <c r="A16" s="1">
        <f t="shared" ref="A16:M16" si="0">SUM(A2:A15)</f>
        <v>13692211.206748186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7729652.1644001165</v>
      </c>
      <c r="K16" s="1">
        <f t="shared" si="0"/>
        <v>9191355.6344872098</v>
      </c>
      <c r="L16" s="1">
        <f t="shared" si="0"/>
        <v>9353357.9672143217</v>
      </c>
      <c r="M16" s="1">
        <f t="shared" si="0"/>
        <v>9355138.8748296294</v>
      </c>
      <c r="N16" s="2">
        <f>A16+J16+L16-K16-M16</f>
        <v>12228726.829045786</v>
      </c>
      <c r="O16" s="1"/>
      <c r="P16" s="1">
        <f>SUM(P2:P15)</f>
        <v>12228724.513977785</v>
      </c>
      <c r="Q16" s="3">
        <f>P16-N16</f>
        <v>-2.3150680009275675</v>
      </c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spans="1:23" x14ac:dyDescent="0.2">
      <c r="T19" s="1" t="s">
        <v>8</v>
      </c>
      <c r="U19" s="1" t="s">
        <v>9</v>
      </c>
      <c r="V19" s="1"/>
      <c r="W19" s="1"/>
    </row>
    <row r="20" spans="1:23" x14ac:dyDescent="0.2">
      <c r="T20" s="1">
        <v>1191.0113791409899</v>
      </c>
      <c r="U20" s="1">
        <v>1829.718422031</v>
      </c>
      <c r="V20" s="1"/>
      <c r="W20" s="1"/>
    </row>
    <row r="21" spans="1:23" x14ac:dyDescent="0.2">
      <c r="T21" s="1">
        <v>22492.318862305699</v>
      </c>
      <c r="U21" s="1">
        <v>22518.832913237598</v>
      </c>
      <c r="V21" s="1"/>
      <c r="W21" s="1"/>
    </row>
    <row r="22" spans="1:23" x14ac:dyDescent="0.2">
      <c r="T22" s="1">
        <v>29.032036680000001</v>
      </c>
      <c r="U22" s="1">
        <v>1138.9195680519999</v>
      </c>
      <c r="V22" s="1"/>
      <c r="W22" s="1"/>
    </row>
    <row r="23" spans="1:23" x14ac:dyDescent="0.2">
      <c r="T23" s="1"/>
      <c r="U23" s="1"/>
      <c r="V23" s="1"/>
      <c r="W23" s="1"/>
    </row>
    <row r="24" spans="1:23" x14ac:dyDescent="0.2">
      <c r="T24" s="1"/>
      <c r="U24" s="1"/>
      <c r="V24" s="1"/>
      <c r="W24" s="1"/>
    </row>
    <row r="25" spans="1:23" x14ac:dyDescent="0.2">
      <c r="T25" s="1"/>
      <c r="U25" s="1"/>
      <c r="V25" s="1"/>
      <c r="W25" s="1"/>
    </row>
    <row r="26" spans="1:23" x14ac:dyDescent="0.2">
      <c r="T26" s="1"/>
      <c r="U26" s="1"/>
      <c r="V26" s="1"/>
      <c r="W26" s="1"/>
    </row>
    <row r="27" spans="1:23" x14ac:dyDescent="0.2">
      <c r="T27" s="1"/>
      <c r="U27" s="1"/>
      <c r="V27" s="1"/>
      <c r="W27" s="1"/>
    </row>
    <row r="28" spans="1:23" x14ac:dyDescent="0.2">
      <c r="T28" s="1">
        <f>SUM(T20:T27)</f>
        <v>23712.362278126689</v>
      </c>
      <c r="U28" s="1">
        <f>SUM(U20:U27)</f>
        <v>25487.470903320598</v>
      </c>
      <c r="V28" s="1"/>
      <c r="W28" s="1"/>
    </row>
    <row r="29" spans="1:23" x14ac:dyDescent="0.2">
      <c r="T29" s="1" t="s">
        <v>11</v>
      </c>
      <c r="U29" s="1">
        <f>'04-2019'!T28-U28</f>
        <v>94.608151274602278</v>
      </c>
      <c r="V29" s="1"/>
      <c r="W29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9"/>
  <sheetViews>
    <sheetView zoomScale="120" zoomScaleNormal="120" workbookViewId="0">
      <selection activeCell="P23" sqref="P23"/>
    </sheetView>
  </sheetViews>
  <sheetFormatPr baseColWidth="10" defaultColWidth="9.19921875" defaultRowHeight="14" x14ac:dyDescent="0.2"/>
  <cols>
    <col min="1" max="1" width="14.19921875"/>
    <col min="2" max="9" width="9.19921875" hidden="1" customWidth="1"/>
    <col min="10" max="10" width="14.19921875" style="1"/>
    <col min="11" max="14" width="14.19921875"/>
    <col min="15" max="15" width="5.19921875" customWidth="1"/>
    <col min="16" max="16" width="14.19921875"/>
    <col min="17" max="17" width="13" customWidth="1"/>
    <col min="20" max="20" width="19" customWidth="1"/>
    <col min="21" max="21" width="14.19921875"/>
    <col min="22" max="22" width="14"/>
    <col min="23" max="23" width="12.796875"/>
  </cols>
  <sheetData>
    <row r="1" spans="1:23" x14ac:dyDescent="0.2">
      <c r="A1" t="s">
        <v>0</v>
      </c>
      <c r="J1" s="1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1">
        <v>11602862.278134899</v>
      </c>
      <c r="B2" s="1"/>
      <c r="C2" s="1"/>
      <c r="D2" s="1"/>
      <c r="E2" s="1"/>
      <c r="F2" s="1"/>
      <c r="G2" s="1"/>
      <c r="H2" s="1"/>
      <c r="I2" s="1"/>
      <c r="J2" s="1">
        <v>8246224.9678106299</v>
      </c>
      <c r="K2" s="1">
        <v>175190.39715779701</v>
      </c>
      <c r="L2" s="1">
        <v>1521.0290270349999</v>
      </c>
      <c r="M2" s="1">
        <v>29.031152035000002</v>
      </c>
      <c r="N2" s="1"/>
      <c r="O2" s="1"/>
      <c r="P2" s="1">
        <v>10906918.0685606</v>
      </c>
      <c r="Q2" s="1"/>
      <c r="T2" t="s">
        <v>5</v>
      </c>
      <c r="U2" t="s">
        <v>6</v>
      </c>
    </row>
    <row r="3" spans="1:23" x14ac:dyDescent="0.2">
      <c r="A3" s="1">
        <v>15764.808224069</v>
      </c>
      <c r="B3" s="1"/>
      <c r="C3" s="1"/>
      <c r="D3" s="1"/>
      <c r="E3" s="1"/>
      <c r="F3" s="1"/>
      <c r="G3" s="1"/>
      <c r="H3" s="1"/>
      <c r="I3" s="1"/>
      <c r="J3" s="1">
        <v>176222.59349572001</v>
      </c>
      <c r="K3" s="1">
        <v>16632.096860130001</v>
      </c>
      <c r="L3" s="1">
        <v>22540.268337985599</v>
      </c>
      <c r="M3" s="1">
        <v>1187.960875708</v>
      </c>
      <c r="N3" s="1"/>
      <c r="O3" s="1"/>
      <c r="P3" s="1">
        <v>15764.808224079999</v>
      </c>
      <c r="Q3" s="1"/>
      <c r="T3" s="1">
        <v>2207.3959547200002</v>
      </c>
      <c r="U3" s="1">
        <v>1025.869309191</v>
      </c>
      <c r="V3" s="1"/>
      <c r="W3" s="1"/>
    </row>
    <row r="4" spans="1:23" x14ac:dyDescent="0.2">
      <c r="A4" s="1">
        <v>29402.150714998999</v>
      </c>
      <c r="B4" s="1"/>
      <c r="C4" s="1"/>
      <c r="D4" s="1"/>
      <c r="E4" s="1"/>
      <c r="F4" s="1"/>
      <c r="G4" s="1"/>
      <c r="H4" s="1"/>
      <c r="I4" s="1"/>
      <c r="J4" s="1">
        <v>3369.352179087</v>
      </c>
      <c r="K4" s="1">
        <v>18991.536832446</v>
      </c>
      <c r="L4" s="1">
        <v>2207.3959547200002</v>
      </c>
      <c r="M4" s="1">
        <v>22581.485820465601</v>
      </c>
      <c r="N4" s="1"/>
      <c r="O4" s="1"/>
      <c r="P4" s="1">
        <v>29458.692590139999</v>
      </c>
      <c r="Q4" s="1"/>
      <c r="T4" s="1">
        <v>3031.72754876</v>
      </c>
      <c r="U4" s="1">
        <v>16235.038174601001</v>
      </c>
      <c r="V4" s="1"/>
      <c r="W4" s="1"/>
    </row>
    <row r="5" spans="1:23" x14ac:dyDescent="0.2">
      <c r="A5" s="1">
        <v>417851.65690049902</v>
      </c>
      <c r="B5" s="1"/>
      <c r="C5" s="1"/>
      <c r="D5" s="1"/>
      <c r="E5" s="1"/>
      <c r="F5" s="1"/>
      <c r="G5" s="1"/>
      <c r="H5" s="1"/>
      <c r="I5" s="1"/>
      <c r="J5" s="1">
        <v>38579.048564308003</v>
      </c>
      <c r="K5" s="1">
        <v>125477.27240595099</v>
      </c>
      <c r="L5" s="1">
        <v>3031.72754876</v>
      </c>
      <c r="M5" s="1">
        <v>1025.869309191</v>
      </c>
      <c r="N5" s="1"/>
      <c r="O5" s="1"/>
      <c r="P5" s="1">
        <v>417786.41441641998</v>
      </c>
      <c r="Q5" s="1"/>
      <c r="T5" s="1">
        <v>18738.276328604999</v>
      </c>
      <c r="U5" s="1">
        <v>3031.72754876</v>
      </c>
      <c r="V5" s="1"/>
      <c r="W5" s="1"/>
    </row>
    <row r="6" spans="1:23" x14ac:dyDescent="0.2">
      <c r="A6" s="1">
        <v>3788.507528872</v>
      </c>
      <c r="B6" s="1"/>
      <c r="C6" s="1"/>
      <c r="D6" s="1"/>
      <c r="E6" s="1"/>
      <c r="F6" s="1"/>
      <c r="G6" s="1"/>
      <c r="H6" s="1"/>
      <c r="I6" s="1"/>
      <c r="J6" s="1">
        <v>14815.12</v>
      </c>
      <c r="K6" s="1">
        <v>8924137.3755431604</v>
      </c>
      <c r="L6" s="1">
        <v>18738.276328604999</v>
      </c>
      <c r="M6" s="1">
        <v>16235.038174601001</v>
      </c>
      <c r="N6" s="1"/>
      <c r="O6" s="1"/>
      <c r="P6" s="1">
        <v>21279.297371280001</v>
      </c>
      <c r="Q6" s="1"/>
      <c r="T6" s="1">
        <v>24830.910493945001</v>
      </c>
      <c r="U6" s="1">
        <v>8095895.9583105398</v>
      </c>
      <c r="V6" s="1"/>
      <c r="W6" s="1"/>
    </row>
    <row r="7" spans="1:23" x14ac:dyDescent="0.2">
      <c r="A7" s="1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>
        <v>24830.910493945001</v>
      </c>
      <c r="M7" s="1">
        <v>3031.72754876</v>
      </c>
      <c r="N7" s="1"/>
      <c r="O7" s="1"/>
      <c r="P7" s="1">
        <v>56682.457713639997</v>
      </c>
      <c r="Q7" s="1"/>
      <c r="T7" s="1">
        <v>8074893.3473934596</v>
      </c>
      <c r="U7" s="1">
        <v>7513.0643763890002</v>
      </c>
      <c r="V7" s="1"/>
      <c r="W7" s="1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"/>
      <c r="L8" s="1">
        <v>8074893.3473934596</v>
      </c>
      <c r="M8" s="1">
        <v>8095895.9583105398</v>
      </c>
      <c r="N8" s="1"/>
      <c r="O8" s="1"/>
      <c r="P8" s="1"/>
      <c r="Q8" s="1"/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>
        <v>7513.0643763890002</v>
      </c>
      <c r="N9" s="1"/>
      <c r="O9" s="1"/>
      <c r="P9" s="1"/>
      <c r="Q9" s="1"/>
      <c r="T9" s="1"/>
      <c r="U9" s="1"/>
      <c r="V9" s="1"/>
      <c r="W9" s="1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>
        <f>SUM(T3:T12)</f>
        <v>8123701.6577194892</v>
      </c>
      <c r="U13" s="1">
        <f>SUM(U3:U12)</f>
        <v>8123701.6577194808</v>
      </c>
      <c r="V13" s="1">
        <f>U13-T13</f>
        <v>-8.3819031715393066E-9</v>
      </c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>
        <v>0</v>
      </c>
      <c r="W14" s="1" t="s">
        <v>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spans="1:23" x14ac:dyDescent="0.2">
      <c r="A16" s="1">
        <f t="shared" ref="A16:M16" si="0">SUM(A2:A15)</f>
        <v>12228724.513977785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8479211.0820497442</v>
      </c>
      <c r="K16" s="1">
        <f t="shared" si="0"/>
        <v>9260428.6787994839</v>
      </c>
      <c r="L16" s="1">
        <f t="shared" si="0"/>
        <v>8147762.9550845101</v>
      </c>
      <c r="M16" s="1">
        <f t="shared" si="0"/>
        <v>8147500.1355676893</v>
      </c>
      <c r="N16" s="2">
        <f>A16+J16+L16-K16-M16</f>
        <v>11447769.736744868</v>
      </c>
      <c r="O16" s="1"/>
      <c r="P16" s="1">
        <f>SUM(P2:P15)</f>
        <v>11447889.738876158</v>
      </c>
      <c r="Q16" s="3">
        <f>P16-N16</f>
        <v>120.00213129073381</v>
      </c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spans="1:23" x14ac:dyDescent="0.2">
      <c r="T19" s="1" t="s">
        <v>8</v>
      </c>
      <c r="U19" s="1" t="s">
        <v>9</v>
      </c>
      <c r="V19" s="1"/>
      <c r="W19" s="1"/>
    </row>
    <row r="20" spans="1:23" x14ac:dyDescent="0.2">
      <c r="T20" s="1">
        <v>1521.0290270349999</v>
      </c>
      <c r="U20" s="1">
        <v>29.031152035000002</v>
      </c>
      <c r="V20" s="1"/>
      <c r="W20" s="1"/>
    </row>
    <row r="21" spans="1:23" x14ac:dyDescent="0.2">
      <c r="T21" s="1">
        <v>22540.268337985599</v>
      </c>
      <c r="U21" s="1">
        <v>1187.960875708</v>
      </c>
      <c r="V21" s="1"/>
      <c r="W21" s="1"/>
    </row>
    <row r="22" spans="1:23" x14ac:dyDescent="0.2">
      <c r="T22" s="1"/>
      <c r="U22" s="1">
        <v>22581.485820465601</v>
      </c>
      <c r="V22" s="1"/>
      <c r="W22" s="1"/>
    </row>
    <row r="23" spans="1:23" x14ac:dyDescent="0.2">
      <c r="T23" s="1"/>
      <c r="U23" s="1"/>
      <c r="V23" s="1"/>
      <c r="W23" s="1"/>
    </row>
    <row r="24" spans="1:23" x14ac:dyDescent="0.2">
      <c r="T24" s="1"/>
      <c r="U24" s="1"/>
      <c r="V24" s="1"/>
      <c r="W24" s="1"/>
    </row>
    <row r="25" spans="1:23" x14ac:dyDescent="0.2">
      <c r="T25" s="1"/>
      <c r="U25" s="1"/>
      <c r="V25" s="1"/>
      <c r="W25" s="1"/>
    </row>
    <row r="26" spans="1:23" x14ac:dyDescent="0.2">
      <c r="T26" s="1"/>
      <c r="U26" s="1"/>
      <c r="V26" s="1"/>
      <c r="W26" s="1"/>
    </row>
    <row r="27" spans="1:23" x14ac:dyDescent="0.2">
      <c r="T27" s="1"/>
      <c r="U27" s="1"/>
      <c r="V27" s="1"/>
      <c r="W27" s="1"/>
    </row>
    <row r="28" spans="1:23" x14ac:dyDescent="0.2">
      <c r="T28" s="1">
        <f>SUM(T20:T27)</f>
        <v>24061.2973650206</v>
      </c>
      <c r="U28" s="1">
        <f>SUM(U20:U27)</f>
        <v>23798.4778482086</v>
      </c>
      <c r="V28" s="1"/>
      <c r="W28" s="1"/>
    </row>
    <row r="29" spans="1:23" x14ac:dyDescent="0.2">
      <c r="T29" s="1" t="s">
        <v>11</v>
      </c>
      <c r="U29" s="1">
        <f>'05-2019'!T28-U28</f>
        <v>-86.115570081910846</v>
      </c>
      <c r="V29" s="1"/>
      <c r="W29" s="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53CA-E4BE-A345-A131-F5C6E1295177}">
  <dimension ref="A1:Z29"/>
  <sheetViews>
    <sheetView zoomScale="120" zoomScaleNormal="120" workbookViewId="0">
      <selection activeCell="Z7" sqref="Z7"/>
    </sheetView>
  </sheetViews>
  <sheetFormatPr baseColWidth="10" defaultColWidth="9.19921875" defaultRowHeight="14" x14ac:dyDescent="0.2"/>
  <cols>
    <col min="1" max="1" width="14" bestFit="1" customWidth="1"/>
    <col min="2" max="9" width="9.19921875" hidden="1" customWidth="1"/>
    <col min="10" max="10" width="14" style="4" bestFit="1" customWidth="1"/>
    <col min="11" max="12" width="14" bestFit="1" customWidth="1"/>
    <col min="13" max="13" width="13" bestFit="1" customWidth="1"/>
    <col min="14" max="14" width="14.3984375" bestFit="1" customWidth="1"/>
    <col min="15" max="15" width="5.19921875" customWidth="1"/>
    <col min="16" max="16" width="14" bestFit="1" customWidth="1"/>
    <col min="17" max="17" width="13" customWidth="1"/>
    <col min="20" max="20" width="19" customWidth="1"/>
    <col min="21" max="21" width="13" bestFit="1" customWidth="1"/>
    <col min="22" max="22" width="10.59765625" bestFit="1" customWidth="1"/>
    <col min="26" max="26" width="11.59765625" bestFit="1" customWidth="1"/>
  </cols>
  <sheetData>
    <row r="1" spans="1:26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6" x14ac:dyDescent="0.2">
      <c r="A2" s="4">
        <v>10906918.0685606</v>
      </c>
      <c r="B2" s="4"/>
      <c r="C2" s="4"/>
      <c r="D2" s="4"/>
      <c r="E2" s="4"/>
      <c r="F2" s="4"/>
      <c r="G2" s="4"/>
      <c r="H2" s="4"/>
      <c r="I2" s="4"/>
      <c r="J2" s="4">
        <v>11660967.379011299</v>
      </c>
      <c r="K2" s="4">
        <v>24365.0651646283</v>
      </c>
      <c r="L2" s="4">
        <v>397.73</v>
      </c>
      <c r="M2" s="4">
        <v>1536.4870619333999</v>
      </c>
      <c r="N2" s="4"/>
      <c r="O2" s="4"/>
      <c r="P2" s="4">
        <v>12963813.2266089</v>
      </c>
      <c r="Q2" s="4"/>
      <c r="T2" t="s">
        <v>5</v>
      </c>
      <c r="U2" t="s">
        <v>6</v>
      </c>
    </row>
    <row r="3" spans="1:26" x14ac:dyDescent="0.2">
      <c r="A3" s="4">
        <v>15764.808224079999</v>
      </c>
      <c r="B3" s="4"/>
      <c r="C3" s="4"/>
      <c r="D3" s="4"/>
      <c r="E3" s="4"/>
      <c r="F3" s="4"/>
      <c r="G3" s="4"/>
      <c r="H3" s="4"/>
      <c r="I3" s="4"/>
      <c r="J3" s="4">
        <v>193593.33</v>
      </c>
      <c r="K3" s="4">
        <v>196267.05327228899</v>
      </c>
      <c r="L3" s="4">
        <v>782892.576903846</v>
      </c>
      <c r="M3" s="4">
        <v>1354.0410770847</v>
      </c>
      <c r="N3" s="4"/>
      <c r="O3" s="4"/>
      <c r="P3" s="4">
        <v>15810.452876949999</v>
      </c>
      <c r="Q3" s="4"/>
      <c r="T3" s="4">
        <v>25081.787016129001</v>
      </c>
      <c r="U3" s="4">
        <v>1354.0410770847</v>
      </c>
      <c r="V3" s="4"/>
      <c r="W3" s="4"/>
      <c r="Z3">
        <v>430864.27</v>
      </c>
    </row>
    <row r="4" spans="1:26" x14ac:dyDescent="0.2">
      <c r="A4" s="4">
        <v>29458.692590139999</v>
      </c>
      <c r="B4" s="4"/>
      <c r="C4" s="4"/>
      <c r="D4" s="4"/>
      <c r="E4" s="4"/>
      <c r="F4" s="4"/>
      <c r="G4" s="4"/>
      <c r="H4" s="4"/>
      <c r="I4" s="4"/>
      <c r="J4" s="4">
        <v>1018.1786759867</v>
      </c>
      <c r="K4" s="4">
        <v>12316.8313840956</v>
      </c>
      <c r="L4" s="4">
        <v>3775.19051897797</v>
      </c>
      <c r="M4" s="4">
        <v>17269.7148861147</v>
      </c>
      <c r="N4" s="4"/>
      <c r="O4" s="4"/>
      <c r="P4" s="4">
        <v>30699.505268820001</v>
      </c>
      <c r="Q4" s="4"/>
      <c r="T4" s="4">
        <v>36495.396778231698</v>
      </c>
      <c r="U4" s="4">
        <v>17269.7148861147</v>
      </c>
      <c r="V4" s="4"/>
      <c r="W4" s="4"/>
      <c r="Z4">
        <v>45.65</v>
      </c>
    </row>
    <row r="5" spans="1:26" x14ac:dyDescent="0.2">
      <c r="A5" s="4">
        <v>417786.41441641998</v>
      </c>
      <c r="B5" s="4"/>
      <c r="C5" s="4"/>
      <c r="D5" s="4"/>
      <c r="E5" s="4"/>
      <c r="F5" s="4"/>
      <c r="G5" s="4"/>
      <c r="H5" s="4"/>
      <c r="I5" s="4"/>
      <c r="J5" s="4">
        <v>26705.9054211033</v>
      </c>
      <c r="K5" s="4">
        <v>95139.226707455804</v>
      </c>
      <c r="L5" s="4">
        <v>18341.669999999998</v>
      </c>
      <c r="M5" s="4">
        <v>2599.6117677399998</v>
      </c>
      <c r="N5" s="4"/>
      <c r="O5" s="4"/>
      <c r="P5" s="4">
        <v>436388.86733813997</v>
      </c>
      <c r="Q5" s="4"/>
      <c r="T5" s="4">
        <v>7433.8590132838999</v>
      </c>
      <c r="U5" s="4">
        <v>2599.6117677399998</v>
      </c>
      <c r="V5" s="4"/>
      <c r="W5" s="4"/>
      <c r="Z5">
        <v>18341.669999999998</v>
      </c>
    </row>
    <row r="6" spans="1:26" x14ac:dyDescent="0.2">
      <c r="A6" s="4">
        <v>21279.297371280001</v>
      </c>
      <c r="B6" s="4"/>
      <c r="C6" s="4"/>
      <c r="D6" s="4"/>
      <c r="E6" s="4"/>
      <c r="F6" s="4"/>
      <c r="G6" s="4"/>
      <c r="H6" s="4"/>
      <c r="I6" s="4"/>
      <c r="J6" s="4">
        <v>15804.87</v>
      </c>
      <c r="K6" s="4">
        <v>10362119.9479586</v>
      </c>
      <c r="L6" s="4">
        <v>2244.85</v>
      </c>
      <c r="M6" s="4">
        <v>28294.337425390499</v>
      </c>
      <c r="N6" s="4"/>
      <c r="O6" s="4"/>
      <c r="P6" s="4">
        <v>15716.001247120001</v>
      </c>
      <c r="Q6" s="4"/>
      <c r="T6" s="4">
        <v>3423.6179113158</v>
      </c>
      <c r="U6" s="4">
        <v>28294.337425390499</v>
      </c>
      <c r="V6" s="4"/>
      <c r="W6" s="4"/>
      <c r="Z6">
        <v>397.73</v>
      </c>
    </row>
    <row r="7" spans="1:26" x14ac:dyDescent="0.2">
      <c r="A7" s="4">
        <v>56682.457713639997</v>
      </c>
      <c r="B7" s="4"/>
      <c r="C7" s="4"/>
      <c r="D7" s="4"/>
      <c r="E7" s="4"/>
      <c r="F7" s="4"/>
      <c r="G7" s="4"/>
      <c r="H7" s="4"/>
      <c r="I7" s="4"/>
      <c r="K7" s="4"/>
      <c r="L7" s="4">
        <v>45.65</v>
      </c>
      <c r="M7" s="4">
        <v>9837983.8911296502</v>
      </c>
      <c r="N7" s="4"/>
      <c r="O7" s="4"/>
      <c r="P7" s="4">
        <v>118.67994806</v>
      </c>
      <c r="Q7" s="4"/>
      <c r="T7" s="4">
        <v>9818090.2273536809</v>
      </c>
      <c r="U7" s="4">
        <v>9837983.8911296502</v>
      </c>
      <c r="V7" s="4"/>
      <c r="W7" s="4"/>
      <c r="Z7" s="4">
        <f>SUM(Z3:Z6)</f>
        <v>449649.32</v>
      </c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K8" s="4"/>
      <c r="L8" s="4">
        <v>25081.787016129001</v>
      </c>
      <c r="M8" s="4">
        <v>3023.2917866503999</v>
      </c>
      <c r="N8" s="4"/>
      <c r="O8" s="4"/>
      <c r="P8" s="4"/>
      <c r="Q8" s="4"/>
      <c r="T8" s="4"/>
      <c r="U8" s="4">
        <v>3023.2917866503999</v>
      </c>
      <c r="V8" s="4"/>
      <c r="W8" s="4"/>
    </row>
    <row r="9" spans="1:26" x14ac:dyDescent="0.2">
      <c r="A9" s="4"/>
      <c r="B9" s="4"/>
      <c r="C9" s="4"/>
      <c r="D9" s="4"/>
      <c r="E9" s="4"/>
      <c r="F9" s="4"/>
      <c r="G9" s="4"/>
      <c r="H9" s="4"/>
      <c r="I9" s="4"/>
      <c r="K9" s="4"/>
      <c r="L9" s="4">
        <v>36495.396778231698</v>
      </c>
      <c r="M9" s="4"/>
      <c r="N9" s="4"/>
      <c r="O9" s="4"/>
      <c r="P9" s="4"/>
      <c r="Q9" s="4"/>
      <c r="T9" s="4"/>
      <c r="U9" s="4"/>
      <c r="V9" s="4"/>
      <c r="W9" s="4"/>
    </row>
    <row r="10" spans="1:26" x14ac:dyDescent="0.2">
      <c r="A10" s="4"/>
      <c r="B10" s="4"/>
      <c r="C10" s="4"/>
      <c r="D10" s="4"/>
      <c r="E10" s="4"/>
      <c r="F10" s="4"/>
      <c r="G10" s="4"/>
      <c r="H10" s="4"/>
      <c r="I10" s="4"/>
      <c r="K10" s="4"/>
      <c r="L10" s="4">
        <v>7433.8590132838999</v>
      </c>
      <c r="M10" s="4"/>
      <c r="N10" s="4"/>
      <c r="O10" s="4"/>
      <c r="P10" s="4"/>
      <c r="Q10" s="4"/>
      <c r="T10" s="4"/>
      <c r="U10" s="4"/>
      <c r="V10" s="4"/>
      <c r="W10" s="4"/>
    </row>
    <row r="11" spans="1:26" x14ac:dyDescent="0.2">
      <c r="A11" s="4"/>
      <c r="B11" s="4"/>
      <c r="C11" s="4"/>
      <c r="D11" s="4"/>
      <c r="E11" s="4"/>
      <c r="F11" s="4"/>
      <c r="G11" s="4"/>
      <c r="H11" s="4"/>
      <c r="I11" s="4"/>
      <c r="K11" s="4"/>
      <c r="L11" s="4">
        <v>3423.6179113158</v>
      </c>
      <c r="M11" s="4"/>
      <c r="N11" s="4"/>
      <c r="O11" s="4"/>
      <c r="P11" s="4"/>
      <c r="Q11" s="4"/>
      <c r="T11" s="4"/>
      <c r="U11" s="4"/>
      <c r="V11" s="4"/>
      <c r="W11" s="4"/>
    </row>
    <row r="12" spans="1:26" x14ac:dyDescent="0.2">
      <c r="A12" s="4"/>
      <c r="B12" s="4"/>
      <c r="C12" s="4"/>
      <c r="D12" s="4"/>
      <c r="E12" s="4"/>
      <c r="F12" s="4"/>
      <c r="G12" s="4"/>
      <c r="H12" s="4"/>
      <c r="I12" s="4"/>
      <c r="K12" s="4"/>
      <c r="L12" s="4">
        <v>9818090.2273536809</v>
      </c>
      <c r="M12" s="4"/>
      <c r="N12" s="4"/>
      <c r="O12" s="4"/>
      <c r="P12" s="4"/>
      <c r="Q12" s="4"/>
      <c r="T12" s="4"/>
      <c r="U12" s="4"/>
      <c r="V12" s="4"/>
      <c r="W12" s="4"/>
    </row>
    <row r="13" spans="1:26" x14ac:dyDescent="0.2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P13" s="4"/>
      <c r="Q13" s="4"/>
      <c r="T13" s="4">
        <f>SUM(T3:T12)</f>
        <v>9890524.8880726416</v>
      </c>
      <c r="U13" s="4">
        <f>SUM(U3:U12)</f>
        <v>9890524.8880726304</v>
      </c>
      <c r="V13" s="4">
        <f>U13-T13</f>
        <v>0</v>
      </c>
      <c r="W13" s="4"/>
    </row>
    <row r="14" spans="1:26" x14ac:dyDescent="0.2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  <c r="Z14">
        <v>743162.49999999604</v>
      </c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  <c r="M15" s="4"/>
      <c r="N15" s="4"/>
      <c r="O15" s="4"/>
      <c r="P15" s="4"/>
      <c r="Q15" s="4"/>
      <c r="T15" s="4"/>
      <c r="U15" s="4"/>
      <c r="V15" s="4"/>
      <c r="W15" s="4"/>
      <c r="Z15">
        <v>45.65</v>
      </c>
    </row>
    <row r="16" spans="1:26" x14ac:dyDescent="0.2">
      <c r="A16" s="4">
        <f t="shared" ref="A16:M16" si="0">SUM(A2:A15)</f>
        <v>11447889.738876158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11898089.663108388</v>
      </c>
      <c r="K16" s="4">
        <f t="shared" si="0"/>
        <v>10690208.124487069</v>
      </c>
      <c r="L16" s="4">
        <f t="shared" si="0"/>
        <v>10698222.555495465</v>
      </c>
      <c r="M16" s="4">
        <f t="shared" si="0"/>
        <v>9892061.3751345631</v>
      </c>
      <c r="N16" s="2">
        <f>A16+J16+L16-K16-M16</f>
        <v>13461932.457858382</v>
      </c>
      <c r="O16" s="4"/>
      <c r="P16" s="4">
        <f>SUM(P2:P15)</f>
        <v>13462546.733287988</v>
      </c>
      <c r="Q16" s="3">
        <f>P16-N16</f>
        <v>614.27542960643768</v>
      </c>
      <c r="T16" s="4"/>
      <c r="U16" s="4"/>
      <c r="V16" s="4"/>
      <c r="W16" s="4"/>
      <c r="Z16">
        <v>958.87</v>
      </c>
    </row>
    <row r="17" spans="1:26" x14ac:dyDescent="0.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  <c r="Z17">
        <v>18341.669999999998</v>
      </c>
    </row>
    <row r="18" spans="1:26" x14ac:dyDescent="0.2">
      <c r="A18" s="4"/>
      <c r="B18" s="4"/>
      <c r="C18" s="4"/>
      <c r="D18" s="4"/>
      <c r="E18" s="4"/>
      <c r="F18" s="4"/>
      <c r="G18" s="4"/>
      <c r="H18" s="4"/>
      <c r="I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  <c r="Z18">
        <v>397.73</v>
      </c>
    </row>
    <row r="19" spans="1:26" x14ac:dyDescent="0.2">
      <c r="T19" s="4" t="s">
        <v>8</v>
      </c>
      <c r="U19" s="4" t="s">
        <v>9</v>
      </c>
      <c r="V19" s="4"/>
      <c r="W19" s="4"/>
      <c r="Z19">
        <v>2244.85</v>
      </c>
    </row>
    <row r="20" spans="1:26" x14ac:dyDescent="0.2">
      <c r="T20" s="4">
        <v>397.73</v>
      </c>
      <c r="U20" s="4">
        <v>29.031152035000002</v>
      </c>
      <c r="V20" s="4"/>
      <c r="W20" s="4"/>
      <c r="Z20">
        <f>SUM(Z14:Z19)</f>
        <v>765151.26999999606</v>
      </c>
    </row>
    <row r="21" spans="1:26" x14ac:dyDescent="0.2">
      <c r="T21" s="4">
        <v>782892.576903846</v>
      </c>
      <c r="U21" s="4">
        <v>1187.960875708</v>
      </c>
      <c r="V21" s="4"/>
      <c r="W21" s="4"/>
    </row>
    <row r="22" spans="1:26" x14ac:dyDescent="0.2">
      <c r="T22" s="4">
        <v>3775.19051897797</v>
      </c>
      <c r="U22" s="4">
        <v>22581.485820465601</v>
      </c>
      <c r="V22" s="4"/>
      <c r="W22" s="4"/>
    </row>
    <row r="23" spans="1:26" x14ac:dyDescent="0.2">
      <c r="T23" s="4">
        <v>18341.669999999998</v>
      </c>
      <c r="U23" s="4"/>
      <c r="V23" s="4"/>
      <c r="W23" s="4"/>
    </row>
    <row r="24" spans="1:26" x14ac:dyDescent="0.2">
      <c r="T24" s="4">
        <v>2244.85</v>
      </c>
      <c r="U24" s="4"/>
      <c r="V24" s="4"/>
      <c r="W24" s="4"/>
    </row>
    <row r="25" spans="1:26" x14ac:dyDescent="0.2">
      <c r="T25" s="4">
        <v>45.65</v>
      </c>
      <c r="U25" s="4"/>
      <c r="V25" s="4"/>
      <c r="W25" s="4"/>
    </row>
    <row r="26" spans="1:26" x14ac:dyDescent="0.2">
      <c r="T26" s="4"/>
      <c r="U26" s="4"/>
      <c r="V26" s="4"/>
      <c r="W26" s="4"/>
    </row>
    <row r="27" spans="1:26" x14ac:dyDescent="0.2">
      <c r="T27" s="4"/>
      <c r="U27" s="4"/>
      <c r="V27" s="4"/>
      <c r="W27" s="4"/>
    </row>
    <row r="28" spans="1:26" x14ac:dyDescent="0.2">
      <c r="T28" s="4">
        <f>SUM(T20:T27)</f>
        <v>807697.66742282396</v>
      </c>
      <c r="U28" s="4">
        <f>SUM(U20:U27)</f>
        <v>23798.4778482086</v>
      </c>
      <c r="V28" s="4">
        <f>T28-Z20</f>
        <v>42546.397422827897</v>
      </c>
      <c r="W28" s="4"/>
    </row>
    <row r="29" spans="1:26" x14ac:dyDescent="0.2">
      <c r="T29" s="4" t="s">
        <v>11</v>
      </c>
      <c r="U29" s="4">
        <f>'05-2019'!T28-U28</f>
        <v>-86.115570081910846</v>
      </c>
      <c r="V29" s="4"/>
      <c r="W29" s="4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zoomScale="120" zoomScaleNormal="120" workbookViewId="0"/>
  </sheetViews>
  <sheetFormatPr baseColWidth="10" defaultColWidth="9.19921875" defaultRowHeight="14" x14ac:dyDescent="0.2"/>
  <cols>
    <col min="1" max="1" width="13.59765625" bestFit="1" customWidth="1"/>
    <col min="2" max="9" width="9.19921875" hidden="1" customWidth="1"/>
    <col min="10" max="10" width="13.59765625" style="4" bestFit="1" customWidth="1"/>
    <col min="11" max="14" width="13.59765625" bestFit="1" customWidth="1"/>
    <col min="15" max="15" width="5.19921875" customWidth="1"/>
    <col min="16" max="16" width="13.59765625" bestFit="1" customWidth="1"/>
    <col min="17" max="17" width="13" customWidth="1"/>
    <col min="20" max="20" width="19" customWidth="1"/>
    <col min="21" max="21" width="13.5976562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12963813.2266089</v>
      </c>
      <c r="B2" s="4"/>
      <c r="C2" s="4"/>
      <c r="D2" s="4"/>
      <c r="E2" s="4"/>
      <c r="F2" s="4"/>
      <c r="G2" s="4"/>
      <c r="H2" s="4"/>
      <c r="I2" s="4"/>
      <c r="J2" s="4">
        <v>11807227.8499669</v>
      </c>
      <c r="K2" s="4">
        <v>48637.943595630502</v>
      </c>
      <c r="L2" s="4">
        <v>130.24567009389801</v>
      </c>
      <c r="M2" s="4">
        <v>40449.469810727598</v>
      </c>
      <c r="N2" s="4"/>
      <c r="O2" s="4"/>
      <c r="P2" s="4">
        <v>13702013.419369301</v>
      </c>
      <c r="Q2" s="4"/>
      <c r="T2" t="s">
        <v>5</v>
      </c>
      <c r="U2" t="s">
        <v>6</v>
      </c>
    </row>
    <row r="3" spans="1:23" x14ac:dyDescent="0.2">
      <c r="A3" s="4">
        <v>15810.452876949999</v>
      </c>
      <c r="B3" s="4"/>
      <c r="C3" s="4"/>
      <c r="D3" s="4"/>
      <c r="E3" s="4"/>
      <c r="F3" s="4"/>
      <c r="G3" s="4"/>
      <c r="H3" s="4"/>
      <c r="I3" s="4"/>
      <c r="J3" s="4">
        <v>176984.06</v>
      </c>
      <c r="K3" s="4">
        <v>10983705.4846208</v>
      </c>
      <c r="L3" s="4">
        <v>3026.04062534784</v>
      </c>
      <c r="M3" s="4">
        <v>3045.2338548107</v>
      </c>
      <c r="N3" s="4"/>
      <c r="O3" s="4"/>
      <c r="P3" s="4">
        <v>19670.697233266401</v>
      </c>
      <c r="Q3" s="4"/>
      <c r="T3" s="4">
        <v>1441.6131987653</v>
      </c>
      <c r="U3" s="4">
        <v>1142.1788592019</v>
      </c>
      <c r="V3" s="4"/>
      <c r="W3" s="4"/>
    </row>
    <row r="4" spans="1:23" x14ac:dyDescent="0.2">
      <c r="A4" s="4">
        <v>30699.505268820001</v>
      </c>
      <c r="B4" s="4"/>
      <c r="C4" s="4"/>
      <c r="D4" s="4"/>
      <c r="E4" s="4"/>
      <c r="F4" s="4"/>
      <c r="G4" s="4"/>
      <c r="H4" s="4"/>
      <c r="I4" s="4"/>
      <c r="J4" s="4">
        <v>450.17602423559998</v>
      </c>
      <c r="K4" s="4">
        <v>173395.487917666</v>
      </c>
      <c r="L4" s="4">
        <v>1441.6131987653</v>
      </c>
      <c r="M4" s="4">
        <v>1142.1788592019</v>
      </c>
      <c r="N4" s="4"/>
      <c r="O4" s="4"/>
      <c r="P4" s="4">
        <v>30820.762639993602</v>
      </c>
      <c r="Q4" s="4"/>
      <c r="T4" s="4">
        <v>2637.2629280470001</v>
      </c>
      <c r="U4" s="4">
        <v>25010.942344635299</v>
      </c>
      <c r="V4" s="4"/>
      <c r="W4" s="4"/>
    </row>
    <row r="5" spans="1:23" x14ac:dyDescent="0.2">
      <c r="A5" s="4">
        <v>436388.86733813997</v>
      </c>
      <c r="B5" s="4"/>
      <c r="C5" s="4"/>
      <c r="D5" s="4"/>
      <c r="E5" s="4"/>
      <c r="F5" s="4"/>
      <c r="G5" s="4"/>
      <c r="H5" s="4"/>
      <c r="I5" s="4"/>
      <c r="J5" s="4">
        <v>12029.559285827099</v>
      </c>
      <c r="K5" s="4">
        <v>16947.6979242907</v>
      </c>
      <c r="L5" s="4">
        <v>2637.2629280470001</v>
      </c>
      <c r="M5" s="4">
        <v>25010.942344635299</v>
      </c>
      <c r="N5" s="4"/>
      <c r="O5" s="4"/>
      <c r="P5" s="4">
        <v>440782.493691765</v>
      </c>
      <c r="Q5" s="4"/>
      <c r="T5" s="4">
        <v>21008.944587516999</v>
      </c>
      <c r="U5" s="4">
        <v>2830.8458612939999</v>
      </c>
      <c r="V5" s="4"/>
      <c r="W5" s="4"/>
    </row>
    <row r="6" spans="1:23" x14ac:dyDescent="0.2">
      <c r="A6" s="4">
        <v>15716.001247120001</v>
      </c>
      <c r="B6" s="4"/>
      <c r="C6" s="4"/>
      <c r="D6" s="4"/>
      <c r="E6" s="4"/>
      <c r="F6" s="4"/>
      <c r="G6" s="4"/>
      <c r="H6" s="4"/>
      <c r="I6" s="4"/>
      <c r="J6" s="4">
        <v>23571.01</v>
      </c>
      <c r="K6" s="4">
        <v>9281.9981540531007</v>
      </c>
      <c r="L6" s="4">
        <v>21008.944587516999</v>
      </c>
      <c r="M6" s="4">
        <v>2830.8458612939999</v>
      </c>
      <c r="N6" s="4"/>
      <c r="O6" s="4"/>
      <c r="P6" s="4">
        <v>17214.986002278001</v>
      </c>
      <c r="Q6" s="4"/>
      <c r="T6" s="4">
        <v>49659.943287547598</v>
      </c>
      <c r="U6" s="4">
        <v>2621.7643836563002</v>
      </c>
      <c r="V6" s="4"/>
      <c r="W6" s="4"/>
    </row>
    <row r="7" spans="1:23" x14ac:dyDescent="0.2">
      <c r="A7" s="4">
        <v>118.67994806</v>
      </c>
      <c r="B7" s="4"/>
      <c r="C7" s="4"/>
      <c r="D7" s="4"/>
      <c r="E7" s="4"/>
      <c r="F7" s="4"/>
      <c r="G7" s="4"/>
      <c r="H7" s="4"/>
      <c r="I7" s="4"/>
      <c r="K7" s="4"/>
      <c r="L7" s="4">
        <v>49659.943287547598</v>
      </c>
      <c r="M7" s="4">
        <v>2621.7643836563002</v>
      </c>
      <c r="N7" s="4"/>
      <c r="O7" s="4"/>
      <c r="P7" s="4"/>
      <c r="Q7" s="4"/>
      <c r="T7" s="4">
        <v>10206078.9883483</v>
      </c>
      <c r="U7" s="4">
        <v>10249221.020901401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K8" s="4"/>
      <c r="L8" s="4">
        <v>10206078.9883483</v>
      </c>
      <c r="M8" s="4">
        <v>10249221.020901401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K9" s="4"/>
      <c r="L9" s="4"/>
      <c r="M9" s="4"/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K10" s="4"/>
      <c r="L10" s="4"/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P13" s="4"/>
      <c r="Q13" s="4"/>
      <c r="T13" s="4">
        <f>SUM(T3:T12)</f>
        <v>10280826.752350176</v>
      </c>
      <c r="U13" s="4">
        <f>SUM(U3:U12)</f>
        <v>10280826.752350189</v>
      </c>
      <c r="V13" s="4">
        <f>U13-T13</f>
        <v>0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T14" s="4"/>
      <c r="U14" s="4"/>
      <c r="V14" s="4">
        <v>0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  <c r="M15" s="4"/>
      <c r="N15" s="4"/>
      <c r="O15" s="4"/>
      <c r="P15" s="4"/>
      <c r="Q15" s="4"/>
      <c r="T15" s="4"/>
      <c r="U15" s="4"/>
      <c r="V15" s="4"/>
      <c r="W15" s="4"/>
    </row>
    <row r="16" spans="1:23" x14ac:dyDescent="0.2">
      <c r="A16" s="4">
        <f t="shared" ref="A16:M16" si="0">SUM(A2:A15)</f>
        <v>13462546.733287988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12020262.655276963</v>
      </c>
      <c r="K16" s="4">
        <f t="shared" si="0"/>
        <v>11231968.61221244</v>
      </c>
      <c r="L16" s="4">
        <f t="shared" si="0"/>
        <v>10283983.038645618</v>
      </c>
      <c r="M16" s="4">
        <f t="shared" si="0"/>
        <v>10324321.456015727</v>
      </c>
      <c r="N16" s="2">
        <f>A16+J16+L16-K16-M16</f>
        <v>14210502.358982401</v>
      </c>
      <c r="O16" s="4"/>
      <c r="P16" s="4">
        <f>SUM(P2:P15)</f>
        <v>14210502.358936604</v>
      </c>
      <c r="Q16" s="3">
        <f>P16-N16</f>
        <v>-4.5796856284141541E-5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T19" s="4" t="s">
        <v>8</v>
      </c>
      <c r="U19" s="4" t="s">
        <v>9</v>
      </c>
      <c r="V19" s="4"/>
      <c r="W19" s="4"/>
    </row>
    <row r="20" spans="1:23" x14ac:dyDescent="0.2">
      <c r="T20" s="4">
        <v>130.24567009389801</v>
      </c>
      <c r="U20" s="4">
        <v>40449.469810727598</v>
      </c>
      <c r="V20" s="4"/>
      <c r="W20" s="4"/>
    </row>
    <row r="21" spans="1:23" x14ac:dyDescent="0.2">
      <c r="T21" s="4">
        <v>3026.04062534784</v>
      </c>
      <c r="U21" s="4">
        <v>3045.2338548107</v>
      </c>
      <c r="V21" s="4"/>
      <c r="W21" s="4"/>
    </row>
    <row r="22" spans="1:23" x14ac:dyDescent="0.2">
      <c r="T22" s="4"/>
      <c r="U22" s="4">
        <v>22581.485820465601</v>
      </c>
      <c r="V22" s="4"/>
      <c r="W22" s="4"/>
    </row>
    <row r="23" spans="1:23" x14ac:dyDescent="0.2">
      <c r="T23" s="4"/>
      <c r="U23" s="4"/>
      <c r="V23" s="4"/>
      <c r="W23" s="4"/>
    </row>
    <row r="24" spans="1:23" x14ac:dyDescent="0.2">
      <c r="T24" s="4"/>
      <c r="U24" s="4"/>
      <c r="V24" s="4"/>
      <c r="W24" s="4"/>
    </row>
    <row r="25" spans="1:23" x14ac:dyDescent="0.2">
      <c r="T25" s="4"/>
      <c r="U25" s="4"/>
      <c r="V25" s="4"/>
      <c r="W25" s="4"/>
    </row>
    <row r="26" spans="1:23" x14ac:dyDescent="0.2">
      <c r="T26" s="4"/>
      <c r="U26" s="4"/>
      <c r="V26" s="4"/>
      <c r="W26" s="4"/>
    </row>
    <row r="27" spans="1:23" x14ac:dyDescent="0.2">
      <c r="T27" s="4"/>
      <c r="U27" s="4"/>
      <c r="V27" s="4"/>
      <c r="W27" s="4"/>
    </row>
    <row r="28" spans="1:23" x14ac:dyDescent="0.2">
      <c r="T28" s="4">
        <f>SUM(T20:T27)</f>
        <v>3156.2862954417378</v>
      </c>
      <c r="U28" s="4">
        <f>SUM(U20:U27)</f>
        <v>66076.189486003903</v>
      </c>
      <c r="V28" s="4"/>
      <c r="W28" s="4"/>
    </row>
    <row r="29" spans="1:23" x14ac:dyDescent="0.2">
      <c r="T29" s="4" t="s">
        <v>11</v>
      </c>
      <c r="U29" s="4">
        <f>'05-2019'!T28-U28</f>
        <v>-42363.827207877213</v>
      </c>
      <c r="V29" s="4"/>
      <c r="W29" s="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"/>
  <sheetViews>
    <sheetView workbookViewId="0">
      <selection activeCell="W14" sqref="W14"/>
    </sheetView>
  </sheetViews>
  <sheetFormatPr baseColWidth="10" defaultColWidth="9" defaultRowHeight="14" x14ac:dyDescent="0.2"/>
  <cols>
    <col min="1" max="1" width="13.59765625" bestFit="1" customWidth="1"/>
    <col min="2" max="9" width="4.796875" hidden="1" customWidth="1"/>
    <col min="10" max="14" width="13.59765625" bestFit="1" customWidth="1"/>
    <col min="16" max="16" width="13.59765625" bestFit="1" customWidth="1"/>
    <col min="17" max="17" width="6.19921875" bestFit="1" customWidth="1"/>
    <col min="20" max="20" width="19.19921875" bestFit="1" customWidth="1"/>
    <col min="21" max="21" width="13.59765625" bestFit="1" customWidth="1"/>
    <col min="22" max="22" width="10.59765625" bestFit="1" customWidth="1"/>
    <col min="23" max="23" width="9.3984375" bestFit="1" customWidth="1"/>
  </cols>
  <sheetData>
    <row r="1" spans="1:23" x14ac:dyDescent="0.2">
      <c r="A1" t="s">
        <v>0</v>
      </c>
      <c r="J1" s="4" t="s">
        <v>1</v>
      </c>
      <c r="K1" t="s">
        <v>2</v>
      </c>
      <c r="L1" t="s">
        <v>3</v>
      </c>
      <c r="M1" t="s">
        <v>4</v>
      </c>
      <c r="P1" t="s">
        <v>0</v>
      </c>
    </row>
    <row r="2" spans="1:23" x14ac:dyDescent="0.2">
      <c r="A2" s="4">
        <v>13702723.8692647</v>
      </c>
      <c r="B2" s="4"/>
      <c r="C2" s="4"/>
      <c r="D2" s="4"/>
      <c r="E2" s="4"/>
      <c r="F2" s="4"/>
      <c r="G2" s="4"/>
      <c r="H2" s="4"/>
      <c r="I2" s="4"/>
      <c r="J2" s="4">
        <v>11650828.019262901</v>
      </c>
      <c r="K2" s="4">
        <v>193046.96209588801</v>
      </c>
      <c r="L2" s="4">
        <v>22326.927188233101</v>
      </c>
      <c r="M2" s="4">
        <v>136.37790987209999</v>
      </c>
      <c r="N2" s="4"/>
      <c r="O2" s="4"/>
      <c r="P2" s="4">
        <v>15880242.1902854</v>
      </c>
      <c r="Q2" s="4"/>
      <c r="T2" t="s">
        <v>5</v>
      </c>
      <c r="U2" t="s">
        <v>6</v>
      </c>
    </row>
    <row r="3" spans="1:23" x14ac:dyDescent="0.2">
      <c r="A3" s="4">
        <v>19670.697233269999</v>
      </c>
      <c r="B3" s="4"/>
      <c r="C3" s="4"/>
      <c r="D3" s="4"/>
      <c r="E3" s="4"/>
      <c r="F3" s="4"/>
      <c r="G3" s="4"/>
      <c r="H3" s="4"/>
      <c r="I3" s="4"/>
      <c r="J3" s="4">
        <v>220685.01579399701</v>
      </c>
      <c r="K3" s="4">
        <v>11586.600845741001</v>
      </c>
      <c r="L3" s="4">
        <v>24.08</v>
      </c>
      <c r="M3" s="4">
        <v>3056.1544508866</v>
      </c>
      <c r="N3" s="4"/>
      <c r="O3" s="4"/>
      <c r="P3" s="4">
        <v>22711.472707893499</v>
      </c>
      <c r="Q3" s="4"/>
      <c r="T3" s="4">
        <v>12086.4752455085</v>
      </c>
      <c r="U3" s="4">
        <v>944.53689775830003</v>
      </c>
      <c r="V3" s="4"/>
      <c r="W3" s="4"/>
    </row>
    <row r="4" spans="1:23" x14ac:dyDescent="0.2">
      <c r="A4" s="4">
        <v>30821.845131162001</v>
      </c>
      <c r="B4" s="4"/>
      <c r="C4" s="4"/>
      <c r="D4" s="4"/>
      <c r="E4" s="4"/>
      <c r="F4" s="4"/>
      <c r="G4" s="4"/>
      <c r="H4" s="4"/>
      <c r="I4" s="4"/>
      <c r="J4" s="4">
        <v>438.3736616429</v>
      </c>
      <c r="K4" s="4">
        <v>14659.597513718199</v>
      </c>
      <c r="L4" s="4">
        <v>2.3617815362962999</v>
      </c>
      <c r="M4" s="4">
        <v>944.53689775830003</v>
      </c>
      <c r="N4" s="4"/>
      <c r="O4" s="4"/>
      <c r="P4" s="4">
        <v>30902.582862536401</v>
      </c>
      <c r="Q4" s="4"/>
      <c r="T4" s="4">
        <v>12588.9489462403</v>
      </c>
      <c r="U4" s="4">
        <v>50019.916605266801</v>
      </c>
      <c r="V4" s="4"/>
      <c r="W4" s="4"/>
    </row>
    <row r="5" spans="1:23" x14ac:dyDescent="0.2">
      <c r="A5" s="4">
        <v>440791.37971082801</v>
      </c>
      <c r="B5" s="4"/>
      <c r="C5" s="4"/>
      <c r="D5" s="4"/>
      <c r="E5" s="4"/>
      <c r="F5" s="4"/>
      <c r="G5" s="4"/>
      <c r="H5" s="4"/>
      <c r="I5" s="4"/>
      <c r="J5" s="4">
        <v>72965.959394572303</v>
      </c>
      <c r="K5" s="4">
        <v>9488410.6531622503</v>
      </c>
      <c r="L5" s="4">
        <v>3026.04062534784</v>
      </c>
      <c r="M5" s="4">
        <v>50019.916605266801</v>
      </c>
      <c r="N5" s="4"/>
      <c r="O5" s="4"/>
      <c r="P5" s="4">
        <v>443218.97242336802</v>
      </c>
      <c r="Q5" s="4"/>
      <c r="T5" s="4">
        <v>106137.09185252</v>
      </c>
      <c r="U5" s="4">
        <v>24971.155084013099</v>
      </c>
      <c r="V5" s="4"/>
      <c r="W5" s="4"/>
    </row>
    <row r="6" spans="1:23" x14ac:dyDescent="0.2">
      <c r="A6" s="4">
        <v>17214.986002289999</v>
      </c>
      <c r="B6" s="4"/>
      <c r="C6" s="4"/>
      <c r="D6" s="4"/>
      <c r="E6" s="4"/>
      <c r="F6" s="4"/>
      <c r="G6" s="4"/>
      <c r="H6" s="4"/>
      <c r="I6" s="4"/>
      <c r="J6" s="4">
        <v>43725.6017007923</v>
      </c>
      <c r="K6" s="4">
        <v>80137.516502728497</v>
      </c>
      <c r="L6" s="4">
        <v>12086.4752455085</v>
      </c>
      <c r="M6" s="4">
        <v>24971.155084013099</v>
      </c>
      <c r="N6" s="4"/>
      <c r="O6" s="4"/>
      <c r="P6" s="4">
        <v>13759.064018966899</v>
      </c>
      <c r="Q6" s="4"/>
      <c r="T6" s="4">
        <v>9833790.8900471609</v>
      </c>
      <c r="U6" s="4">
        <v>74212.728491857401</v>
      </c>
      <c r="V6" s="4"/>
      <c r="W6" s="4"/>
    </row>
    <row r="7" spans="1:2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>
        <v>12588.9489462403</v>
      </c>
      <c r="M7" s="4">
        <v>74212.728491857401</v>
      </c>
      <c r="N7" s="4"/>
      <c r="O7" s="4"/>
      <c r="P7" s="4">
        <v>21050.084795659099</v>
      </c>
      <c r="Q7" s="4"/>
      <c r="T7" s="4"/>
      <c r="U7" s="4">
        <v>9836781.9962007701</v>
      </c>
      <c r="V7" s="4"/>
      <c r="W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>
        <v>106137.09185252</v>
      </c>
      <c r="M8" s="4">
        <v>9836781.9962007701</v>
      </c>
      <c r="N8" s="4"/>
      <c r="O8" s="4"/>
      <c r="P8" s="4"/>
      <c r="Q8" s="4"/>
      <c r="T8" s="4"/>
      <c r="U8" s="4"/>
      <c r="V8" s="4"/>
      <c r="W8" s="4"/>
    </row>
    <row r="9" spans="1:2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>
        <v>9833790.8900471609</v>
      </c>
      <c r="M9" s="4"/>
      <c r="N9" s="4"/>
      <c r="O9" s="4"/>
      <c r="P9" s="4"/>
      <c r="Q9" s="4"/>
      <c r="T9" s="4"/>
      <c r="U9" s="4"/>
      <c r="V9" s="4"/>
      <c r="W9" s="4"/>
    </row>
    <row r="10" spans="1:2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T10" s="4"/>
      <c r="U10" s="4"/>
      <c r="V10" s="4"/>
      <c r="W10" s="4"/>
    </row>
    <row r="11" spans="1:2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T13" s="4">
        <f>SUM(T3:T12)</f>
        <v>9964603.4060914293</v>
      </c>
      <c r="U13" s="4">
        <f>SUM(U3:U12)</f>
        <v>9986930.3332796656</v>
      </c>
      <c r="V13" s="4">
        <f>U13-T13</f>
        <v>22326.927188236266</v>
      </c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T14" s="4"/>
      <c r="U14" s="4"/>
      <c r="V14" s="4">
        <v>22326.927188233101</v>
      </c>
      <c r="W14" s="4" t="s">
        <v>7</v>
      </c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T15" s="4"/>
      <c r="U15" s="4"/>
      <c r="V15" s="4"/>
      <c r="W15" s="4"/>
    </row>
    <row r="16" spans="1:23" x14ac:dyDescent="0.2">
      <c r="A16" s="4">
        <f t="shared" ref="A16:M16" si="0">SUM(A2:A15)</f>
        <v>14211222.777342252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11988642.969813906</v>
      </c>
      <c r="K16" s="4">
        <f t="shared" si="0"/>
        <v>9787841.330120327</v>
      </c>
      <c r="L16" s="4">
        <f t="shared" si="0"/>
        <v>9989982.8156865463</v>
      </c>
      <c r="M16" s="4">
        <f t="shared" si="0"/>
        <v>9990122.8656404242</v>
      </c>
      <c r="N16" s="2">
        <f>A16+J16+L16-K16-M16</f>
        <v>16411884.367081955</v>
      </c>
      <c r="O16" s="4"/>
      <c r="P16" s="4">
        <f>SUM(P2:P15)</f>
        <v>16411884.367093822</v>
      </c>
      <c r="Q16" s="3">
        <f>P16-N16</f>
        <v>1.1866912245750427E-5</v>
      </c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T18" s="4"/>
      <c r="U18" s="4"/>
      <c r="V18" s="4"/>
      <c r="W18" s="4"/>
    </row>
    <row r="19" spans="1:23" x14ac:dyDescent="0.2">
      <c r="J19" s="4"/>
      <c r="T19" s="4" t="s">
        <v>8</v>
      </c>
      <c r="U19" s="4" t="s">
        <v>9</v>
      </c>
      <c r="V19" s="4"/>
      <c r="W19" s="4"/>
    </row>
    <row r="20" spans="1:23" x14ac:dyDescent="0.2">
      <c r="J20" s="4"/>
      <c r="T20" s="4">
        <v>24.08</v>
      </c>
      <c r="U20" s="4">
        <v>136.37790987209999</v>
      </c>
      <c r="V20" s="4"/>
      <c r="W20" s="4"/>
    </row>
    <row r="21" spans="1:23" x14ac:dyDescent="0.2">
      <c r="J21" s="4"/>
      <c r="T21" s="4">
        <v>2.3617815362962999</v>
      </c>
      <c r="U21" s="4">
        <v>3056.1544508866</v>
      </c>
      <c r="V21" s="4"/>
      <c r="W21" s="4"/>
    </row>
    <row r="22" spans="1:23" x14ac:dyDescent="0.2">
      <c r="J22" s="4"/>
      <c r="T22" s="4">
        <v>3026.04062534784</v>
      </c>
      <c r="U22" s="4"/>
      <c r="V22" s="4"/>
      <c r="W22" s="4"/>
    </row>
    <row r="23" spans="1:23" x14ac:dyDescent="0.2">
      <c r="J23" s="4"/>
      <c r="T23" s="4"/>
      <c r="U23" s="4"/>
      <c r="V23" s="4"/>
      <c r="W23" s="4"/>
    </row>
    <row r="24" spans="1:23" x14ac:dyDescent="0.2">
      <c r="J24" s="4"/>
      <c r="T24" s="4"/>
      <c r="U24" s="4"/>
      <c r="V24" s="4"/>
      <c r="W24" s="4"/>
    </row>
    <row r="25" spans="1:23" x14ac:dyDescent="0.2">
      <c r="J25" s="4"/>
      <c r="T25" s="4"/>
      <c r="U25" s="4"/>
      <c r="V25" s="4"/>
      <c r="W25" s="4"/>
    </row>
    <row r="26" spans="1:23" x14ac:dyDescent="0.2">
      <c r="J26" s="4"/>
      <c r="T26" s="4"/>
      <c r="U26" s="4"/>
      <c r="V26" s="4"/>
      <c r="W26" s="4"/>
    </row>
    <row r="27" spans="1:23" x14ac:dyDescent="0.2">
      <c r="J27" s="4"/>
      <c r="T27" s="4"/>
      <c r="U27" s="4"/>
      <c r="V27" s="4"/>
      <c r="W27" s="4"/>
    </row>
    <row r="28" spans="1:23" x14ac:dyDescent="0.2">
      <c r="J28" s="4"/>
      <c r="T28" s="4">
        <f>SUM(T20:T27)</f>
        <v>3052.4824068841363</v>
      </c>
      <c r="U28" s="4">
        <f>SUM(U20:U27)</f>
        <v>3192.5323607587002</v>
      </c>
      <c r="V28" s="4"/>
      <c r="W28" s="4"/>
    </row>
    <row r="29" spans="1:23" x14ac:dyDescent="0.2">
      <c r="J29" s="4"/>
      <c r="T29" s="4" t="s">
        <v>11</v>
      </c>
      <c r="U29" s="4">
        <f>'05-2019'!T28-U28</f>
        <v>20519.829917367988</v>
      </c>
      <c r="V29" s="4"/>
      <c r="W29" s="4"/>
    </row>
    <row r="30" spans="1:23" x14ac:dyDescent="0.2">
      <c r="J30" s="4"/>
    </row>
    <row r="31" spans="1:23" x14ac:dyDescent="0.2">
      <c r="J31" s="4"/>
    </row>
    <row r="32" spans="1:23" x14ac:dyDescent="0.2">
      <c r="J32" s="4"/>
    </row>
    <row r="33" spans="10:10" x14ac:dyDescent="0.2">
      <c r="J3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01-2019</vt:lpstr>
      <vt:lpstr>02-2019</vt:lpstr>
      <vt:lpstr>03-2019</vt:lpstr>
      <vt:lpstr>04-2019</vt:lpstr>
      <vt:lpstr>05-2019</vt:lpstr>
      <vt:lpstr>06-2019</vt:lpstr>
      <vt:lpstr>07-2019</vt:lpstr>
      <vt:lpstr>08-2019</vt:lpstr>
      <vt:lpstr>09-2019</vt:lpstr>
      <vt:lpstr>11-2019</vt:lpstr>
      <vt:lpstr>12-2019</vt:lpstr>
      <vt:lpstr>01-2020</vt:lpstr>
      <vt:lpstr>02-2020</vt:lpstr>
      <vt:lpstr>03-2020</vt:lpstr>
      <vt:lpstr>04-2020</vt:lpstr>
      <vt:lpstr>05-2020</vt:lpstr>
      <vt:lpstr>06-2020</vt:lpstr>
      <vt:lpstr>07-2020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Microsoft Office User</cp:lastModifiedBy>
  <dcterms:created xsi:type="dcterms:W3CDTF">2019-04-26T13:41:00Z</dcterms:created>
  <dcterms:modified xsi:type="dcterms:W3CDTF">2020-08-12T20:37:54Z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1046-11.2.0.8668</vt:lpwstr>
  </property>
</Properties>
</file>