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320" windowHeight="11865" activeTab="1"/>
  </bookViews>
  <sheets>
    <sheet name="T3 Current Acc Reporting" sheetId="3" r:id="rId1"/>
    <sheet name="T3 Capital Acc Reporting" sheetId="2" r:id="rId2"/>
  </sheets>
  <calcPr calcId="125725"/>
</workbook>
</file>

<file path=xl/calcChain.xml><?xml version="1.0" encoding="utf-8"?>
<calcChain xmlns="http://schemas.openxmlformats.org/spreadsheetml/2006/main">
  <c r="M10" i="2"/>
  <c r="G7" i="3"/>
  <c r="O12"/>
  <c r="K31"/>
  <c r="K14"/>
  <c r="K33" s="1"/>
  <c r="G30"/>
  <c r="V31"/>
  <c r="V14"/>
  <c r="O25" i="2"/>
  <c r="O24"/>
  <c r="O23"/>
  <c r="O22"/>
  <c r="O21"/>
  <c r="O20"/>
  <c r="O19"/>
  <c r="O18"/>
  <c r="O17"/>
  <c r="O16"/>
  <c r="O15"/>
  <c r="O14"/>
  <c r="O13"/>
  <c r="O7"/>
  <c r="O8"/>
  <c r="O9"/>
  <c r="I13"/>
  <c r="I14"/>
  <c r="I15"/>
  <c r="I16"/>
  <c r="I17"/>
  <c r="I18"/>
  <c r="I19"/>
  <c r="I20"/>
  <c r="I21"/>
  <c r="I22"/>
  <c r="I23"/>
  <c r="I24"/>
  <c r="I25"/>
  <c r="I9"/>
  <c r="G27"/>
  <c r="G10"/>
  <c r="M27"/>
  <c r="K27"/>
  <c r="E27"/>
  <c r="C27"/>
  <c r="K10"/>
  <c r="I8"/>
  <c r="I7"/>
  <c r="G38" i="3"/>
  <c r="C14"/>
  <c r="C33" s="1"/>
  <c r="E14"/>
  <c r="E33" s="1"/>
  <c r="O13"/>
  <c r="O10"/>
  <c r="G10"/>
  <c r="I10" s="1"/>
  <c r="O26"/>
  <c r="O18"/>
  <c r="M31"/>
  <c r="G26"/>
  <c r="I26" s="1"/>
  <c r="O30"/>
  <c r="I30"/>
  <c r="E31"/>
  <c r="C31"/>
  <c r="G29"/>
  <c r="I28"/>
  <c r="G27"/>
  <c r="I27" s="1"/>
  <c r="G25"/>
  <c r="G24"/>
  <c r="I24" s="1"/>
  <c r="G23"/>
  <c r="I23" s="1"/>
  <c r="G22"/>
  <c r="I22" s="1"/>
  <c r="G21"/>
  <c r="G20"/>
  <c r="G19"/>
  <c r="G18"/>
  <c r="G13"/>
  <c r="I13" s="1"/>
  <c r="G11"/>
  <c r="I11" s="1"/>
  <c r="G9"/>
  <c r="I9" s="1"/>
  <c r="G8"/>
  <c r="I8" s="1"/>
  <c r="M14"/>
  <c r="I12"/>
  <c r="O19"/>
  <c r="O20"/>
  <c r="O21"/>
  <c r="O22"/>
  <c r="O23"/>
  <c r="O24"/>
  <c r="O25"/>
  <c r="O27"/>
  <c r="O28"/>
  <c r="O29"/>
  <c r="O7"/>
  <c r="O8"/>
  <c r="O9"/>
  <c r="O11"/>
  <c r="E10" i="2"/>
  <c r="E39"/>
  <c r="I18" i="3"/>
  <c r="I19"/>
  <c r="I20"/>
  <c r="I21"/>
  <c r="I25"/>
  <c r="I29"/>
  <c r="G45"/>
  <c r="C10" i="2"/>
  <c r="G29" l="1"/>
  <c r="E31" s="1"/>
  <c r="E44" s="1"/>
  <c r="V33" i="3"/>
  <c r="C29" i="2"/>
  <c r="M29"/>
  <c r="O10"/>
  <c r="E29"/>
  <c r="E42" s="1"/>
  <c r="I27"/>
  <c r="O27"/>
  <c r="K29"/>
  <c r="I10"/>
  <c r="M33" i="3"/>
  <c r="G14"/>
  <c r="I7"/>
  <c r="I14" s="1"/>
  <c r="O31"/>
  <c r="O14"/>
  <c r="I31"/>
  <c r="G31"/>
  <c r="O29" i="2" l="1"/>
  <c r="I29"/>
  <c r="G33" i="3"/>
  <c r="G50" s="1"/>
  <c r="O33"/>
  <c r="I33"/>
  <c r="G34" l="1"/>
  <c r="G53" s="1"/>
</calcChain>
</file>

<file path=xl/sharedStrings.xml><?xml version="1.0" encoding="utf-8"?>
<sst xmlns="http://schemas.openxmlformats.org/spreadsheetml/2006/main" count="107" uniqueCount="84">
  <si>
    <t>CAPITAL ACCOUNT</t>
  </si>
  <si>
    <t>INCOME</t>
  </si>
  <si>
    <t>JCR contribution</t>
  </si>
  <si>
    <t>Total</t>
  </si>
  <si>
    <t>EXPENDITURE</t>
  </si>
  <si>
    <t>Coaching</t>
  </si>
  <si>
    <t>Maintenance</t>
  </si>
  <si>
    <t>Training Camp</t>
  </si>
  <si>
    <t>NET CASHFLOW</t>
  </si>
  <si>
    <t>FY BUDGET</t>
  </si>
  <si>
    <t>ACTUAL Opening Balance</t>
  </si>
  <si>
    <t>Notes</t>
  </si>
  <si>
    <t>ACTUAL Closing Balance</t>
  </si>
  <si>
    <t>PROJECTED RECONCILIATIONS</t>
  </si>
  <si>
    <t>£</t>
  </si>
  <si>
    <t>NOTES</t>
  </si>
  <si>
    <t>Amounts due from the account</t>
  </si>
  <si>
    <t>Transferred to Endowment Fund</t>
  </si>
  <si>
    <t>Other Payables</t>
  </si>
  <si>
    <t>PROJECTED NET CASHFLOW</t>
  </si>
  <si>
    <t>PROJECTED Closing Balance after amounts due</t>
  </si>
  <si>
    <t>INCOME</t>
  </si>
  <si>
    <t>JCR contribution</t>
  </si>
  <si>
    <t>PWC Sponsorship</t>
  </si>
  <si>
    <t>Total</t>
  </si>
  <si>
    <t>EXPENDITURE</t>
  </si>
  <si>
    <t>Boat refurbishment</t>
  </si>
  <si>
    <t>New blades</t>
  </si>
  <si>
    <t>New Ergs</t>
  </si>
  <si>
    <t>Boathouse work</t>
  </si>
  <si>
    <t>Henley</t>
  </si>
  <si>
    <t>Signage</t>
  </si>
  <si>
    <t>Alumni costs</t>
  </si>
  <si>
    <t>Boathouse project</t>
  </si>
  <si>
    <t>CLOSING BALANCE</t>
  </si>
  <si>
    <t>08-09</t>
  </si>
  <si>
    <t>Bank Charges</t>
  </si>
  <si>
    <t>CURRENT ACCOUNT £</t>
  </si>
  <si>
    <t>Club subs</t>
  </si>
  <si>
    <t>Equipment hire</t>
  </si>
  <si>
    <t>Cash Correction</t>
  </si>
  <si>
    <t>Income from capital</t>
  </si>
  <si>
    <t>Interest from period</t>
  </si>
  <si>
    <t>Insurance</t>
  </si>
  <si>
    <t>Membership</t>
  </si>
  <si>
    <t>Race Entry</t>
  </si>
  <si>
    <t>Transport</t>
  </si>
  <si>
    <t>Training Costs</t>
  </si>
  <si>
    <t>Fines</t>
  </si>
  <si>
    <t>Misc</t>
  </si>
  <si>
    <t>Ents</t>
  </si>
  <si>
    <t>Kit</t>
  </si>
  <si>
    <t>Amounts due to account</t>
  </si>
  <si>
    <t>Money owed by students for Kit</t>
  </si>
  <si>
    <t>Money owed by students for Transport</t>
  </si>
  <si>
    <t>Equipment Hire</t>
  </si>
  <si>
    <t>Rack Hire</t>
  </si>
  <si>
    <t>Money owed to capital</t>
  </si>
  <si>
    <t>Money owed for transport</t>
  </si>
  <si>
    <t>Money owed for payables</t>
  </si>
  <si>
    <t>Amounts Due to the Account</t>
  </si>
  <si>
    <t>Contingency</t>
  </si>
  <si>
    <t>Grant to Current</t>
  </si>
  <si>
    <t>Cost of cancelling hotel booking, camp not originally budgeted for</t>
  </si>
  <si>
    <t>Owed by students, being recovered off college bills</t>
  </si>
  <si>
    <t>Invoiced and expected to be received within 30 days</t>
  </si>
  <si>
    <t>FY ACTUAL</t>
  </si>
  <si>
    <t>T3 BUDGET</t>
  </si>
  <si>
    <t>T3 ACTUAL</t>
  </si>
  <si>
    <t>T3 Variance</t>
  </si>
  <si>
    <t>T2 YTDActual</t>
  </si>
  <si>
    <r>
      <t>T3: 1</t>
    </r>
    <r>
      <rPr>
        <vertAlign val="superscript"/>
        <sz val="12"/>
        <color indexed="9"/>
        <rFont val="Verdana"/>
        <family val="2"/>
      </rPr>
      <t>st</t>
    </r>
    <r>
      <rPr>
        <sz val="12"/>
        <color indexed="9"/>
        <rFont val="Verdana"/>
        <family val="2"/>
      </rPr>
      <t xml:space="preserve"> April 2009- 31</t>
    </r>
    <r>
      <rPr>
        <vertAlign val="superscript"/>
        <sz val="12"/>
        <color indexed="9"/>
        <rFont val="Verdana"/>
        <family val="2"/>
      </rPr>
      <t>st</t>
    </r>
    <r>
      <rPr>
        <sz val="12"/>
        <color indexed="9"/>
        <rFont val="Verdana"/>
        <family val="2"/>
      </rPr>
      <t xml:space="preserve"> August 2009</t>
    </r>
  </si>
  <si>
    <t>Subs for T3</t>
  </si>
  <si>
    <t>T3: 1st April 2009- 31st August 2009</t>
  </si>
  <si>
    <t>FY Variance</t>
  </si>
  <si>
    <t>Donations</t>
  </si>
  <si>
    <t>Carried in current account</t>
  </si>
  <si>
    <t>For PMB invoiced late</t>
  </si>
  <si>
    <t>For costs incurred in 07/08 financial year</t>
  </si>
  <si>
    <t>Contains money from capital</t>
  </si>
  <si>
    <t>Freshers Costs/BBQ</t>
  </si>
  <si>
    <t>Over budget due to coaches accom. In freshers week</t>
  </si>
  <si>
    <t>Costs from BBQ</t>
  </si>
  <si>
    <t>New Boats</t>
  </si>
</sst>
</file>

<file path=xl/styles.xml><?xml version="1.0" encoding="utf-8"?>
<styleSheet xmlns="http://schemas.openxmlformats.org/spreadsheetml/2006/main">
  <numFmts count="1">
    <numFmt numFmtId="164" formatCode="#,##0.00_);[Red]\(#,##0.00\);\-_)"/>
  </numFmts>
  <fonts count="24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2"/>
      <color indexed="9"/>
      <name val="Verdana"/>
      <family val="2"/>
    </font>
    <font>
      <sz val="12"/>
      <color indexed="9"/>
      <name val="Verdana"/>
      <family val="2"/>
    </font>
    <font>
      <sz val="12"/>
      <name val="Verdana"/>
      <family val="2"/>
    </font>
    <font>
      <b/>
      <sz val="10"/>
      <color indexed="10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sz val="10"/>
      <color indexed="8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8"/>
      <name val="Arial"/>
      <family val="2"/>
    </font>
    <font>
      <vertAlign val="superscript"/>
      <sz val="12"/>
      <color indexed="9"/>
      <name val="Verdana"/>
      <family val="2"/>
    </font>
    <font>
      <b/>
      <sz val="12"/>
      <name val="Verdana"/>
      <family val="2"/>
    </font>
    <font>
      <sz val="10"/>
      <color indexed="10"/>
      <name val="Verdana"/>
      <family val="2"/>
    </font>
    <font>
      <b/>
      <sz val="10"/>
      <color indexed="10"/>
      <name val="Verdana"/>
      <family val="2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b/>
      <sz val="10"/>
      <color indexed="8"/>
      <name val="Verdana"/>
      <family val="2"/>
    </font>
    <font>
      <sz val="10"/>
      <name val="Arial"/>
      <family val="2"/>
    </font>
    <font>
      <sz val="12"/>
      <color indexed="9"/>
      <name val="Verdana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166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/>
    </xf>
    <xf numFmtId="3" fontId="4" fillId="2" borderId="0" xfId="0" applyNumberFormat="1" applyFont="1" applyFill="1"/>
    <xf numFmtId="3" fontId="6" fillId="0" borderId="0" xfId="0" applyNumberFormat="1" applyFont="1"/>
    <xf numFmtId="3" fontId="0" fillId="0" borderId="1" xfId="0" applyNumberFormat="1" applyBorder="1"/>
    <xf numFmtId="3" fontId="0" fillId="0" borderId="2" xfId="0" applyNumberFormat="1" applyBorder="1" applyAlignment="1">
      <alignment horizontal="center"/>
    </xf>
    <xf numFmtId="3" fontId="0" fillId="0" borderId="2" xfId="0" applyNumberFormat="1" applyBorder="1"/>
    <xf numFmtId="3" fontId="1" fillId="0" borderId="3" xfId="0" applyNumberFormat="1" applyFont="1" applyBorder="1"/>
    <xf numFmtId="3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/>
    <xf numFmtId="3" fontId="1" fillId="0" borderId="0" xfId="0" applyNumberFormat="1" applyFont="1"/>
    <xf numFmtId="3" fontId="0" fillId="0" borderId="0" xfId="0" applyNumberFormat="1" applyBorder="1"/>
    <xf numFmtId="3" fontId="0" fillId="0" borderId="3" xfId="0" applyNumberFormat="1" applyBorder="1"/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4" xfId="0" applyNumberFormat="1" applyBorder="1"/>
    <xf numFmtId="3" fontId="7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0" fillId="0" borderId="0" xfId="0" applyNumberFormat="1" applyAlignment="1">
      <alignment horizontal="left" wrapText="1"/>
    </xf>
    <xf numFmtId="3" fontId="1" fillId="0" borderId="1" xfId="0" applyNumberFormat="1" applyFont="1" applyBorder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vertical="center"/>
    </xf>
    <xf numFmtId="3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/>
    <xf numFmtId="3" fontId="1" fillId="0" borderId="5" xfId="0" applyNumberFormat="1" applyFont="1" applyBorder="1" applyAlignment="1">
      <alignment horizontal="left" wrapText="1"/>
    </xf>
    <xf numFmtId="3" fontId="0" fillId="0" borderId="6" xfId="0" applyNumberFormat="1" applyBorder="1" applyAlignment="1">
      <alignment horizontal="left" wrapText="1"/>
    </xf>
    <xf numFmtId="3" fontId="9" fillId="0" borderId="0" xfId="0" applyNumberFormat="1" applyFont="1" applyBorder="1"/>
    <xf numFmtId="3" fontId="1" fillId="0" borderId="6" xfId="0" applyNumberFormat="1" applyFont="1" applyBorder="1" applyAlignment="1">
      <alignment horizontal="left" wrapText="1"/>
    </xf>
    <xf numFmtId="3" fontId="0" fillId="0" borderId="0" xfId="0" applyNumberFormat="1" applyBorder="1" applyAlignment="1">
      <alignment horizontal="center" vertical="center"/>
    </xf>
    <xf numFmtId="3" fontId="10" fillId="0" borderId="0" xfId="0" applyNumberFormat="1" applyFont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3" fontId="0" fillId="0" borderId="6" xfId="0" applyNumberFormat="1" applyBorder="1" applyAlignment="1">
      <alignment horizontal="left" vertical="center" wrapText="1"/>
    </xf>
    <xf numFmtId="3" fontId="2" fillId="0" borderId="6" xfId="0" applyNumberFormat="1" applyFont="1" applyBorder="1" applyAlignment="1">
      <alignment horizontal="left" wrapText="1"/>
    </xf>
    <xf numFmtId="3" fontId="1" fillId="0" borderId="7" xfId="0" applyNumberFormat="1" applyFont="1" applyBorder="1"/>
    <xf numFmtId="3" fontId="1" fillId="0" borderId="4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left" wrapText="1"/>
    </xf>
    <xf numFmtId="3" fontId="1" fillId="0" borderId="9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left" vertical="center" wrapText="1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left" wrapText="1"/>
    </xf>
    <xf numFmtId="3" fontId="1" fillId="0" borderId="1" xfId="0" applyNumberFormat="1" applyFont="1" applyBorder="1"/>
    <xf numFmtId="3" fontId="1" fillId="0" borderId="2" xfId="0" applyNumberFormat="1" applyFont="1" applyBorder="1" applyAlignment="1"/>
    <xf numFmtId="3" fontId="1" fillId="0" borderId="0" xfId="0" applyNumberFormat="1" applyFont="1" applyBorder="1" applyAlignment="1"/>
    <xf numFmtId="0" fontId="1" fillId="0" borderId="3" xfId="0" applyFont="1" applyBorder="1"/>
    <xf numFmtId="3" fontId="0" fillId="0" borderId="0" xfId="0" applyNumberFormat="1" applyBorder="1" applyAlignment="1"/>
    <xf numFmtId="3" fontId="0" fillId="0" borderId="6" xfId="0" applyNumberFormat="1" applyBorder="1" applyAlignment="1">
      <alignment wrapText="1"/>
    </xf>
    <xf numFmtId="3" fontId="0" fillId="0" borderId="4" xfId="0" applyNumberFormat="1" applyBorder="1" applyAlignment="1"/>
    <xf numFmtId="3" fontId="0" fillId="0" borderId="8" xfId="0" applyNumberFormat="1" applyBorder="1" applyAlignment="1">
      <alignment horizontal="left" wrapText="1"/>
    </xf>
    <xf numFmtId="3" fontId="1" fillId="0" borderId="11" xfId="0" applyNumberFormat="1" applyFont="1" applyBorder="1"/>
    <xf numFmtId="3" fontId="0" fillId="0" borderId="9" xfId="0" applyNumberForma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2" fillId="0" borderId="0" xfId="0" applyNumberFormat="1" applyFont="1" applyBorder="1"/>
    <xf numFmtId="3" fontId="1" fillId="0" borderId="0" xfId="0" applyNumberFormat="1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0" fillId="0" borderId="0" xfId="0" applyAlignment="1">
      <alignment horizontal="left" wrapText="1"/>
    </xf>
    <xf numFmtId="3" fontId="11" fillId="0" borderId="3" xfId="0" applyNumberFormat="1" applyFont="1" applyBorder="1"/>
    <xf numFmtId="0" fontId="12" fillId="3" borderId="0" xfId="1" applyFill="1"/>
    <xf numFmtId="0" fontId="12" fillId="0" borderId="0" xfId="1"/>
    <xf numFmtId="3" fontId="4" fillId="2" borderId="0" xfId="1" applyNumberFormat="1" applyFont="1" applyFill="1"/>
    <xf numFmtId="49" fontId="4" fillId="2" borderId="0" xfId="1" applyNumberFormat="1" applyFont="1" applyFill="1" applyAlignment="1">
      <alignment horizontal="center"/>
    </xf>
    <xf numFmtId="3" fontId="4" fillId="3" borderId="0" xfId="1" applyNumberFormat="1" applyFont="1" applyFill="1"/>
    <xf numFmtId="3" fontId="4" fillId="3" borderId="0" xfId="1" applyNumberFormat="1" applyFont="1" applyFill="1" applyAlignment="1">
      <alignment horizontal="center"/>
    </xf>
    <xf numFmtId="49" fontId="5" fillId="3" borderId="0" xfId="1" applyNumberFormat="1" applyFont="1" applyFill="1" applyAlignment="1">
      <alignment horizontal="center"/>
    </xf>
    <xf numFmtId="49" fontId="5" fillId="3" borderId="0" xfId="1" applyNumberFormat="1" applyFont="1" applyFill="1" applyAlignment="1"/>
    <xf numFmtId="3" fontId="6" fillId="3" borderId="0" xfId="1" applyNumberFormat="1" applyFont="1" applyFill="1"/>
    <xf numFmtId="3" fontId="15" fillId="3" borderId="0" xfId="1" applyNumberFormat="1" applyFont="1" applyFill="1" applyAlignment="1">
      <alignment horizontal="left" wrapText="1"/>
    </xf>
    <xf numFmtId="3" fontId="8" fillId="3" borderId="11" xfId="1" applyNumberFormat="1" applyFont="1" applyFill="1" applyBorder="1" applyAlignment="1">
      <alignment vertical="center"/>
    </xf>
    <xf numFmtId="3" fontId="8" fillId="3" borderId="9" xfId="1" applyNumberFormat="1" applyFont="1" applyFill="1" applyBorder="1" applyAlignment="1">
      <alignment vertical="center"/>
    </xf>
    <xf numFmtId="3" fontId="11" fillId="3" borderId="9" xfId="1" applyNumberFormat="1" applyFont="1" applyFill="1" applyBorder="1" applyAlignment="1">
      <alignment horizontal="center" vertical="center"/>
    </xf>
    <xf numFmtId="3" fontId="8" fillId="3" borderId="10" xfId="1" applyNumberFormat="1" applyFont="1" applyFill="1" applyBorder="1" applyAlignment="1">
      <alignment horizontal="center" vertical="center"/>
    </xf>
    <xf numFmtId="3" fontId="11" fillId="3" borderId="0" xfId="1" applyNumberFormat="1" applyFont="1" applyFill="1" applyAlignment="1">
      <alignment vertical="center"/>
    </xf>
    <xf numFmtId="164" fontId="11" fillId="3" borderId="0" xfId="1" applyNumberFormat="1" applyFont="1" applyFill="1" applyBorder="1" applyAlignment="1">
      <alignment horizontal="center" vertical="center"/>
    </xf>
    <xf numFmtId="3" fontId="11" fillId="3" borderId="0" xfId="1" applyNumberFormat="1" applyFont="1" applyFill="1" applyAlignment="1">
      <alignment horizontal="left" vertical="center" wrapText="1"/>
    </xf>
    <xf numFmtId="3" fontId="11" fillId="3" borderId="1" xfId="1" applyNumberFormat="1" applyFont="1" applyFill="1" applyBorder="1" applyAlignment="1">
      <alignment horizontal="center" vertical="center"/>
    </xf>
    <xf numFmtId="3" fontId="8" fillId="3" borderId="2" xfId="1" applyNumberFormat="1" applyFont="1" applyFill="1" applyBorder="1" applyAlignment="1">
      <alignment horizontal="center" vertical="center"/>
    </xf>
    <xf numFmtId="3" fontId="8" fillId="3" borderId="2" xfId="1" applyNumberFormat="1" applyFont="1" applyFill="1" applyBorder="1" applyAlignment="1">
      <alignment horizontal="center"/>
    </xf>
    <xf numFmtId="3" fontId="8" fillId="3" borderId="2" xfId="1" applyNumberFormat="1" applyFont="1" applyFill="1" applyBorder="1"/>
    <xf numFmtId="3" fontId="8" fillId="3" borderId="3" xfId="1" applyNumberFormat="1" applyFont="1" applyFill="1" applyBorder="1" applyAlignment="1">
      <alignment horizontal="center" vertical="center"/>
    </xf>
    <xf numFmtId="3" fontId="8" fillId="3" borderId="0" xfId="1" applyNumberFormat="1" applyFont="1" applyFill="1" applyBorder="1" applyAlignment="1">
      <alignment horizontal="center" vertical="center"/>
    </xf>
    <xf numFmtId="3" fontId="8" fillId="3" borderId="0" xfId="1" applyNumberFormat="1" applyFont="1" applyFill="1" applyBorder="1"/>
    <xf numFmtId="3" fontId="11" fillId="3" borderId="3" xfId="1" applyNumberFormat="1" applyFont="1" applyFill="1" applyBorder="1" applyAlignment="1">
      <alignment horizontal="center" vertical="center"/>
    </xf>
    <xf numFmtId="3" fontId="11" fillId="3" borderId="0" xfId="1" applyNumberFormat="1" applyFont="1" applyFill="1" applyBorder="1" applyAlignment="1">
      <alignment horizontal="center" vertical="center"/>
    </xf>
    <xf numFmtId="3" fontId="11" fillId="3" borderId="0" xfId="1" applyNumberFormat="1" applyFont="1" applyFill="1" applyBorder="1" applyAlignment="1">
      <alignment vertical="center"/>
    </xf>
    <xf numFmtId="3" fontId="11" fillId="3" borderId="0" xfId="1" applyNumberFormat="1" applyFont="1" applyFill="1" applyBorder="1" applyAlignment="1">
      <alignment horizontal="center"/>
    </xf>
    <xf numFmtId="3" fontId="11" fillId="3" borderId="0" xfId="1" applyNumberFormat="1" applyFont="1" applyFill="1" applyBorder="1"/>
    <xf numFmtId="3" fontId="11" fillId="3" borderId="0" xfId="1" applyNumberFormat="1" applyFont="1" applyFill="1" applyBorder="1" applyAlignment="1">
      <alignment horizontal="left" wrapText="1"/>
    </xf>
    <xf numFmtId="3" fontId="8" fillId="3" borderId="0" xfId="1" applyNumberFormat="1" applyFont="1" applyFill="1" applyBorder="1" applyAlignment="1">
      <alignment horizontal="center"/>
    </xf>
    <xf numFmtId="3" fontId="8" fillId="3" borderId="7" xfId="1" applyNumberFormat="1" applyFont="1" applyFill="1" applyBorder="1" applyAlignment="1">
      <alignment horizontal="center" vertical="center"/>
    </xf>
    <xf numFmtId="3" fontId="8" fillId="3" borderId="4" xfId="1" applyNumberFormat="1" applyFont="1" applyFill="1" applyBorder="1" applyAlignment="1">
      <alignment horizontal="center" vertical="center"/>
    </xf>
    <xf numFmtId="3" fontId="11" fillId="3" borderId="4" xfId="1" applyNumberFormat="1" applyFont="1" applyFill="1" applyBorder="1" applyAlignment="1">
      <alignment horizontal="center"/>
    </xf>
    <xf numFmtId="3" fontId="11" fillId="3" borderId="4" xfId="1" applyNumberFormat="1" applyFont="1" applyFill="1" applyBorder="1"/>
    <xf numFmtId="3" fontId="8" fillId="3" borderId="4" xfId="1" applyNumberFormat="1" applyFont="1" applyFill="1" applyBorder="1" applyAlignment="1">
      <alignment horizontal="center"/>
    </xf>
    <xf numFmtId="3" fontId="8" fillId="3" borderId="0" xfId="1" applyNumberFormat="1" applyFont="1" applyFill="1" applyAlignment="1">
      <alignment horizontal="center" vertical="center"/>
    </xf>
    <xf numFmtId="3" fontId="8" fillId="3" borderId="0" xfId="1" applyNumberFormat="1" applyFont="1" applyFill="1" applyAlignment="1">
      <alignment horizontal="left" vertical="center" wrapText="1"/>
    </xf>
    <xf numFmtId="3" fontId="11" fillId="3" borderId="0" xfId="1" applyNumberFormat="1" applyFont="1" applyFill="1"/>
    <xf numFmtId="3" fontId="8" fillId="3" borderId="0" xfId="1" applyNumberFormat="1" applyFont="1" applyFill="1" applyAlignment="1">
      <alignment horizontal="center"/>
    </xf>
    <xf numFmtId="3" fontId="8" fillId="3" borderId="0" xfId="1" applyNumberFormat="1" applyFont="1" applyFill="1" applyAlignment="1">
      <alignment horizontal="left" wrapText="1"/>
    </xf>
    <xf numFmtId="3" fontId="8" fillId="3" borderId="1" xfId="1" applyNumberFormat="1" applyFont="1" applyFill="1" applyBorder="1"/>
    <xf numFmtId="3" fontId="11" fillId="3" borderId="2" xfId="1" applyNumberFormat="1" applyFont="1" applyFill="1" applyBorder="1" applyAlignment="1">
      <alignment horizontal="center"/>
    </xf>
    <xf numFmtId="3" fontId="11" fillId="3" borderId="2" xfId="1" applyNumberFormat="1" applyFont="1" applyFill="1" applyBorder="1"/>
    <xf numFmtId="3" fontId="11" fillId="3" borderId="3" xfId="1" applyNumberFormat="1" applyFont="1" applyFill="1" applyBorder="1"/>
    <xf numFmtId="3" fontId="8" fillId="3" borderId="0" xfId="1" applyNumberFormat="1" applyFont="1" applyFill="1" applyBorder="1" applyAlignment="1"/>
    <xf numFmtId="0" fontId="8" fillId="3" borderId="3" xfId="1" applyFont="1" applyFill="1" applyBorder="1"/>
    <xf numFmtId="0" fontId="8" fillId="3" borderId="0" xfId="1" applyFont="1" applyFill="1" applyBorder="1"/>
    <xf numFmtId="0" fontId="11" fillId="3" borderId="3" xfId="1" applyFont="1" applyFill="1" applyBorder="1"/>
    <xf numFmtId="0" fontId="11" fillId="3" borderId="0" xfId="1" applyFont="1" applyFill="1" applyBorder="1"/>
    <xf numFmtId="3" fontId="11" fillId="3" borderId="0" xfId="1" applyNumberFormat="1" applyFont="1" applyFill="1" applyBorder="1" applyAlignment="1">
      <alignment horizontal="left"/>
    </xf>
    <xf numFmtId="3" fontId="8" fillId="3" borderId="7" xfId="1" applyNumberFormat="1" applyFont="1" applyFill="1" applyBorder="1"/>
    <xf numFmtId="3" fontId="8" fillId="3" borderId="4" xfId="1" applyNumberFormat="1" applyFont="1" applyFill="1" applyBorder="1"/>
    <xf numFmtId="3" fontId="11" fillId="3" borderId="0" xfId="1" applyNumberFormat="1" applyFont="1" applyFill="1" applyAlignment="1">
      <alignment horizontal="center"/>
    </xf>
    <xf numFmtId="3" fontId="11" fillId="3" borderId="0" xfId="1" applyNumberFormat="1" applyFont="1" applyFill="1" applyAlignment="1">
      <alignment horizontal="left" wrapText="1"/>
    </xf>
    <xf numFmtId="3" fontId="8" fillId="3" borderId="11" xfId="1" applyNumberFormat="1" applyFont="1" applyFill="1" applyBorder="1"/>
    <xf numFmtId="3" fontId="8" fillId="3" borderId="9" xfId="1" applyNumberFormat="1" applyFont="1" applyFill="1" applyBorder="1"/>
    <xf numFmtId="3" fontId="11" fillId="3" borderId="9" xfId="1" applyNumberFormat="1" applyFont="1" applyFill="1" applyBorder="1" applyAlignment="1">
      <alignment horizontal="center"/>
    </xf>
    <xf numFmtId="3" fontId="8" fillId="3" borderId="10" xfId="1" applyNumberFormat="1" applyFont="1" applyFill="1" applyBorder="1" applyAlignment="1">
      <alignment horizontal="center"/>
    </xf>
    <xf numFmtId="3" fontId="8" fillId="0" borderId="3" xfId="0" applyNumberFormat="1" applyFont="1" applyBorder="1"/>
    <xf numFmtId="3" fontId="16" fillId="3" borderId="0" xfId="1" applyNumberFormat="1" applyFont="1" applyFill="1" applyBorder="1" applyAlignment="1">
      <alignment horizontal="center"/>
    </xf>
    <xf numFmtId="3" fontId="17" fillId="3" borderId="0" xfId="1" applyNumberFormat="1" applyFont="1" applyFill="1" applyBorder="1" applyAlignment="1">
      <alignment horizontal="center"/>
    </xf>
    <xf numFmtId="3" fontId="18" fillId="3" borderId="0" xfId="1" applyNumberFormat="1" applyFont="1" applyFill="1" applyBorder="1" applyAlignment="1">
      <alignment horizontal="center" vertical="center"/>
    </xf>
    <xf numFmtId="3" fontId="18" fillId="3" borderId="0" xfId="1" applyNumberFormat="1" applyFont="1" applyFill="1" applyBorder="1" applyAlignment="1">
      <alignment horizontal="center"/>
    </xf>
    <xf numFmtId="3" fontId="19" fillId="3" borderId="0" xfId="1" applyNumberFormat="1" applyFont="1" applyFill="1" applyBorder="1" applyAlignment="1">
      <alignment horizontal="center"/>
    </xf>
    <xf numFmtId="3" fontId="9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Border="1" applyAlignment="1">
      <alignment horizontal="center"/>
    </xf>
    <xf numFmtId="3" fontId="20" fillId="0" borderId="0" xfId="0" applyNumberFormat="1" applyFont="1" applyBorder="1" applyAlignment="1">
      <alignment horizontal="center"/>
    </xf>
    <xf numFmtId="3" fontId="11" fillId="0" borderId="6" xfId="0" applyNumberFormat="1" applyFont="1" applyBorder="1" applyAlignment="1">
      <alignment horizontal="left" wrapText="1"/>
    </xf>
    <xf numFmtId="3" fontId="11" fillId="3" borderId="0" xfId="1" applyNumberFormat="1" applyFont="1" applyFill="1" applyBorder="1" applyAlignment="1">
      <alignment horizontal="center" wrapText="1"/>
    </xf>
    <xf numFmtId="3" fontId="8" fillId="3" borderId="0" xfId="1" applyNumberFormat="1" applyFont="1" applyFill="1" applyBorder="1" applyAlignment="1">
      <alignment horizontal="center" wrapText="1"/>
    </xf>
    <xf numFmtId="0" fontId="12" fillId="3" borderId="0" xfId="1" applyFill="1" applyBorder="1"/>
    <xf numFmtId="3" fontId="8" fillId="3" borderId="2" xfId="1" applyNumberFormat="1" applyFont="1" applyFill="1" applyBorder="1" applyAlignment="1">
      <alignment horizontal="left" wrapText="1"/>
    </xf>
    <xf numFmtId="0" fontId="12" fillId="3" borderId="2" xfId="1" applyFill="1" applyBorder="1"/>
    <xf numFmtId="0" fontId="12" fillId="3" borderId="5" xfId="1" applyFill="1" applyBorder="1"/>
    <xf numFmtId="0" fontId="12" fillId="3" borderId="6" xfId="1" applyFill="1" applyBorder="1"/>
    <xf numFmtId="3" fontId="11" fillId="3" borderId="4" xfId="1" applyNumberFormat="1" applyFont="1" applyFill="1" applyBorder="1" applyAlignment="1">
      <alignment horizontal="left" wrapText="1"/>
    </xf>
    <xf numFmtId="0" fontId="12" fillId="3" borderId="4" xfId="1" applyFill="1" applyBorder="1"/>
    <xf numFmtId="0" fontId="12" fillId="3" borderId="8" xfId="1" applyFill="1" applyBorder="1"/>
    <xf numFmtId="0" fontId="21" fillId="0" borderId="0" xfId="1" applyFont="1"/>
    <xf numFmtId="3" fontId="1" fillId="3" borderId="10" xfId="1" applyNumberFormat="1" applyFont="1" applyFill="1" applyBorder="1" applyAlignment="1">
      <alignment horizontal="center" vertical="center"/>
    </xf>
    <xf numFmtId="3" fontId="2" fillId="0" borderId="3" xfId="0" applyNumberFormat="1" applyFont="1" applyBorder="1"/>
    <xf numFmtId="3" fontId="2" fillId="3" borderId="3" xfId="1" applyNumberFormat="1" applyFont="1" applyFill="1" applyBorder="1" applyAlignment="1">
      <alignment horizontal="center" vertical="center"/>
    </xf>
    <xf numFmtId="3" fontId="2" fillId="3" borderId="0" xfId="1" applyNumberFormat="1" applyFont="1" applyFill="1" applyBorder="1" applyAlignment="1">
      <alignment horizontal="center" wrapText="1"/>
    </xf>
    <xf numFmtId="0" fontId="23" fillId="3" borderId="0" xfId="1" applyFont="1" applyFill="1"/>
    <xf numFmtId="2" fontId="0" fillId="0" borderId="0" xfId="0" applyNumberFormat="1" applyAlignment="1">
      <alignment horizontal="center" vertical="center"/>
    </xf>
    <xf numFmtId="3" fontId="8" fillId="3" borderId="0" xfId="1" applyNumberFormat="1" applyFont="1" applyFill="1" applyBorder="1" applyAlignment="1">
      <alignment vertical="center"/>
    </xf>
    <xf numFmtId="0" fontId="12" fillId="3" borderId="0" xfId="1" applyFill="1" applyAlignment="1">
      <alignment horizontal="center"/>
    </xf>
    <xf numFmtId="3" fontId="11" fillId="3" borderId="4" xfId="1" applyNumberFormat="1" applyFont="1" applyFill="1" applyBorder="1" applyAlignment="1">
      <alignment horizontal="center" wrapText="1"/>
    </xf>
    <xf numFmtId="49" fontId="22" fillId="2" borderId="0" xfId="1" applyNumberFormat="1" applyFont="1" applyFill="1" applyAlignment="1">
      <alignment horizontal="center"/>
    </xf>
    <xf numFmtId="49" fontId="5" fillId="2" borderId="0" xfId="1" applyNumberFormat="1" applyFont="1" applyFill="1" applyAlignment="1"/>
    <xf numFmtId="0" fontId="12" fillId="0" borderId="0" xfId="1" applyAlignment="1"/>
    <xf numFmtId="3" fontId="11" fillId="3" borderId="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11" fillId="3" borderId="0" xfId="1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3" fontId="2" fillId="3" borderId="0" xfId="1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49" fontId="5" fillId="2" borderId="0" xfId="0" applyNumberFormat="1" applyFont="1" applyFill="1" applyAlignment="1">
      <alignment horizontal="center"/>
    </xf>
    <xf numFmtId="49" fontId="5" fillId="2" borderId="0" xfId="0" applyNumberFormat="1" applyFont="1" applyFill="1" applyAlignment="1"/>
    <xf numFmtId="0" fontId="0" fillId="0" borderId="0" xfId="0" applyAlignment="1"/>
  </cellXfs>
  <cellStyles count="2">
    <cellStyle name="Normal" xfId="0" builtinId="0"/>
    <cellStyle name="Normal_Boat Club Accounts new (incomplete)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5"/>
  <sheetViews>
    <sheetView zoomScale="70" workbookViewId="0">
      <selection activeCell="G28" sqref="G27:G28"/>
    </sheetView>
  </sheetViews>
  <sheetFormatPr defaultColWidth="8" defaultRowHeight="12.75"/>
  <cols>
    <col min="1" max="1" width="4.375" style="66" customWidth="1"/>
    <col min="2" max="2" width="44.75" style="66" bestFit="1" customWidth="1"/>
    <col min="3" max="3" width="14.125" style="66" customWidth="1"/>
    <col min="4" max="4" width="8" style="66" customWidth="1"/>
    <col min="5" max="5" width="11" style="66" bestFit="1" customWidth="1"/>
    <col min="6" max="6" width="8" style="66" customWidth="1"/>
    <col min="7" max="7" width="10.875" style="66" bestFit="1" customWidth="1"/>
    <col min="8" max="8" width="8" style="66" customWidth="1"/>
    <col min="9" max="9" width="9.375" style="66" bestFit="1" customWidth="1"/>
    <col min="10" max="10" width="8" style="66" customWidth="1"/>
    <col min="11" max="11" width="9.25" style="66" customWidth="1"/>
    <col min="12" max="12" width="8" style="66" customWidth="1"/>
    <col min="13" max="13" width="9.25" style="66" customWidth="1"/>
    <col min="14" max="14" width="8" style="66" customWidth="1"/>
    <col min="15" max="15" width="9.25" style="66" customWidth="1"/>
    <col min="16" max="16" width="8" style="66" customWidth="1"/>
    <col min="17" max="17" width="31.875" style="66" customWidth="1"/>
    <col min="18" max="16384" width="8" style="66"/>
  </cols>
  <sheetData>
    <row r="1" spans="1:22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22" ht="18">
      <c r="A2" s="65"/>
      <c r="B2" s="67" t="s">
        <v>37</v>
      </c>
      <c r="C2" s="67"/>
      <c r="D2" s="67"/>
      <c r="E2" s="68" t="s">
        <v>35</v>
      </c>
      <c r="F2" s="154" t="s">
        <v>71</v>
      </c>
      <c r="G2" s="155"/>
      <c r="H2" s="155"/>
      <c r="I2" s="155"/>
      <c r="J2" s="156"/>
      <c r="K2" s="156"/>
      <c r="L2" s="65"/>
      <c r="M2" s="65"/>
      <c r="N2" s="65"/>
      <c r="O2" s="65"/>
      <c r="P2" s="65"/>
      <c r="Q2" s="65"/>
      <c r="R2" s="65"/>
      <c r="S2" s="65"/>
    </row>
    <row r="3" spans="1:22" ht="15.75" thickBot="1">
      <c r="A3" s="65"/>
      <c r="B3" s="69"/>
      <c r="C3" s="69"/>
      <c r="D3" s="69"/>
      <c r="E3" s="70"/>
      <c r="F3" s="71"/>
      <c r="G3" s="72"/>
      <c r="H3" s="72"/>
      <c r="I3" s="72"/>
      <c r="J3" s="73"/>
      <c r="K3" s="74"/>
      <c r="L3" s="65"/>
      <c r="M3" s="65"/>
      <c r="N3" s="65"/>
      <c r="O3" s="65"/>
      <c r="P3" s="65"/>
      <c r="Q3" s="65"/>
      <c r="R3" s="65"/>
      <c r="S3" s="65"/>
    </row>
    <row r="4" spans="1:22" ht="13.5" thickBot="1">
      <c r="A4" s="65"/>
      <c r="B4" s="75" t="s">
        <v>10</v>
      </c>
      <c r="C4" s="76"/>
      <c r="D4" s="76"/>
      <c r="E4" s="77"/>
      <c r="F4" s="77"/>
      <c r="G4" s="145">
        <v>196.49000000000058</v>
      </c>
      <c r="H4" s="79"/>
      <c r="I4" s="80"/>
      <c r="J4" s="79"/>
      <c r="K4" s="81"/>
      <c r="L4" s="65"/>
      <c r="M4" s="65"/>
      <c r="N4" s="65"/>
      <c r="O4" s="65"/>
      <c r="P4" s="65"/>
      <c r="Q4" s="65"/>
      <c r="R4" s="65"/>
      <c r="S4" s="65"/>
    </row>
    <row r="5" spans="1:22">
      <c r="A5" s="65"/>
      <c r="B5" s="82"/>
      <c r="C5" s="83" t="s">
        <v>9</v>
      </c>
      <c r="D5" s="83"/>
      <c r="E5" s="84" t="s">
        <v>67</v>
      </c>
      <c r="F5" s="84"/>
      <c r="G5" s="84" t="s">
        <v>68</v>
      </c>
      <c r="H5" s="85"/>
      <c r="I5" s="84" t="s">
        <v>69</v>
      </c>
      <c r="J5" s="83"/>
      <c r="K5" s="84" t="s">
        <v>9</v>
      </c>
      <c r="L5" s="84"/>
      <c r="M5" s="84" t="s">
        <v>66</v>
      </c>
      <c r="N5" s="84"/>
      <c r="O5" s="84" t="s">
        <v>74</v>
      </c>
      <c r="P5" s="84"/>
      <c r="Q5" s="84" t="s">
        <v>11</v>
      </c>
      <c r="R5" s="84"/>
      <c r="S5" s="84"/>
      <c r="V5" s="144" t="s">
        <v>70</v>
      </c>
    </row>
    <row r="6" spans="1:22">
      <c r="A6" s="65"/>
      <c r="B6" s="86" t="s">
        <v>1</v>
      </c>
      <c r="C6" s="87"/>
      <c r="D6" s="87"/>
      <c r="E6" s="88"/>
      <c r="F6" s="88"/>
      <c r="G6" s="88"/>
      <c r="H6" s="88"/>
      <c r="I6" s="88"/>
      <c r="J6" s="87"/>
      <c r="K6" s="88"/>
      <c r="L6" s="88"/>
      <c r="M6" s="151"/>
      <c r="N6" s="151"/>
      <c r="O6" s="151"/>
      <c r="P6" s="88"/>
      <c r="Q6" s="88"/>
      <c r="R6" s="88"/>
      <c r="S6" s="88"/>
    </row>
    <row r="7" spans="1:22">
      <c r="A7" s="65"/>
      <c r="B7" s="89" t="s">
        <v>38</v>
      </c>
      <c r="C7" s="90">
        <v>3100</v>
      </c>
      <c r="D7" s="90"/>
      <c r="E7" s="90">
        <v>1080</v>
      </c>
      <c r="F7" s="90"/>
      <c r="G7" s="90">
        <f>M7-V7</f>
        <v>1147</v>
      </c>
      <c r="H7" s="91"/>
      <c r="I7" s="90">
        <f t="shared" ref="I7:I13" si="0">G7-E7</f>
        <v>67</v>
      </c>
      <c r="J7" s="90"/>
      <c r="K7" s="90">
        <v>3100</v>
      </c>
      <c r="L7" s="90"/>
      <c r="M7" s="127">
        <v>2843</v>
      </c>
      <c r="N7" s="90"/>
      <c r="O7" s="90">
        <f t="shared" ref="O7:O13" si="1">M7-K7</f>
        <v>-257</v>
      </c>
      <c r="P7" s="90"/>
      <c r="Q7" s="157"/>
      <c r="R7" s="158"/>
      <c r="S7" s="90"/>
      <c r="V7" s="127">
        <v>1696</v>
      </c>
    </row>
    <row r="8" spans="1:22" ht="39" customHeight="1">
      <c r="A8" s="65"/>
      <c r="B8" s="89" t="s">
        <v>39</v>
      </c>
      <c r="C8" s="90">
        <v>1400</v>
      </c>
      <c r="D8" s="90"/>
      <c r="E8" s="150">
        <v>400</v>
      </c>
      <c r="F8" s="92"/>
      <c r="G8" s="90">
        <f t="shared" ref="G8:G13" si="2">M8-V8</f>
        <v>1481.6800000000003</v>
      </c>
      <c r="H8" s="93"/>
      <c r="I8" s="90">
        <f t="shared" si="0"/>
        <v>1081.6800000000003</v>
      </c>
      <c r="J8" s="90"/>
      <c r="K8" s="90">
        <v>1400</v>
      </c>
      <c r="L8" s="92"/>
      <c r="M8" s="127">
        <v>4955.68</v>
      </c>
      <c r="N8" s="90"/>
      <c r="O8" s="90">
        <f t="shared" si="1"/>
        <v>3555.6800000000003</v>
      </c>
      <c r="P8" s="92"/>
      <c r="Q8" s="159"/>
      <c r="R8" s="160"/>
      <c r="S8" s="92"/>
      <c r="V8" s="128">
        <v>3474</v>
      </c>
    </row>
    <row r="9" spans="1:22">
      <c r="A9" s="65"/>
      <c r="B9" s="89" t="s">
        <v>2</v>
      </c>
      <c r="C9" s="90">
        <v>6650</v>
      </c>
      <c r="D9" s="90"/>
      <c r="E9" s="92">
        <v>0</v>
      </c>
      <c r="F9" s="92"/>
      <c r="G9" s="90">
        <f t="shared" si="2"/>
        <v>0</v>
      </c>
      <c r="H9" s="93"/>
      <c r="I9" s="92">
        <f t="shared" si="0"/>
        <v>0</v>
      </c>
      <c r="J9" s="90"/>
      <c r="K9" s="90">
        <v>6650</v>
      </c>
      <c r="L9" s="92"/>
      <c r="M9" s="127">
        <v>6650</v>
      </c>
      <c r="N9" s="92"/>
      <c r="O9" s="92">
        <f t="shared" si="1"/>
        <v>0</v>
      </c>
      <c r="P9" s="92"/>
      <c r="Q9" s="134"/>
      <c r="R9" s="92"/>
      <c r="S9" s="92"/>
      <c r="V9" s="128">
        <v>6650</v>
      </c>
    </row>
    <row r="10" spans="1:22">
      <c r="A10" s="65"/>
      <c r="B10" s="89" t="s">
        <v>50</v>
      </c>
      <c r="C10" s="90">
        <v>0</v>
      </c>
      <c r="D10" s="90"/>
      <c r="E10" s="92">
        <v>0</v>
      </c>
      <c r="F10" s="92"/>
      <c r="G10" s="90">
        <f t="shared" si="2"/>
        <v>-1.17</v>
      </c>
      <c r="H10" s="93"/>
      <c r="I10" s="92">
        <f t="shared" si="0"/>
        <v>-1.17</v>
      </c>
      <c r="J10" s="90"/>
      <c r="K10" s="90">
        <v>0</v>
      </c>
      <c r="L10" s="92"/>
      <c r="M10" s="127">
        <v>0</v>
      </c>
      <c r="N10" s="92"/>
      <c r="O10" s="92">
        <f t="shared" si="1"/>
        <v>0</v>
      </c>
      <c r="P10" s="92"/>
      <c r="Q10" s="134"/>
      <c r="R10" s="92"/>
      <c r="S10" s="92"/>
      <c r="V10" s="128">
        <v>1.17</v>
      </c>
    </row>
    <row r="11" spans="1:22">
      <c r="A11" s="65"/>
      <c r="B11" s="89" t="s">
        <v>40</v>
      </c>
      <c r="C11" s="90">
        <v>0</v>
      </c>
      <c r="D11" s="90"/>
      <c r="E11" s="92">
        <v>0</v>
      </c>
      <c r="F11" s="92"/>
      <c r="G11" s="90">
        <f t="shared" si="2"/>
        <v>0</v>
      </c>
      <c r="H11" s="93"/>
      <c r="I11" s="92">
        <f t="shared" si="0"/>
        <v>0</v>
      </c>
      <c r="J11" s="90"/>
      <c r="K11" s="90">
        <v>0</v>
      </c>
      <c r="L11" s="92"/>
      <c r="M11" s="127">
        <v>427.2</v>
      </c>
      <c r="N11" s="92"/>
      <c r="O11" s="92">
        <f t="shared" si="1"/>
        <v>427.2</v>
      </c>
      <c r="P11" s="92"/>
      <c r="Q11" s="134"/>
      <c r="R11" s="92"/>
      <c r="S11" s="92"/>
      <c r="V11" s="128">
        <v>427.2</v>
      </c>
    </row>
    <row r="12" spans="1:22" ht="25.9" customHeight="1">
      <c r="A12" s="65"/>
      <c r="B12" s="89" t="s">
        <v>41</v>
      </c>
      <c r="C12" s="90">
        <v>8100</v>
      </c>
      <c r="D12" s="90"/>
      <c r="E12" s="92">
        <v>0</v>
      </c>
      <c r="F12" s="92"/>
      <c r="G12" s="90">
        <v>3280</v>
      </c>
      <c r="H12" s="93"/>
      <c r="I12" s="90">
        <f t="shared" si="0"/>
        <v>3280</v>
      </c>
      <c r="J12" s="90"/>
      <c r="K12" s="90">
        <v>8100</v>
      </c>
      <c r="L12" s="92"/>
      <c r="M12" s="34">
        <v>7280</v>
      </c>
      <c r="N12" s="92"/>
      <c r="O12" s="90">
        <f>M12-K12</f>
        <v>-820</v>
      </c>
      <c r="P12" s="92"/>
      <c r="Q12" s="159"/>
      <c r="R12" s="160"/>
      <c r="S12" s="92"/>
      <c r="V12" s="128">
        <v>5469.95</v>
      </c>
    </row>
    <row r="13" spans="1:22">
      <c r="A13" s="65"/>
      <c r="B13" s="89" t="s">
        <v>42</v>
      </c>
      <c r="C13" s="90">
        <v>0</v>
      </c>
      <c r="D13" s="90"/>
      <c r="E13" s="92">
        <v>0</v>
      </c>
      <c r="F13" s="92"/>
      <c r="G13" s="90">
        <f t="shared" si="2"/>
        <v>0</v>
      </c>
      <c r="H13" s="93"/>
      <c r="I13" s="92">
        <f t="shared" si="0"/>
        <v>0</v>
      </c>
      <c r="J13" s="90"/>
      <c r="K13" s="90">
        <v>0</v>
      </c>
      <c r="L13" s="92"/>
      <c r="M13" s="128">
        <v>0</v>
      </c>
      <c r="N13" s="92"/>
      <c r="O13" s="92">
        <f t="shared" si="1"/>
        <v>0</v>
      </c>
      <c r="P13" s="92"/>
      <c r="Q13" s="134"/>
      <c r="R13" s="92"/>
      <c r="S13" s="92"/>
      <c r="V13" s="128">
        <v>0</v>
      </c>
    </row>
    <row r="14" spans="1:22">
      <c r="A14" s="65"/>
      <c r="B14" s="86" t="s">
        <v>3</v>
      </c>
      <c r="C14" s="95">
        <f>SUM(C7:C13)</f>
        <v>19250</v>
      </c>
      <c r="D14" s="87"/>
      <c r="E14" s="95">
        <f>SUM(E7:E13)</f>
        <v>1480</v>
      </c>
      <c r="F14" s="95"/>
      <c r="G14" s="95">
        <f>SUM(G7:G12)</f>
        <v>5907.51</v>
      </c>
      <c r="H14" s="93"/>
      <c r="I14" s="95">
        <f>SUM(I7:I12)</f>
        <v>4427.51</v>
      </c>
      <c r="J14" s="87"/>
      <c r="K14" s="95">
        <f>SUM(K7:K13)</f>
        <v>19250</v>
      </c>
      <c r="L14" s="95"/>
      <c r="M14" s="129">
        <f>SUM(M7:M13)</f>
        <v>22155.88</v>
      </c>
      <c r="N14" s="95"/>
      <c r="O14" s="95">
        <f>SUM(O7:O13)</f>
        <v>2905.88</v>
      </c>
      <c r="P14" s="95"/>
      <c r="Q14" s="135"/>
      <c r="R14" s="95"/>
      <c r="S14" s="95"/>
      <c r="V14" s="129">
        <f>SUM(V7:V13)</f>
        <v>17718.32</v>
      </c>
    </row>
    <row r="15" spans="1:22">
      <c r="A15" s="65"/>
      <c r="B15" s="89"/>
      <c r="C15" s="90"/>
      <c r="D15" s="90"/>
      <c r="E15" s="95"/>
      <c r="F15" s="95"/>
      <c r="G15" s="95"/>
      <c r="H15" s="93"/>
      <c r="I15" s="95"/>
      <c r="J15" s="90"/>
      <c r="K15" s="90"/>
      <c r="L15" s="95"/>
      <c r="M15" s="126"/>
      <c r="N15" s="95"/>
      <c r="O15" s="95"/>
      <c r="P15" s="95"/>
      <c r="Q15" s="135"/>
      <c r="R15" s="95"/>
      <c r="S15" s="95"/>
      <c r="V15" s="126"/>
    </row>
    <row r="16" spans="1:22">
      <c r="A16" s="65"/>
      <c r="B16" s="89"/>
      <c r="C16" s="90"/>
      <c r="D16" s="90"/>
      <c r="E16" s="92"/>
      <c r="F16" s="92"/>
      <c r="G16" s="92"/>
      <c r="H16" s="93"/>
      <c r="I16" s="92"/>
      <c r="J16" s="90"/>
      <c r="K16" s="90"/>
      <c r="L16" s="92"/>
      <c r="M16" s="125"/>
      <c r="N16" s="92"/>
      <c r="O16" s="92"/>
      <c r="P16" s="92"/>
      <c r="Q16" s="134"/>
      <c r="R16" s="92"/>
      <c r="S16" s="92"/>
      <c r="V16" s="125"/>
    </row>
    <row r="17" spans="1:22">
      <c r="A17" s="65"/>
      <c r="B17" s="86" t="s">
        <v>4</v>
      </c>
      <c r="C17" s="87"/>
      <c r="D17" s="87"/>
      <c r="E17" s="92"/>
      <c r="F17" s="92"/>
      <c r="G17" s="92"/>
      <c r="H17" s="93"/>
      <c r="I17" s="95"/>
      <c r="J17" s="87"/>
      <c r="K17" s="87"/>
      <c r="L17" s="92"/>
      <c r="M17" s="125"/>
      <c r="N17" s="92"/>
      <c r="O17" s="92"/>
      <c r="P17" s="92"/>
      <c r="Q17" s="134"/>
      <c r="R17" s="92"/>
      <c r="S17" s="92"/>
      <c r="V17" s="125"/>
    </row>
    <row r="18" spans="1:22">
      <c r="A18" s="65"/>
      <c r="B18" s="89" t="s">
        <v>43</v>
      </c>
      <c r="C18" s="90">
        <v>3000</v>
      </c>
      <c r="D18" s="90"/>
      <c r="E18" s="92">
        <v>0</v>
      </c>
      <c r="F18" s="92"/>
      <c r="G18" s="90">
        <f t="shared" ref="G18:G29" si="3">M18-V18</f>
        <v>0</v>
      </c>
      <c r="H18" s="93"/>
      <c r="I18" s="92">
        <f t="shared" ref="I18:I30" si="4">E18-G18</f>
        <v>0</v>
      </c>
      <c r="J18" s="90"/>
      <c r="K18" s="90">
        <v>3000</v>
      </c>
      <c r="L18" s="92"/>
      <c r="M18" s="128">
        <v>3064.16</v>
      </c>
      <c r="N18" s="92"/>
      <c r="O18" s="92">
        <f t="shared" ref="O18:O30" si="5">K18-M18</f>
        <v>-64.159999999999854</v>
      </c>
      <c r="P18" s="92"/>
      <c r="Q18" s="134"/>
      <c r="R18" s="92"/>
      <c r="S18" s="92"/>
      <c r="V18" s="128">
        <v>3064.16</v>
      </c>
    </row>
    <row r="19" spans="1:22">
      <c r="A19" s="65"/>
      <c r="B19" s="89" t="s">
        <v>44</v>
      </c>
      <c r="C19" s="90">
        <v>937.19</v>
      </c>
      <c r="D19" s="90"/>
      <c r="E19" s="92">
        <v>782.19</v>
      </c>
      <c r="F19" s="92"/>
      <c r="G19" s="90">
        <f t="shared" si="3"/>
        <v>0</v>
      </c>
      <c r="H19" s="93"/>
      <c r="I19" s="92">
        <f t="shared" si="4"/>
        <v>782.19</v>
      </c>
      <c r="J19" s="90"/>
      <c r="K19" s="90">
        <v>937.19</v>
      </c>
      <c r="L19" s="92"/>
      <c r="M19" s="128">
        <v>972.34</v>
      </c>
      <c r="N19" s="92"/>
      <c r="O19" s="92">
        <f t="shared" si="5"/>
        <v>-35.149999999999977</v>
      </c>
      <c r="P19" s="92"/>
      <c r="Q19" s="134"/>
      <c r="R19" s="92"/>
      <c r="S19" s="92"/>
      <c r="V19" s="128">
        <v>972.34</v>
      </c>
    </row>
    <row r="20" spans="1:22">
      <c r="A20" s="65"/>
      <c r="B20" s="89" t="s">
        <v>45</v>
      </c>
      <c r="C20" s="90">
        <v>3762.6</v>
      </c>
      <c r="D20" s="90"/>
      <c r="E20" s="92">
        <v>1130</v>
      </c>
      <c r="F20" s="92"/>
      <c r="G20" s="90">
        <f t="shared" si="3"/>
        <v>1332.5</v>
      </c>
      <c r="H20" s="93"/>
      <c r="I20" s="92">
        <f t="shared" si="4"/>
        <v>-202.5</v>
      </c>
      <c r="J20" s="90"/>
      <c r="K20" s="90">
        <v>3762.6</v>
      </c>
      <c r="L20" s="92"/>
      <c r="M20" s="128">
        <v>3689.5</v>
      </c>
      <c r="N20" s="92"/>
      <c r="O20" s="92">
        <f t="shared" si="5"/>
        <v>73.099999999999909</v>
      </c>
      <c r="P20" s="92"/>
      <c r="Q20" s="134"/>
      <c r="R20" s="92"/>
      <c r="S20" s="92"/>
      <c r="V20" s="128">
        <v>2357</v>
      </c>
    </row>
    <row r="21" spans="1:22" ht="25.9" customHeight="1">
      <c r="A21" s="65"/>
      <c r="B21" s="89" t="s">
        <v>46</v>
      </c>
      <c r="C21" s="90">
        <v>750</v>
      </c>
      <c r="D21" s="90"/>
      <c r="E21" s="92">
        <v>0</v>
      </c>
      <c r="F21" s="92"/>
      <c r="G21" s="90">
        <f t="shared" si="3"/>
        <v>57</v>
      </c>
      <c r="H21" s="93"/>
      <c r="I21" s="92">
        <f t="shared" si="4"/>
        <v>-57</v>
      </c>
      <c r="J21" s="90"/>
      <c r="K21" s="90">
        <v>750</v>
      </c>
      <c r="L21" s="92"/>
      <c r="M21" s="128">
        <v>1075.3</v>
      </c>
      <c r="N21" s="92"/>
      <c r="O21" s="92">
        <f t="shared" si="5"/>
        <v>-325.29999999999995</v>
      </c>
      <c r="P21" s="92"/>
      <c r="Q21" s="159"/>
      <c r="R21" s="160"/>
      <c r="S21" s="92"/>
      <c r="V21" s="128">
        <v>1018.3</v>
      </c>
    </row>
    <row r="22" spans="1:22">
      <c r="A22" s="65"/>
      <c r="B22" s="89" t="s">
        <v>47</v>
      </c>
      <c r="C22" s="90">
        <v>350</v>
      </c>
      <c r="D22" s="90"/>
      <c r="E22" s="92">
        <v>0</v>
      </c>
      <c r="F22" s="92"/>
      <c r="G22" s="90">
        <f t="shared" si="3"/>
        <v>0</v>
      </c>
      <c r="H22" s="93"/>
      <c r="I22" s="92">
        <f t="shared" si="4"/>
        <v>0</v>
      </c>
      <c r="J22" s="90"/>
      <c r="K22" s="90">
        <v>350</v>
      </c>
      <c r="L22" s="92"/>
      <c r="M22" s="128">
        <v>415</v>
      </c>
      <c r="N22" s="92"/>
      <c r="O22" s="92">
        <f t="shared" si="5"/>
        <v>-65</v>
      </c>
      <c r="P22" s="92"/>
      <c r="Q22" s="134"/>
      <c r="R22" s="92"/>
      <c r="S22" s="92"/>
      <c r="V22" s="128">
        <v>415</v>
      </c>
    </row>
    <row r="23" spans="1:22">
      <c r="A23" s="65"/>
      <c r="B23" s="89" t="s">
        <v>5</v>
      </c>
      <c r="C23" s="90">
        <v>6410</v>
      </c>
      <c r="D23" s="90"/>
      <c r="E23" s="92">
        <v>2640</v>
      </c>
      <c r="F23" s="92"/>
      <c r="G23" s="90">
        <f t="shared" si="3"/>
        <v>2367.4800000000005</v>
      </c>
      <c r="H23" s="93"/>
      <c r="I23" s="92">
        <f t="shared" si="4"/>
        <v>272.51999999999953</v>
      </c>
      <c r="J23" s="90"/>
      <c r="K23" s="90">
        <v>6410</v>
      </c>
      <c r="L23" s="92"/>
      <c r="M23" s="128">
        <v>6321.68</v>
      </c>
      <c r="N23" s="92"/>
      <c r="O23" s="92">
        <f t="shared" si="5"/>
        <v>88.319999999999709</v>
      </c>
      <c r="P23" s="92"/>
      <c r="Q23" s="134"/>
      <c r="R23" s="92"/>
      <c r="S23" s="92"/>
      <c r="V23" s="128">
        <v>3954.2</v>
      </c>
    </row>
    <row r="24" spans="1:22">
      <c r="A24" s="65"/>
      <c r="B24" s="89" t="s">
        <v>48</v>
      </c>
      <c r="C24" s="90">
        <v>300</v>
      </c>
      <c r="D24" s="90"/>
      <c r="E24" s="92">
        <v>100</v>
      </c>
      <c r="F24" s="92"/>
      <c r="G24" s="90">
        <f t="shared" si="3"/>
        <v>40</v>
      </c>
      <c r="H24" s="93"/>
      <c r="I24" s="92">
        <f t="shared" si="4"/>
        <v>60</v>
      </c>
      <c r="J24" s="90"/>
      <c r="K24" s="90">
        <v>300</v>
      </c>
      <c r="L24" s="92"/>
      <c r="M24" s="128">
        <v>145</v>
      </c>
      <c r="N24" s="92"/>
      <c r="O24" s="92">
        <f t="shared" si="5"/>
        <v>155</v>
      </c>
      <c r="P24" s="92"/>
      <c r="Q24" s="134"/>
      <c r="R24" s="92"/>
      <c r="S24" s="92"/>
      <c r="V24" s="128">
        <v>105</v>
      </c>
    </row>
    <row r="25" spans="1:22">
      <c r="A25" s="65"/>
      <c r="B25" s="89" t="s">
        <v>49</v>
      </c>
      <c r="C25" s="90">
        <v>100</v>
      </c>
      <c r="D25" s="90"/>
      <c r="E25" s="92">
        <v>25</v>
      </c>
      <c r="F25" s="92"/>
      <c r="G25" s="90">
        <f t="shared" si="3"/>
        <v>66.509999999999991</v>
      </c>
      <c r="H25" s="93"/>
      <c r="I25" s="92">
        <f t="shared" si="4"/>
        <v>-41.509999999999991</v>
      </c>
      <c r="J25" s="90"/>
      <c r="K25" s="90">
        <v>100</v>
      </c>
      <c r="L25" s="92"/>
      <c r="M25" s="128">
        <v>149.35</v>
      </c>
      <c r="N25" s="92"/>
      <c r="O25" s="92">
        <f t="shared" si="5"/>
        <v>-49.349999999999994</v>
      </c>
      <c r="P25" s="92"/>
      <c r="Q25" s="134"/>
      <c r="R25" s="92"/>
      <c r="S25" s="92"/>
      <c r="V25" s="128">
        <v>82.84</v>
      </c>
    </row>
    <row r="26" spans="1:22">
      <c r="A26" s="65"/>
      <c r="B26" s="89" t="s">
        <v>50</v>
      </c>
      <c r="C26" s="90">
        <v>0</v>
      </c>
      <c r="D26" s="90"/>
      <c r="E26" s="92">
        <v>0</v>
      </c>
      <c r="F26" s="92"/>
      <c r="G26" s="90">
        <f t="shared" si="3"/>
        <v>153</v>
      </c>
      <c r="H26" s="93"/>
      <c r="I26" s="92">
        <f t="shared" si="4"/>
        <v>-153</v>
      </c>
      <c r="J26" s="90"/>
      <c r="K26" s="90">
        <v>0</v>
      </c>
      <c r="L26" s="92"/>
      <c r="M26" s="128">
        <v>153</v>
      </c>
      <c r="N26" s="92"/>
      <c r="O26" s="92">
        <f t="shared" si="5"/>
        <v>-153</v>
      </c>
      <c r="P26" s="92"/>
      <c r="Q26" s="148" t="s">
        <v>82</v>
      </c>
      <c r="R26" s="92"/>
      <c r="S26" s="92"/>
      <c r="V26" s="128">
        <v>0</v>
      </c>
    </row>
    <row r="27" spans="1:22">
      <c r="A27" s="65"/>
      <c r="B27" s="89" t="s">
        <v>51</v>
      </c>
      <c r="C27" s="90">
        <v>0</v>
      </c>
      <c r="D27" s="90"/>
      <c r="E27" s="92">
        <v>0</v>
      </c>
      <c r="F27" s="92"/>
      <c r="G27" s="90">
        <f t="shared" si="3"/>
        <v>-220.4</v>
      </c>
      <c r="H27" s="93"/>
      <c r="I27" s="92">
        <f t="shared" si="4"/>
        <v>220.4</v>
      </c>
      <c r="J27" s="90"/>
      <c r="K27" s="90">
        <v>0</v>
      </c>
      <c r="L27" s="92"/>
      <c r="M27" s="128">
        <v>1.64</v>
      </c>
      <c r="N27" s="92"/>
      <c r="O27" s="92">
        <f t="shared" si="5"/>
        <v>-1.64</v>
      </c>
      <c r="P27" s="92"/>
      <c r="Q27" s="159"/>
      <c r="R27" s="160"/>
      <c r="S27" s="92"/>
      <c r="V27" s="128">
        <v>222.04</v>
      </c>
    </row>
    <row r="28" spans="1:22">
      <c r="A28" s="65"/>
      <c r="B28" s="89" t="s">
        <v>6</v>
      </c>
      <c r="C28" s="90">
        <v>3100</v>
      </c>
      <c r="D28" s="90"/>
      <c r="E28" s="92">
        <v>700</v>
      </c>
      <c r="F28" s="92"/>
      <c r="G28" s="90">
        <v>1413</v>
      </c>
      <c r="H28" s="93"/>
      <c r="I28" s="92">
        <f t="shared" si="4"/>
        <v>-713</v>
      </c>
      <c r="J28" s="90"/>
      <c r="K28" s="90">
        <v>3100</v>
      </c>
      <c r="L28" s="92"/>
      <c r="M28" s="128">
        <v>6100</v>
      </c>
      <c r="N28" s="92"/>
      <c r="O28" s="92">
        <f t="shared" si="5"/>
        <v>-3000</v>
      </c>
      <c r="P28" s="92"/>
      <c r="Q28" s="161" t="s">
        <v>79</v>
      </c>
      <c r="R28" s="160"/>
      <c r="S28" s="92"/>
      <c r="V28" s="128">
        <v>4687.41</v>
      </c>
    </row>
    <row r="29" spans="1:22" ht="25.5">
      <c r="A29" s="65"/>
      <c r="B29" s="147" t="s">
        <v>80</v>
      </c>
      <c r="C29" s="90">
        <v>570</v>
      </c>
      <c r="D29" s="90"/>
      <c r="E29" s="92">
        <v>0</v>
      </c>
      <c r="F29" s="92"/>
      <c r="G29" s="90">
        <f t="shared" si="3"/>
        <v>64.100000000000023</v>
      </c>
      <c r="H29" s="93"/>
      <c r="I29" s="92">
        <f t="shared" si="4"/>
        <v>-64.100000000000023</v>
      </c>
      <c r="J29" s="90"/>
      <c r="K29" s="90">
        <v>570</v>
      </c>
      <c r="L29" s="92"/>
      <c r="M29" s="128">
        <v>788.58</v>
      </c>
      <c r="N29" s="92"/>
      <c r="O29" s="92">
        <f t="shared" si="5"/>
        <v>-218.58000000000004</v>
      </c>
      <c r="P29" s="92"/>
      <c r="Q29" s="148" t="s">
        <v>81</v>
      </c>
      <c r="R29" s="92"/>
      <c r="S29" s="92"/>
      <c r="V29" s="128">
        <v>724.48</v>
      </c>
    </row>
    <row r="30" spans="1:22" ht="25.9" customHeight="1">
      <c r="A30" s="65"/>
      <c r="B30" s="89" t="s">
        <v>7</v>
      </c>
      <c r="C30" s="90">
        <v>0</v>
      </c>
      <c r="D30" s="90"/>
      <c r="E30" s="92">
        <v>0</v>
      </c>
      <c r="F30" s="92"/>
      <c r="G30" s="90">
        <f>M30-V30</f>
        <v>0</v>
      </c>
      <c r="H30" s="93"/>
      <c r="I30" s="92">
        <f t="shared" si="4"/>
        <v>0</v>
      </c>
      <c r="J30" s="90"/>
      <c r="K30" s="90">
        <v>0</v>
      </c>
      <c r="L30" s="92"/>
      <c r="M30" s="128">
        <v>330</v>
      </c>
      <c r="N30" s="92"/>
      <c r="O30" s="92">
        <f t="shared" si="5"/>
        <v>-330</v>
      </c>
      <c r="P30" s="92"/>
      <c r="Q30" s="159" t="s">
        <v>63</v>
      </c>
      <c r="R30" s="162"/>
      <c r="S30" s="92"/>
      <c r="V30" s="128">
        <v>330</v>
      </c>
    </row>
    <row r="31" spans="1:22">
      <c r="A31" s="65"/>
      <c r="B31" s="86" t="s">
        <v>3</v>
      </c>
      <c r="C31" s="95">
        <f>SUM(C18:C30)</f>
        <v>19279.79</v>
      </c>
      <c r="D31" s="87"/>
      <c r="E31" s="95">
        <f>SUM(E18:E30)</f>
        <v>5377.1900000000005</v>
      </c>
      <c r="F31" s="95"/>
      <c r="G31" s="95">
        <f>SUM(G18:G30)</f>
        <v>5273.1900000000005</v>
      </c>
      <c r="H31" s="93"/>
      <c r="I31" s="95">
        <f>SUM(I18:I30)</f>
        <v>103.99999999999955</v>
      </c>
      <c r="J31" s="87"/>
      <c r="K31" s="95">
        <f>SUM(K18:K30)</f>
        <v>19279.79</v>
      </c>
      <c r="L31" s="95"/>
      <c r="M31" s="95">
        <f>SUM(M18:M30)</f>
        <v>23205.550000000003</v>
      </c>
      <c r="N31" s="95"/>
      <c r="O31" s="95">
        <f>SUM(O18:O30)</f>
        <v>-3925.76</v>
      </c>
      <c r="P31" s="95"/>
      <c r="Q31" s="95"/>
      <c r="R31" s="95"/>
      <c r="S31" s="95"/>
      <c r="V31" s="95">
        <f>SUM(V18:V30)</f>
        <v>17932.77</v>
      </c>
    </row>
    <row r="32" spans="1:22">
      <c r="A32" s="65"/>
      <c r="B32" s="89"/>
      <c r="C32" s="90"/>
      <c r="D32" s="90"/>
      <c r="E32" s="92"/>
      <c r="F32" s="92"/>
      <c r="G32" s="92"/>
      <c r="H32" s="93"/>
      <c r="I32" s="92"/>
      <c r="J32" s="90"/>
      <c r="K32" s="92"/>
      <c r="L32" s="92"/>
      <c r="M32" s="92"/>
      <c r="N32" s="92"/>
      <c r="O32" s="92"/>
      <c r="P32" s="92"/>
      <c r="Q32" s="92"/>
      <c r="R32" s="92"/>
      <c r="S32" s="92"/>
      <c r="V32" s="92"/>
    </row>
    <row r="33" spans="1:22" ht="25.9" customHeight="1" thickBot="1">
      <c r="A33" s="65"/>
      <c r="B33" s="96" t="s">
        <v>8</v>
      </c>
      <c r="C33" s="98">
        <f>C14-C31</f>
        <v>-29.790000000000873</v>
      </c>
      <c r="D33" s="97"/>
      <c r="E33" s="98">
        <f>E14-E31</f>
        <v>-3897.1900000000005</v>
      </c>
      <c r="F33" s="98"/>
      <c r="G33" s="98">
        <f>G14-G31</f>
        <v>634.31999999999971</v>
      </c>
      <c r="H33" s="99"/>
      <c r="I33" s="100">
        <f>I31+I14</f>
        <v>4531.51</v>
      </c>
      <c r="J33" s="97"/>
      <c r="K33" s="98">
        <f>K14-K31</f>
        <v>-29.790000000000873</v>
      </c>
      <c r="L33" s="98"/>
      <c r="M33" s="98">
        <f>M14-M31</f>
        <v>-1049.6700000000019</v>
      </c>
      <c r="N33" s="98"/>
      <c r="O33" s="98">
        <f>O31+O14</f>
        <v>-1019.8800000000001</v>
      </c>
      <c r="P33" s="98"/>
      <c r="Q33" s="153"/>
      <c r="R33" s="153"/>
      <c r="S33" s="98"/>
      <c r="V33" s="98">
        <f>V14-V31</f>
        <v>-214.45000000000073</v>
      </c>
    </row>
    <row r="34" spans="1:22" ht="13.5" thickBot="1">
      <c r="A34" s="65"/>
      <c r="B34" s="75" t="s">
        <v>12</v>
      </c>
      <c r="C34" s="76"/>
      <c r="D34" s="76"/>
      <c r="E34" s="77"/>
      <c r="F34" s="77"/>
      <c r="G34" s="78">
        <f>G4+G33</f>
        <v>830.81000000000029</v>
      </c>
      <c r="H34" s="79"/>
      <c r="I34" s="101"/>
      <c r="J34" s="79"/>
      <c r="K34" s="102"/>
      <c r="L34" s="65"/>
      <c r="M34" s="65"/>
      <c r="N34" s="65"/>
      <c r="O34" s="65"/>
      <c r="P34" s="65"/>
      <c r="Q34" s="65"/>
      <c r="R34" s="65"/>
      <c r="S34" s="65"/>
    </row>
    <row r="35" spans="1:22" ht="13.5" thickBot="1">
      <c r="A35" s="65"/>
      <c r="B35" s="93"/>
      <c r="C35" s="93"/>
      <c r="D35" s="93"/>
      <c r="E35" s="92"/>
      <c r="F35" s="92"/>
      <c r="G35" s="95"/>
      <c r="H35" s="103"/>
      <c r="I35" s="104"/>
      <c r="J35" s="103"/>
      <c r="K35" s="105"/>
      <c r="L35" s="65"/>
      <c r="M35" s="65"/>
      <c r="N35" s="65"/>
      <c r="O35" s="65"/>
      <c r="P35" s="65"/>
      <c r="Q35" s="65"/>
      <c r="R35" s="65"/>
      <c r="S35" s="65"/>
    </row>
    <row r="36" spans="1:22" ht="15.75">
      <c r="A36" s="65"/>
      <c r="B36" s="106" t="s">
        <v>13</v>
      </c>
      <c r="C36" s="85"/>
      <c r="D36" s="85"/>
      <c r="E36" s="107"/>
      <c r="F36" s="107"/>
      <c r="G36" s="84"/>
      <c r="H36" s="108"/>
      <c r="I36" s="84"/>
      <c r="J36" s="108"/>
      <c r="K36" s="137"/>
      <c r="L36" s="138"/>
      <c r="M36" s="139"/>
      <c r="N36" s="65"/>
      <c r="O36" s="65"/>
      <c r="P36" s="65"/>
      <c r="Q36" s="149"/>
      <c r="R36" s="65"/>
      <c r="S36" s="65"/>
    </row>
    <row r="37" spans="1:22">
      <c r="A37" s="65"/>
      <c r="B37" s="109"/>
      <c r="C37" s="93"/>
      <c r="D37" s="93"/>
      <c r="E37" s="92"/>
      <c r="F37" s="92"/>
      <c r="G37" s="95" t="s">
        <v>14</v>
      </c>
      <c r="H37" s="93"/>
      <c r="I37" s="110" t="s">
        <v>15</v>
      </c>
      <c r="J37" s="93"/>
      <c r="K37" s="94"/>
      <c r="L37" s="136"/>
      <c r="M37" s="140"/>
      <c r="N37" s="65"/>
      <c r="O37" s="65"/>
      <c r="P37" s="152"/>
      <c r="Q37" s="152"/>
      <c r="R37" s="65"/>
      <c r="S37" s="65"/>
    </row>
    <row r="38" spans="1:22">
      <c r="A38" s="65"/>
      <c r="B38" s="111" t="s">
        <v>52</v>
      </c>
      <c r="C38" s="112"/>
      <c r="D38" s="112"/>
      <c r="E38" s="92"/>
      <c r="F38" s="92"/>
      <c r="G38" s="95">
        <f>SUM(G39:G43)</f>
        <v>743</v>
      </c>
      <c r="H38" s="93"/>
      <c r="I38" s="93"/>
      <c r="J38" s="93"/>
      <c r="K38" s="94"/>
      <c r="L38" s="136"/>
      <c r="M38" s="140"/>
      <c r="N38" s="65"/>
      <c r="O38" s="65"/>
      <c r="P38" s="65"/>
      <c r="Q38" s="65"/>
      <c r="R38" s="65"/>
      <c r="S38" s="65"/>
    </row>
    <row r="39" spans="1:22">
      <c r="A39" s="65"/>
      <c r="B39" s="113" t="s">
        <v>53</v>
      </c>
      <c r="C39" s="114"/>
      <c r="D39" s="114"/>
      <c r="E39" s="92"/>
      <c r="F39" s="92"/>
      <c r="G39" s="92">
        <v>0</v>
      </c>
      <c r="H39" s="93"/>
      <c r="J39" s="93"/>
      <c r="K39" s="94"/>
      <c r="L39" s="136"/>
      <c r="M39" s="140"/>
      <c r="N39" s="65"/>
      <c r="O39" s="65"/>
      <c r="P39" s="65"/>
      <c r="Q39" s="65"/>
      <c r="R39" s="65"/>
      <c r="S39" s="65"/>
    </row>
    <row r="40" spans="1:22">
      <c r="A40" s="65"/>
      <c r="B40" s="113" t="s">
        <v>54</v>
      </c>
      <c r="C40" s="114"/>
      <c r="D40" s="114"/>
      <c r="E40" s="92"/>
      <c r="F40" s="92"/>
      <c r="G40" s="92">
        <v>53</v>
      </c>
      <c r="H40" s="93"/>
      <c r="I40" s="115" t="s">
        <v>64</v>
      </c>
      <c r="J40" s="93"/>
      <c r="K40" s="94"/>
      <c r="L40" s="136"/>
      <c r="M40" s="140"/>
      <c r="N40" s="65"/>
      <c r="O40" s="65"/>
      <c r="P40" s="65"/>
      <c r="Q40" s="65"/>
      <c r="R40" s="65"/>
      <c r="S40" s="65"/>
    </row>
    <row r="41" spans="1:22">
      <c r="A41" s="65"/>
      <c r="B41" s="113" t="s">
        <v>55</v>
      </c>
      <c r="C41" s="114"/>
      <c r="D41" s="114"/>
      <c r="E41" s="92"/>
      <c r="F41" s="92"/>
      <c r="G41" s="92">
        <v>690</v>
      </c>
      <c r="H41" s="93"/>
      <c r="I41" s="115" t="s">
        <v>65</v>
      </c>
      <c r="J41" s="93"/>
      <c r="K41" s="94"/>
      <c r="L41" s="136"/>
      <c r="M41" s="140"/>
      <c r="N41" s="65"/>
      <c r="O41" s="65"/>
      <c r="P41" s="65"/>
      <c r="Q41" s="65"/>
      <c r="R41" s="65"/>
      <c r="S41" s="65"/>
    </row>
    <row r="42" spans="1:22">
      <c r="A42" s="65"/>
      <c r="B42" s="113" t="s">
        <v>56</v>
      </c>
      <c r="C42" s="114"/>
      <c r="D42" s="114"/>
      <c r="E42" s="92"/>
      <c r="F42" s="92"/>
      <c r="G42" s="92">
        <v>0</v>
      </c>
      <c r="H42" s="93"/>
      <c r="I42" s="115"/>
      <c r="J42" s="93"/>
      <c r="K42" s="94"/>
      <c r="L42" s="136"/>
      <c r="M42" s="140"/>
      <c r="N42" s="65"/>
      <c r="O42" s="65"/>
      <c r="P42" s="65"/>
      <c r="Q42" s="65"/>
      <c r="R42" s="65"/>
      <c r="S42" s="65"/>
    </row>
    <row r="43" spans="1:22">
      <c r="A43" s="65"/>
      <c r="B43" s="113" t="s">
        <v>72</v>
      </c>
      <c r="C43" s="114"/>
      <c r="D43" s="114"/>
      <c r="E43" s="92"/>
      <c r="F43" s="92"/>
      <c r="G43" s="92">
        <v>0</v>
      </c>
      <c r="H43" s="93"/>
      <c r="I43" s="115"/>
      <c r="J43" s="93"/>
      <c r="K43" s="94"/>
      <c r="L43" s="136"/>
      <c r="M43" s="140"/>
      <c r="N43" s="65"/>
      <c r="O43" s="65"/>
      <c r="P43" s="65"/>
      <c r="Q43" s="65"/>
      <c r="R43" s="65"/>
      <c r="S43" s="65"/>
    </row>
    <row r="44" spans="1:22">
      <c r="A44" s="65"/>
      <c r="B44" s="113"/>
      <c r="C44" s="114"/>
      <c r="D44" s="114"/>
      <c r="E44" s="92"/>
      <c r="F44" s="92"/>
      <c r="G44" s="92"/>
      <c r="H44" s="93"/>
      <c r="I44" s="115"/>
      <c r="J44" s="93"/>
      <c r="K44" s="94"/>
      <c r="L44" s="136"/>
      <c r="M44" s="140"/>
      <c r="N44" s="65"/>
      <c r="O44" s="65"/>
      <c r="P44" s="65"/>
      <c r="Q44" s="65"/>
      <c r="R44" s="65"/>
      <c r="S44" s="65"/>
    </row>
    <row r="45" spans="1:22">
      <c r="A45" s="65"/>
      <c r="B45" s="111" t="s">
        <v>16</v>
      </c>
      <c r="C45" s="112"/>
      <c r="D45" s="112"/>
      <c r="E45" s="92"/>
      <c r="F45" s="92"/>
      <c r="G45" s="95">
        <f>SUM(G46:G48)</f>
        <v>0</v>
      </c>
      <c r="H45" s="93"/>
      <c r="I45" s="92"/>
      <c r="J45" s="93"/>
      <c r="K45" s="94"/>
      <c r="L45" s="136"/>
      <c r="M45" s="140"/>
      <c r="N45" s="65"/>
      <c r="O45" s="65"/>
      <c r="P45" s="65"/>
      <c r="Q45" s="65"/>
      <c r="R45" s="65"/>
      <c r="S45" s="65"/>
    </row>
    <row r="46" spans="1:22">
      <c r="A46" s="65"/>
      <c r="B46" s="113" t="s">
        <v>57</v>
      </c>
      <c r="C46" s="114"/>
      <c r="D46" s="114"/>
      <c r="E46" s="92"/>
      <c r="F46" s="92"/>
      <c r="G46" s="92">
        <v>0</v>
      </c>
      <c r="H46" s="93"/>
      <c r="I46" s="92"/>
      <c r="J46" s="93"/>
      <c r="K46" s="94"/>
      <c r="L46" s="136"/>
      <c r="M46" s="140"/>
      <c r="N46" s="65"/>
      <c r="O46" s="65"/>
      <c r="P46" s="65"/>
      <c r="Q46" s="65"/>
      <c r="R46" s="65"/>
      <c r="S46" s="65"/>
    </row>
    <row r="47" spans="1:22">
      <c r="A47" s="65"/>
      <c r="B47" s="113" t="s">
        <v>58</v>
      </c>
      <c r="C47" s="114"/>
      <c r="D47" s="114"/>
      <c r="E47" s="92"/>
      <c r="F47" s="92"/>
      <c r="G47" s="92">
        <v>0</v>
      </c>
      <c r="H47" s="93"/>
      <c r="I47" s="92"/>
      <c r="J47" s="93"/>
      <c r="K47" s="94"/>
      <c r="L47" s="136"/>
      <c r="M47" s="140"/>
      <c r="N47" s="65"/>
      <c r="O47" s="65"/>
      <c r="P47" s="65"/>
      <c r="Q47" s="65"/>
      <c r="R47" s="65"/>
      <c r="S47" s="65"/>
    </row>
    <row r="48" spans="1:22">
      <c r="A48" s="65"/>
      <c r="B48" s="113" t="s">
        <v>59</v>
      </c>
      <c r="C48" s="114"/>
      <c r="D48" s="114"/>
      <c r="E48" s="92"/>
      <c r="F48" s="92"/>
      <c r="G48" s="92">
        <v>0</v>
      </c>
      <c r="H48" s="93"/>
      <c r="I48" s="92"/>
      <c r="J48" s="93"/>
      <c r="K48" s="94"/>
      <c r="L48" s="136"/>
      <c r="M48" s="140"/>
      <c r="N48" s="65"/>
      <c r="O48" s="65"/>
      <c r="P48" s="65"/>
      <c r="Q48" s="65"/>
      <c r="R48" s="65"/>
      <c r="S48" s="65"/>
    </row>
    <row r="49" spans="1:19">
      <c r="A49" s="65"/>
      <c r="B49" s="109"/>
      <c r="C49" s="93"/>
      <c r="D49" s="93"/>
      <c r="E49" s="92"/>
      <c r="F49" s="92"/>
      <c r="G49" s="92"/>
      <c r="H49" s="93"/>
      <c r="I49" s="92"/>
      <c r="J49" s="93"/>
      <c r="K49" s="94"/>
      <c r="L49" s="136"/>
      <c r="M49" s="140"/>
      <c r="N49" s="65"/>
      <c r="O49" s="65"/>
      <c r="P49" s="65"/>
      <c r="Q49" s="65"/>
      <c r="R49" s="65"/>
      <c r="S49" s="65"/>
    </row>
    <row r="50" spans="1:19" ht="13.5" thickBot="1">
      <c r="A50" s="65"/>
      <c r="B50" s="116" t="s">
        <v>19</v>
      </c>
      <c r="C50" s="117"/>
      <c r="D50" s="117"/>
      <c r="E50" s="100"/>
      <c r="F50" s="100"/>
      <c r="G50" s="100">
        <f>G33+G38-G45</f>
        <v>1377.3199999999997</v>
      </c>
      <c r="H50" s="99"/>
      <c r="I50" s="98"/>
      <c r="J50" s="99"/>
      <c r="K50" s="141"/>
      <c r="L50" s="142"/>
      <c r="M50" s="143"/>
      <c r="N50" s="65"/>
      <c r="O50" s="65"/>
      <c r="P50" s="65"/>
      <c r="Q50" s="65"/>
      <c r="R50" s="65"/>
      <c r="S50" s="65"/>
    </row>
    <row r="51" spans="1:19">
      <c r="A51" s="65"/>
      <c r="B51" s="88"/>
      <c r="C51" s="88"/>
      <c r="D51" s="88"/>
      <c r="E51" s="95"/>
      <c r="F51" s="95"/>
      <c r="G51" s="95"/>
      <c r="H51" s="93"/>
      <c r="I51" s="92"/>
      <c r="J51" s="93"/>
      <c r="K51" s="94"/>
      <c r="L51" s="65"/>
      <c r="M51" s="65"/>
      <c r="N51" s="65"/>
      <c r="O51" s="65"/>
      <c r="P51" s="65"/>
      <c r="Q51" s="65"/>
      <c r="R51" s="65"/>
      <c r="S51" s="65"/>
    </row>
    <row r="52" spans="1:19" ht="13.5" thickBot="1">
      <c r="A52" s="65"/>
      <c r="B52" s="103"/>
      <c r="C52" s="103"/>
      <c r="D52" s="103"/>
      <c r="E52" s="118"/>
      <c r="F52" s="118"/>
      <c r="G52" s="118"/>
      <c r="H52" s="103"/>
      <c r="I52" s="118"/>
      <c r="J52" s="103"/>
      <c r="K52" s="119"/>
      <c r="L52" s="65"/>
      <c r="M52" s="65"/>
      <c r="N52" s="65"/>
      <c r="O52" s="65"/>
      <c r="P52" s="65"/>
      <c r="Q52" s="65"/>
      <c r="R52" s="65"/>
      <c r="S52" s="65"/>
    </row>
    <row r="53" spans="1:19" ht="13.5" thickBot="1">
      <c r="A53" s="65"/>
      <c r="B53" s="120" t="s">
        <v>20</v>
      </c>
      <c r="C53" s="121"/>
      <c r="D53" s="121"/>
      <c r="E53" s="122"/>
      <c r="F53" s="122"/>
      <c r="G53" s="123">
        <f>G34+G38-G45</f>
        <v>1573.8100000000004</v>
      </c>
      <c r="H53" s="103"/>
      <c r="I53" s="118"/>
      <c r="J53" s="103"/>
      <c r="K53" s="119"/>
      <c r="L53" s="65"/>
      <c r="M53" s="65"/>
      <c r="N53" s="65"/>
      <c r="O53" s="65"/>
      <c r="P53" s="65"/>
      <c r="Q53" s="65"/>
      <c r="R53" s="65"/>
      <c r="S53" s="65"/>
    </row>
    <row r="54" spans="1:19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</row>
    <row r="55" spans="1:19">
      <c r="A55" s="65"/>
    </row>
  </sheetData>
  <mergeCells count="10">
    <mergeCell ref="P37:Q37"/>
    <mergeCell ref="Q33:R33"/>
    <mergeCell ref="F2:K2"/>
    <mergeCell ref="Q7:R7"/>
    <mergeCell ref="Q8:R8"/>
    <mergeCell ref="Q12:R12"/>
    <mergeCell ref="Q21:R21"/>
    <mergeCell ref="Q27:R27"/>
    <mergeCell ref="Q28:R28"/>
    <mergeCell ref="Q30:R30"/>
  </mergeCells>
  <phoneticPr fontId="13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V44"/>
  <sheetViews>
    <sheetView showGridLines="0" tabSelected="1" zoomScale="70" workbookViewId="0">
      <selection activeCell="J57" sqref="J57"/>
    </sheetView>
  </sheetViews>
  <sheetFormatPr defaultColWidth="10.75" defaultRowHeight="12.75"/>
  <cols>
    <col min="1" max="1" width="5.75" style="1" customWidth="1"/>
    <col min="2" max="2" width="26.25" style="1" bestFit="1" customWidth="1"/>
    <col min="3" max="3" width="10.75" style="2"/>
    <col min="4" max="4" width="5.75" style="2" customWidth="1"/>
    <col min="5" max="5" width="10.75" style="2"/>
    <col min="6" max="6" width="5.625" style="2" customWidth="1"/>
    <col min="7" max="7" width="14.625" style="2" customWidth="1"/>
    <col min="8" max="8" width="5.75" style="1" customWidth="1"/>
    <col min="9" max="9" width="14.75" style="2" customWidth="1"/>
    <col min="10" max="10" width="5.75" style="2" customWidth="1"/>
    <col min="11" max="11" width="14.75" style="2" customWidth="1"/>
    <col min="12" max="12" width="5.625" style="2" customWidth="1"/>
    <col min="13" max="13" width="14.75" style="2" customWidth="1"/>
    <col min="14" max="14" width="5.75" style="2" customWidth="1"/>
    <col min="15" max="15" width="14.75" style="2" customWidth="1"/>
    <col min="16" max="16" width="5.75" style="1" customWidth="1"/>
    <col min="17" max="17" width="39.125" style="19" customWidth="1"/>
    <col min="18" max="18" width="5.75" style="1" customWidth="1"/>
    <col min="19" max="19" width="14.75" style="2" customWidth="1"/>
    <col min="20" max="20" width="5.75" style="1" customWidth="1"/>
    <col min="21" max="21" width="14.75" style="2" customWidth="1"/>
    <col min="22" max="16384" width="10.75" style="1"/>
  </cols>
  <sheetData>
    <row r="2" spans="2:22" s="4" customFormat="1" ht="15">
      <c r="B2" s="3" t="s">
        <v>0</v>
      </c>
      <c r="C2" s="62" t="s">
        <v>35</v>
      </c>
      <c r="D2" s="163" t="s">
        <v>73</v>
      </c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5"/>
      <c r="Q2" s="165"/>
      <c r="R2" s="63"/>
      <c r="S2" s="63"/>
      <c r="T2" s="63"/>
      <c r="U2" s="63"/>
    </row>
    <row r="3" spans="2:22" ht="13.5" thickBot="1"/>
    <row r="4" spans="2:22" s="26" customFormat="1" ht="21.95" customHeight="1" thickBot="1">
      <c r="B4" s="20" t="s">
        <v>10</v>
      </c>
      <c r="C4" s="21"/>
      <c r="D4" s="21"/>
      <c r="E4" s="22">
        <v>41773.08</v>
      </c>
      <c r="F4" s="60"/>
      <c r="G4" s="60"/>
      <c r="H4" s="23"/>
      <c r="I4" s="24"/>
      <c r="J4" s="24"/>
      <c r="K4" s="24"/>
      <c r="L4" s="24"/>
      <c r="M4" s="24"/>
      <c r="N4" s="24"/>
      <c r="O4" s="24"/>
      <c r="P4" s="24"/>
      <c r="Q4" s="25"/>
      <c r="S4" s="33"/>
      <c r="T4" s="35"/>
      <c r="U4" s="33"/>
      <c r="V4" s="35"/>
    </row>
    <row r="5" spans="2:22">
      <c r="B5" s="5"/>
      <c r="C5" s="27" t="s">
        <v>9</v>
      </c>
      <c r="D5" s="27"/>
      <c r="E5" s="27" t="s">
        <v>67</v>
      </c>
      <c r="F5" s="27"/>
      <c r="G5" s="27" t="s">
        <v>68</v>
      </c>
      <c r="H5" s="28"/>
      <c r="I5" s="27" t="s">
        <v>69</v>
      </c>
      <c r="J5" s="27"/>
      <c r="K5" s="27" t="s">
        <v>9</v>
      </c>
      <c r="L5" s="27"/>
      <c r="M5" s="27" t="s">
        <v>66</v>
      </c>
      <c r="N5" s="27"/>
      <c r="O5" s="27" t="s">
        <v>74</v>
      </c>
      <c r="P5" s="28"/>
      <c r="Q5" s="29" t="s">
        <v>11</v>
      </c>
      <c r="S5" s="9"/>
      <c r="T5" s="59"/>
      <c r="U5" s="9"/>
      <c r="V5" s="12"/>
    </row>
    <row r="6" spans="2:22">
      <c r="B6" s="8" t="s">
        <v>21</v>
      </c>
      <c r="C6" s="14"/>
      <c r="D6" s="14"/>
      <c r="E6" s="14"/>
      <c r="F6" s="14"/>
      <c r="G6" s="14"/>
      <c r="H6" s="12"/>
      <c r="I6" s="14"/>
      <c r="J6" s="14"/>
      <c r="K6" s="14"/>
      <c r="L6" s="14"/>
      <c r="M6" s="14"/>
      <c r="N6" s="14"/>
      <c r="O6" s="14"/>
      <c r="P6" s="12"/>
      <c r="Q6" s="30"/>
      <c r="S6" s="9"/>
      <c r="T6" s="10"/>
      <c r="U6" s="9"/>
      <c r="V6" s="12"/>
    </row>
    <row r="7" spans="2:22">
      <c r="B7" s="13" t="s">
        <v>22</v>
      </c>
      <c r="C7" s="14">
        <v>4250</v>
      </c>
      <c r="D7" s="14"/>
      <c r="E7" s="131">
        <v>0</v>
      </c>
      <c r="F7" s="14"/>
      <c r="G7" s="131">
        <v>0</v>
      </c>
      <c r="H7" s="12"/>
      <c r="I7" s="14">
        <f>G7-E7</f>
        <v>0</v>
      </c>
      <c r="J7" s="14"/>
      <c r="K7" s="131">
        <v>4250</v>
      </c>
      <c r="L7" s="14"/>
      <c r="M7" s="131">
        <v>4250</v>
      </c>
      <c r="N7" s="14"/>
      <c r="O7" s="14">
        <f>M7-K7</f>
        <v>0</v>
      </c>
      <c r="P7" s="12"/>
      <c r="Q7" s="30"/>
      <c r="S7" s="14"/>
      <c r="T7" s="12"/>
      <c r="U7" s="14"/>
      <c r="V7" s="12"/>
    </row>
    <row r="8" spans="2:22">
      <c r="B8" s="13" t="s">
        <v>23</v>
      </c>
      <c r="C8" s="14">
        <v>3000</v>
      </c>
      <c r="D8" s="14"/>
      <c r="E8" s="131">
        <v>0</v>
      </c>
      <c r="F8" s="14"/>
      <c r="G8" s="131">
        <v>0</v>
      </c>
      <c r="H8" s="12"/>
      <c r="I8" s="14">
        <f>G8-E8</f>
        <v>0</v>
      </c>
      <c r="J8" s="14"/>
      <c r="K8" s="131">
        <v>3000</v>
      </c>
      <c r="L8" s="14"/>
      <c r="M8" s="131">
        <v>3000</v>
      </c>
      <c r="N8" s="14"/>
      <c r="O8" s="14">
        <f>M8-K8</f>
        <v>0</v>
      </c>
      <c r="P8" s="12"/>
      <c r="Q8" s="30"/>
      <c r="S8" s="14"/>
      <c r="T8" s="12"/>
      <c r="U8" s="14"/>
      <c r="V8" s="12"/>
    </row>
    <row r="9" spans="2:22">
      <c r="B9" s="146" t="s">
        <v>75</v>
      </c>
      <c r="C9" s="14">
        <v>12000</v>
      </c>
      <c r="D9" s="9"/>
      <c r="E9" s="131">
        <v>4000</v>
      </c>
      <c r="F9" s="61"/>
      <c r="G9" s="131">
        <v>3720.71</v>
      </c>
      <c r="H9" s="12"/>
      <c r="I9" s="14">
        <f>G9-E9</f>
        <v>-279.28999999999996</v>
      </c>
      <c r="J9" s="14"/>
      <c r="K9" s="131">
        <v>12000</v>
      </c>
      <c r="L9" s="14"/>
      <c r="M9" s="131">
        <v>9678.76</v>
      </c>
      <c r="N9" s="14"/>
      <c r="O9" s="14">
        <f>M9-K9</f>
        <v>-2321.2399999999998</v>
      </c>
      <c r="P9" s="12"/>
      <c r="Q9" s="133"/>
      <c r="S9" s="9"/>
      <c r="T9" s="12"/>
      <c r="U9" s="9"/>
      <c r="V9" s="12"/>
    </row>
    <row r="10" spans="2:22">
      <c r="B10" s="8" t="s">
        <v>24</v>
      </c>
      <c r="C10" s="9">
        <f>SUM(C7:C9)</f>
        <v>19250</v>
      </c>
      <c r="D10" s="9"/>
      <c r="E10" s="132">
        <f>SUM(E7:E9)</f>
        <v>4000</v>
      </c>
      <c r="F10" s="9"/>
      <c r="G10" s="132">
        <f>SUM(G7:G9)</f>
        <v>3720.71</v>
      </c>
      <c r="H10" s="9"/>
      <c r="I10" s="9">
        <f>SUM(I7:I9)</f>
        <v>-279.28999999999996</v>
      </c>
      <c r="J10" s="9"/>
      <c r="K10" s="132">
        <f>SUM(K7:K9)</f>
        <v>19250</v>
      </c>
      <c r="L10" s="9"/>
      <c r="M10" s="132">
        <f>SUM(M7:M9)</f>
        <v>16928.760000000002</v>
      </c>
      <c r="N10" s="9"/>
      <c r="O10" s="9">
        <f>SUM(O7:O9)</f>
        <v>-2321.2399999999998</v>
      </c>
      <c r="P10" s="12"/>
      <c r="Q10" s="30"/>
      <c r="S10" s="14"/>
      <c r="T10" s="12"/>
      <c r="U10" s="14"/>
      <c r="V10" s="12"/>
    </row>
    <row r="11" spans="2:22">
      <c r="B11" s="13"/>
      <c r="C11" s="14"/>
      <c r="D11" s="14"/>
      <c r="E11" s="131"/>
      <c r="F11" s="14"/>
      <c r="G11" s="131"/>
      <c r="H11" s="12"/>
      <c r="I11" s="9"/>
      <c r="J11" s="9"/>
      <c r="K11" s="132"/>
      <c r="L11" s="9"/>
      <c r="M11" s="132"/>
      <c r="N11" s="9"/>
      <c r="O11" s="9"/>
      <c r="P11" s="12"/>
      <c r="Q11" s="32"/>
      <c r="S11" s="9"/>
      <c r="T11" s="12"/>
      <c r="U11" s="9"/>
      <c r="V11" s="12"/>
    </row>
    <row r="12" spans="2:22" s="26" customFormat="1">
      <c r="B12" s="8" t="s">
        <v>25</v>
      </c>
      <c r="C12" s="14"/>
      <c r="D12" s="33"/>
      <c r="E12" s="34"/>
      <c r="F12" s="34"/>
      <c r="G12" s="34"/>
      <c r="H12" s="35"/>
      <c r="I12" s="33"/>
      <c r="J12" s="33"/>
      <c r="K12" s="34"/>
      <c r="L12" s="33"/>
      <c r="M12" s="130"/>
      <c r="N12" s="33"/>
      <c r="O12" s="33"/>
      <c r="P12" s="35"/>
      <c r="Q12" s="36"/>
      <c r="S12" s="33"/>
      <c r="T12" s="35"/>
      <c r="U12" s="33"/>
      <c r="V12" s="35"/>
    </row>
    <row r="13" spans="2:22" s="26" customFormat="1">
      <c r="B13" s="64" t="s">
        <v>36</v>
      </c>
      <c r="C13" s="14">
        <v>0</v>
      </c>
      <c r="D13" s="33"/>
      <c r="E13" s="34">
        <v>0</v>
      </c>
      <c r="F13" s="34"/>
      <c r="G13" s="34">
        <v>0</v>
      </c>
      <c r="H13" s="35"/>
      <c r="I13" s="14">
        <f>E13-G13</f>
        <v>0</v>
      </c>
      <c r="J13" s="14"/>
      <c r="K13" s="131">
        <v>0</v>
      </c>
      <c r="L13" s="14"/>
      <c r="M13" s="34">
        <v>8</v>
      </c>
      <c r="N13" s="14"/>
      <c r="O13" s="14">
        <f>K13-M13</f>
        <v>-8</v>
      </c>
      <c r="P13" s="35"/>
      <c r="Q13" s="36"/>
      <c r="S13" s="33"/>
      <c r="T13" s="35"/>
      <c r="U13" s="33"/>
      <c r="V13" s="35"/>
    </row>
    <row r="14" spans="2:22" s="26" customFormat="1">
      <c r="B14" s="64" t="s">
        <v>5</v>
      </c>
      <c r="C14" s="14">
        <v>0</v>
      </c>
      <c r="D14" s="33"/>
      <c r="E14" s="34">
        <v>0</v>
      </c>
      <c r="F14" s="34"/>
      <c r="G14" s="34">
        <v>0</v>
      </c>
      <c r="H14" s="35"/>
      <c r="I14" s="14">
        <f t="shared" ref="I14:I25" si="0">E14-G14</f>
        <v>0</v>
      </c>
      <c r="J14" s="14"/>
      <c r="K14" s="131">
        <v>0</v>
      </c>
      <c r="L14" s="14"/>
      <c r="M14" s="34">
        <v>1817.5</v>
      </c>
      <c r="N14" s="14"/>
      <c r="O14" s="14">
        <f t="shared" ref="O14:O25" si="1">K14-M14</f>
        <v>-1817.5</v>
      </c>
      <c r="P14" s="35"/>
      <c r="Q14" s="36"/>
      <c r="S14" s="33"/>
      <c r="T14" s="35"/>
      <c r="U14" s="33"/>
      <c r="V14" s="35"/>
    </row>
    <row r="15" spans="2:22">
      <c r="B15" s="13" t="s">
        <v>26</v>
      </c>
      <c r="C15" s="14">
        <v>3000</v>
      </c>
      <c r="D15" s="14"/>
      <c r="E15" s="131">
        <v>1000</v>
      </c>
      <c r="F15" s="14"/>
      <c r="G15" s="131">
        <v>0</v>
      </c>
      <c r="H15" s="12"/>
      <c r="I15" s="14">
        <f t="shared" si="0"/>
        <v>1000</v>
      </c>
      <c r="J15" s="14"/>
      <c r="K15" s="131">
        <v>3000</v>
      </c>
      <c r="L15" s="14"/>
      <c r="M15" s="131">
        <v>0</v>
      </c>
      <c r="N15" s="14"/>
      <c r="O15" s="14">
        <f t="shared" si="1"/>
        <v>3000</v>
      </c>
      <c r="P15" s="12"/>
      <c r="Q15" s="37" t="s">
        <v>76</v>
      </c>
      <c r="S15" s="14"/>
      <c r="T15" s="12"/>
      <c r="U15" s="14"/>
      <c r="V15" s="12"/>
    </row>
    <row r="16" spans="2:22">
      <c r="B16" s="13" t="s">
        <v>27</v>
      </c>
      <c r="C16" s="14">
        <v>0</v>
      </c>
      <c r="D16" s="14"/>
      <c r="E16" s="131">
        <v>0</v>
      </c>
      <c r="F16" s="14"/>
      <c r="G16" s="131">
        <v>0</v>
      </c>
      <c r="H16" s="12"/>
      <c r="I16" s="14">
        <f t="shared" si="0"/>
        <v>0</v>
      </c>
      <c r="J16" s="14"/>
      <c r="K16" s="131">
        <v>0</v>
      </c>
      <c r="L16" s="14"/>
      <c r="M16" s="131">
        <v>0</v>
      </c>
      <c r="N16" s="14"/>
      <c r="O16" s="14">
        <f t="shared" si="1"/>
        <v>0</v>
      </c>
      <c r="P16" s="12"/>
      <c r="Q16" s="30"/>
      <c r="S16" s="14"/>
      <c r="T16" s="12"/>
      <c r="U16" s="14"/>
      <c r="V16" s="12"/>
    </row>
    <row r="17" spans="2:22">
      <c r="B17" s="146" t="s">
        <v>83</v>
      </c>
      <c r="C17" s="14">
        <v>0</v>
      </c>
      <c r="D17" s="14"/>
      <c r="E17" s="131">
        <v>534</v>
      </c>
      <c r="F17" s="14"/>
      <c r="G17" s="131">
        <v>0</v>
      </c>
      <c r="H17" s="12"/>
      <c r="I17" s="14">
        <f t="shared" si="0"/>
        <v>534</v>
      </c>
      <c r="J17" s="14"/>
      <c r="K17" s="131">
        <v>0</v>
      </c>
      <c r="L17" s="14"/>
      <c r="M17" s="131">
        <v>534</v>
      </c>
      <c r="N17" s="14"/>
      <c r="O17" s="14">
        <f t="shared" si="1"/>
        <v>-534</v>
      </c>
      <c r="P17" s="12"/>
      <c r="Q17" s="37" t="s">
        <v>77</v>
      </c>
      <c r="S17" s="14"/>
      <c r="T17" s="12"/>
      <c r="U17" s="14"/>
      <c r="V17" s="12"/>
    </row>
    <row r="18" spans="2:22">
      <c r="B18" s="13" t="s">
        <v>28</v>
      </c>
      <c r="C18" s="14">
        <v>0</v>
      </c>
      <c r="D18" s="14"/>
      <c r="E18" s="131">
        <v>0</v>
      </c>
      <c r="F18" s="14"/>
      <c r="G18" s="131">
        <v>0</v>
      </c>
      <c r="H18" s="12"/>
      <c r="I18" s="14">
        <f t="shared" si="0"/>
        <v>0</v>
      </c>
      <c r="J18" s="14"/>
      <c r="K18" s="131">
        <v>0</v>
      </c>
      <c r="L18" s="14"/>
      <c r="M18" s="131">
        <v>0</v>
      </c>
      <c r="N18" s="14"/>
      <c r="O18" s="14">
        <f t="shared" si="1"/>
        <v>0</v>
      </c>
      <c r="P18" s="12"/>
      <c r="Q18" s="30"/>
      <c r="S18" s="14"/>
      <c r="T18" s="12"/>
      <c r="U18" s="14"/>
      <c r="V18" s="12"/>
    </row>
    <row r="19" spans="2:22">
      <c r="B19" s="13" t="s">
        <v>29</v>
      </c>
      <c r="C19" s="14">
        <v>2000</v>
      </c>
      <c r="D19" s="14"/>
      <c r="E19" s="131">
        <v>0</v>
      </c>
      <c r="F19" s="14"/>
      <c r="G19" s="131">
        <v>0</v>
      </c>
      <c r="H19" s="12"/>
      <c r="I19" s="14">
        <f t="shared" si="0"/>
        <v>0</v>
      </c>
      <c r="J19" s="14"/>
      <c r="K19" s="131">
        <v>2000</v>
      </c>
      <c r="L19" s="14"/>
      <c r="M19" s="131">
        <v>0</v>
      </c>
      <c r="N19" s="14"/>
      <c r="O19" s="14">
        <f t="shared" si="1"/>
        <v>2000</v>
      </c>
      <c r="P19" s="12"/>
      <c r="Q19" s="30"/>
      <c r="S19" s="14"/>
      <c r="T19" s="12"/>
      <c r="U19" s="14"/>
      <c r="V19" s="12"/>
    </row>
    <row r="20" spans="2:22">
      <c r="B20" s="13" t="s">
        <v>61</v>
      </c>
      <c r="C20" s="14">
        <v>1000</v>
      </c>
      <c r="D20" s="14"/>
      <c r="E20" s="131">
        <v>0</v>
      </c>
      <c r="F20" s="14"/>
      <c r="G20" s="131">
        <v>0</v>
      </c>
      <c r="H20" s="12"/>
      <c r="I20" s="14">
        <f t="shared" si="0"/>
        <v>0</v>
      </c>
      <c r="J20" s="14"/>
      <c r="K20" s="131">
        <v>1000</v>
      </c>
      <c r="L20" s="14"/>
      <c r="M20" s="131">
        <v>0</v>
      </c>
      <c r="N20" s="14"/>
      <c r="O20" s="14">
        <f t="shared" si="1"/>
        <v>1000</v>
      </c>
      <c r="P20" s="12"/>
      <c r="Q20" s="30"/>
      <c r="S20" s="14"/>
      <c r="T20" s="12"/>
      <c r="U20" s="14"/>
      <c r="V20" s="12"/>
    </row>
    <row r="21" spans="2:22">
      <c r="B21" s="13" t="s">
        <v>30</v>
      </c>
      <c r="C21" s="14">
        <v>300</v>
      </c>
      <c r="D21" s="14"/>
      <c r="E21" s="131">
        <v>72</v>
      </c>
      <c r="F21" s="14"/>
      <c r="G21" s="131">
        <v>0</v>
      </c>
      <c r="H21" s="12"/>
      <c r="I21" s="14">
        <f>E21-G21</f>
        <v>72</v>
      </c>
      <c r="J21" s="14"/>
      <c r="K21" s="131">
        <v>300</v>
      </c>
      <c r="L21" s="14"/>
      <c r="M21" s="131">
        <v>72</v>
      </c>
      <c r="N21" s="14"/>
      <c r="O21" s="14">
        <f t="shared" si="1"/>
        <v>228</v>
      </c>
      <c r="P21" s="12"/>
      <c r="Q21" s="37" t="s">
        <v>78</v>
      </c>
      <c r="S21" s="14"/>
      <c r="T21" s="12"/>
      <c r="U21" s="14"/>
      <c r="V21" s="12"/>
    </row>
    <row r="22" spans="2:22">
      <c r="B22" s="13" t="s">
        <v>31</v>
      </c>
      <c r="C22" s="14">
        <v>250</v>
      </c>
      <c r="D22" s="14"/>
      <c r="E22" s="131">
        <v>0</v>
      </c>
      <c r="F22" s="14"/>
      <c r="G22" s="131">
        <v>0</v>
      </c>
      <c r="H22" s="12"/>
      <c r="I22" s="14">
        <f t="shared" si="0"/>
        <v>0</v>
      </c>
      <c r="J22" s="14"/>
      <c r="K22" s="131">
        <v>250</v>
      </c>
      <c r="L22" s="14"/>
      <c r="M22" s="131">
        <v>250</v>
      </c>
      <c r="N22" s="14"/>
      <c r="O22" s="14">
        <f t="shared" si="1"/>
        <v>0</v>
      </c>
      <c r="P22" s="12"/>
      <c r="Q22" s="30"/>
      <c r="S22" s="14"/>
      <c r="T22" s="12"/>
      <c r="U22" s="14"/>
      <c r="V22" s="12"/>
    </row>
    <row r="23" spans="2:22">
      <c r="B23" s="13" t="s">
        <v>32</v>
      </c>
      <c r="C23" s="14">
        <v>500</v>
      </c>
      <c r="D23" s="14"/>
      <c r="E23" s="131">
        <v>0</v>
      </c>
      <c r="F23" s="14"/>
      <c r="G23" s="131">
        <v>0</v>
      </c>
      <c r="H23" s="12"/>
      <c r="I23" s="14">
        <f t="shared" si="0"/>
        <v>0</v>
      </c>
      <c r="J23" s="14"/>
      <c r="K23" s="131">
        <v>500</v>
      </c>
      <c r="L23" s="14"/>
      <c r="M23" s="131">
        <v>500</v>
      </c>
      <c r="N23" s="14"/>
      <c r="O23" s="14">
        <f t="shared" si="1"/>
        <v>0</v>
      </c>
      <c r="P23" s="12"/>
      <c r="Q23" s="32"/>
      <c r="S23" s="14"/>
      <c r="T23" s="12"/>
      <c r="U23" s="14"/>
      <c r="V23" s="12"/>
    </row>
    <row r="24" spans="2:22">
      <c r="B24" s="13" t="s">
        <v>33</v>
      </c>
      <c r="C24" s="14">
        <v>4000</v>
      </c>
      <c r="D24" s="14"/>
      <c r="E24" s="131">
        <v>4000</v>
      </c>
      <c r="F24" s="14"/>
      <c r="G24" s="131">
        <v>4600</v>
      </c>
      <c r="H24" s="12"/>
      <c r="I24" s="14">
        <f t="shared" si="0"/>
        <v>-600</v>
      </c>
      <c r="J24" s="14"/>
      <c r="K24" s="131">
        <v>4000</v>
      </c>
      <c r="L24" s="14"/>
      <c r="M24" s="131">
        <v>4600</v>
      </c>
      <c r="N24" s="14"/>
      <c r="O24" s="14">
        <f t="shared" si="1"/>
        <v>-600</v>
      </c>
      <c r="P24" s="12"/>
      <c r="Q24" s="37"/>
      <c r="S24" s="14"/>
      <c r="T24" s="12"/>
      <c r="U24" s="14"/>
      <c r="V24" s="12"/>
    </row>
    <row r="25" spans="2:22">
      <c r="B25" s="13" t="s">
        <v>7</v>
      </c>
      <c r="C25" s="14">
        <v>0</v>
      </c>
      <c r="D25" s="14"/>
      <c r="E25" s="131">
        <v>0</v>
      </c>
      <c r="F25" s="61"/>
      <c r="G25" s="131">
        <v>0</v>
      </c>
      <c r="H25" s="12"/>
      <c r="I25" s="14">
        <f t="shared" si="0"/>
        <v>0</v>
      </c>
      <c r="J25" s="14"/>
      <c r="K25" s="131">
        <v>0</v>
      </c>
      <c r="L25" s="14"/>
      <c r="M25" s="131">
        <v>0</v>
      </c>
      <c r="N25" s="14"/>
      <c r="O25" s="14">
        <f t="shared" si="1"/>
        <v>0</v>
      </c>
      <c r="P25" s="12"/>
      <c r="Q25" s="30"/>
      <c r="S25" s="9"/>
      <c r="T25" s="12"/>
      <c r="U25" s="9"/>
      <c r="V25" s="12"/>
    </row>
    <row r="26" spans="2:22">
      <c r="B26" s="13" t="s">
        <v>62</v>
      </c>
      <c r="C26" s="14"/>
      <c r="D26" s="14"/>
      <c r="E26" s="61"/>
      <c r="F26" s="61"/>
      <c r="G26" s="131">
        <v>3280</v>
      </c>
      <c r="H26" s="12"/>
      <c r="I26" s="14"/>
      <c r="J26" s="14"/>
      <c r="K26" s="131"/>
      <c r="L26" s="14"/>
      <c r="M26" s="131">
        <v>7280</v>
      </c>
      <c r="N26" s="14"/>
      <c r="O26" s="14"/>
      <c r="P26" s="12"/>
      <c r="Q26" s="30"/>
      <c r="S26" s="9"/>
      <c r="T26" s="12"/>
      <c r="U26" s="9"/>
      <c r="V26" s="12"/>
    </row>
    <row r="27" spans="2:22">
      <c r="B27" s="8" t="s">
        <v>3</v>
      </c>
      <c r="C27" s="9">
        <f>SUM(C13:C26)</f>
        <v>11050</v>
      </c>
      <c r="D27" s="9"/>
      <c r="E27" s="9">
        <f>SUM(E13:E26)</f>
        <v>5606</v>
      </c>
      <c r="F27" s="9"/>
      <c r="G27" s="132">
        <f>SUM(G13:G26)</f>
        <v>7880</v>
      </c>
      <c r="H27" s="9"/>
      <c r="I27" s="9">
        <f>SUM(I13:I26)</f>
        <v>1006</v>
      </c>
      <c r="J27" s="9"/>
      <c r="K27" s="9">
        <f>SUM(K13:K26)</f>
        <v>11050</v>
      </c>
      <c r="L27" s="9"/>
      <c r="M27" s="9">
        <f>SUM(M13:M26)</f>
        <v>15061.5</v>
      </c>
      <c r="N27" s="9"/>
      <c r="O27" s="9">
        <f>SUM(O13:O26)</f>
        <v>3268.5</v>
      </c>
      <c r="P27" s="12"/>
      <c r="Q27" s="30"/>
      <c r="S27" s="14"/>
      <c r="T27" s="12"/>
      <c r="U27" s="14"/>
      <c r="V27" s="12"/>
    </row>
    <row r="28" spans="2:22">
      <c r="B28" s="8"/>
      <c r="C28" s="9"/>
      <c r="D28" s="14"/>
      <c r="E28" s="14"/>
      <c r="F28" s="14"/>
      <c r="G28" s="14"/>
      <c r="H28" s="12"/>
      <c r="I28" s="14"/>
      <c r="J28" s="14"/>
      <c r="K28" s="14"/>
      <c r="L28" s="14"/>
      <c r="M28" s="14"/>
      <c r="N28" s="14"/>
      <c r="O28" s="14"/>
      <c r="P28" s="12"/>
      <c r="Q28" s="30"/>
      <c r="S28" s="14"/>
      <c r="T28" s="12"/>
      <c r="U28" s="14"/>
      <c r="V28" s="12"/>
    </row>
    <row r="29" spans="2:22">
      <c r="B29" s="8" t="s">
        <v>8</v>
      </c>
      <c r="C29" s="9">
        <f>C10-C27</f>
        <v>8200</v>
      </c>
      <c r="D29" s="60"/>
      <c r="E29" s="60">
        <f>E10-E27</f>
        <v>-1606</v>
      </c>
      <c r="F29" s="60"/>
      <c r="G29" s="60">
        <f>G10-G27</f>
        <v>-4159.29</v>
      </c>
      <c r="H29" s="12"/>
      <c r="I29" s="60">
        <f>I10+I27</f>
        <v>726.71</v>
      </c>
      <c r="J29" s="60"/>
      <c r="K29" s="60">
        <f>K10-K27</f>
        <v>8200</v>
      </c>
      <c r="L29" s="60"/>
      <c r="M29" s="60">
        <f>M10-M27</f>
        <v>1867.260000000002</v>
      </c>
      <c r="N29" s="60"/>
      <c r="O29" s="60">
        <f>O10+O27</f>
        <v>947.26000000000022</v>
      </c>
      <c r="P29" s="12"/>
      <c r="Q29" s="30"/>
      <c r="S29" s="14"/>
      <c r="T29" s="12"/>
      <c r="U29" s="14"/>
      <c r="V29" s="12"/>
    </row>
    <row r="30" spans="2:22" ht="13.5" thickBot="1">
      <c r="B30" s="13"/>
      <c r="C30" s="14"/>
      <c r="D30" s="39"/>
      <c r="E30" s="39"/>
      <c r="F30" s="39"/>
      <c r="G30" s="39"/>
      <c r="H30" s="16"/>
      <c r="I30" s="39"/>
      <c r="J30" s="39"/>
      <c r="K30" s="39"/>
      <c r="L30" s="39"/>
      <c r="M30" s="39"/>
      <c r="N30" s="39"/>
      <c r="O30" s="39"/>
      <c r="P30" s="16"/>
      <c r="Q30" s="40"/>
      <c r="S30" s="17"/>
      <c r="T30" s="31"/>
      <c r="U30" s="17"/>
      <c r="V30" s="12"/>
    </row>
    <row r="31" spans="2:22" s="26" customFormat="1" ht="21.95" customHeight="1" thickBot="1">
      <c r="B31" s="55" t="s">
        <v>34</v>
      </c>
      <c r="C31" s="58"/>
      <c r="D31" s="41"/>
      <c r="E31" s="42">
        <f>E4+G29</f>
        <v>37613.79</v>
      </c>
      <c r="F31" s="60"/>
      <c r="G31" s="60"/>
      <c r="I31" s="43"/>
      <c r="J31" s="43"/>
      <c r="K31" s="43"/>
      <c r="L31" s="43"/>
      <c r="M31" s="43"/>
      <c r="N31" s="43"/>
      <c r="O31" s="43"/>
      <c r="Q31" s="44"/>
      <c r="S31" s="60"/>
      <c r="T31" s="35"/>
      <c r="U31" s="60"/>
      <c r="V31" s="35"/>
    </row>
    <row r="32" spans="2:22" ht="13.5" thickBot="1">
      <c r="B32" s="11"/>
      <c r="C32" s="45"/>
      <c r="D32" s="45"/>
      <c r="E32" s="45"/>
      <c r="F32" s="45"/>
      <c r="G32" s="45"/>
      <c r="I32" s="45"/>
      <c r="J32" s="45"/>
      <c r="K32" s="45"/>
      <c r="L32" s="45"/>
      <c r="M32" s="45"/>
      <c r="N32" s="45"/>
      <c r="O32" s="45"/>
      <c r="Q32" s="46"/>
      <c r="S32" s="45"/>
      <c r="U32" s="45"/>
    </row>
    <row r="33" spans="2:21">
      <c r="B33" s="47" t="s">
        <v>13</v>
      </c>
      <c r="C33" s="6"/>
      <c r="D33" s="6"/>
      <c r="E33" s="27"/>
      <c r="F33" s="27"/>
      <c r="G33" s="27"/>
      <c r="H33" s="7"/>
      <c r="I33" s="48"/>
      <c r="J33" s="48"/>
      <c r="K33" s="48"/>
      <c r="L33" s="48"/>
      <c r="M33" s="48"/>
      <c r="N33" s="48"/>
      <c r="O33" s="48"/>
      <c r="P33" s="7"/>
      <c r="Q33" s="29"/>
      <c r="S33" s="45"/>
      <c r="U33" s="45"/>
    </row>
    <row r="34" spans="2:21">
      <c r="B34" s="13"/>
      <c r="C34" s="14"/>
      <c r="D34" s="14"/>
      <c r="E34" s="9" t="s">
        <v>14</v>
      </c>
      <c r="F34" s="9"/>
      <c r="G34" s="9"/>
      <c r="H34" s="12"/>
      <c r="I34" s="49" t="s">
        <v>15</v>
      </c>
      <c r="J34" s="49"/>
      <c r="K34" s="49"/>
      <c r="L34" s="49"/>
      <c r="M34" s="49"/>
      <c r="N34" s="49"/>
      <c r="O34" s="49"/>
      <c r="P34" s="12"/>
      <c r="Q34" s="30"/>
    </row>
    <row r="35" spans="2:21">
      <c r="B35" s="50" t="s">
        <v>16</v>
      </c>
      <c r="C35" s="14"/>
      <c r="D35" s="14"/>
      <c r="E35" s="9">
        <v>0</v>
      </c>
      <c r="F35" s="9"/>
      <c r="G35" s="9"/>
      <c r="H35" s="12"/>
      <c r="I35" s="51"/>
      <c r="J35" s="51"/>
      <c r="K35" s="51"/>
      <c r="L35" s="51"/>
      <c r="M35" s="51"/>
      <c r="N35" s="51"/>
      <c r="O35" s="51"/>
      <c r="P35" s="12"/>
      <c r="Q35" s="30"/>
    </row>
    <row r="36" spans="2:21">
      <c r="B36" s="13" t="s">
        <v>17</v>
      </c>
      <c r="C36" s="14"/>
      <c r="D36" s="14"/>
      <c r="E36" s="14">
        <v>0</v>
      </c>
      <c r="F36" s="14"/>
      <c r="G36" s="14"/>
      <c r="H36" s="12"/>
      <c r="I36" s="51"/>
      <c r="J36" s="51"/>
      <c r="K36" s="51"/>
      <c r="L36" s="51"/>
      <c r="M36" s="51"/>
      <c r="N36" s="51"/>
      <c r="O36" s="51"/>
      <c r="P36" s="12"/>
      <c r="Q36" s="30"/>
    </row>
    <row r="37" spans="2:21">
      <c r="B37" s="13" t="s">
        <v>18</v>
      </c>
      <c r="C37" s="14"/>
      <c r="D37" s="14"/>
      <c r="E37" s="14">
        <v>0</v>
      </c>
      <c r="F37" s="14"/>
      <c r="G37" s="14"/>
      <c r="H37" s="12"/>
      <c r="I37" s="51"/>
      <c r="J37" s="51"/>
      <c r="K37" s="51"/>
      <c r="L37" s="51"/>
      <c r="M37" s="51"/>
      <c r="N37" s="51"/>
      <c r="O37" s="51"/>
      <c r="P37" s="12"/>
      <c r="Q37" s="52"/>
    </row>
    <row r="38" spans="2:21">
      <c r="B38" s="13"/>
      <c r="C38" s="14"/>
      <c r="D38" s="14"/>
      <c r="E38" s="14"/>
      <c r="F38" s="14"/>
      <c r="G38" s="14"/>
      <c r="H38" s="12"/>
      <c r="I38" s="51"/>
      <c r="J38" s="51"/>
      <c r="K38" s="51"/>
      <c r="L38" s="51"/>
      <c r="M38" s="51"/>
      <c r="N38" s="51"/>
      <c r="O38" s="51"/>
      <c r="P38" s="12"/>
      <c r="Q38" s="52"/>
    </row>
    <row r="39" spans="2:21">
      <c r="B39" s="124" t="s">
        <v>60</v>
      </c>
      <c r="C39" s="14"/>
      <c r="D39" s="14"/>
      <c r="E39" s="18">
        <f>E40</f>
        <v>0</v>
      </c>
      <c r="F39" s="18"/>
      <c r="G39" s="18"/>
      <c r="H39" s="12"/>
      <c r="I39" s="51"/>
      <c r="J39" s="51"/>
      <c r="K39" s="51"/>
      <c r="L39" s="51"/>
      <c r="M39" s="51"/>
      <c r="N39" s="51"/>
      <c r="O39" s="51"/>
      <c r="P39" s="12"/>
      <c r="Q39" s="52"/>
    </row>
    <row r="40" spans="2:21">
      <c r="B40" s="64"/>
      <c r="C40" s="14"/>
      <c r="D40" s="14"/>
      <c r="E40" s="14"/>
      <c r="F40" s="14"/>
      <c r="G40" s="14"/>
      <c r="H40" s="12"/>
      <c r="I40" s="51"/>
      <c r="J40" s="51"/>
      <c r="K40" s="51"/>
      <c r="L40" s="51"/>
      <c r="M40" s="51"/>
      <c r="N40" s="51"/>
      <c r="O40" s="51"/>
      <c r="P40" s="12"/>
      <c r="Q40" s="52"/>
    </row>
    <row r="41" spans="2:21">
      <c r="B41" s="13"/>
      <c r="C41" s="14"/>
      <c r="D41" s="14"/>
      <c r="E41" s="14"/>
      <c r="F41" s="14"/>
      <c r="G41" s="14"/>
      <c r="H41" s="12"/>
      <c r="I41" s="51"/>
      <c r="J41" s="51"/>
      <c r="K41" s="51"/>
      <c r="L41" s="51"/>
      <c r="M41" s="51"/>
      <c r="N41" s="51"/>
      <c r="O41" s="51"/>
      <c r="P41" s="12"/>
      <c r="Q41" s="30"/>
    </row>
    <row r="42" spans="2:21" ht="13.5" thickBot="1">
      <c r="B42" s="38" t="s">
        <v>19</v>
      </c>
      <c r="C42" s="15"/>
      <c r="D42" s="15"/>
      <c r="E42" s="39">
        <f>E29-E35+E39</f>
        <v>-1606</v>
      </c>
      <c r="F42" s="39"/>
      <c r="G42" s="39"/>
      <c r="H42" s="16"/>
      <c r="I42" s="53"/>
      <c r="J42" s="53"/>
      <c r="K42" s="53"/>
      <c r="L42" s="53"/>
      <c r="M42" s="53"/>
      <c r="N42" s="53"/>
      <c r="O42" s="53"/>
      <c r="P42" s="16"/>
      <c r="Q42" s="54"/>
    </row>
    <row r="43" spans="2:21" ht="13.5" thickBot="1">
      <c r="B43" s="10"/>
    </row>
    <row r="44" spans="2:21" ht="13.5" thickBot="1">
      <c r="B44" s="55" t="s">
        <v>20</v>
      </c>
      <c r="C44" s="56"/>
      <c r="D44" s="56"/>
      <c r="E44" s="57">
        <f>E31-E35+E39</f>
        <v>37613.79</v>
      </c>
      <c r="F44" s="9"/>
      <c r="G44" s="9"/>
      <c r="I44" s="26"/>
      <c r="J44" s="26"/>
      <c r="K44" s="26"/>
      <c r="L44" s="26"/>
      <c r="M44" s="26"/>
      <c r="N44" s="26"/>
      <c r="O44" s="26"/>
    </row>
  </sheetData>
  <mergeCells count="1">
    <mergeCell ref="D2:Q2"/>
  </mergeCells>
  <phoneticPr fontId="3" type="noConversion"/>
  <pageMargins left="0.75000000000000011" right="0.75000000000000011" top="1" bottom="1" header="0.5" footer="0.5"/>
  <pageSetup paperSize="9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T3 Current Acc Reporting</vt:lpstr>
      <vt:lpstr>T3 Capital Acc Reporting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Dell User</dc:creator>
  <cp:lastModifiedBy>PV</cp:lastModifiedBy>
  <dcterms:created xsi:type="dcterms:W3CDTF">2009-01-12T13:36:59Z</dcterms:created>
  <dcterms:modified xsi:type="dcterms:W3CDTF">2010-01-17T01:27:51Z</dcterms:modified>
</cp:coreProperties>
</file>