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4400" windowHeight="14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Sheet1!$A$1:$H$56</definedName>
  </definedNames>
  <calcPr calcId="145621"/>
</workbook>
</file>

<file path=xl/calcChain.xml><?xml version="1.0" encoding="utf-8"?>
<calcChain xmlns="http://schemas.openxmlformats.org/spreadsheetml/2006/main">
  <c r="D28" i="1" l="1"/>
  <c r="D55" i="1"/>
  <c r="C55" i="1"/>
  <c r="D37" i="1"/>
  <c r="F55" i="1"/>
  <c r="F28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8" i="1"/>
  <c r="C8" i="1"/>
  <c r="D7" i="1"/>
  <c r="C7" i="1"/>
  <c r="D6" i="1"/>
  <c r="C6" i="1"/>
  <c r="D5" i="1"/>
  <c r="C5" i="1"/>
  <c r="F53" i="1" l="1"/>
  <c r="F54" i="1"/>
  <c r="F42" i="1"/>
  <c r="F31" i="1" l="1"/>
  <c r="F2" i="1"/>
  <c r="E53" i="1" l="1"/>
  <c r="E54" i="1"/>
  <c r="E42" i="1"/>
  <c r="E22" i="1"/>
  <c r="E26" i="1"/>
  <c r="E43" i="1" l="1"/>
  <c r="F43" i="1"/>
  <c r="E44" i="1"/>
  <c r="F44" i="1"/>
  <c r="E52" i="1"/>
  <c r="F52" i="1"/>
  <c r="E50" i="1"/>
  <c r="F50" i="1"/>
  <c r="E47" i="1"/>
  <c r="F47" i="1"/>
  <c r="E46" i="1"/>
  <c r="F46" i="1"/>
  <c r="E48" i="1"/>
  <c r="F48" i="1"/>
  <c r="E51" i="1"/>
  <c r="F51" i="1"/>
  <c r="E45" i="1"/>
  <c r="F45" i="1"/>
  <c r="E49" i="1"/>
  <c r="F49" i="1"/>
  <c r="E16" i="1"/>
  <c r="E23" i="1"/>
  <c r="E15" i="1"/>
  <c r="F27" i="1"/>
  <c r="F19" i="1"/>
  <c r="F22" i="1"/>
  <c r="E24" i="1"/>
  <c r="F23" i="1"/>
  <c r="F15" i="1"/>
  <c r="F20" i="1"/>
  <c r="E27" i="1"/>
  <c r="F21" i="1"/>
  <c r="E21" i="1"/>
  <c r="E25" i="1"/>
  <c r="E17" i="1"/>
  <c r="F24" i="1"/>
  <c r="F16" i="1"/>
  <c r="F18" i="1"/>
  <c r="F26" i="1"/>
  <c r="C9" i="1"/>
  <c r="F25" i="1"/>
  <c r="F17" i="1"/>
  <c r="C28" i="1"/>
  <c r="E20" i="1" l="1"/>
  <c r="E19" i="1"/>
  <c r="E18" i="1"/>
  <c r="D9" i="1" l="1"/>
  <c r="E14" i="1" l="1"/>
  <c r="F14" i="1" l="1"/>
</calcChain>
</file>

<file path=xl/sharedStrings.xml><?xml version="1.0" encoding="utf-8"?>
<sst xmlns="http://schemas.openxmlformats.org/spreadsheetml/2006/main" count="61" uniqueCount="43">
  <si>
    <t>Current Account Report</t>
  </si>
  <si>
    <t>2011/12 BUDGET</t>
  </si>
  <si>
    <t>Income</t>
  </si>
  <si>
    <t>Comments</t>
  </si>
  <si>
    <t>INCOME</t>
  </si>
  <si>
    <t>Club Subs</t>
  </si>
  <si>
    <t>Equipment hire</t>
  </si>
  <si>
    <t>JCR contribution</t>
  </si>
  <si>
    <t>Grant from capital</t>
  </si>
  <si>
    <t>Total</t>
  </si>
  <si>
    <t>Expenditure</t>
  </si>
  <si>
    <t>Budget used</t>
  </si>
  <si>
    <t>Budget left</t>
  </si>
  <si>
    <t>EXPENDITURE</t>
  </si>
  <si>
    <t>Bank charges</t>
  </si>
  <si>
    <t>Capital Account Report</t>
  </si>
  <si>
    <t>2011/12 Budget</t>
  </si>
  <si>
    <t>Sponsorship</t>
  </si>
  <si>
    <t>TwoTwoFive money received</t>
  </si>
  <si>
    <t>Donations</t>
  </si>
  <si>
    <t>JCR Contribution</t>
  </si>
  <si>
    <t>Grant to current</t>
  </si>
  <si>
    <t>Boathouse Project</t>
  </si>
  <si>
    <t>Subs from 10-11 academic year</t>
  </si>
  <si>
    <t>Equipment rent not collected, only rack rent</t>
  </si>
  <si>
    <t>Includes coverage of the new scull</t>
  </si>
  <si>
    <t>Cam conservators membership cost increase</t>
  </si>
  <si>
    <t xml:space="preserve">Updated: </t>
  </si>
  <si>
    <t>Not yet collected</t>
  </si>
  <si>
    <t>LY May term fines</t>
  </si>
  <si>
    <t>Peterborough</t>
  </si>
  <si>
    <t>Michaelmas and Lent</t>
  </si>
  <si>
    <t>LY sale of CH5</t>
  </si>
  <si>
    <t>5 second hand ergs, to be resold</t>
  </si>
  <si>
    <t>From 1/9/11 to 30/1/12</t>
  </si>
  <si>
    <t>Not yet collected money from college</t>
  </si>
  <si>
    <t>To be repaid at end of year</t>
  </si>
  <si>
    <t>Michaelmas and Lent Terms 11-12</t>
  </si>
  <si>
    <t>Note, nearly all figures automatically update</t>
  </si>
  <si>
    <t>The Accounts spreadsheet should be closed or open in the same instance of Excel</t>
  </si>
  <si>
    <t>The date automatically updates</t>
  </si>
  <si>
    <t>This is also saved as a PDF</t>
  </si>
  <si>
    <t>Use as template for future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</si>
</sst>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/>
    <xf numFmtId="3" fontId="0" fillId="2" borderId="1" xfId="0" applyNumberFormat="1" applyFill="1" applyBorder="1"/>
    <xf numFmtId="3" fontId="0" fillId="2" borderId="0" xfId="0" applyNumberFormat="1" applyFill="1" applyBorder="1"/>
    <xf numFmtId="3" fontId="0" fillId="2" borderId="2" xfId="0" applyNumberFormat="1" applyFill="1" applyBorder="1"/>
    <xf numFmtId="3" fontId="1" fillId="2" borderId="0" xfId="0" applyNumberFormat="1" applyFont="1" applyFill="1" applyBorder="1"/>
    <xf numFmtId="3" fontId="1" fillId="2" borderId="2" xfId="0" applyNumberFormat="1" applyFont="1" applyFill="1" applyBorder="1"/>
    <xf numFmtId="3" fontId="1" fillId="2" borderId="1" xfId="0" applyNumberFormat="1" applyFont="1" applyFill="1" applyBorder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5" xfId="0" applyNumberFormat="1" applyFill="1" applyBorder="1"/>
    <xf numFmtId="3" fontId="0" fillId="3" borderId="1" xfId="0" applyNumberFormat="1" applyFill="1" applyBorder="1"/>
    <xf numFmtId="3" fontId="0" fillId="3" borderId="0" xfId="0" applyNumberFormat="1" applyFill="1" applyBorder="1"/>
    <xf numFmtId="3" fontId="0" fillId="3" borderId="2" xfId="0" applyNumberFormat="1" applyFill="1" applyBorder="1"/>
    <xf numFmtId="3" fontId="1" fillId="3" borderId="0" xfId="0" applyNumberFormat="1" applyFont="1" applyFill="1" applyBorder="1"/>
    <xf numFmtId="3" fontId="1" fillId="3" borderId="2" xfId="0" applyNumberFormat="1" applyFont="1" applyFill="1" applyBorder="1"/>
    <xf numFmtId="3" fontId="1" fillId="3" borderId="1" xfId="0" applyNumberFormat="1" applyFon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3" fontId="1" fillId="3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/>
    <xf numFmtId="3" fontId="0" fillId="0" borderId="0" xfId="0" applyNumberFormat="1" applyFill="1" applyBorder="1"/>
    <xf numFmtId="3" fontId="0" fillId="0" borderId="0" xfId="0" applyNumberFormat="1" applyFont="1" applyFill="1" applyBorder="1"/>
    <xf numFmtId="3" fontId="1" fillId="0" borderId="0" xfId="0" applyNumberFormat="1" applyFont="1" applyFill="1"/>
    <xf numFmtId="3" fontId="0" fillId="0" borderId="1" xfId="0" applyNumberFormat="1" applyFill="1" applyBorder="1"/>
    <xf numFmtId="3" fontId="0" fillId="0" borderId="0" xfId="0" applyNumberFormat="1" applyFill="1"/>
    <xf numFmtId="3" fontId="1" fillId="0" borderId="1" xfId="0" applyNumberFormat="1" applyFont="1" applyFill="1" applyBorder="1"/>
    <xf numFmtId="3" fontId="0" fillId="0" borderId="0" xfId="0" applyNumberFormat="1" applyFont="1" applyFill="1"/>
    <xf numFmtId="3" fontId="0" fillId="0" borderId="1" xfId="0" applyNumberFormat="1" applyFont="1" applyFill="1" applyBorder="1"/>
    <xf numFmtId="3" fontId="0" fillId="2" borderId="0" xfId="0" applyNumberFormat="1" applyFont="1" applyFill="1" applyBorder="1"/>
    <xf numFmtId="3" fontId="0" fillId="2" borderId="2" xfId="0" applyNumberFormat="1" applyFont="1" applyFill="1" applyBorder="1"/>
    <xf numFmtId="3" fontId="0" fillId="3" borderId="2" xfId="0" applyNumberFormat="1" applyFont="1" applyFill="1" applyBorder="1"/>
    <xf numFmtId="3" fontId="0" fillId="3" borderId="5" xfId="0" applyNumberFormat="1" applyFont="1" applyFill="1" applyBorder="1"/>
    <xf numFmtId="3" fontId="0" fillId="2" borderId="1" xfId="0" applyNumberFormat="1" applyFont="1" applyFill="1" applyBorder="1"/>
    <xf numFmtId="9" fontId="0" fillId="3" borderId="0" xfId="0" applyNumberFormat="1" applyFill="1" applyBorder="1"/>
    <xf numFmtId="9" fontId="0" fillId="2" borderId="0" xfId="0" applyNumberFormat="1" applyFill="1" applyBorder="1"/>
    <xf numFmtId="6" fontId="0" fillId="0" borderId="0" xfId="0" applyNumberFormat="1" applyFill="1"/>
    <xf numFmtId="3" fontId="1" fillId="3" borderId="6" xfId="0" applyNumberFormat="1" applyFont="1" applyFill="1" applyBorder="1"/>
    <xf numFmtId="3" fontId="1" fillId="3" borderId="7" xfId="0" applyNumberFormat="1" applyFont="1" applyFill="1" applyBorder="1" applyAlignment="1">
      <alignment horizontal="right"/>
    </xf>
    <xf numFmtId="164" fontId="1" fillId="3" borderId="7" xfId="0" applyNumberFormat="1" applyFont="1" applyFill="1" applyBorder="1" applyAlignment="1">
      <alignment horizontal="left"/>
    </xf>
    <xf numFmtId="3" fontId="1" fillId="3" borderId="8" xfId="0" applyNumberFormat="1" applyFont="1" applyFill="1" applyBorder="1" applyAlignment="1">
      <alignment horizontal="left"/>
    </xf>
    <xf numFmtId="3" fontId="1" fillId="2" borderId="6" xfId="0" applyNumberFormat="1" applyFont="1" applyFill="1" applyBorder="1"/>
    <xf numFmtId="3" fontId="1" fillId="2" borderId="7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left"/>
    </xf>
    <xf numFmtId="3" fontId="1" fillId="2" borderId="8" xfId="0" applyNumberFormat="1" applyFont="1" applyFill="1" applyBorder="1"/>
    <xf numFmtId="40" fontId="0" fillId="0" borderId="0" xfId="0" applyNumberFormat="1"/>
    <xf numFmtId="40" fontId="1" fillId="3" borderId="7" xfId="0" applyNumberFormat="1" applyFont="1" applyFill="1" applyBorder="1"/>
    <xf numFmtId="40" fontId="1" fillId="3" borderId="0" xfId="0" applyNumberFormat="1" applyFont="1" applyFill="1" applyBorder="1" applyAlignment="1">
      <alignment horizontal="right"/>
    </xf>
    <xf numFmtId="40" fontId="0" fillId="3" borderId="0" xfId="0" applyNumberFormat="1" applyFill="1" applyBorder="1"/>
    <xf numFmtId="40" fontId="1" fillId="3" borderId="0" xfId="0" applyNumberFormat="1" applyFont="1" applyFill="1" applyBorder="1"/>
    <xf numFmtId="40" fontId="1" fillId="3" borderId="4" xfId="0" applyNumberFormat="1" applyFont="1" applyFill="1" applyBorder="1"/>
    <xf numFmtId="40" fontId="1" fillId="2" borderId="7" xfId="0" applyNumberFormat="1" applyFont="1" applyFill="1" applyBorder="1"/>
    <xf numFmtId="40" fontId="1" fillId="2" borderId="0" xfId="0" applyNumberFormat="1" applyFont="1" applyFill="1" applyBorder="1" applyAlignment="1">
      <alignment horizontal="right"/>
    </xf>
    <xf numFmtId="40" fontId="0" fillId="2" borderId="0" xfId="0" applyNumberFormat="1" applyFill="1" applyBorder="1"/>
    <xf numFmtId="40" fontId="1" fillId="2" borderId="0" xfId="0" applyNumberFormat="1" applyFont="1" applyFill="1" applyBorder="1"/>
    <xf numFmtId="40" fontId="0" fillId="2" borderId="0" xfId="0" applyNumberFormat="1" applyFont="1" applyFill="1" applyBorder="1"/>
    <xf numFmtId="40" fontId="1" fillId="2" borderId="4" xfId="0" applyNumberFormat="1" applyFont="1" applyFill="1" applyBorder="1"/>
    <xf numFmtId="3" fontId="0" fillId="4" borderId="0" xfId="0" applyNumberFormat="1" applyFont="1" applyFill="1" applyBorder="1"/>
  </cellXfs>
  <cellStyles count="1">
    <cellStyle name="Normal" xfId="0" builtinId="0"/>
  </cellStyles>
  <dxfs count="1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esktop/Treasurer/MJP%20Current/Boat%20club%20accounts%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-2012 Current Account"/>
      <sheetName val="Events"/>
      <sheetName val="To do"/>
    </sheetNames>
    <sheetDataSet>
      <sheetData sheetId="0">
        <row r="1">
          <cell r="K1" t="str">
            <v>Bank charges</v>
          </cell>
          <cell r="L1" t="str">
            <v>Insurance</v>
          </cell>
          <cell r="M1" t="str">
            <v>Maintenance</v>
          </cell>
          <cell r="N1" t="str">
            <v>Membership</v>
          </cell>
          <cell r="O1" t="str">
            <v>Race entry</v>
          </cell>
          <cell r="P1" t="str">
            <v>Transport</v>
          </cell>
          <cell r="Q1" t="str">
            <v>Training</v>
          </cell>
          <cell r="R1" t="str">
            <v>Coaching</v>
          </cell>
          <cell r="S1" t="str">
            <v>Fines</v>
          </cell>
          <cell r="T1" t="str">
            <v>Misc</v>
          </cell>
          <cell r="U1" t="str">
            <v>Ents</v>
          </cell>
          <cell r="V1" t="str">
            <v>Kit</v>
          </cell>
          <cell r="W1" t="str">
            <v>Freshers/BBQ</v>
          </cell>
          <cell r="X1" t="str">
            <v>Contingency</v>
          </cell>
          <cell r="AA1" t="str">
            <v>Training camp</v>
          </cell>
          <cell r="AB1" t="str">
            <v>Boat refurb</v>
          </cell>
          <cell r="AC1" t="str">
            <v>New boat</v>
          </cell>
          <cell r="AD1" t="str">
            <v>New blades</v>
          </cell>
          <cell r="AE1" t="str">
            <v>Other new kit</v>
          </cell>
          <cell r="AF1" t="str">
            <v>Boathouse work</v>
          </cell>
          <cell r="AG1" t="str">
            <v>CA contingency</v>
          </cell>
          <cell r="AH1" t="str">
            <v>Henley</v>
          </cell>
          <cell r="AI1" t="str">
            <v>Signage</v>
          </cell>
          <cell r="AJ1" t="str">
            <v>Alumni costs</v>
          </cell>
        </row>
        <row r="2">
          <cell r="G2">
            <v>12000</v>
          </cell>
          <cell r="H2">
            <v>0</v>
          </cell>
          <cell r="I2">
            <v>3306.36</v>
          </cell>
          <cell r="J2">
            <v>472</v>
          </cell>
          <cell r="K2">
            <v>29</v>
          </cell>
          <cell r="L2">
            <v>3115.71</v>
          </cell>
          <cell r="M2">
            <v>220.79</v>
          </cell>
          <cell r="N2">
            <v>1270.2</v>
          </cell>
          <cell r="O2">
            <v>2962</v>
          </cell>
          <cell r="P2">
            <v>11.5</v>
          </cell>
          <cell r="Q2">
            <v>125</v>
          </cell>
          <cell r="R2">
            <v>3225</v>
          </cell>
          <cell r="S2">
            <v>130</v>
          </cell>
          <cell r="T2">
            <v>0</v>
          </cell>
          <cell r="U2">
            <v>9.0000000000031832E-2</v>
          </cell>
          <cell r="V2">
            <v>-28.75</v>
          </cell>
          <cell r="W2">
            <v>181.74</v>
          </cell>
          <cell r="X2">
            <v>0</v>
          </cell>
          <cell r="AA2">
            <v>7050.4199999999992</v>
          </cell>
          <cell r="AB2">
            <v>0</v>
          </cell>
          <cell r="AC2">
            <v>-3650</v>
          </cell>
          <cell r="AD2">
            <v>0</v>
          </cell>
          <cell r="AE2">
            <v>3189.44</v>
          </cell>
          <cell r="AF2">
            <v>0</v>
          </cell>
          <cell r="AG2">
            <v>0</v>
          </cell>
          <cell r="AH2">
            <v>0</v>
          </cell>
          <cell r="AI2">
            <v>287</v>
          </cell>
          <cell r="AJ2">
            <v>-110</v>
          </cell>
        </row>
        <row r="3">
          <cell r="G3">
            <v>8000</v>
          </cell>
          <cell r="H3">
            <v>8000</v>
          </cell>
          <cell r="I3">
            <v>3000</v>
          </cell>
          <cell r="J3">
            <v>2000</v>
          </cell>
          <cell r="K3">
            <v>0</v>
          </cell>
          <cell r="L3">
            <v>3500</v>
          </cell>
          <cell r="M3">
            <v>3000</v>
          </cell>
          <cell r="N3">
            <v>1200</v>
          </cell>
          <cell r="O3">
            <v>4200</v>
          </cell>
          <cell r="P3">
            <v>200</v>
          </cell>
          <cell r="Q3">
            <v>600</v>
          </cell>
          <cell r="R3">
            <v>6000</v>
          </cell>
          <cell r="S3">
            <v>300</v>
          </cell>
          <cell r="T3">
            <v>100</v>
          </cell>
          <cell r="U3">
            <v>0</v>
          </cell>
          <cell r="V3">
            <v>1000</v>
          </cell>
          <cell r="W3">
            <v>400</v>
          </cell>
          <cell r="X3">
            <v>500</v>
          </cell>
          <cell r="AA3">
            <v>2500</v>
          </cell>
          <cell r="AB3">
            <v>3000</v>
          </cell>
          <cell r="AC3">
            <v>0</v>
          </cell>
          <cell r="AD3">
            <v>0</v>
          </cell>
          <cell r="AE3">
            <v>2000</v>
          </cell>
          <cell r="AF3">
            <v>1000</v>
          </cell>
          <cell r="AG3">
            <v>300</v>
          </cell>
          <cell r="AH3">
            <v>150</v>
          </cell>
          <cell r="AI3">
            <v>700</v>
          </cell>
          <cell r="AJ3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abSelected="1" zoomScaleNormal="100" zoomScaleSheetLayoutView="70" zoomScalePageLayoutView="78" workbookViewId="0">
      <selection activeCell="J35" sqref="J35"/>
    </sheetView>
  </sheetViews>
  <sheetFormatPr defaultRowHeight="15" x14ac:dyDescent="0.25"/>
  <cols>
    <col min="2" max="2" width="22.140625" customWidth="1"/>
    <col min="3" max="3" width="15.7109375" style="46" bestFit="1" customWidth="1"/>
    <col min="4" max="4" width="11.85546875" style="46" bestFit="1" customWidth="1"/>
    <col min="5" max="5" width="12" bestFit="1" customWidth="1"/>
    <col min="6" max="6" width="12.140625" style="46" bestFit="1" customWidth="1"/>
    <col min="7" max="7" width="41.140625" bestFit="1" customWidth="1"/>
    <col min="10" max="10" width="74.7109375" bestFit="1" customWidth="1"/>
    <col min="11" max="11" width="7.28515625" bestFit="1" customWidth="1"/>
  </cols>
  <sheetData>
    <row r="1" spans="2:11" ht="15.75" thickBot="1" x14ac:dyDescent="0.3"/>
    <row r="2" spans="2:11" ht="15.75" thickBot="1" x14ac:dyDescent="0.3">
      <c r="B2" s="38" t="s">
        <v>0</v>
      </c>
      <c r="C2" s="47"/>
      <c r="D2" s="47"/>
      <c r="E2" s="39" t="s">
        <v>27</v>
      </c>
      <c r="F2" s="40">
        <f ca="1">TODAY()</f>
        <v>41027</v>
      </c>
      <c r="G2" s="41" t="s">
        <v>37</v>
      </c>
      <c r="H2" s="21"/>
      <c r="I2" s="21"/>
      <c r="J2" s="58" t="s">
        <v>38</v>
      </c>
      <c r="K2" s="24"/>
    </row>
    <row r="3" spans="2:11" x14ac:dyDescent="0.25">
      <c r="B3" s="11"/>
      <c r="C3" s="48" t="s">
        <v>1</v>
      </c>
      <c r="D3" s="48" t="s">
        <v>2</v>
      </c>
      <c r="E3" s="19"/>
      <c r="F3" s="48"/>
      <c r="G3" s="15" t="s">
        <v>3</v>
      </c>
      <c r="H3" s="27"/>
      <c r="I3" s="21"/>
      <c r="J3" s="58" t="s">
        <v>39</v>
      </c>
      <c r="K3" s="37"/>
    </row>
    <row r="4" spans="2:11" x14ac:dyDescent="0.25">
      <c r="B4" s="16" t="s">
        <v>4</v>
      </c>
      <c r="C4" s="49"/>
      <c r="D4" s="49"/>
      <c r="E4" s="12"/>
      <c r="F4" s="49"/>
      <c r="G4" s="13"/>
      <c r="H4" s="25"/>
      <c r="I4" s="22"/>
      <c r="J4" s="58" t="s">
        <v>40</v>
      </c>
      <c r="K4" s="37"/>
    </row>
    <row r="5" spans="2:11" x14ac:dyDescent="0.25">
      <c r="B5" s="11" t="s">
        <v>5</v>
      </c>
      <c r="C5" s="49">
        <f>'[1]2011-2012 Current Account'!$I$3</f>
        <v>3000</v>
      </c>
      <c r="D5" s="49">
        <f>'[1]2011-2012 Current Account'!$I$2</f>
        <v>3306.36</v>
      </c>
      <c r="E5" s="12"/>
      <c r="F5" s="49"/>
      <c r="G5" s="13" t="s">
        <v>23</v>
      </c>
      <c r="H5" s="25"/>
      <c r="I5" s="22"/>
      <c r="J5" s="58" t="s">
        <v>41</v>
      </c>
      <c r="K5" s="37"/>
    </row>
    <row r="6" spans="2:11" x14ac:dyDescent="0.25">
      <c r="B6" s="11" t="s">
        <v>6</v>
      </c>
      <c r="C6" s="49">
        <f>'[1]2011-2012 Current Account'!$J$3</f>
        <v>2000</v>
      </c>
      <c r="D6" s="49">
        <f>'[1]2011-2012 Current Account'!$J$2</f>
        <v>472</v>
      </c>
      <c r="E6" s="12"/>
      <c r="F6" s="49"/>
      <c r="G6" s="13" t="s">
        <v>24</v>
      </c>
      <c r="H6" s="25"/>
      <c r="I6" s="22"/>
      <c r="J6" s="58" t="s">
        <v>42</v>
      </c>
      <c r="K6" s="37"/>
    </row>
    <row r="7" spans="2:11" x14ac:dyDescent="0.25">
      <c r="B7" s="11" t="s">
        <v>7</v>
      </c>
      <c r="C7" s="49">
        <f>'[1]2011-2012 Current Account'!$H$3</f>
        <v>8000</v>
      </c>
      <c r="D7" s="49">
        <f>'[1]2011-2012 Current Account'!$H$2</f>
        <v>0</v>
      </c>
      <c r="E7" s="12"/>
      <c r="F7" s="49"/>
      <c r="G7" s="13" t="s">
        <v>28</v>
      </c>
      <c r="H7" s="25"/>
      <c r="I7" s="22"/>
      <c r="J7" s="26"/>
      <c r="K7" s="26"/>
    </row>
    <row r="8" spans="2:11" x14ac:dyDescent="0.25">
      <c r="B8" s="11" t="s">
        <v>8</v>
      </c>
      <c r="C8" s="49">
        <f>'[1]2011-2012 Current Account'!$G$3</f>
        <v>8000</v>
      </c>
      <c r="D8" s="49">
        <f>'[1]2011-2012 Current Account'!$G$2</f>
        <v>12000</v>
      </c>
      <c r="E8" s="12"/>
      <c r="F8" s="49"/>
      <c r="G8" s="13"/>
      <c r="H8" s="25"/>
      <c r="I8" s="22"/>
      <c r="J8" s="22"/>
      <c r="K8" s="26"/>
    </row>
    <row r="9" spans="2:11" x14ac:dyDescent="0.25">
      <c r="B9" s="16" t="s">
        <v>9</v>
      </c>
      <c r="C9" s="50">
        <f>SUM(C5:C8)</f>
        <v>21000</v>
      </c>
      <c r="D9" s="50">
        <f>SUM(D5:D8)</f>
        <v>15778.36</v>
      </c>
      <c r="E9" s="14"/>
      <c r="F9" s="50"/>
      <c r="G9" s="32"/>
      <c r="H9" s="29"/>
      <c r="I9" s="23"/>
      <c r="J9" s="23"/>
      <c r="K9" s="28"/>
    </row>
    <row r="10" spans="2:11" x14ac:dyDescent="0.25">
      <c r="B10" s="16"/>
      <c r="C10" s="50"/>
      <c r="D10" s="50"/>
      <c r="E10" s="14"/>
      <c r="F10" s="50"/>
      <c r="G10" s="32"/>
      <c r="H10" s="23"/>
      <c r="I10" s="23"/>
      <c r="J10" s="23"/>
      <c r="K10" s="28"/>
    </row>
    <row r="11" spans="2:11" x14ac:dyDescent="0.25">
      <c r="B11" s="16"/>
      <c r="C11" s="50"/>
      <c r="D11" s="50"/>
      <c r="E11" s="14"/>
      <c r="F11" s="50"/>
      <c r="G11" s="32"/>
      <c r="H11" s="23"/>
      <c r="I11" s="23"/>
      <c r="J11" s="23"/>
      <c r="K11" s="28"/>
    </row>
    <row r="12" spans="2:11" x14ac:dyDescent="0.25">
      <c r="B12" s="11"/>
      <c r="C12" s="48" t="s">
        <v>1</v>
      </c>
      <c r="D12" s="48" t="s">
        <v>10</v>
      </c>
      <c r="E12" s="19" t="s">
        <v>11</v>
      </c>
      <c r="F12" s="48" t="s">
        <v>12</v>
      </c>
      <c r="G12" s="15" t="s">
        <v>3</v>
      </c>
      <c r="H12" s="22"/>
      <c r="I12" s="22"/>
      <c r="J12" s="22"/>
      <c r="K12" s="1"/>
    </row>
    <row r="13" spans="2:11" x14ac:dyDescent="0.25">
      <c r="B13" s="16" t="s">
        <v>13</v>
      </c>
      <c r="C13" s="49"/>
      <c r="D13" s="49"/>
      <c r="E13" s="12"/>
      <c r="F13" s="49"/>
      <c r="G13" s="13"/>
      <c r="H13" s="25"/>
      <c r="I13" s="22"/>
      <c r="J13" s="22"/>
      <c r="K13" s="1"/>
    </row>
    <row r="14" spans="2:11" x14ac:dyDescent="0.25">
      <c r="B14" s="11" t="str">
        <f>'[1]2011-2012 Current Account'!$L$1</f>
        <v>Insurance</v>
      </c>
      <c r="C14" s="49">
        <f>'[1]2011-2012 Current Account'!$L$3</f>
        <v>3500</v>
      </c>
      <c r="D14" s="49">
        <f>'[1]2011-2012 Current Account'!$L$2</f>
        <v>3115.71</v>
      </c>
      <c r="E14" s="35">
        <f>IF(C14=0,"",D14/C14)</f>
        <v>0.89020285714285718</v>
      </c>
      <c r="F14" s="49">
        <f>C14-D14</f>
        <v>384.28999999999996</v>
      </c>
      <c r="G14" s="13" t="s">
        <v>25</v>
      </c>
      <c r="H14" s="25"/>
      <c r="I14" s="22"/>
      <c r="J14" s="22"/>
      <c r="K14" s="1"/>
    </row>
    <row r="15" spans="2:11" x14ac:dyDescent="0.25">
      <c r="B15" s="11" t="str">
        <f>'[1]2011-2012 Current Account'!$N$1</f>
        <v>Membership</v>
      </c>
      <c r="C15" s="49">
        <f>'[1]2011-2012 Current Account'!$N$3</f>
        <v>1200</v>
      </c>
      <c r="D15" s="49">
        <f>'[1]2011-2012 Current Account'!$N$2</f>
        <v>1270.2</v>
      </c>
      <c r="E15" s="35">
        <f t="shared" ref="E15:E27" si="0">IF(C15=0,"",D15/C15)</f>
        <v>1.0585</v>
      </c>
      <c r="F15" s="49">
        <f t="shared" ref="F15:F27" si="1">C15-D15</f>
        <v>-70.200000000000045</v>
      </c>
      <c r="G15" s="13" t="s">
        <v>26</v>
      </c>
      <c r="H15" s="25"/>
      <c r="I15" s="22"/>
      <c r="J15" s="22"/>
      <c r="K15" s="1"/>
    </row>
    <row r="16" spans="2:11" x14ac:dyDescent="0.25">
      <c r="B16" s="11" t="str">
        <f>'[1]2011-2012 Current Account'!$O$1</f>
        <v>Race entry</v>
      </c>
      <c r="C16" s="49">
        <f>'[1]2011-2012 Current Account'!$O$3</f>
        <v>4200</v>
      </c>
      <c r="D16" s="49">
        <f>'[1]2011-2012 Current Account'!$O$2</f>
        <v>2962</v>
      </c>
      <c r="E16" s="35">
        <f t="shared" si="0"/>
        <v>0.70523809523809522</v>
      </c>
      <c r="F16" s="49">
        <f t="shared" si="1"/>
        <v>1238</v>
      </c>
      <c r="G16" s="13"/>
      <c r="H16" s="25"/>
      <c r="I16" s="22"/>
      <c r="J16" s="22"/>
      <c r="K16" s="1"/>
    </row>
    <row r="17" spans="2:10" x14ac:dyDescent="0.25">
      <c r="B17" s="11" t="str">
        <f>'[1]2011-2012 Current Account'!$P$1</f>
        <v>Transport</v>
      </c>
      <c r="C17" s="49">
        <f>'[1]2011-2012 Current Account'!$P$3</f>
        <v>200</v>
      </c>
      <c r="D17" s="49">
        <f>'[1]2011-2012 Current Account'!$P$2</f>
        <v>11.5</v>
      </c>
      <c r="E17" s="35">
        <f t="shared" si="0"/>
        <v>5.7500000000000002E-2</v>
      </c>
      <c r="F17" s="49">
        <f t="shared" si="1"/>
        <v>188.5</v>
      </c>
      <c r="G17" s="13"/>
      <c r="H17" s="25"/>
      <c r="I17" s="22"/>
      <c r="J17" s="22"/>
    </row>
    <row r="18" spans="2:10" x14ac:dyDescent="0.25">
      <c r="B18" s="11" t="str">
        <f>'[1]2011-2012 Current Account'!$Q$1</f>
        <v>Training</v>
      </c>
      <c r="C18" s="49">
        <f>'[1]2011-2012 Current Account'!$Q$3</f>
        <v>600</v>
      </c>
      <c r="D18" s="49">
        <f>'[1]2011-2012 Current Account'!$Q$2</f>
        <v>125</v>
      </c>
      <c r="E18" s="35">
        <f t="shared" si="0"/>
        <v>0.20833333333333334</v>
      </c>
      <c r="F18" s="49">
        <f t="shared" si="1"/>
        <v>475</v>
      </c>
      <c r="G18" s="13" t="s">
        <v>30</v>
      </c>
      <c r="H18" s="25"/>
      <c r="I18" s="22"/>
      <c r="J18" s="22"/>
    </row>
    <row r="19" spans="2:10" x14ac:dyDescent="0.25">
      <c r="B19" s="11" t="str">
        <f>'[1]2011-2012 Current Account'!$R$1</f>
        <v>Coaching</v>
      </c>
      <c r="C19" s="49">
        <f>'[1]2011-2012 Current Account'!$R$3</f>
        <v>6000</v>
      </c>
      <c r="D19" s="49">
        <f>'[1]2011-2012 Current Account'!$R$2</f>
        <v>3225</v>
      </c>
      <c r="E19" s="35">
        <f t="shared" si="0"/>
        <v>0.53749999999999998</v>
      </c>
      <c r="F19" s="49">
        <f t="shared" si="1"/>
        <v>2775</v>
      </c>
      <c r="G19" s="13" t="s">
        <v>31</v>
      </c>
      <c r="H19" s="25"/>
      <c r="I19" s="22"/>
      <c r="J19" s="22"/>
    </row>
    <row r="20" spans="2:10" x14ac:dyDescent="0.25">
      <c r="B20" s="11" t="str">
        <f>'[1]2011-2012 Current Account'!$S$1</f>
        <v>Fines</v>
      </c>
      <c r="C20" s="49">
        <f>'[1]2011-2012 Current Account'!$S$3</f>
        <v>300</v>
      </c>
      <c r="D20" s="49">
        <f>'[1]2011-2012 Current Account'!$S$2</f>
        <v>130</v>
      </c>
      <c r="E20" s="35">
        <f t="shared" si="0"/>
        <v>0.43333333333333335</v>
      </c>
      <c r="F20" s="49">
        <f t="shared" si="1"/>
        <v>170</v>
      </c>
      <c r="G20" s="13" t="s">
        <v>29</v>
      </c>
      <c r="H20" s="25"/>
      <c r="I20" s="22"/>
      <c r="J20" s="22"/>
    </row>
    <row r="21" spans="2:10" x14ac:dyDescent="0.25">
      <c r="B21" s="11" t="str">
        <f>'[1]2011-2012 Current Account'!$T$1</f>
        <v>Misc</v>
      </c>
      <c r="C21" s="49">
        <f>'[1]2011-2012 Current Account'!$T$3</f>
        <v>100</v>
      </c>
      <c r="D21" s="49">
        <f>'[1]2011-2012 Current Account'!$T$2</f>
        <v>0</v>
      </c>
      <c r="E21" s="35">
        <f t="shared" si="0"/>
        <v>0</v>
      </c>
      <c r="F21" s="49">
        <f t="shared" si="1"/>
        <v>100</v>
      </c>
      <c r="G21" s="13"/>
      <c r="H21" s="25"/>
      <c r="I21" s="22"/>
      <c r="J21" s="22"/>
    </row>
    <row r="22" spans="2:10" x14ac:dyDescent="0.25">
      <c r="B22" s="11" t="str">
        <f>'[1]2011-2012 Current Account'!$U$1</f>
        <v>Ents</v>
      </c>
      <c r="C22" s="49">
        <f>'[1]2011-2012 Current Account'!$U$3</f>
        <v>0</v>
      </c>
      <c r="D22" s="49">
        <f>'[1]2011-2012 Current Account'!$U$2</f>
        <v>9.0000000000031832E-2</v>
      </c>
      <c r="E22" s="35" t="str">
        <f t="shared" si="0"/>
        <v/>
      </c>
      <c r="F22" s="49">
        <f t="shared" si="1"/>
        <v>-9.0000000000031832E-2</v>
      </c>
      <c r="G22" s="13"/>
      <c r="H22" s="25"/>
      <c r="I22" s="22"/>
      <c r="J22" s="22"/>
    </row>
    <row r="23" spans="2:10" x14ac:dyDescent="0.25">
      <c r="B23" s="11" t="str">
        <f>'[1]2011-2012 Current Account'!$V$1</f>
        <v>Kit</v>
      </c>
      <c r="C23" s="49">
        <f>'[1]2011-2012 Current Account'!$V$3</f>
        <v>1000</v>
      </c>
      <c r="D23" s="49">
        <f>'[1]2011-2012 Current Account'!$V$2</f>
        <v>-28.75</v>
      </c>
      <c r="E23" s="35">
        <f t="shared" si="0"/>
        <v>-2.8750000000000001E-2</v>
      </c>
      <c r="F23" s="49">
        <f t="shared" si="1"/>
        <v>1028.75</v>
      </c>
      <c r="G23" s="13"/>
      <c r="H23" s="25"/>
      <c r="I23" s="22"/>
      <c r="J23" s="22"/>
    </row>
    <row r="24" spans="2:10" x14ac:dyDescent="0.25">
      <c r="B24" s="11" t="str">
        <f>'[1]2011-2012 Current Account'!$M$1</f>
        <v>Maintenance</v>
      </c>
      <c r="C24" s="49">
        <f>'[1]2011-2012 Current Account'!$M$3</f>
        <v>3000</v>
      </c>
      <c r="D24" s="49">
        <f>'[1]2011-2012 Current Account'!$M$2</f>
        <v>220.79</v>
      </c>
      <c r="E24" s="35">
        <f t="shared" si="0"/>
        <v>7.3596666666666657E-2</v>
      </c>
      <c r="F24" s="49">
        <f t="shared" si="1"/>
        <v>2779.21</v>
      </c>
      <c r="G24" s="13"/>
      <c r="H24" s="25"/>
      <c r="I24" s="22"/>
      <c r="J24" s="22"/>
    </row>
    <row r="25" spans="2:10" x14ac:dyDescent="0.25">
      <c r="B25" s="11" t="str">
        <f>'[1]2011-2012 Current Account'!$W$1</f>
        <v>Freshers/BBQ</v>
      </c>
      <c r="C25" s="49">
        <f>'[1]2011-2012 Current Account'!$W$3</f>
        <v>400</v>
      </c>
      <c r="D25" s="49">
        <f>'[1]2011-2012 Current Account'!$W$2</f>
        <v>181.74</v>
      </c>
      <c r="E25" s="35">
        <f t="shared" si="0"/>
        <v>0.45435000000000003</v>
      </c>
      <c r="F25" s="49">
        <f t="shared" si="1"/>
        <v>218.26</v>
      </c>
      <c r="G25" s="13"/>
      <c r="H25" s="25"/>
      <c r="I25" s="22"/>
      <c r="J25" s="22"/>
    </row>
    <row r="26" spans="2:10" x14ac:dyDescent="0.25">
      <c r="B26" s="11" t="str">
        <f>'[1]2011-2012 Current Account'!$K$1</f>
        <v>Bank charges</v>
      </c>
      <c r="C26" s="49">
        <f>'[1]2011-2012 Current Account'!$K$3</f>
        <v>0</v>
      </c>
      <c r="D26" s="49">
        <f>'[1]2011-2012 Current Account'!$K$2</f>
        <v>29</v>
      </c>
      <c r="E26" s="35" t="str">
        <f t="shared" si="0"/>
        <v/>
      </c>
      <c r="F26" s="49">
        <f t="shared" si="1"/>
        <v>-29</v>
      </c>
      <c r="G26" s="13"/>
      <c r="H26" s="25"/>
      <c r="I26" s="22"/>
      <c r="J26" s="22"/>
    </row>
    <row r="27" spans="2:10" x14ac:dyDescent="0.25">
      <c r="B27" s="11" t="str">
        <f>'[1]2011-2012 Current Account'!$X$1</f>
        <v>Contingency</v>
      </c>
      <c r="C27" s="49">
        <f>'[1]2011-2012 Current Account'!$X$3</f>
        <v>500</v>
      </c>
      <c r="D27" s="49">
        <f>'[1]2011-2012 Current Account'!$X$2</f>
        <v>0</v>
      </c>
      <c r="E27" s="35">
        <f t="shared" si="0"/>
        <v>0</v>
      </c>
      <c r="F27" s="49">
        <f t="shared" si="1"/>
        <v>500</v>
      </c>
      <c r="G27" s="13"/>
      <c r="H27" s="25"/>
      <c r="I27" s="22"/>
      <c r="J27" s="22"/>
    </row>
    <row r="28" spans="2:10" x14ac:dyDescent="0.25">
      <c r="B28" s="17" t="s">
        <v>9</v>
      </c>
      <c r="C28" s="51">
        <f>SUM(C14:C27)</f>
        <v>21000</v>
      </c>
      <c r="D28" s="51">
        <f>SUM(D14:D27)</f>
        <v>11242.28</v>
      </c>
      <c r="E28" s="18"/>
      <c r="F28" s="51">
        <f>SUM(F14:F27)</f>
        <v>9757.7199999999993</v>
      </c>
      <c r="G28" s="33"/>
      <c r="H28" s="29"/>
      <c r="I28" s="23"/>
      <c r="J28" s="23"/>
    </row>
    <row r="29" spans="2:10" x14ac:dyDescent="0.25">
      <c r="B29" s="1"/>
      <c r="E29" s="1"/>
      <c r="G29" s="1"/>
      <c r="H29" s="1"/>
      <c r="I29" s="22"/>
      <c r="J29" s="22"/>
    </row>
    <row r="30" spans="2:10" ht="15.75" thickBot="1" x14ac:dyDescent="0.3">
      <c r="B30" s="1"/>
      <c r="E30" s="1"/>
      <c r="G30" s="1"/>
      <c r="H30" s="1"/>
      <c r="I30" s="22"/>
      <c r="J30" s="22"/>
    </row>
    <row r="31" spans="2:10" ht="15.75" thickBot="1" x14ac:dyDescent="0.3">
      <c r="B31" s="42" t="s">
        <v>15</v>
      </c>
      <c r="C31" s="52"/>
      <c r="D31" s="52"/>
      <c r="E31" s="43" t="s">
        <v>27</v>
      </c>
      <c r="F31" s="44">
        <f ca="1">TODAY()</f>
        <v>41027</v>
      </c>
      <c r="G31" s="45" t="s">
        <v>37</v>
      </c>
      <c r="H31" s="1"/>
      <c r="I31" s="22"/>
      <c r="J31" s="22"/>
    </row>
    <row r="32" spans="2:10" x14ac:dyDescent="0.25">
      <c r="B32" s="2"/>
      <c r="C32" s="53" t="s">
        <v>16</v>
      </c>
      <c r="D32" s="53" t="s">
        <v>2</v>
      </c>
      <c r="E32" s="20"/>
      <c r="F32" s="53"/>
      <c r="G32" s="6" t="s">
        <v>3</v>
      </c>
      <c r="H32" s="1"/>
      <c r="I32" s="1"/>
      <c r="J32" s="22"/>
    </row>
    <row r="33" spans="2:10" x14ac:dyDescent="0.25">
      <c r="B33" s="7" t="s">
        <v>4</v>
      </c>
      <c r="C33" s="54"/>
      <c r="D33" s="54"/>
      <c r="E33" s="3"/>
      <c r="F33" s="54"/>
      <c r="G33" s="4"/>
      <c r="H33" s="1"/>
      <c r="I33" s="1"/>
      <c r="J33" s="22"/>
    </row>
    <row r="34" spans="2:10" x14ac:dyDescent="0.25">
      <c r="B34" s="2" t="s">
        <v>17</v>
      </c>
      <c r="C34" s="54">
        <v>5000</v>
      </c>
      <c r="D34" s="54">
        <v>5000</v>
      </c>
      <c r="E34" s="3"/>
      <c r="F34" s="54"/>
      <c r="G34" s="4" t="s">
        <v>18</v>
      </c>
      <c r="H34" s="1"/>
      <c r="I34" s="1"/>
      <c r="J34" s="22"/>
    </row>
    <row r="35" spans="2:10" x14ac:dyDescent="0.25">
      <c r="B35" s="2" t="s">
        <v>19</v>
      </c>
      <c r="C35" s="54">
        <v>7750</v>
      </c>
      <c r="D35" s="54">
        <v>6610</v>
      </c>
      <c r="E35" s="3"/>
      <c r="F35" s="54"/>
      <c r="G35" s="4" t="s">
        <v>34</v>
      </c>
      <c r="H35" s="1"/>
      <c r="I35" s="1"/>
      <c r="J35" s="22"/>
    </row>
    <row r="36" spans="2:10" x14ac:dyDescent="0.25">
      <c r="B36" s="2" t="s">
        <v>20</v>
      </c>
      <c r="C36" s="54">
        <v>5000</v>
      </c>
      <c r="D36" s="54">
        <v>0</v>
      </c>
      <c r="E36" s="3"/>
      <c r="F36" s="54"/>
      <c r="G36" s="4" t="s">
        <v>28</v>
      </c>
      <c r="H36" s="1"/>
      <c r="I36" s="1"/>
      <c r="J36" s="22"/>
    </row>
    <row r="37" spans="2:10" x14ac:dyDescent="0.25">
      <c r="B37" s="7" t="s">
        <v>9</v>
      </c>
      <c r="C37" s="55">
        <v>17750</v>
      </c>
      <c r="D37" s="55">
        <f>SUM(D34:D36)</f>
        <v>11610</v>
      </c>
      <c r="E37" s="5"/>
      <c r="F37" s="55"/>
      <c r="G37" s="4"/>
      <c r="H37" s="1"/>
      <c r="I37" s="1"/>
      <c r="J37" s="22"/>
    </row>
    <row r="38" spans="2:10" x14ac:dyDescent="0.25">
      <c r="B38" s="7"/>
      <c r="C38" s="55"/>
      <c r="D38" s="55"/>
      <c r="E38" s="5"/>
      <c r="F38" s="55"/>
      <c r="G38" s="4"/>
      <c r="H38" s="1"/>
      <c r="I38" s="1"/>
      <c r="J38" s="22"/>
    </row>
    <row r="39" spans="2:10" x14ac:dyDescent="0.25">
      <c r="B39" s="34"/>
      <c r="C39" s="56"/>
      <c r="D39" s="56"/>
      <c r="E39" s="30"/>
      <c r="F39" s="56"/>
      <c r="G39" s="31"/>
      <c r="H39" s="1"/>
      <c r="I39" s="1"/>
      <c r="J39" s="22"/>
    </row>
    <row r="40" spans="2:10" x14ac:dyDescent="0.25">
      <c r="B40" s="2"/>
      <c r="C40" s="53" t="s">
        <v>16</v>
      </c>
      <c r="D40" s="53" t="s">
        <v>10</v>
      </c>
      <c r="E40" s="20" t="s">
        <v>11</v>
      </c>
      <c r="F40" s="53" t="s">
        <v>12</v>
      </c>
      <c r="G40" s="6" t="s">
        <v>3</v>
      </c>
      <c r="H40" s="1"/>
      <c r="I40" s="1"/>
      <c r="J40" s="22"/>
    </row>
    <row r="41" spans="2:10" x14ac:dyDescent="0.25">
      <c r="B41" s="7" t="s">
        <v>13</v>
      </c>
      <c r="C41" s="54"/>
      <c r="D41" s="54"/>
      <c r="E41" s="3"/>
      <c r="F41" s="54"/>
      <c r="G41" s="4"/>
      <c r="H41" s="1"/>
      <c r="I41" s="1"/>
      <c r="J41" s="22"/>
    </row>
    <row r="42" spans="2:10" x14ac:dyDescent="0.25">
      <c r="B42" s="2" t="s">
        <v>14</v>
      </c>
      <c r="C42" s="54">
        <v>0</v>
      </c>
      <c r="D42" s="54">
        <v>0</v>
      </c>
      <c r="E42" s="36" t="str">
        <f>IF(C42=0,"",D42/C42)</f>
        <v/>
      </c>
      <c r="F42" s="54">
        <f>C42-D42</f>
        <v>0</v>
      </c>
      <c r="G42" s="4"/>
      <c r="H42" s="1"/>
      <c r="I42" s="1"/>
      <c r="J42" s="22"/>
    </row>
    <row r="43" spans="2:10" x14ac:dyDescent="0.25">
      <c r="B43" s="2" t="str">
        <f>'[1]2011-2012 Current Account'!$AB$1</f>
        <v>Boat refurb</v>
      </c>
      <c r="C43" s="54">
        <f>'[1]2011-2012 Current Account'!$AB$3</f>
        <v>3000</v>
      </c>
      <c r="D43" s="54">
        <f>'[1]2011-2012 Current Account'!$AB$2</f>
        <v>0</v>
      </c>
      <c r="E43" s="36">
        <f t="shared" ref="E43:E54" si="2">IF(C43=0,"",D43/C43)</f>
        <v>0</v>
      </c>
      <c r="F43" s="54">
        <f t="shared" ref="F43:F54" si="3">C43-D43</f>
        <v>3000</v>
      </c>
      <c r="G43" s="4"/>
      <c r="H43" s="1"/>
      <c r="I43" s="1"/>
      <c r="J43" s="22"/>
    </row>
    <row r="44" spans="2:10" x14ac:dyDescent="0.25">
      <c r="B44" s="2" t="str">
        <f>'[1]2011-2012 Current Account'!$AD$1</f>
        <v>New blades</v>
      </c>
      <c r="C44" s="54">
        <f>'[1]2011-2012 Current Account'!$AD$3</f>
        <v>0</v>
      </c>
      <c r="D44" s="54">
        <f>'[1]2011-2012 Current Account'!$AD$2</f>
        <v>0</v>
      </c>
      <c r="E44" s="36" t="str">
        <f t="shared" si="2"/>
        <v/>
      </c>
      <c r="F44" s="54">
        <f t="shared" si="3"/>
        <v>0</v>
      </c>
      <c r="G44" s="4"/>
      <c r="H44" s="1"/>
      <c r="I44" s="1"/>
      <c r="J44" s="22"/>
    </row>
    <row r="45" spans="2:10" x14ac:dyDescent="0.25">
      <c r="B45" s="2" t="str">
        <f>'[1]2011-2012 Current Account'!$AC$1</f>
        <v>New boat</v>
      </c>
      <c r="C45" s="54">
        <f>'[1]2011-2012 Current Account'!$AC$3</f>
        <v>0</v>
      </c>
      <c r="D45" s="54">
        <f>'[1]2011-2012 Current Account'!$AC$2</f>
        <v>-3650</v>
      </c>
      <c r="E45" s="36" t="str">
        <f t="shared" si="2"/>
        <v/>
      </c>
      <c r="F45" s="54">
        <f t="shared" si="3"/>
        <v>3650</v>
      </c>
      <c r="G45" s="4" t="s">
        <v>32</v>
      </c>
      <c r="H45" s="1"/>
      <c r="I45" s="1"/>
      <c r="J45" s="22"/>
    </row>
    <row r="46" spans="2:10" x14ac:dyDescent="0.25">
      <c r="B46" s="2" t="str">
        <f>'[1]2011-2012 Current Account'!$AE$1</f>
        <v>Other new kit</v>
      </c>
      <c r="C46" s="54">
        <f>'[1]2011-2012 Current Account'!$AE$3</f>
        <v>2000</v>
      </c>
      <c r="D46" s="54">
        <f>'[1]2011-2012 Current Account'!$AE$2</f>
        <v>3189.44</v>
      </c>
      <c r="E46" s="36">
        <f t="shared" si="2"/>
        <v>1.5947200000000001</v>
      </c>
      <c r="F46" s="54">
        <f t="shared" si="3"/>
        <v>-1189.44</v>
      </c>
      <c r="G46" s="4" t="s">
        <v>33</v>
      </c>
      <c r="H46" s="1"/>
      <c r="I46" s="1"/>
      <c r="J46" s="22"/>
    </row>
    <row r="47" spans="2:10" x14ac:dyDescent="0.25">
      <c r="B47" s="2" t="str">
        <f>'[1]2011-2012 Current Account'!$AF$1</f>
        <v>Boathouse work</v>
      </c>
      <c r="C47" s="54">
        <f>'[1]2011-2012 Current Account'!$AF$3</f>
        <v>1000</v>
      </c>
      <c r="D47" s="54">
        <f>'[1]2011-2012 Current Account'!$AF$2</f>
        <v>0</v>
      </c>
      <c r="E47" s="36">
        <f t="shared" si="2"/>
        <v>0</v>
      </c>
      <c r="F47" s="54">
        <f t="shared" si="3"/>
        <v>1000</v>
      </c>
      <c r="G47" s="4"/>
      <c r="H47" s="1"/>
      <c r="I47" s="1"/>
      <c r="J47" s="22"/>
    </row>
    <row r="48" spans="2:10" x14ac:dyDescent="0.25">
      <c r="B48" s="2" t="str">
        <f>'[1]2011-2012 Current Account'!$AG$1</f>
        <v>CA contingency</v>
      </c>
      <c r="C48" s="54">
        <f>'[1]2011-2012 Current Account'!$AG$3</f>
        <v>300</v>
      </c>
      <c r="D48" s="54">
        <f>'[1]2011-2012 Current Account'!$AG$2</f>
        <v>0</v>
      </c>
      <c r="E48" s="36">
        <f t="shared" si="2"/>
        <v>0</v>
      </c>
      <c r="F48" s="54">
        <f t="shared" si="3"/>
        <v>300</v>
      </c>
      <c r="G48" s="4"/>
      <c r="H48" s="1"/>
      <c r="I48" s="1"/>
      <c r="J48" s="22"/>
    </row>
    <row r="49" spans="2:10" x14ac:dyDescent="0.25">
      <c r="B49" s="2" t="str">
        <f>'[1]2011-2012 Current Account'!$AH$1</f>
        <v>Henley</v>
      </c>
      <c r="C49" s="54">
        <f>'[1]2011-2012 Current Account'!$AH$3</f>
        <v>150</v>
      </c>
      <c r="D49" s="54">
        <f>'[1]2011-2012 Current Account'!$AH$2</f>
        <v>0</v>
      </c>
      <c r="E49" s="36">
        <f t="shared" si="2"/>
        <v>0</v>
      </c>
      <c r="F49" s="54">
        <f t="shared" si="3"/>
        <v>150</v>
      </c>
      <c r="G49" s="4"/>
      <c r="H49" s="1"/>
      <c r="I49" s="1"/>
      <c r="J49" s="22"/>
    </row>
    <row r="50" spans="2:10" x14ac:dyDescent="0.25">
      <c r="B50" s="2" t="str">
        <f>'[1]2011-2012 Current Account'!$AI$1</f>
        <v>Signage</v>
      </c>
      <c r="C50" s="54">
        <f>'[1]2011-2012 Current Account'!$AI$3</f>
        <v>700</v>
      </c>
      <c r="D50" s="54">
        <f>'[1]2011-2012 Current Account'!$AI$2</f>
        <v>287</v>
      </c>
      <c r="E50" s="36">
        <f t="shared" si="2"/>
        <v>0.41</v>
      </c>
      <c r="F50" s="54">
        <f t="shared" si="3"/>
        <v>413</v>
      </c>
      <c r="G50" s="4"/>
      <c r="H50" s="1"/>
      <c r="I50" s="1"/>
      <c r="J50" s="22"/>
    </row>
    <row r="51" spans="2:10" x14ac:dyDescent="0.25">
      <c r="B51" s="2" t="str">
        <f>'[1]2011-2012 Current Account'!$AJ$1</f>
        <v>Alumni costs</v>
      </c>
      <c r="C51" s="54">
        <f>'[1]2011-2012 Current Account'!$AJ$3</f>
        <v>100</v>
      </c>
      <c r="D51" s="54">
        <f>'[1]2011-2012 Current Account'!$AJ$2</f>
        <v>-110</v>
      </c>
      <c r="E51" s="36">
        <f t="shared" si="2"/>
        <v>-1.1000000000000001</v>
      </c>
      <c r="F51" s="54">
        <f t="shared" si="3"/>
        <v>210</v>
      </c>
      <c r="G51" s="4" t="s">
        <v>19</v>
      </c>
      <c r="H51" s="1"/>
      <c r="I51" s="1"/>
      <c r="J51" s="22"/>
    </row>
    <row r="52" spans="2:10" x14ac:dyDescent="0.25">
      <c r="B52" s="2" t="str">
        <f>'[1]2011-2012 Current Account'!$AA$1</f>
        <v>Training camp</v>
      </c>
      <c r="C52" s="54">
        <f>'[1]2011-2012 Current Account'!$AA$3</f>
        <v>2500</v>
      </c>
      <c r="D52" s="54">
        <f>'[1]2011-2012 Current Account'!$AA$2</f>
        <v>7050.4199999999992</v>
      </c>
      <c r="E52" s="36">
        <f t="shared" si="2"/>
        <v>2.8201679999999998</v>
      </c>
      <c r="F52" s="54">
        <f t="shared" si="3"/>
        <v>-4550.4199999999992</v>
      </c>
      <c r="G52" s="4" t="s">
        <v>35</v>
      </c>
      <c r="H52" s="1"/>
      <c r="I52" s="1"/>
      <c r="J52" s="22"/>
    </row>
    <row r="53" spans="2:10" x14ac:dyDescent="0.25">
      <c r="B53" s="2" t="s">
        <v>21</v>
      </c>
      <c r="C53" s="54">
        <v>8000</v>
      </c>
      <c r="D53" s="54">
        <v>12000</v>
      </c>
      <c r="E53" s="36">
        <f t="shared" si="2"/>
        <v>1.5</v>
      </c>
      <c r="F53" s="54">
        <f t="shared" si="3"/>
        <v>-4000</v>
      </c>
      <c r="G53" s="4" t="s">
        <v>36</v>
      </c>
      <c r="H53" s="1"/>
      <c r="I53" s="1"/>
      <c r="J53" s="22"/>
    </row>
    <row r="54" spans="2:10" x14ac:dyDescent="0.25">
      <c r="B54" s="2" t="s">
        <v>22</v>
      </c>
      <c r="C54" s="54">
        <v>0</v>
      </c>
      <c r="D54" s="54">
        <v>0</v>
      </c>
      <c r="E54" s="36" t="str">
        <f t="shared" si="2"/>
        <v/>
      </c>
      <c r="F54" s="54">
        <f t="shared" si="3"/>
        <v>0</v>
      </c>
      <c r="G54" s="4"/>
      <c r="H54" s="1"/>
      <c r="I54" s="1"/>
      <c r="J54" s="22"/>
    </row>
    <row r="55" spans="2:10" x14ac:dyDescent="0.25">
      <c r="B55" s="8" t="s">
        <v>9</v>
      </c>
      <c r="C55" s="57">
        <f>SUM(C42:C54)</f>
        <v>17750</v>
      </c>
      <c r="D55" s="57">
        <f>SUM(D42:D54)</f>
        <v>18766.86</v>
      </c>
      <c r="E55" s="9"/>
      <c r="F55" s="57">
        <f>SUM(F42:F54)</f>
        <v>-1016.8599999999997</v>
      </c>
      <c r="G55" s="10"/>
      <c r="H55" s="1"/>
      <c r="I55" s="1"/>
      <c r="J55" s="22"/>
    </row>
  </sheetData>
  <conditionalFormatting sqref="E1:E1048576">
    <cfRule type="cellIs" dxfId="0" priority="1" operator="between">
      <formula>1</formula>
      <formula>10</formula>
    </cfRule>
  </conditionalFormatting>
  <pageMargins left="0.7" right="0.7" top="0.75" bottom="0.75" header="0.3" footer="0.3"/>
  <pageSetup paperSize="9" scale="80" orientation="landscape" r:id="rId1"/>
  <headerFooter>
    <oddHeader>&amp;C&amp;"-,Bold"&amp;18&amp;UCCBC Financial Report 11-12</oddHeader>
    <oddFooter>&amp;C&amp;P / &amp;N</oddFooter>
  </headerFooter>
  <rowBreaks count="1" manualBreakCount="1">
    <brk id="2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2012-04-27T22:51:20Z</cp:lastPrinted>
  <dcterms:created xsi:type="dcterms:W3CDTF">2012-04-27T21:13:02Z</dcterms:created>
  <dcterms:modified xsi:type="dcterms:W3CDTF">2012-04-27T23:19:16Z</dcterms:modified>
</cp:coreProperties>
</file>