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1"/>
  </bookViews>
  <sheets>
    <sheet name="Proposed Budget" sheetId="1" r:id="rId1"/>
    <sheet name="LY Review" sheetId="2" r:id="rId2"/>
    <sheet name="Sheet3" sheetId="3" r:id="rId3"/>
  </sheets>
  <definedNames>
    <definedName name="_xlnm.Print_Area" localSheetId="1">'LY Review'!$A$1:$F$87</definedName>
    <definedName name="_xlnm.Print_Area" localSheetId="0">'Proposed Budget'!$A$1:$F$52</definedName>
  </definedNames>
  <calcPr calcId="125725"/>
</workbook>
</file>

<file path=xl/calcChain.xml><?xml version="1.0" encoding="utf-8"?>
<calcChain xmlns="http://schemas.openxmlformats.org/spreadsheetml/2006/main">
  <c r="B40" i="2"/>
  <c r="C57"/>
  <c r="C58"/>
  <c r="C59"/>
  <c r="C60"/>
  <c r="C61"/>
  <c r="C62"/>
  <c r="C63"/>
  <c r="C64"/>
  <c r="C65"/>
  <c r="C66"/>
  <c r="C67"/>
  <c r="C68"/>
  <c r="C56"/>
  <c r="B57"/>
  <c r="B58"/>
  <c r="B59"/>
  <c r="B60"/>
  <c r="B61"/>
  <c r="B62"/>
  <c r="B63"/>
  <c r="B64"/>
  <c r="B65"/>
  <c r="B66"/>
  <c r="B67"/>
  <c r="B68"/>
  <c r="B56"/>
  <c r="C51"/>
  <c r="C49"/>
  <c r="B51"/>
  <c r="B49"/>
  <c r="C12"/>
  <c r="C13"/>
  <c r="C14"/>
  <c r="C15"/>
  <c r="C16"/>
  <c r="C17"/>
  <c r="C18"/>
  <c r="C19"/>
  <c r="C20"/>
  <c r="C21"/>
  <c r="C22"/>
  <c r="C23"/>
  <c r="C24"/>
  <c r="C25"/>
  <c r="C11"/>
  <c r="B12"/>
  <c r="B13"/>
  <c r="B14"/>
  <c r="B15"/>
  <c r="B16"/>
  <c r="B17"/>
  <c r="B18"/>
  <c r="B19"/>
  <c r="B20"/>
  <c r="B21"/>
  <c r="B22"/>
  <c r="B23"/>
  <c r="B24"/>
  <c r="B25"/>
  <c r="B11"/>
  <c r="C5"/>
  <c r="C6"/>
  <c r="C7"/>
  <c r="C4"/>
  <c r="B5"/>
  <c r="B6"/>
  <c r="B7"/>
  <c r="B4"/>
  <c r="B85" l="1"/>
  <c r="B79"/>
  <c r="E68"/>
  <c r="E67"/>
  <c r="E66"/>
  <c r="E65"/>
  <c r="E64"/>
  <c r="E63"/>
  <c r="E62"/>
  <c r="E61"/>
  <c r="E60"/>
  <c r="E59"/>
  <c r="E58"/>
  <c r="E57"/>
  <c r="C69"/>
  <c r="E56"/>
  <c r="E51"/>
  <c r="C52"/>
  <c r="E49"/>
  <c r="B41"/>
  <c r="B35"/>
  <c r="D26"/>
  <c r="E25"/>
  <c r="E24"/>
  <c r="E23"/>
  <c r="E22"/>
  <c r="E21"/>
  <c r="E20"/>
  <c r="E19"/>
  <c r="E18"/>
  <c r="E17"/>
  <c r="E16"/>
  <c r="E15"/>
  <c r="E14"/>
  <c r="E13"/>
  <c r="E12"/>
  <c r="C26"/>
  <c r="B26"/>
  <c r="D8"/>
  <c r="E7"/>
  <c r="E6"/>
  <c r="E5"/>
  <c r="B8"/>
  <c r="E36" i="1"/>
  <c r="E27"/>
  <c r="B43" i="2" l="1"/>
  <c r="B87"/>
  <c r="E69"/>
  <c r="E50"/>
  <c r="E52" s="1"/>
  <c r="B52"/>
  <c r="B69"/>
  <c r="E4"/>
  <c r="E8" s="1"/>
  <c r="C8"/>
  <c r="E11"/>
  <c r="E26" s="1"/>
  <c r="C27" i="1" l="1"/>
  <c r="B27"/>
  <c r="D14"/>
  <c r="D27" s="1"/>
  <c r="E9"/>
  <c r="C36" l="1"/>
  <c r="D36"/>
  <c r="B36"/>
  <c r="E52"/>
  <c r="D52"/>
  <c r="C52"/>
  <c r="B52"/>
  <c r="D9"/>
  <c r="C9"/>
  <c r="B9"/>
</calcChain>
</file>

<file path=xl/sharedStrings.xml><?xml version="1.0" encoding="utf-8"?>
<sst xmlns="http://schemas.openxmlformats.org/spreadsheetml/2006/main" count="158" uniqueCount="91">
  <si>
    <t>Starting balance</t>
  </si>
  <si>
    <t>INCOME</t>
  </si>
  <si>
    <t>Club Subs</t>
  </si>
  <si>
    <t>Equipment hire</t>
  </si>
  <si>
    <t>JCR contribution</t>
  </si>
  <si>
    <t>Grant from capital</t>
  </si>
  <si>
    <t>Total</t>
  </si>
  <si>
    <t>EXPENDITURE</t>
  </si>
  <si>
    <t>Insurance</t>
  </si>
  <si>
    <t>Membership</t>
  </si>
  <si>
    <t>Race Entry</t>
  </si>
  <si>
    <t>Transport</t>
  </si>
  <si>
    <t>Training costs</t>
  </si>
  <si>
    <t>Coaching</t>
  </si>
  <si>
    <t>Fines</t>
  </si>
  <si>
    <t>Misc</t>
  </si>
  <si>
    <t>Ents</t>
  </si>
  <si>
    <t>Kit</t>
  </si>
  <si>
    <t>Maintenance</t>
  </si>
  <si>
    <t>Freshers costs/BBQ</t>
  </si>
  <si>
    <t>Training camp</t>
  </si>
  <si>
    <t>Bank charges</t>
  </si>
  <si>
    <t>Contingency</t>
  </si>
  <si>
    <t>LY BUDGET</t>
  </si>
  <si>
    <t>LY ACTUAL</t>
  </si>
  <si>
    <t>Comments</t>
  </si>
  <si>
    <t>Variance</t>
  </si>
  <si>
    <t>Current Account</t>
  </si>
  <si>
    <t>JCR Submission</t>
  </si>
  <si>
    <t>LY Budget</t>
  </si>
  <si>
    <t>LY Actual with outstanding</t>
  </si>
  <si>
    <t>Proposed Budget</t>
  </si>
  <si>
    <t>Notes:</t>
  </si>
  <si>
    <t>Income</t>
  </si>
  <si>
    <t>Club subs</t>
  </si>
  <si>
    <t xml:space="preserve">Grant from capital </t>
  </si>
  <si>
    <t>Expenditure</t>
  </si>
  <si>
    <t>Capital Account</t>
  </si>
  <si>
    <t>Sponsorship</t>
  </si>
  <si>
    <t>Donations</t>
  </si>
  <si>
    <t>Boat refurbishment</t>
  </si>
  <si>
    <t>New blades</t>
  </si>
  <si>
    <t>New boats</t>
  </si>
  <si>
    <t>Other new kit</t>
  </si>
  <si>
    <t>Boathouse work</t>
  </si>
  <si>
    <t>Henley</t>
  </si>
  <si>
    <t>Signage</t>
  </si>
  <si>
    <t>Alumni costs</t>
  </si>
  <si>
    <t>Grant to current</t>
  </si>
  <si>
    <t>Transfer to endowment</t>
  </si>
  <si>
    <t>Still missing £323 refund for Bedford Regatta</t>
  </si>
  <si>
    <t>LY expenses</t>
  </si>
  <si>
    <t>Have not yet received any payment from college</t>
  </si>
  <si>
    <t>Received payment for CH5</t>
  </si>
  <si>
    <t>New ergs purchased for £1250. After refurb, old ergs expected to be sold for £1250</t>
  </si>
  <si>
    <t>Alumni crew entered and made donations with Fairbairns entry</t>
  </si>
  <si>
    <t>2012/2013</t>
  </si>
  <si>
    <t>Equipment hire for 2011/2012 has not yet been billed for</t>
  </si>
  <si>
    <t>Elections BBQ</t>
  </si>
  <si>
    <t>TwoTwoFive subsidised rebranding of Mays Stash</t>
  </si>
  <si>
    <t>Includes BUCS accomodation</t>
  </si>
  <si>
    <t>Charges for overdrawn account</t>
  </si>
  <si>
    <t>Current Account Report</t>
  </si>
  <si>
    <t>LY outstanding</t>
  </si>
  <si>
    <t>Closing balance</t>
  </si>
  <si>
    <t>Amounts due to account</t>
  </si>
  <si>
    <t>Money owed from capital</t>
  </si>
  <si>
    <t>Money owed from students</t>
  </si>
  <si>
    <t>Money from equipment hire</t>
  </si>
  <si>
    <t>Amounts due from account</t>
  </si>
  <si>
    <t>Money owed to capital</t>
  </si>
  <si>
    <t>Money owed for transport</t>
  </si>
  <si>
    <t>Money owed to payables</t>
  </si>
  <si>
    <t>Closing balance after amounts due</t>
  </si>
  <si>
    <t>Capital Account Report</t>
  </si>
  <si>
    <t>LY outsanding</t>
  </si>
  <si>
    <t>JCR Contribution</t>
  </si>
  <si>
    <t>Money from current</t>
  </si>
  <si>
    <t>Outstanding donations</t>
  </si>
  <si>
    <t>Other sources of income</t>
  </si>
  <si>
    <t>Sale of CH5</t>
  </si>
  <si>
    <t>Money to current</t>
  </si>
  <si>
    <t>Money to endowment fund</t>
  </si>
  <si>
    <t>Money to other payables</t>
  </si>
  <si>
    <t>Coaching &amp; uncashed cheques for fines</t>
  </si>
  <si>
    <t>-</t>
  </si>
  <si>
    <t>Equipment hire has not been billed yet</t>
  </si>
  <si>
    <t>Entered more races, including off-Cam races</t>
  </si>
  <si>
    <t>5 new ergos bought for £1250. 5 old ergos to be sold for £1250</t>
  </si>
  <si>
    <t>College have not yet provided money for this year's trip</t>
  </si>
  <si>
    <t>Year End 31 August 2012</t>
  </si>
</sst>
</file>

<file path=xl/styles.xml><?xml version="1.0" encoding="utf-8"?>
<styleSheet xmlns="http://schemas.openxmlformats.org/spreadsheetml/2006/main">
  <numFmts count="1">
    <numFmt numFmtId="164" formatCode="#,##0_ ;[Red]\-#,##0\ "/>
  </numFmts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3" fontId="2" fillId="2" borderId="1" xfId="0" applyNumberFormat="1" applyFont="1" applyFill="1" applyBorder="1"/>
    <xf numFmtId="3" fontId="0" fillId="2" borderId="2" xfId="0" applyNumberFormat="1" applyFill="1" applyBorder="1"/>
    <xf numFmtId="0" fontId="2" fillId="2" borderId="3" xfId="0" applyNumberFormat="1" applyFont="1" applyFill="1" applyBorder="1"/>
    <xf numFmtId="3" fontId="0" fillId="2" borderId="4" xfId="0" applyNumberFormat="1" applyFill="1" applyBorder="1"/>
    <xf numFmtId="3" fontId="0" fillId="2" borderId="0" xfId="0" applyNumberFormat="1" applyFill="1" applyBorder="1"/>
    <xf numFmtId="0" fontId="0" fillId="2" borderId="0" xfId="0" applyFill="1" applyBorder="1"/>
    <xf numFmtId="3" fontId="0" fillId="2" borderId="5" xfId="0" applyNumberFormat="1" applyFill="1" applyBorder="1"/>
    <xf numFmtId="3" fontId="2" fillId="2" borderId="0" xfId="0" applyNumberFormat="1" applyFont="1" applyFill="1" applyBorder="1" applyAlignment="1">
      <alignment horizontal="right"/>
    </xf>
    <xf numFmtId="3" fontId="2" fillId="2" borderId="5" xfId="0" applyNumberFormat="1" applyFont="1" applyFill="1" applyBorder="1"/>
    <xf numFmtId="3" fontId="2" fillId="2" borderId="4" xfId="0" applyNumberFormat="1" applyFont="1" applyFill="1" applyBorder="1"/>
    <xf numFmtId="3" fontId="2" fillId="2" borderId="0" xfId="0" applyNumberFormat="1" applyFont="1" applyFill="1" applyBorder="1"/>
    <xf numFmtId="0" fontId="0" fillId="2" borderId="4" xfId="0" applyFill="1" applyBorder="1"/>
    <xf numFmtId="3" fontId="2" fillId="2" borderId="6" xfId="0" applyNumberFormat="1" applyFont="1" applyFill="1" applyBorder="1"/>
    <xf numFmtId="3" fontId="2" fillId="2" borderId="7" xfId="0" applyNumberFormat="1" applyFont="1" applyFill="1" applyBorder="1"/>
    <xf numFmtId="3" fontId="0" fillId="2" borderId="8" xfId="0" applyNumberFormat="1" applyFill="1" applyBorder="1"/>
    <xf numFmtId="3" fontId="0" fillId="0" borderId="0" xfId="0" applyNumberFormat="1"/>
    <xf numFmtId="3" fontId="2" fillId="3" borderId="1" xfId="0" applyNumberFormat="1" applyFont="1" applyFill="1" applyBorder="1"/>
    <xf numFmtId="3" fontId="0" fillId="3" borderId="2" xfId="0" applyNumberFormat="1" applyFill="1" applyBorder="1"/>
    <xf numFmtId="0" fontId="2" fillId="3" borderId="3" xfId="0" applyNumberFormat="1" applyFont="1" applyFill="1" applyBorder="1"/>
    <xf numFmtId="3" fontId="0" fillId="3" borderId="4" xfId="0" applyNumberFormat="1" applyFill="1" applyBorder="1"/>
    <xf numFmtId="3" fontId="0" fillId="3" borderId="0" xfId="0" applyNumberFormat="1" applyFill="1" applyBorder="1"/>
    <xf numFmtId="3" fontId="0" fillId="3" borderId="5" xfId="0" applyNumberFormat="1" applyFill="1" applyBorder="1"/>
    <xf numFmtId="3" fontId="2" fillId="3" borderId="0" xfId="0" applyNumberFormat="1" applyFont="1" applyFill="1" applyBorder="1" applyAlignment="1">
      <alignment horizontal="right"/>
    </xf>
    <xf numFmtId="3" fontId="2" fillId="3" borderId="5" xfId="0" applyNumberFormat="1" applyFont="1" applyFill="1" applyBorder="1"/>
    <xf numFmtId="3" fontId="2" fillId="3" borderId="4" xfId="0" applyNumberFormat="1" applyFont="1" applyFill="1" applyBorder="1"/>
    <xf numFmtId="3" fontId="2" fillId="3" borderId="0" xfId="0" applyNumberFormat="1" applyFont="1" applyFill="1" applyBorder="1"/>
    <xf numFmtId="0" fontId="0" fillId="3" borderId="4" xfId="0" applyFill="1" applyBorder="1"/>
    <xf numFmtId="0" fontId="0" fillId="3" borderId="0" xfId="0" applyFill="1" applyBorder="1"/>
    <xf numFmtId="3" fontId="2" fillId="3" borderId="6" xfId="0" applyNumberFormat="1" applyFont="1" applyFill="1" applyBorder="1"/>
    <xf numFmtId="3" fontId="2" fillId="3" borderId="7" xfId="0" applyNumberFormat="1" applyFont="1" applyFill="1" applyBorder="1"/>
    <xf numFmtId="3" fontId="0" fillId="3" borderId="8" xfId="0" applyNumberFormat="1" applyFill="1" applyBorder="1"/>
    <xf numFmtId="0" fontId="2" fillId="0" borderId="0" xfId="0" applyFont="1" applyFill="1"/>
    <xf numFmtId="40" fontId="0" fillId="3" borderId="0" xfId="0" applyNumberFormat="1" applyFill="1" applyBorder="1"/>
    <xf numFmtId="40" fontId="2" fillId="3" borderId="0" xfId="0" applyNumberFormat="1" applyFont="1" applyFill="1" applyBorder="1"/>
    <xf numFmtId="40" fontId="2" fillId="3" borderId="7" xfId="0" applyNumberFormat="1" applyFont="1" applyFill="1" applyBorder="1"/>
    <xf numFmtId="40" fontId="0" fillId="2" borderId="0" xfId="0" applyNumberFormat="1" applyFill="1" applyBorder="1"/>
    <xf numFmtId="40" fontId="2" fillId="2" borderId="0" xfId="0" applyNumberFormat="1" applyFont="1" applyFill="1" applyBorder="1"/>
    <xf numFmtId="40" fontId="0" fillId="2" borderId="0" xfId="0" applyNumberFormat="1" applyFill="1"/>
    <xf numFmtId="40" fontId="2" fillId="2" borderId="7" xfId="0" applyNumberFormat="1" applyFont="1" applyFill="1" applyBorder="1"/>
    <xf numFmtId="3" fontId="2" fillId="2" borderId="2" xfId="0" applyNumberFormat="1" applyFont="1" applyFill="1" applyBorder="1"/>
    <xf numFmtId="3" fontId="0" fillId="2" borderId="1" xfId="0" applyNumberFormat="1" applyFill="1" applyBorder="1"/>
    <xf numFmtId="3" fontId="2" fillId="2" borderId="2" xfId="0" applyNumberFormat="1" applyFont="1" applyFill="1" applyBorder="1" applyAlignment="1">
      <alignment horizontal="right"/>
    </xf>
    <xf numFmtId="3" fontId="2" fillId="2" borderId="3" xfId="0" applyNumberFormat="1" applyFont="1" applyFill="1" applyBorder="1"/>
    <xf numFmtId="3" fontId="0" fillId="2" borderId="5" xfId="0" applyNumberFormat="1" applyFont="1" applyFill="1" applyBorder="1"/>
    <xf numFmtId="3" fontId="0" fillId="2" borderId="8" xfId="0" applyNumberFormat="1" applyFont="1" applyFill="1" applyBorder="1"/>
    <xf numFmtId="3" fontId="0" fillId="2" borderId="7" xfId="0" applyNumberFormat="1" applyFill="1" applyBorder="1"/>
    <xf numFmtId="3" fontId="0" fillId="0" borderId="0" xfId="0" applyNumberFormat="1" applyFill="1"/>
    <xf numFmtId="3" fontId="2" fillId="3" borderId="2" xfId="0" applyNumberFormat="1" applyFont="1" applyFill="1" applyBorder="1"/>
    <xf numFmtId="3" fontId="2" fillId="3" borderId="3" xfId="0" applyNumberFormat="1" applyFont="1" applyFill="1" applyBorder="1"/>
    <xf numFmtId="3" fontId="0" fillId="3" borderId="1" xfId="0" applyNumberFormat="1" applyFill="1" applyBorder="1"/>
    <xf numFmtId="3" fontId="2" fillId="3" borderId="2" xfId="0" applyNumberFormat="1" applyFont="1" applyFill="1" applyBorder="1" applyAlignment="1">
      <alignment horizontal="right"/>
    </xf>
    <xf numFmtId="3" fontId="0" fillId="3" borderId="4" xfId="0" applyNumberFormat="1" applyFont="1" applyFill="1" applyBorder="1"/>
    <xf numFmtId="3" fontId="0" fillId="3" borderId="0" xfId="0" applyNumberFormat="1" applyFont="1" applyFill="1" applyBorder="1"/>
    <xf numFmtId="3" fontId="0" fillId="3" borderId="5" xfId="0" applyNumberFormat="1" applyFont="1" applyFill="1" applyBorder="1"/>
    <xf numFmtId="3" fontId="0" fillId="3" borderId="7" xfId="0" applyNumberFormat="1" applyFill="1" applyBorder="1"/>
    <xf numFmtId="164" fontId="0" fillId="2" borderId="0" xfId="0" applyNumberFormat="1" applyFill="1" applyBorder="1"/>
    <xf numFmtId="164" fontId="2" fillId="2" borderId="0" xfId="0" applyNumberFormat="1" applyFont="1" applyFill="1" applyBorder="1"/>
    <xf numFmtId="3" fontId="0" fillId="4" borderId="0" xfId="0" applyNumberFormat="1" applyFill="1" applyBorder="1"/>
    <xf numFmtId="3" fontId="0" fillId="4" borderId="4" xfId="0" applyNumberFormat="1" applyFill="1" applyBorder="1"/>
    <xf numFmtId="1" fontId="0" fillId="2" borderId="0" xfId="0" applyNumberFormat="1" applyFill="1" applyBorder="1"/>
    <xf numFmtId="3" fontId="1" fillId="2" borderId="0" xfId="1" applyNumberFormat="1" applyFill="1" applyBorder="1"/>
    <xf numFmtId="4" fontId="1" fillId="2" borderId="0" xfId="1" applyNumberFormat="1" applyFill="1" applyBorder="1"/>
    <xf numFmtId="164" fontId="0" fillId="3" borderId="0" xfId="0" applyNumberFormat="1" applyFill="1" applyBorder="1"/>
    <xf numFmtId="164" fontId="2" fillId="3" borderId="0" xfId="0" applyNumberFormat="1" applyFont="1" applyFill="1" applyBorder="1"/>
    <xf numFmtId="164" fontId="0" fillId="3" borderId="0" xfId="0" applyNumberFormat="1" applyFont="1" applyFill="1" applyBorder="1"/>
    <xf numFmtId="164" fontId="2" fillId="3" borderId="7" xfId="0" applyNumberFormat="1" applyFont="1" applyFill="1" applyBorder="1"/>
    <xf numFmtId="3" fontId="2" fillId="2" borderId="9" xfId="0" applyNumberFormat="1" applyFont="1" applyFill="1" applyBorder="1"/>
    <xf numFmtId="3" fontId="2" fillId="2" borderId="10" xfId="0" applyNumberFormat="1" applyFont="1" applyFill="1" applyBorder="1"/>
    <xf numFmtId="3" fontId="2" fillId="3" borderId="9" xfId="0" applyNumberFormat="1" applyFont="1" applyFill="1" applyBorder="1"/>
    <xf numFmtId="3" fontId="2" fillId="3" borderId="10" xfId="0" applyNumberFormat="1" applyFont="1" applyFill="1" applyBorder="1"/>
    <xf numFmtId="3" fontId="3" fillId="2" borderId="10" xfId="0" applyNumberFormat="1" applyFont="1" applyFill="1" applyBorder="1"/>
    <xf numFmtId="3" fontId="0" fillId="2" borderId="3" xfId="0" applyNumberFormat="1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52"/>
  <sheetViews>
    <sheetView workbookViewId="0">
      <selection activeCell="I35" sqref="I35"/>
    </sheetView>
  </sheetViews>
  <sheetFormatPr defaultRowHeight="15"/>
  <cols>
    <col min="1" max="1" width="22.28515625" bestFit="1" customWidth="1"/>
    <col min="2" max="2" width="14.7109375" bestFit="1" customWidth="1"/>
    <col min="3" max="3" width="10.42578125" bestFit="1" customWidth="1"/>
    <col min="4" max="4" width="27.28515625" bestFit="1" customWidth="1"/>
    <col min="5" max="5" width="16.28515625" bestFit="1" customWidth="1"/>
    <col min="6" max="6" width="75.42578125" bestFit="1" customWidth="1"/>
  </cols>
  <sheetData>
    <row r="1" spans="1:14">
      <c r="A1" s="2" t="s">
        <v>27</v>
      </c>
      <c r="B1" s="3"/>
      <c r="C1" s="3"/>
      <c r="D1" s="3"/>
      <c r="E1" s="3"/>
      <c r="F1" s="4" t="s">
        <v>56</v>
      </c>
      <c r="G1" s="33"/>
    </row>
    <row r="2" spans="1:14">
      <c r="A2" s="5"/>
      <c r="B2" s="6"/>
      <c r="C2" s="6"/>
      <c r="D2" s="7"/>
      <c r="E2" s="6"/>
      <c r="F2" s="8"/>
    </row>
    <row r="3" spans="1:14">
      <c r="A3" s="5"/>
      <c r="B3" s="9" t="s">
        <v>28</v>
      </c>
      <c r="C3" s="9" t="s">
        <v>29</v>
      </c>
      <c r="D3" s="9" t="s">
        <v>30</v>
      </c>
      <c r="E3" s="9" t="s">
        <v>31</v>
      </c>
      <c r="F3" s="10" t="s">
        <v>32</v>
      </c>
    </row>
    <row r="4" spans="1:14">
      <c r="A4" s="11" t="s">
        <v>33</v>
      </c>
      <c r="B4" s="6"/>
      <c r="C4" s="6"/>
      <c r="D4" s="6"/>
      <c r="E4" s="6"/>
      <c r="F4" s="8"/>
    </row>
    <row r="5" spans="1:14">
      <c r="A5" s="5" t="s">
        <v>34</v>
      </c>
      <c r="B5" s="37">
        <v>3000</v>
      </c>
      <c r="C5" s="37">
        <v>3000</v>
      </c>
      <c r="D5" s="37">
        <v>3306.36</v>
      </c>
      <c r="E5" s="6">
        <v>3000</v>
      </c>
      <c r="F5" s="8"/>
      <c r="N5" s="1"/>
    </row>
    <row r="6" spans="1:14">
      <c r="A6" s="5" t="s">
        <v>3</v>
      </c>
      <c r="B6" s="37">
        <v>2000</v>
      </c>
      <c r="C6" s="37">
        <v>2000</v>
      </c>
      <c r="D6" s="37">
        <v>472</v>
      </c>
      <c r="E6" s="6">
        <v>2000</v>
      </c>
      <c r="F6" s="8" t="s">
        <v>57</v>
      </c>
    </row>
    <row r="7" spans="1:14">
      <c r="A7" s="5" t="s">
        <v>4</v>
      </c>
      <c r="B7" s="37">
        <v>10800</v>
      </c>
      <c r="C7" s="37">
        <v>8000</v>
      </c>
      <c r="D7" s="37">
        <v>8000</v>
      </c>
      <c r="E7" s="6">
        <v>8000</v>
      </c>
      <c r="F7" s="8"/>
    </row>
    <row r="8" spans="1:14">
      <c r="A8" s="5" t="s">
        <v>35</v>
      </c>
      <c r="B8" s="37">
        <v>8000</v>
      </c>
      <c r="C8" s="37">
        <v>8000</v>
      </c>
      <c r="D8" s="37">
        <v>7000</v>
      </c>
      <c r="E8" s="6">
        <v>8000</v>
      </c>
      <c r="F8" s="8"/>
    </row>
    <row r="9" spans="1:14">
      <c r="A9" s="11" t="s">
        <v>6</v>
      </c>
      <c r="B9" s="38">
        <f>SUM(B5:B8)</f>
        <v>23800</v>
      </c>
      <c r="C9" s="38">
        <f>SUM(C4:C8)</f>
        <v>21000</v>
      </c>
      <c r="D9" s="38">
        <f>SUM(D4:D8)</f>
        <v>18778.36</v>
      </c>
      <c r="E9" s="12">
        <f>SUM(E4:E8)</f>
        <v>21000</v>
      </c>
      <c r="F9" s="8"/>
    </row>
    <row r="10" spans="1:14">
      <c r="A10" s="5"/>
      <c r="B10" s="37"/>
      <c r="C10" s="37"/>
      <c r="D10" s="37"/>
      <c r="E10" s="6"/>
      <c r="F10" s="8"/>
    </row>
    <row r="11" spans="1:14">
      <c r="A11" s="11" t="s">
        <v>36</v>
      </c>
      <c r="B11" s="37"/>
      <c r="C11" s="37"/>
      <c r="D11" s="37"/>
      <c r="E11" s="6"/>
      <c r="F11" s="8"/>
    </row>
    <row r="12" spans="1:14">
      <c r="A12" s="13" t="s">
        <v>8</v>
      </c>
      <c r="B12" s="37">
        <v>3200</v>
      </c>
      <c r="C12" s="37">
        <v>3500</v>
      </c>
      <c r="D12" s="37">
        <v>3115.71</v>
      </c>
      <c r="E12" s="6">
        <v>3200</v>
      </c>
      <c r="F12" s="8"/>
    </row>
    <row r="13" spans="1:14">
      <c r="A13" s="13" t="s">
        <v>9</v>
      </c>
      <c r="B13" s="37">
        <v>1400</v>
      </c>
      <c r="C13" s="37">
        <v>1200</v>
      </c>
      <c r="D13" s="37">
        <v>1318.2</v>
      </c>
      <c r="E13" s="6">
        <v>1400</v>
      </c>
      <c r="F13" s="8"/>
    </row>
    <row r="14" spans="1:14">
      <c r="A14" s="13" t="s">
        <v>10</v>
      </c>
      <c r="B14" s="37">
        <v>5000</v>
      </c>
      <c r="C14" s="37">
        <v>4200</v>
      </c>
      <c r="D14" s="37">
        <f>5208-323</f>
        <v>4885</v>
      </c>
      <c r="E14" s="6">
        <v>5000</v>
      </c>
      <c r="F14" s="8" t="s">
        <v>50</v>
      </c>
    </row>
    <row r="15" spans="1:14">
      <c r="A15" s="13" t="s">
        <v>11</v>
      </c>
      <c r="B15" s="37">
        <v>300</v>
      </c>
      <c r="C15" s="37">
        <v>200</v>
      </c>
      <c r="D15" s="37">
        <v>168.93</v>
      </c>
      <c r="E15" s="6">
        <v>200</v>
      </c>
      <c r="F15" s="8"/>
    </row>
    <row r="16" spans="1:14">
      <c r="A16" s="13" t="s">
        <v>12</v>
      </c>
      <c r="B16" s="37">
        <v>800</v>
      </c>
      <c r="C16" s="37">
        <v>600</v>
      </c>
      <c r="D16" s="37">
        <v>125</v>
      </c>
      <c r="E16" s="6">
        <v>600</v>
      </c>
      <c r="F16" s="8"/>
    </row>
    <row r="17" spans="1:6">
      <c r="A17" s="13" t="s">
        <v>13</v>
      </c>
      <c r="B17" s="37">
        <v>7000</v>
      </c>
      <c r="C17" s="37">
        <v>6000</v>
      </c>
      <c r="D17" s="37">
        <v>5240</v>
      </c>
      <c r="E17" s="6">
        <v>6000</v>
      </c>
      <c r="F17" s="8"/>
    </row>
    <row r="18" spans="1:6">
      <c r="A18" s="13" t="s">
        <v>14</v>
      </c>
      <c r="B18" s="37">
        <v>350</v>
      </c>
      <c r="C18" s="37">
        <v>300</v>
      </c>
      <c r="D18" s="37">
        <v>304</v>
      </c>
      <c r="E18" s="6">
        <v>300</v>
      </c>
      <c r="F18" s="8"/>
    </row>
    <row r="19" spans="1:6">
      <c r="A19" s="13" t="s">
        <v>15</v>
      </c>
      <c r="B19" s="37">
        <v>200</v>
      </c>
      <c r="C19" s="37">
        <v>100</v>
      </c>
      <c r="D19" s="39">
        <v>63.28</v>
      </c>
      <c r="E19" s="6">
        <v>200</v>
      </c>
      <c r="F19" s="8"/>
    </row>
    <row r="20" spans="1:6">
      <c r="A20" s="13" t="s">
        <v>16</v>
      </c>
      <c r="B20" s="37">
        <v>0</v>
      </c>
      <c r="C20" s="37">
        <v>0</v>
      </c>
      <c r="D20" s="37">
        <v>167.89</v>
      </c>
      <c r="E20" s="6">
        <v>200</v>
      </c>
      <c r="F20" s="8" t="s">
        <v>58</v>
      </c>
    </row>
    <row r="21" spans="1:6">
      <c r="A21" s="13" t="s">
        <v>17</v>
      </c>
      <c r="B21" s="37">
        <v>0</v>
      </c>
      <c r="C21" s="37">
        <v>1000</v>
      </c>
      <c r="D21" s="37">
        <v>740.25</v>
      </c>
      <c r="E21" s="6">
        <v>0</v>
      </c>
      <c r="F21" s="8" t="s">
        <v>59</v>
      </c>
    </row>
    <row r="22" spans="1:6">
      <c r="A22" s="13" t="s">
        <v>18</v>
      </c>
      <c r="B22" s="37">
        <v>5000</v>
      </c>
      <c r="C22" s="37">
        <v>3000</v>
      </c>
      <c r="D22" s="37">
        <v>1278.8699999999999</v>
      </c>
      <c r="E22" s="6">
        <v>3000</v>
      </c>
      <c r="F22" s="8"/>
    </row>
    <row r="23" spans="1:6">
      <c r="A23" s="13" t="s">
        <v>19</v>
      </c>
      <c r="B23" s="37">
        <v>500</v>
      </c>
      <c r="C23" s="37">
        <v>400</v>
      </c>
      <c r="D23" s="37">
        <v>400</v>
      </c>
      <c r="E23" s="6">
        <v>400</v>
      </c>
      <c r="F23" s="8" t="s">
        <v>60</v>
      </c>
    </row>
    <row r="24" spans="1:6">
      <c r="A24" s="13" t="s">
        <v>21</v>
      </c>
      <c r="B24" s="37">
        <v>0</v>
      </c>
      <c r="C24" s="37">
        <v>0</v>
      </c>
      <c r="D24" s="37">
        <v>130</v>
      </c>
      <c r="E24" s="6">
        <v>0</v>
      </c>
      <c r="F24" s="8" t="s">
        <v>61</v>
      </c>
    </row>
    <row r="25" spans="1:6">
      <c r="A25" s="13" t="s">
        <v>22</v>
      </c>
      <c r="B25" s="37">
        <v>0</v>
      </c>
      <c r="C25" s="37">
        <v>500</v>
      </c>
      <c r="D25" s="37">
        <v>0</v>
      </c>
      <c r="E25" s="6">
        <v>500</v>
      </c>
      <c r="F25" s="8"/>
    </row>
    <row r="26" spans="1:6">
      <c r="A26" s="13" t="s">
        <v>51</v>
      </c>
      <c r="B26" s="37">
        <v>0</v>
      </c>
      <c r="C26" s="37">
        <v>0</v>
      </c>
      <c r="D26" s="37">
        <v>203.15</v>
      </c>
      <c r="E26" s="6">
        <v>0</v>
      </c>
      <c r="F26" s="8"/>
    </row>
    <row r="27" spans="1:6">
      <c r="A27" s="14" t="s">
        <v>6</v>
      </c>
      <c r="B27" s="40">
        <f>SUM(B12:B26)</f>
        <v>23750</v>
      </c>
      <c r="C27" s="40">
        <f>SUM(C12:C26)</f>
        <v>21000</v>
      </c>
      <c r="D27" s="40">
        <f>SUM(D12:D26)</f>
        <v>18140.280000000002</v>
      </c>
      <c r="E27" s="15">
        <f>SUM(E12:E26)</f>
        <v>21000</v>
      </c>
      <c r="F27" s="16"/>
    </row>
    <row r="28" spans="1:6">
      <c r="A28" s="17"/>
      <c r="B28" s="17"/>
      <c r="C28" s="17"/>
      <c r="D28" s="17"/>
      <c r="E28" s="17"/>
      <c r="F28" s="17"/>
    </row>
    <row r="29" spans="1:6">
      <c r="A29" s="18" t="s">
        <v>37</v>
      </c>
      <c r="B29" s="19"/>
      <c r="C29" s="19"/>
      <c r="D29" s="19"/>
      <c r="E29" s="19"/>
      <c r="F29" s="20" t="s">
        <v>56</v>
      </c>
    </row>
    <row r="30" spans="1:6">
      <c r="A30" s="21"/>
      <c r="B30" s="22"/>
      <c r="C30" s="22"/>
      <c r="D30" s="22"/>
      <c r="E30" s="22"/>
      <c r="F30" s="23"/>
    </row>
    <row r="31" spans="1:6">
      <c r="A31" s="21"/>
      <c r="B31" s="24" t="s">
        <v>28</v>
      </c>
      <c r="C31" s="24" t="s">
        <v>29</v>
      </c>
      <c r="D31" s="24" t="s">
        <v>30</v>
      </c>
      <c r="E31" s="24" t="s">
        <v>31</v>
      </c>
      <c r="F31" s="25" t="s">
        <v>32</v>
      </c>
    </row>
    <row r="32" spans="1:6">
      <c r="A32" s="26" t="s">
        <v>33</v>
      </c>
      <c r="B32" s="22"/>
      <c r="C32" s="22"/>
      <c r="D32" s="22"/>
      <c r="E32" s="22"/>
      <c r="F32" s="23"/>
    </row>
    <row r="33" spans="1:6">
      <c r="A33" s="21" t="s">
        <v>38</v>
      </c>
      <c r="B33" s="34">
        <v>4000</v>
      </c>
      <c r="C33" s="34">
        <v>5000</v>
      </c>
      <c r="D33" s="34">
        <v>5000</v>
      </c>
      <c r="E33" s="22">
        <v>4000</v>
      </c>
      <c r="F33" s="23"/>
    </row>
    <row r="34" spans="1:6">
      <c r="A34" s="21" t="s">
        <v>39</v>
      </c>
      <c r="B34" s="34">
        <v>7500</v>
      </c>
      <c r="C34" s="34">
        <v>7750</v>
      </c>
      <c r="D34" s="34">
        <v>7905</v>
      </c>
      <c r="E34" s="22">
        <v>8000</v>
      </c>
      <c r="F34" s="23"/>
    </row>
    <row r="35" spans="1:6">
      <c r="A35" s="21" t="s">
        <v>4</v>
      </c>
      <c r="B35" s="34">
        <v>6000</v>
      </c>
      <c r="C35" s="34">
        <v>5000</v>
      </c>
      <c r="D35" s="34">
        <v>5000</v>
      </c>
      <c r="E35" s="22">
        <v>5000</v>
      </c>
      <c r="F35" s="23"/>
    </row>
    <row r="36" spans="1:6">
      <c r="A36" s="26" t="s">
        <v>6</v>
      </c>
      <c r="B36" s="35">
        <f>SUM(B33:B35)</f>
        <v>17500</v>
      </c>
      <c r="C36" s="35">
        <f t="shared" ref="C36:E36" si="0">SUM(C33:C35)</f>
        <v>17750</v>
      </c>
      <c r="D36" s="35">
        <f t="shared" si="0"/>
        <v>17905</v>
      </c>
      <c r="E36" s="35">
        <f t="shared" si="0"/>
        <v>17000</v>
      </c>
      <c r="F36" s="23"/>
    </row>
    <row r="37" spans="1:6">
      <c r="A37" s="21"/>
      <c r="B37" s="34"/>
      <c r="C37" s="34"/>
      <c r="D37" s="34"/>
      <c r="E37" s="22"/>
      <c r="F37" s="23"/>
    </row>
    <row r="38" spans="1:6">
      <c r="A38" s="26" t="s">
        <v>36</v>
      </c>
      <c r="B38" s="34"/>
      <c r="C38" s="34"/>
      <c r="D38" s="34"/>
      <c r="E38" s="22"/>
      <c r="F38" s="23"/>
    </row>
    <row r="39" spans="1:6">
      <c r="A39" s="28" t="s">
        <v>21</v>
      </c>
      <c r="B39" s="34">
        <v>0</v>
      </c>
      <c r="C39" s="34">
        <v>0</v>
      </c>
      <c r="D39" s="34">
        <v>0</v>
      </c>
      <c r="E39" s="22">
        <v>0</v>
      </c>
      <c r="F39" s="23"/>
    </row>
    <row r="40" spans="1:6">
      <c r="A40" s="28" t="s">
        <v>40</v>
      </c>
      <c r="B40" s="34">
        <v>6000</v>
      </c>
      <c r="C40" s="34">
        <v>3000</v>
      </c>
      <c r="D40" s="34">
        <v>0</v>
      </c>
      <c r="E40" s="22">
        <v>3000</v>
      </c>
      <c r="F40" s="23"/>
    </row>
    <row r="41" spans="1:6">
      <c r="A41" s="28" t="s">
        <v>41</v>
      </c>
      <c r="B41" s="34">
        <v>0</v>
      </c>
      <c r="C41" s="34">
        <v>0</v>
      </c>
      <c r="D41" s="34">
        <v>0</v>
      </c>
      <c r="E41" s="22">
        <v>0</v>
      </c>
      <c r="F41" s="23"/>
    </row>
    <row r="42" spans="1:6">
      <c r="A42" s="28" t="s">
        <v>42</v>
      </c>
      <c r="B42" s="34">
        <v>0</v>
      </c>
      <c r="C42" s="34">
        <v>0</v>
      </c>
      <c r="D42" s="34">
        <v>-3650</v>
      </c>
      <c r="E42" s="22">
        <v>0</v>
      </c>
      <c r="F42" s="23" t="s">
        <v>53</v>
      </c>
    </row>
    <row r="43" spans="1:6">
      <c r="A43" s="28" t="s">
        <v>43</v>
      </c>
      <c r="B43" s="34">
        <v>2000</v>
      </c>
      <c r="C43" s="34">
        <v>2000</v>
      </c>
      <c r="D43" s="34">
        <v>3189</v>
      </c>
      <c r="E43" s="22">
        <v>2000</v>
      </c>
      <c r="F43" s="23" t="s">
        <v>54</v>
      </c>
    </row>
    <row r="44" spans="1:6">
      <c r="A44" s="28" t="s">
        <v>44</v>
      </c>
      <c r="B44" s="34">
        <v>1500</v>
      </c>
      <c r="C44" s="34">
        <v>1000</v>
      </c>
      <c r="D44" s="34">
        <v>0</v>
      </c>
      <c r="E44" s="22">
        <v>1500</v>
      </c>
      <c r="F44" s="23"/>
    </row>
    <row r="45" spans="1:6">
      <c r="A45" s="28" t="s">
        <v>22</v>
      </c>
      <c r="B45" s="34">
        <v>300</v>
      </c>
      <c r="C45" s="34">
        <v>300</v>
      </c>
      <c r="D45" s="34">
        <v>0</v>
      </c>
      <c r="E45" s="22">
        <v>300</v>
      </c>
      <c r="F45" s="23"/>
    </row>
    <row r="46" spans="1:6">
      <c r="A46" s="28" t="s">
        <v>45</v>
      </c>
      <c r="B46" s="34">
        <v>300</v>
      </c>
      <c r="C46" s="34">
        <v>150</v>
      </c>
      <c r="D46" s="34">
        <v>120</v>
      </c>
      <c r="E46" s="22">
        <v>150</v>
      </c>
      <c r="F46" s="23"/>
    </row>
    <row r="47" spans="1:6">
      <c r="A47" s="28" t="s">
        <v>46</v>
      </c>
      <c r="B47" s="34">
        <v>500</v>
      </c>
      <c r="C47" s="34">
        <v>700</v>
      </c>
      <c r="D47" s="34">
        <v>287</v>
      </c>
      <c r="E47" s="29">
        <v>500</v>
      </c>
      <c r="F47" s="23"/>
    </row>
    <row r="48" spans="1:6">
      <c r="A48" s="28" t="s">
        <v>47</v>
      </c>
      <c r="B48" s="34">
        <v>100</v>
      </c>
      <c r="C48" s="34">
        <v>100</v>
      </c>
      <c r="D48" s="34">
        <v>-110</v>
      </c>
      <c r="E48" s="22">
        <v>100</v>
      </c>
      <c r="F48" s="23" t="s">
        <v>55</v>
      </c>
    </row>
    <row r="49" spans="1:6">
      <c r="A49" s="28" t="s">
        <v>20</v>
      </c>
      <c r="B49" s="34">
        <v>4000</v>
      </c>
      <c r="C49" s="34">
        <v>2500</v>
      </c>
      <c r="D49" s="34">
        <v>7043.42</v>
      </c>
      <c r="E49" s="22">
        <v>2500</v>
      </c>
      <c r="F49" s="23" t="s">
        <v>52</v>
      </c>
    </row>
    <row r="50" spans="1:6">
      <c r="A50" s="28" t="s">
        <v>48</v>
      </c>
      <c r="B50" s="34">
        <v>8000</v>
      </c>
      <c r="C50" s="34">
        <v>8000</v>
      </c>
      <c r="D50" s="34">
        <v>7000</v>
      </c>
      <c r="E50" s="22">
        <v>8000</v>
      </c>
      <c r="F50" s="23"/>
    </row>
    <row r="51" spans="1:6">
      <c r="A51" s="28" t="s">
        <v>49</v>
      </c>
      <c r="B51" s="34">
        <v>0</v>
      </c>
      <c r="C51" s="34">
        <v>0</v>
      </c>
      <c r="D51" s="34">
        <v>0</v>
      </c>
      <c r="E51" s="22">
        <v>0</v>
      </c>
      <c r="F51" s="23"/>
    </row>
    <row r="52" spans="1:6">
      <c r="A52" s="30" t="s">
        <v>6</v>
      </c>
      <c r="B52" s="36">
        <f>SUM(B39:B51)</f>
        <v>22700</v>
      </c>
      <c r="C52" s="36">
        <f>SUM(C39:C51)</f>
        <v>17750</v>
      </c>
      <c r="D52" s="36">
        <f t="shared" ref="D52:E52" si="1">SUM(D39:D51)</f>
        <v>13879.42</v>
      </c>
      <c r="E52" s="31">
        <f t="shared" si="1"/>
        <v>18050</v>
      </c>
      <c r="F52" s="32"/>
    </row>
  </sheetData>
  <pageMargins left="0.70866141732283472" right="0.70866141732283472" top="0.74803149606299213" bottom="3.15" header="0.31496062992125984" footer="0.31496062992125984"/>
  <pageSetup paperSize="9" scale="79" fitToHeight="2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87"/>
  <sheetViews>
    <sheetView tabSelected="1" topLeftCell="A58" zoomScaleNormal="100" workbookViewId="0">
      <selection activeCell="K65" sqref="K65"/>
    </sheetView>
  </sheetViews>
  <sheetFormatPr defaultRowHeight="15"/>
  <cols>
    <col min="1" max="1" width="32.140625" bestFit="1" customWidth="1"/>
    <col min="2" max="2" width="16.7109375" customWidth="1"/>
    <col min="3" max="3" width="29.85546875" bestFit="1" customWidth="1"/>
    <col min="4" max="4" width="14.140625" bestFit="1" customWidth="1"/>
    <col min="5" max="5" width="8.7109375" bestFit="1" customWidth="1"/>
    <col min="6" max="6" width="64.28515625" bestFit="1" customWidth="1"/>
  </cols>
  <sheetData>
    <row r="1" spans="1:6">
      <c r="A1" s="2" t="s">
        <v>62</v>
      </c>
      <c r="B1" s="41"/>
      <c r="C1" s="41"/>
      <c r="D1" s="41"/>
      <c r="E1" s="41"/>
      <c r="F1" s="41" t="s">
        <v>90</v>
      </c>
    </row>
    <row r="2" spans="1:6">
      <c r="A2" s="42"/>
      <c r="B2" s="43" t="s">
        <v>23</v>
      </c>
      <c r="C2" s="43" t="s">
        <v>24</v>
      </c>
      <c r="D2" s="43" t="s">
        <v>63</v>
      </c>
      <c r="E2" s="43" t="s">
        <v>26</v>
      </c>
      <c r="F2" s="44" t="s">
        <v>25</v>
      </c>
    </row>
    <row r="3" spans="1:6">
      <c r="A3" s="11" t="s">
        <v>1</v>
      </c>
      <c r="B3" s="6"/>
      <c r="C3" s="6"/>
      <c r="D3" s="6"/>
      <c r="E3" s="6"/>
      <c r="F3" s="8"/>
    </row>
    <row r="4" spans="1:6">
      <c r="A4" s="5" t="s">
        <v>2</v>
      </c>
      <c r="B4" s="57">
        <f>'Proposed Budget'!C5</f>
        <v>3000</v>
      </c>
      <c r="C4" s="57">
        <f>'Proposed Budget'!D5-'LY Review'!D4</f>
        <v>3306.36</v>
      </c>
      <c r="D4" s="57">
        <v>0</v>
      </c>
      <c r="E4" s="57">
        <f>C4-B4</f>
        <v>306.36000000000013</v>
      </c>
      <c r="F4" s="8"/>
    </row>
    <row r="5" spans="1:6">
      <c r="A5" s="5" t="s">
        <v>3</v>
      </c>
      <c r="B5" s="57">
        <f>'Proposed Budget'!C6</f>
        <v>2000</v>
      </c>
      <c r="C5" s="57">
        <f>'Proposed Budget'!D6-'LY Review'!D5</f>
        <v>472</v>
      </c>
      <c r="D5" s="57">
        <v>0</v>
      </c>
      <c r="E5" s="57">
        <f>C5-B5</f>
        <v>-1528</v>
      </c>
      <c r="F5" s="8" t="s">
        <v>86</v>
      </c>
    </row>
    <row r="6" spans="1:6">
      <c r="A6" s="5" t="s">
        <v>4</v>
      </c>
      <c r="B6" s="57">
        <f>'Proposed Budget'!C7</f>
        <v>8000</v>
      </c>
      <c r="C6" s="57">
        <f>'Proposed Budget'!D7-'LY Review'!D6</f>
        <v>8000</v>
      </c>
      <c r="D6" s="57">
        <v>0</v>
      </c>
      <c r="E6" s="57">
        <f>C6-B6</f>
        <v>0</v>
      </c>
      <c r="F6" s="8"/>
    </row>
    <row r="7" spans="1:6">
      <c r="A7" s="5" t="s">
        <v>5</v>
      </c>
      <c r="B7" s="57">
        <f>'Proposed Budget'!C8</f>
        <v>8000</v>
      </c>
      <c r="C7" s="57">
        <f>'Proposed Budget'!D8-'LY Review'!D7</f>
        <v>7000</v>
      </c>
      <c r="D7" s="57">
        <v>0</v>
      </c>
      <c r="E7" s="57">
        <f>C7-B7</f>
        <v>-1000</v>
      </c>
      <c r="F7" s="8"/>
    </row>
    <row r="8" spans="1:6">
      <c r="A8" s="11" t="s">
        <v>6</v>
      </c>
      <c r="B8" s="58">
        <f t="shared" ref="B8:D8" si="0">SUM(B4:B7)</f>
        <v>21000</v>
      </c>
      <c r="C8" s="58">
        <f t="shared" si="0"/>
        <v>18778.36</v>
      </c>
      <c r="D8" s="58">
        <f t="shared" si="0"/>
        <v>0</v>
      </c>
      <c r="E8" s="58">
        <f>SUM(E4:E7)</f>
        <v>-2221.64</v>
      </c>
      <c r="F8" s="45"/>
    </row>
    <row r="9" spans="1:6">
      <c r="A9" s="5"/>
      <c r="B9" s="57"/>
      <c r="C9" s="57"/>
      <c r="D9" s="57"/>
      <c r="E9" s="57"/>
      <c r="F9" s="8"/>
    </row>
    <row r="10" spans="1:6">
      <c r="A10" s="11" t="s">
        <v>7</v>
      </c>
      <c r="B10" s="57"/>
      <c r="C10" s="57"/>
      <c r="D10" s="57"/>
      <c r="E10" s="57"/>
      <c r="F10" s="8"/>
    </row>
    <row r="11" spans="1:6">
      <c r="A11" s="13" t="s">
        <v>8</v>
      </c>
      <c r="B11" s="57">
        <f>'Proposed Budget'!C12</f>
        <v>3500</v>
      </c>
      <c r="C11" s="57">
        <f>'Proposed Budget'!D12-'LY Review'!D11</f>
        <v>3115.71</v>
      </c>
      <c r="D11" s="57">
        <v>0</v>
      </c>
      <c r="E11" s="57">
        <f>B11-C11-D11</f>
        <v>384.28999999999996</v>
      </c>
      <c r="F11" s="8"/>
    </row>
    <row r="12" spans="1:6">
      <c r="A12" s="13" t="s">
        <v>9</v>
      </c>
      <c r="B12" s="57">
        <f>'Proposed Budget'!C13</f>
        <v>1200</v>
      </c>
      <c r="C12" s="57">
        <f>'Proposed Budget'!D13-'LY Review'!D12</f>
        <v>1318.2</v>
      </c>
      <c r="D12" s="57">
        <v>0</v>
      </c>
      <c r="E12" s="57">
        <f t="shared" ref="E12:E25" si="1">B12-C12-D12</f>
        <v>-118.20000000000005</v>
      </c>
      <c r="F12" s="8"/>
    </row>
    <row r="13" spans="1:6">
      <c r="A13" s="13" t="s">
        <v>10</v>
      </c>
      <c r="B13" s="57">
        <f>'Proposed Budget'!C14</f>
        <v>4200</v>
      </c>
      <c r="C13" s="57">
        <f>'Proposed Budget'!D14-'LY Review'!D13</f>
        <v>5208</v>
      </c>
      <c r="D13" s="57">
        <v>-323</v>
      </c>
      <c r="E13" s="57">
        <f t="shared" si="1"/>
        <v>-685</v>
      </c>
      <c r="F13" s="8" t="s">
        <v>87</v>
      </c>
    </row>
    <row r="14" spans="1:6">
      <c r="A14" s="13" t="s">
        <v>11</v>
      </c>
      <c r="B14" s="57">
        <f>'Proposed Budget'!C15</f>
        <v>200</v>
      </c>
      <c r="C14" s="57">
        <f>'Proposed Budget'!D15-'LY Review'!D14</f>
        <v>168.93</v>
      </c>
      <c r="D14" s="57">
        <v>0</v>
      </c>
      <c r="E14" s="57">
        <f t="shared" si="1"/>
        <v>31.069999999999993</v>
      </c>
      <c r="F14" s="8"/>
    </row>
    <row r="15" spans="1:6">
      <c r="A15" s="13" t="s">
        <v>12</v>
      </c>
      <c r="B15" s="57">
        <f>'Proposed Budget'!C16</f>
        <v>600</v>
      </c>
      <c r="C15" s="57">
        <f>'Proposed Budget'!D16-'LY Review'!D15</f>
        <v>125</v>
      </c>
      <c r="D15" s="57">
        <v>0</v>
      </c>
      <c r="E15" s="57">
        <f t="shared" si="1"/>
        <v>475</v>
      </c>
      <c r="F15" s="8"/>
    </row>
    <row r="16" spans="1:6">
      <c r="A16" s="13" t="s">
        <v>13</v>
      </c>
      <c r="B16" s="57">
        <f>'Proposed Budget'!C17</f>
        <v>6000</v>
      </c>
      <c r="C16" s="57">
        <f>'Proposed Budget'!D17-'LY Review'!D16</f>
        <v>5000</v>
      </c>
      <c r="D16" s="57">
        <v>240</v>
      </c>
      <c r="E16" s="57">
        <f t="shared" si="1"/>
        <v>760</v>
      </c>
      <c r="F16" s="8"/>
    </row>
    <row r="17" spans="1:6">
      <c r="A17" s="13" t="s">
        <v>14</v>
      </c>
      <c r="B17" s="57">
        <f>'Proposed Budget'!C18</f>
        <v>300</v>
      </c>
      <c r="C17" s="57">
        <f>'Proposed Budget'!D18-'LY Review'!D17</f>
        <v>217</v>
      </c>
      <c r="D17" s="57">
        <v>87</v>
      </c>
      <c r="E17" s="57">
        <f t="shared" si="1"/>
        <v>-4</v>
      </c>
      <c r="F17" s="8"/>
    </row>
    <row r="18" spans="1:6">
      <c r="A18" s="13" t="s">
        <v>15</v>
      </c>
      <c r="B18" s="57">
        <f>'Proposed Budget'!C19</f>
        <v>100</v>
      </c>
      <c r="C18" s="57">
        <f>'Proposed Budget'!D19-'LY Review'!D18</f>
        <v>63.28</v>
      </c>
      <c r="D18" s="57">
        <v>0</v>
      </c>
      <c r="E18" s="57">
        <f t="shared" si="1"/>
        <v>36.72</v>
      </c>
      <c r="F18" s="8"/>
    </row>
    <row r="19" spans="1:6">
      <c r="A19" s="13" t="s">
        <v>16</v>
      </c>
      <c r="B19" s="57">
        <f>'Proposed Budget'!C20</f>
        <v>0</v>
      </c>
      <c r="C19" s="57">
        <f>'Proposed Budget'!D20-'LY Review'!D19</f>
        <v>167.89</v>
      </c>
      <c r="D19" s="57">
        <v>0</v>
      </c>
      <c r="E19" s="57">
        <f t="shared" si="1"/>
        <v>-167.89</v>
      </c>
      <c r="F19" s="8" t="s">
        <v>58</v>
      </c>
    </row>
    <row r="20" spans="1:6">
      <c r="A20" s="13" t="s">
        <v>17</v>
      </c>
      <c r="B20" s="57">
        <f>'Proposed Budget'!C21</f>
        <v>1000</v>
      </c>
      <c r="C20" s="57">
        <f>'Proposed Budget'!D21-'LY Review'!D20</f>
        <v>740.25</v>
      </c>
      <c r="D20" s="57">
        <v>0</v>
      </c>
      <c r="E20" s="57">
        <f t="shared" si="1"/>
        <v>259.75</v>
      </c>
      <c r="F20" s="8"/>
    </row>
    <row r="21" spans="1:6">
      <c r="A21" s="13" t="s">
        <v>18</v>
      </c>
      <c r="B21" s="57">
        <f>'Proposed Budget'!C22</f>
        <v>3000</v>
      </c>
      <c r="C21" s="57">
        <f>'Proposed Budget'!D22-'LY Review'!D21</f>
        <v>1278.8699999999999</v>
      </c>
      <c r="D21" s="57">
        <v>0</v>
      </c>
      <c r="E21" s="57">
        <f t="shared" si="1"/>
        <v>1721.13</v>
      </c>
      <c r="F21" s="8"/>
    </row>
    <row r="22" spans="1:6">
      <c r="A22" s="13" t="s">
        <v>19</v>
      </c>
      <c r="B22" s="57">
        <f>'Proposed Budget'!C23</f>
        <v>400</v>
      </c>
      <c r="C22" s="57">
        <f>'Proposed Budget'!D23-'LY Review'!D22</f>
        <v>400</v>
      </c>
      <c r="D22" s="57">
        <v>0</v>
      </c>
      <c r="E22" s="57">
        <f t="shared" si="1"/>
        <v>0</v>
      </c>
      <c r="F22" s="8"/>
    </row>
    <row r="23" spans="1:6">
      <c r="A23" s="13" t="s">
        <v>21</v>
      </c>
      <c r="B23" s="57">
        <f>'Proposed Budget'!C24</f>
        <v>0</v>
      </c>
      <c r="C23" s="57">
        <f>'Proposed Budget'!D24-'LY Review'!D23</f>
        <v>130</v>
      </c>
      <c r="D23" s="57">
        <v>0</v>
      </c>
      <c r="E23" s="57">
        <f t="shared" si="1"/>
        <v>-130</v>
      </c>
      <c r="F23" s="8"/>
    </row>
    <row r="24" spans="1:6">
      <c r="A24" s="13" t="s">
        <v>22</v>
      </c>
      <c r="B24" s="57">
        <f>'Proposed Budget'!C25</f>
        <v>500</v>
      </c>
      <c r="C24" s="57">
        <f>'Proposed Budget'!D25-'LY Review'!D24</f>
        <v>0</v>
      </c>
      <c r="D24" s="57">
        <v>0</v>
      </c>
      <c r="E24" s="57">
        <f t="shared" si="1"/>
        <v>500</v>
      </c>
      <c r="F24" s="8"/>
    </row>
    <row r="25" spans="1:6">
      <c r="A25" s="13" t="s">
        <v>51</v>
      </c>
      <c r="B25" s="57">
        <f>'Proposed Budget'!C26</f>
        <v>0</v>
      </c>
      <c r="C25" s="57">
        <f>'Proposed Budget'!D26-'LY Review'!D25</f>
        <v>203.15</v>
      </c>
      <c r="D25" s="57">
        <v>0</v>
      </c>
      <c r="E25" s="57">
        <f t="shared" si="1"/>
        <v>-203.15</v>
      </c>
      <c r="F25" s="8"/>
    </row>
    <row r="26" spans="1:6">
      <c r="A26" s="14" t="s">
        <v>6</v>
      </c>
      <c r="B26" s="15">
        <f>SUM(B11:B25)</f>
        <v>21000</v>
      </c>
      <c r="C26" s="15">
        <f>SUM(C11:C25)</f>
        <v>18136.280000000002</v>
      </c>
      <c r="D26" s="15">
        <f>SUM(D11:D25)</f>
        <v>4</v>
      </c>
      <c r="E26" s="15">
        <f>SUM(E11:E25)</f>
        <v>2859.72</v>
      </c>
      <c r="F26" s="46"/>
    </row>
    <row r="27" spans="1:6">
      <c r="A27" s="11"/>
      <c r="B27" s="12"/>
      <c r="C27" s="12"/>
      <c r="D27" s="12"/>
      <c r="E27" s="12"/>
      <c r="F27" s="73"/>
    </row>
    <row r="28" spans="1:6">
      <c r="A28" s="11" t="s">
        <v>0</v>
      </c>
      <c r="B28" s="12">
        <v>3900.85</v>
      </c>
      <c r="C28" s="6"/>
      <c r="D28" s="6"/>
      <c r="E28" s="6"/>
      <c r="F28" s="8"/>
    </row>
    <row r="29" spans="1:6">
      <c r="A29" s="68" t="s">
        <v>64</v>
      </c>
      <c r="B29" s="72">
        <v>7997.97</v>
      </c>
      <c r="C29" s="62"/>
      <c r="D29" s="63"/>
      <c r="E29" s="6"/>
      <c r="F29" s="8"/>
    </row>
    <row r="30" spans="1:6">
      <c r="A30" s="5"/>
      <c r="B30" s="6"/>
      <c r="C30" s="6"/>
      <c r="D30" s="6"/>
      <c r="E30" s="6"/>
      <c r="F30" s="8"/>
    </row>
    <row r="31" spans="1:6">
      <c r="A31" s="11" t="s">
        <v>65</v>
      </c>
      <c r="B31" s="6"/>
      <c r="C31" s="12"/>
      <c r="D31" s="6"/>
      <c r="E31" s="6"/>
      <c r="F31" s="8"/>
    </row>
    <row r="32" spans="1:6">
      <c r="A32" s="5" t="s">
        <v>66</v>
      </c>
      <c r="B32" s="61">
        <v>0</v>
      </c>
      <c r="C32" s="6"/>
      <c r="D32" s="6"/>
      <c r="E32" s="6"/>
      <c r="F32" s="8"/>
    </row>
    <row r="33" spans="1:6">
      <c r="A33" s="5" t="s">
        <v>67</v>
      </c>
      <c r="B33" s="6">
        <v>0</v>
      </c>
      <c r="C33" s="6"/>
      <c r="D33" s="6"/>
      <c r="E33" s="6"/>
      <c r="F33" s="8"/>
    </row>
    <row r="34" spans="1:6">
      <c r="A34" s="60" t="s">
        <v>68</v>
      </c>
      <c r="B34" s="59" t="s">
        <v>85</v>
      </c>
      <c r="C34" s="6"/>
      <c r="D34" s="6"/>
      <c r="E34" s="6"/>
      <c r="F34" s="8"/>
    </row>
    <row r="35" spans="1:6">
      <c r="A35" s="11" t="s">
        <v>6</v>
      </c>
      <c r="B35" s="12">
        <f>SUM(B32:B34)</f>
        <v>0</v>
      </c>
      <c r="C35" s="6"/>
      <c r="D35" s="6"/>
      <c r="E35" s="6"/>
      <c r="F35" s="8"/>
    </row>
    <row r="36" spans="1:6">
      <c r="A36" s="5"/>
      <c r="B36" s="6"/>
      <c r="C36" s="6"/>
      <c r="D36" s="6"/>
      <c r="E36" s="6"/>
      <c r="F36" s="8"/>
    </row>
    <row r="37" spans="1:6">
      <c r="A37" s="11" t="s">
        <v>69</v>
      </c>
      <c r="B37" s="6"/>
      <c r="C37" s="12"/>
      <c r="D37" s="6"/>
      <c r="E37" s="6"/>
      <c r="F37" s="8"/>
    </row>
    <row r="38" spans="1:6">
      <c r="A38" s="5" t="s">
        <v>70</v>
      </c>
      <c r="B38" s="6">
        <v>0</v>
      </c>
      <c r="C38" s="6"/>
      <c r="D38" s="6"/>
      <c r="E38" s="6"/>
      <c r="F38" s="8"/>
    </row>
    <row r="39" spans="1:6">
      <c r="A39" s="5" t="s">
        <v>71</v>
      </c>
      <c r="B39" s="6">
        <v>0</v>
      </c>
      <c r="C39" s="6"/>
      <c r="D39" s="6"/>
      <c r="E39" s="6"/>
      <c r="F39" s="8"/>
    </row>
    <row r="40" spans="1:6">
      <c r="A40" s="5" t="s">
        <v>72</v>
      </c>
      <c r="B40" s="6">
        <f>87+120+100+20</f>
        <v>327</v>
      </c>
      <c r="C40" s="6" t="s">
        <v>84</v>
      </c>
      <c r="D40" s="6"/>
      <c r="E40" s="6"/>
      <c r="F40" s="8"/>
    </row>
    <row r="41" spans="1:6">
      <c r="A41" s="11" t="s">
        <v>6</v>
      </c>
      <c r="B41" s="12">
        <f>SUM(B38:B40)</f>
        <v>327</v>
      </c>
      <c r="C41" s="6"/>
      <c r="D41" s="6"/>
      <c r="E41" s="6"/>
      <c r="F41" s="8"/>
    </row>
    <row r="42" spans="1:6">
      <c r="A42" s="11"/>
      <c r="B42" s="12"/>
      <c r="C42" s="6"/>
      <c r="D42" s="6"/>
      <c r="E42" s="6"/>
      <c r="F42" s="8"/>
    </row>
    <row r="43" spans="1:6">
      <c r="A43" s="68" t="s">
        <v>73</v>
      </c>
      <c r="B43" s="69">
        <f>B29+B35-B41</f>
        <v>7670.97</v>
      </c>
      <c r="C43" s="47"/>
      <c r="D43" s="47"/>
      <c r="E43" s="47"/>
      <c r="F43" s="16"/>
    </row>
    <row r="44" spans="1:6">
      <c r="A44" s="48"/>
      <c r="B44" s="48"/>
      <c r="C44" s="48"/>
      <c r="D44" s="48"/>
      <c r="E44" s="48"/>
      <c r="F44" s="48"/>
    </row>
    <row r="45" spans="1:6">
      <c r="A45" s="48"/>
      <c r="B45" s="48"/>
      <c r="C45" s="48"/>
      <c r="D45" s="48"/>
      <c r="E45" s="48"/>
      <c r="F45" s="48"/>
    </row>
    <row r="46" spans="1:6">
      <c r="A46" s="18" t="s">
        <v>74</v>
      </c>
      <c r="B46" s="49"/>
      <c r="C46" s="49"/>
      <c r="D46" s="49"/>
      <c r="E46" s="49"/>
      <c r="F46" s="50" t="s">
        <v>90</v>
      </c>
    </row>
    <row r="47" spans="1:6">
      <c r="A47" s="51"/>
      <c r="B47" s="52" t="s">
        <v>23</v>
      </c>
      <c r="C47" s="52" t="s">
        <v>24</v>
      </c>
      <c r="D47" s="52" t="s">
        <v>75</v>
      </c>
      <c r="E47" s="52" t="s">
        <v>26</v>
      </c>
      <c r="F47" s="50" t="s">
        <v>25</v>
      </c>
    </row>
    <row r="48" spans="1:6">
      <c r="A48" s="26" t="s">
        <v>1</v>
      </c>
      <c r="B48" s="22"/>
      <c r="C48" s="22"/>
      <c r="D48" s="22"/>
      <c r="E48" s="22"/>
      <c r="F48" s="23"/>
    </row>
    <row r="49" spans="1:6">
      <c r="A49" s="21" t="s">
        <v>38</v>
      </c>
      <c r="B49" s="64">
        <f>'Proposed Budget'!C33</f>
        <v>5000</v>
      </c>
      <c r="C49" s="64">
        <f>'Proposed Budget'!D33-'LY Review'!D49</f>
        <v>5000</v>
      </c>
      <c r="D49" s="64">
        <v>0</v>
      </c>
      <c r="E49" s="64">
        <f>D49+C49-B49</f>
        <v>0</v>
      </c>
      <c r="F49" s="23"/>
    </row>
    <row r="50" spans="1:6">
      <c r="A50" s="21" t="s">
        <v>39</v>
      </c>
      <c r="B50" s="64">
        <v>7750</v>
      </c>
      <c r="C50" s="64">
        <v>7905</v>
      </c>
      <c r="D50" s="64">
        <v>0</v>
      </c>
      <c r="E50" s="64">
        <f>D50+C50-B50</f>
        <v>155</v>
      </c>
      <c r="F50" s="23"/>
    </row>
    <row r="51" spans="1:6">
      <c r="A51" s="21" t="s">
        <v>76</v>
      </c>
      <c r="B51" s="64">
        <f>'Proposed Budget'!C35</f>
        <v>5000</v>
      </c>
      <c r="C51" s="64">
        <f>'Proposed Budget'!D35-'LY Review'!D51</f>
        <v>5000</v>
      </c>
      <c r="D51" s="64">
        <v>0</v>
      </c>
      <c r="E51" s="64">
        <f>D51+C51-B51</f>
        <v>0</v>
      </c>
      <c r="F51" s="23"/>
    </row>
    <row r="52" spans="1:6">
      <c r="A52" s="26" t="s">
        <v>6</v>
      </c>
      <c r="B52" s="65">
        <f>SUM(B49:B51)</f>
        <v>17750</v>
      </c>
      <c r="C52" s="65">
        <f t="shared" ref="C52" si="2">SUM(C49:C51)</f>
        <v>17905</v>
      </c>
      <c r="D52" s="65"/>
      <c r="E52" s="65">
        <f>SUM(E49:E51)</f>
        <v>155</v>
      </c>
      <c r="F52" s="23"/>
    </row>
    <row r="53" spans="1:6">
      <c r="A53" s="53"/>
      <c r="B53" s="66"/>
      <c r="C53" s="66"/>
      <c r="D53" s="66"/>
      <c r="E53" s="66"/>
      <c r="F53" s="55"/>
    </row>
    <row r="54" spans="1:6">
      <c r="A54" s="21"/>
      <c r="B54" s="64"/>
      <c r="C54" s="64"/>
      <c r="D54" s="64"/>
      <c r="E54" s="64"/>
      <c r="F54" s="23"/>
    </row>
    <row r="55" spans="1:6">
      <c r="A55" s="26" t="s">
        <v>7</v>
      </c>
      <c r="B55" s="64"/>
      <c r="C55" s="64"/>
      <c r="D55" s="64"/>
      <c r="E55" s="64"/>
      <c r="F55" s="23"/>
    </row>
    <row r="56" spans="1:6">
      <c r="A56" s="28" t="s">
        <v>21</v>
      </c>
      <c r="B56" s="64">
        <f>'Proposed Budget'!C39</f>
        <v>0</v>
      </c>
      <c r="C56" s="64">
        <f>'Proposed Budget'!D39-'LY Review'!D56</f>
        <v>0</v>
      </c>
      <c r="D56" s="64">
        <v>0</v>
      </c>
      <c r="E56" s="64">
        <f t="shared" ref="E56:E68" si="3">B56-C56-D56</f>
        <v>0</v>
      </c>
      <c r="F56" s="23"/>
    </row>
    <row r="57" spans="1:6">
      <c r="A57" s="28" t="s">
        <v>40</v>
      </c>
      <c r="B57" s="64">
        <f>'Proposed Budget'!C40</f>
        <v>3000</v>
      </c>
      <c r="C57" s="64">
        <f>'Proposed Budget'!D40-'LY Review'!D57</f>
        <v>0</v>
      </c>
      <c r="D57" s="64">
        <v>0</v>
      </c>
      <c r="E57" s="64">
        <f t="shared" si="3"/>
        <v>3000</v>
      </c>
      <c r="F57" s="23"/>
    </row>
    <row r="58" spans="1:6">
      <c r="A58" s="28" t="s">
        <v>41</v>
      </c>
      <c r="B58" s="64">
        <f>'Proposed Budget'!C41</f>
        <v>0</v>
      </c>
      <c r="C58" s="64">
        <f>'Proposed Budget'!D41-'LY Review'!D58</f>
        <v>0</v>
      </c>
      <c r="D58" s="64">
        <v>0</v>
      </c>
      <c r="E58" s="64">
        <f t="shared" si="3"/>
        <v>0</v>
      </c>
      <c r="F58" s="23"/>
    </row>
    <row r="59" spans="1:6">
      <c r="A59" s="28" t="s">
        <v>42</v>
      </c>
      <c r="B59" s="64">
        <f>'Proposed Budget'!C42</f>
        <v>0</v>
      </c>
      <c r="C59" s="64">
        <f>'Proposed Budget'!D42-'LY Review'!D59</f>
        <v>-3650</v>
      </c>
      <c r="D59" s="64">
        <v>0</v>
      </c>
      <c r="E59" s="64">
        <f t="shared" si="3"/>
        <v>3650</v>
      </c>
      <c r="F59" s="23" t="s">
        <v>80</v>
      </c>
    </row>
    <row r="60" spans="1:6">
      <c r="A60" s="28" t="s">
        <v>43</v>
      </c>
      <c r="B60" s="64">
        <f>'Proposed Budget'!C43</f>
        <v>2000</v>
      </c>
      <c r="C60" s="64">
        <f>'Proposed Budget'!D43-'LY Review'!D60</f>
        <v>3189</v>
      </c>
      <c r="D60" s="64">
        <v>0</v>
      </c>
      <c r="E60" s="64">
        <f t="shared" si="3"/>
        <v>-1189</v>
      </c>
      <c r="F60" s="23" t="s">
        <v>88</v>
      </c>
    </row>
    <row r="61" spans="1:6">
      <c r="A61" s="28" t="s">
        <v>44</v>
      </c>
      <c r="B61" s="64">
        <f>'Proposed Budget'!C44</f>
        <v>1000</v>
      </c>
      <c r="C61" s="64">
        <f>'Proposed Budget'!D44-'LY Review'!D61</f>
        <v>0</v>
      </c>
      <c r="D61" s="64">
        <v>0</v>
      </c>
      <c r="E61" s="64">
        <f t="shared" si="3"/>
        <v>1000</v>
      </c>
      <c r="F61" s="23"/>
    </row>
    <row r="62" spans="1:6">
      <c r="A62" s="28" t="s">
        <v>22</v>
      </c>
      <c r="B62" s="64">
        <f>'Proposed Budget'!C45</f>
        <v>300</v>
      </c>
      <c r="C62" s="64">
        <f>'Proposed Budget'!D45-'LY Review'!D62</f>
        <v>0</v>
      </c>
      <c r="D62" s="64">
        <v>0</v>
      </c>
      <c r="E62" s="64">
        <f t="shared" si="3"/>
        <v>300</v>
      </c>
      <c r="F62" s="23"/>
    </row>
    <row r="63" spans="1:6">
      <c r="A63" s="28" t="s">
        <v>45</v>
      </c>
      <c r="B63" s="64">
        <f>'Proposed Budget'!C46</f>
        <v>150</v>
      </c>
      <c r="C63" s="64">
        <f>'Proposed Budget'!D46-'LY Review'!D63</f>
        <v>120</v>
      </c>
      <c r="D63" s="64">
        <v>0</v>
      </c>
      <c r="E63" s="64">
        <f t="shared" si="3"/>
        <v>30</v>
      </c>
      <c r="F63" s="23"/>
    </row>
    <row r="64" spans="1:6">
      <c r="A64" s="28" t="s">
        <v>46</v>
      </c>
      <c r="B64" s="64">
        <f>'Proposed Budget'!C47</f>
        <v>700</v>
      </c>
      <c r="C64" s="64">
        <f>'Proposed Budget'!D47-'LY Review'!D64</f>
        <v>287</v>
      </c>
      <c r="D64" s="64">
        <v>0</v>
      </c>
      <c r="E64" s="64">
        <f t="shared" si="3"/>
        <v>413</v>
      </c>
      <c r="F64" s="23"/>
    </row>
    <row r="65" spans="1:6">
      <c r="A65" s="28" t="s">
        <v>47</v>
      </c>
      <c r="B65" s="64">
        <f>'Proposed Budget'!C48</f>
        <v>100</v>
      </c>
      <c r="C65" s="64">
        <f>'Proposed Budget'!D48-'LY Review'!D65</f>
        <v>-110</v>
      </c>
      <c r="D65" s="64">
        <v>0</v>
      </c>
      <c r="E65" s="64">
        <f t="shared" si="3"/>
        <v>210</v>
      </c>
      <c r="F65" s="23"/>
    </row>
    <row r="66" spans="1:6">
      <c r="A66" s="28" t="s">
        <v>20</v>
      </c>
      <c r="B66" s="64">
        <f>'Proposed Budget'!C49</f>
        <v>2500</v>
      </c>
      <c r="C66" s="64">
        <f>'Proposed Budget'!D49-'LY Review'!D66</f>
        <v>7043.42</v>
      </c>
      <c r="D66" s="64">
        <v>0</v>
      </c>
      <c r="E66" s="64">
        <f t="shared" si="3"/>
        <v>-4543.42</v>
      </c>
      <c r="F66" s="23" t="s">
        <v>89</v>
      </c>
    </row>
    <row r="67" spans="1:6">
      <c r="A67" s="28" t="s">
        <v>48</v>
      </c>
      <c r="B67" s="64">
        <f>'Proposed Budget'!C50</f>
        <v>8000</v>
      </c>
      <c r="C67" s="64">
        <f>'Proposed Budget'!D50-'LY Review'!D67</f>
        <v>7000</v>
      </c>
      <c r="D67" s="64">
        <v>0</v>
      </c>
      <c r="E67" s="64">
        <f t="shared" si="3"/>
        <v>1000</v>
      </c>
      <c r="F67" s="23"/>
    </row>
    <row r="68" spans="1:6">
      <c r="A68" s="28" t="s">
        <v>49</v>
      </c>
      <c r="B68" s="64">
        <f>'Proposed Budget'!C51</f>
        <v>0</v>
      </c>
      <c r="C68" s="64">
        <f>'Proposed Budget'!D51-'LY Review'!D68</f>
        <v>0</v>
      </c>
      <c r="D68" s="64">
        <v>0</v>
      </c>
      <c r="E68" s="64">
        <f t="shared" si="3"/>
        <v>0</v>
      </c>
      <c r="F68" s="23"/>
    </row>
    <row r="69" spans="1:6">
      <c r="A69" s="30" t="s">
        <v>6</v>
      </c>
      <c r="B69" s="67">
        <f>SUM(B56:B68)</f>
        <v>17750</v>
      </c>
      <c r="C69" s="67">
        <f>SUM(C56:C68)</f>
        <v>13879.42</v>
      </c>
      <c r="D69" s="67"/>
      <c r="E69" s="67">
        <f>SUM(E56:E68)</f>
        <v>3870.58</v>
      </c>
      <c r="F69" s="32"/>
    </row>
    <row r="70" spans="1:6">
      <c r="A70" s="53"/>
      <c r="B70" s="54"/>
      <c r="C70" s="54"/>
      <c r="D70" s="54"/>
      <c r="E70" s="54"/>
      <c r="F70" s="55"/>
    </row>
    <row r="71" spans="1:6">
      <c r="A71" s="53"/>
      <c r="B71" s="54"/>
      <c r="C71" s="54"/>
      <c r="D71" s="54"/>
      <c r="E71" s="54"/>
      <c r="F71" s="55"/>
    </row>
    <row r="72" spans="1:6">
      <c r="A72" s="26" t="s">
        <v>0</v>
      </c>
      <c r="B72" s="27">
        <v>16186.06</v>
      </c>
      <c r="C72" s="22"/>
      <c r="D72" s="22"/>
      <c r="E72" s="22"/>
      <c r="F72" s="23"/>
    </row>
    <row r="73" spans="1:6">
      <c r="A73" s="70" t="s">
        <v>64</v>
      </c>
      <c r="B73" s="71">
        <v>17091.060000000001</v>
      </c>
      <c r="C73" s="29"/>
      <c r="D73" s="22"/>
      <c r="E73" s="22"/>
      <c r="F73" s="23"/>
    </row>
    <row r="74" spans="1:6">
      <c r="A74" s="21"/>
      <c r="B74" s="22"/>
      <c r="C74" s="29"/>
      <c r="D74" s="29"/>
      <c r="E74" s="22"/>
      <c r="F74" s="23"/>
    </row>
    <row r="75" spans="1:6">
      <c r="A75" s="26" t="s">
        <v>65</v>
      </c>
      <c r="B75" s="22"/>
      <c r="C75" s="22"/>
      <c r="D75" s="22"/>
      <c r="E75" s="22"/>
      <c r="F75" s="23"/>
    </row>
    <row r="76" spans="1:6">
      <c r="A76" s="21" t="s">
        <v>77</v>
      </c>
      <c r="B76" s="22">
        <v>0</v>
      </c>
      <c r="C76" s="22"/>
      <c r="D76" s="22"/>
      <c r="E76" s="22"/>
      <c r="F76" s="23"/>
    </row>
    <row r="77" spans="1:6">
      <c r="A77" s="21" t="s">
        <v>78</v>
      </c>
      <c r="B77" s="22">
        <v>0</v>
      </c>
      <c r="C77" s="22"/>
      <c r="D77" s="22"/>
      <c r="E77" s="22"/>
      <c r="F77" s="23"/>
    </row>
    <row r="78" spans="1:6">
      <c r="A78" s="21" t="s">
        <v>79</v>
      </c>
      <c r="B78" s="22">
        <v>0</v>
      </c>
      <c r="C78" s="22"/>
      <c r="D78" s="22"/>
      <c r="E78" s="22"/>
      <c r="F78" s="23"/>
    </row>
    <row r="79" spans="1:6">
      <c r="A79" s="26" t="s">
        <v>6</v>
      </c>
      <c r="B79" s="27">
        <f>SUM(B76:B78)</f>
        <v>0</v>
      </c>
      <c r="C79" s="22"/>
      <c r="D79" s="22"/>
      <c r="E79" s="22"/>
      <c r="F79" s="23"/>
    </row>
    <row r="80" spans="1:6">
      <c r="A80" s="21"/>
      <c r="B80" s="22"/>
      <c r="C80" s="22"/>
      <c r="D80" s="22"/>
      <c r="E80" s="22"/>
      <c r="F80" s="23"/>
    </row>
    <row r="81" spans="1:6">
      <c r="A81" s="26" t="s">
        <v>69</v>
      </c>
      <c r="B81" s="22"/>
      <c r="C81" s="22"/>
      <c r="D81" s="22"/>
      <c r="E81" s="22"/>
      <c r="F81" s="23"/>
    </row>
    <row r="82" spans="1:6">
      <c r="A82" s="21" t="s">
        <v>81</v>
      </c>
      <c r="B82" s="22">
        <v>0</v>
      </c>
      <c r="C82" s="22"/>
      <c r="D82" s="22"/>
      <c r="E82" s="22"/>
      <c r="F82" s="23"/>
    </row>
    <row r="83" spans="1:6">
      <c r="A83" s="21" t="s">
        <v>82</v>
      </c>
      <c r="B83" s="22">
        <v>0</v>
      </c>
      <c r="C83" s="22"/>
      <c r="D83" s="22"/>
      <c r="E83" s="22"/>
      <c r="F83" s="23"/>
    </row>
    <row r="84" spans="1:6">
      <c r="A84" s="21" t="s">
        <v>83</v>
      </c>
      <c r="B84" s="22">
        <v>0</v>
      </c>
      <c r="C84" s="22"/>
      <c r="D84" s="22"/>
      <c r="E84" s="22"/>
      <c r="F84" s="23"/>
    </row>
    <row r="85" spans="1:6">
      <c r="A85" s="26" t="s">
        <v>6</v>
      </c>
      <c r="B85" s="27">
        <f>SUM(B82:B84)</f>
        <v>0</v>
      </c>
      <c r="C85" s="22"/>
      <c r="D85" s="22"/>
      <c r="E85" s="22"/>
      <c r="F85" s="23"/>
    </row>
    <row r="86" spans="1:6">
      <c r="A86" s="26"/>
      <c r="B86" s="27"/>
      <c r="C86" s="22"/>
      <c r="D86" s="22"/>
      <c r="E86" s="22"/>
      <c r="F86" s="23"/>
    </row>
    <row r="87" spans="1:6">
      <c r="A87" s="70" t="s">
        <v>73</v>
      </c>
      <c r="B87" s="71">
        <f>B73+B79-B85</f>
        <v>17091.060000000001</v>
      </c>
      <c r="C87" s="56"/>
      <c r="D87" s="56"/>
      <c r="E87" s="56"/>
      <c r="F87" s="32"/>
    </row>
  </sheetData>
  <pageMargins left="0.70866141732283472" right="0.70866141732283472" top="0.74803149606299213" bottom="0.74803149606299213" header="0.31496062992125984" footer="0.31496062992125984"/>
  <pageSetup paperSize="9" scale="76" fitToHeight="2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Proposed Budget</vt:lpstr>
      <vt:lpstr>LY Review</vt:lpstr>
      <vt:lpstr>Sheet3</vt:lpstr>
      <vt:lpstr>'LY Review'!Print_Area</vt:lpstr>
      <vt:lpstr>'Proposed Budget'!Print_Area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cp:lastPrinted>2012-09-27T17:46:54Z</cp:lastPrinted>
  <dcterms:created xsi:type="dcterms:W3CDTF">2012-09-25T13:54:04Z</dcterms:created>
  <dcterms:modified xsi:type="dcterms:W3CDTF">2012-09-27T17:47:18Z</dcterms:modified>
</cp:coreProperties>
</file>