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9270" activeTab="1"/>
  </bookViews>
  <sheets>
    <sheet name="Final" sheetId="1" r:id="rId1"/>
    <sheet name="Cost breakdowns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K15" i="2"/>
  <c r="L15"/>
  <c r="M15"/>
  <c r="J15"/>
  <c r="M13"/>
  <c r="M12"/>
  <c r="M11"/>
  <c r="M8"/>
  <c r="M7"/>
  <c r="M10"/>
  <c r="M5"/>
  <c r="M4"/>
  <c r="M2"/>
  <c r="M6"/>
  <c r="M3"/>
  <c r="K6"/>
  <c r="L6"/>
  <c r="J6"/>
  <c r="F6"/>
  <c r="F5"/>
  <c r="F4"/>
  <c r="G7" i="1"/>
  <c r="K4" i="2"/>
  <c r="K5"/>
  <c r="K8"/>
  <c r="L4"/>
  <c r="L5"/>
  <c r="L8"/>
  <c r="J4"/>
  <c r="J5"/>
  <c r="J8"/>
  <c r="K13"/>
  <c r="L13"/>
  <c r="J13"/>
  <c r="L12"/>
  <c r="L11"/>
  <c r="K12"/>
  <c r="K11"/>
  <c r="L10"/>
  <c r="K10"/>
  <c r="L7"/>
  <c r="K7"/>
  <c r="J10"/>
  <c r="J12"/>
  <c r="J11"/>
  <c r="J7"/>
  <c r="L3"/>
  <c r="L2"/>
  <c r="K3"/>
  <c r="K2"/>
  <c r="J3"/>
  <c r="J2"/>
  <c r="F7"/>
  <c r="B7"/>
  <c r="B8"/>
  <c r="B6"/>
  <c r="G8" i="1"/>
  <c r="G9"/>
  <c r="K4"/>
  <c r="K7"/>
  <c r="J4"/>
  <c r="J7"/>
  <c r="G6"/>
  <c r="G5"/>
  <c r="C6"/>
  <c r="C7"/>
  <c r="B7"/>
  <c r="B6"/>
</calcChain>
</file>

<file path=xl/sharedStrings.xml><?xml version="1.0" encoding="utf-8"?>
<sst xmlns="http://schemas.openxmlformats.org/spreadsheetml/2006/main" count="58" uniqueCount="38">
  <si>
    <t>Expected</t>
  </si>
  <si>
    <t>Final</t>
  </si>
  <si>
    <t>Rowers</t>
  </si>
  <si>
    <t>Coxes</t>
  </si>
  <si>
    <t>Coaches</t>
  </si>
  <si>
    <t>Total paying</t>
  </si>
  <si>
    <t>Costs</t>
  </si>
  <si>
    <t>Trailering/ferry etc</t>
  </si>
  <si>
    <t>Number of nights</t>
  </si>
  <si>
    <t>Coach</t>
  </si>
  <si>
    <t>Accom</t>
  </si>
  <si>
    <t>Lake</t>
  </si>
  <si>
    <t>Launch</t>
  </si>
  <si>
    <t>Number of launches required</t>
  </si>
  <si>
    <t>Per person per day (euros)</t>
  </si>
  <si>
    <t>Quote/predicted (£)</t>
  </si>
  <si>
    <t>£/euros</t>
  </si>
  <si>
    <t>Numbers</t>
  </si>
  <si>
    <t>Total costs</t>
  </si>
  <si>
    <t>Price per student</t>
  </si>
  <si>
    <t>Total income from students</t>
  </si>
  <si>
    <t>Income from college</t>
  </si>
  <si>
    <t>Sponsored Erg</t>
  </si>
  <si>
    <t>Defecit to be covered by boat club</t>
  </si>
  <si>
    <t>Tshirts</t>
  </si>
  <si>
    <t>Total inc coaches</t>
  </si>
  <si>
    <t>Total people staying</t>
  </si>
  <si>
    <t>People</t>
  </si>
  <si>
    <t>Number of launches</t>
  </si>
  <si>
    <t>overall</t>
  </si>
  <si>
    <t>per person</t>
  </si>
  <si>
    <t>Student input</t>
  </si>
  <si>
    <t>College input</t>
  </si>
  <si>
    <t>Sponsored erg</t>
  </si>
  <si>
    <t>Number of students</t>
  </si>
  <si>
    <t>Total outgoing</t>
  </si>
  <si>
    <t>Total incoming</t>
  </si>
  <si>
    <t>Defecit to be covered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</si>
</sst>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 applyAlignment="1">
      <alignment horizontal="left"/>
    </xf>
    <xf numFmtId="2" fontId="0" fillId="0" borderId="5" xfId="0" applyNumberFormat="1" applyBorder="1"/>
    <xf numFmtId="2" fontId="0" fillId="0" borderId="8" xfId="0" applyNumberFormat="1" applyBorder="1"/>
    <xf numFmtId="0" fontId="1" fillId="0" borderId="12" xfId="0" applyFont="1" applyBorder="1"/>
    <xf numFmtId="2" fontId="0" fillId="0" borderId="7" xfId="0" applyNumberFormat="1" applyBorder="1"/>
    <xf numFmtId="0" fontId="1" fillId="0" borderId="3" xfId="0" applyFont="1" applyBorder="1"/>
    <xf numFmtId="0" fontId="1" fillId="0" borderId="5" xfId="0" applyFont="1" applyBorder="1"/>
    <xf numFmtId="2" fontId="1" fillId="0" borderId="8" xfId="0" applyNumberFormat="1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7" xfId="0" applyFont="1" applyBorder="1"/>
    <xf numFmtId="0" fontId="3" fillId="0" borderId="7" xfId="0" applyFont="1" applyBorder="1" applyAlignment="1">
      <alignment horizontal="center"/>
    </xf>
    <xf numFmtId="2" fontId="0" fillId="0" borderId="0" xfId="0" applyNumberFormat="1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2" fillId="0" borderId="21" xfId="0" applyFont="1" applyBorder="1" applyAlignment="1">
      <alignment horizontal="left"/>
    </xf>
    <xf numFmtId="0" fontId="0" fillId="0" borderId="16" xfId="0" applyFill="1" applyBorder="1"/>
    <xf numFmtId="0" fontId="0" fillId="0" borderId="18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7" sqref="G7"/>
    </sheetView>
  </sheetViews>
  <sheetFormatPr defaultRowHeight="15"/>
  <cols>
    <col min="1" max="1" width="27.5703125" bestFit="1" customWidth="1"/>
    <col min="5" max="5" width="31.85546875" bestFit="1" customWidth="1"/>
    <col min="6" max="6" width="25" bestFit="1" customWidth="1"/>
    <col min="7" max="7" width="19.140625" bestFit="1" customWidth="1"/>
    <col min="9" max="9" width="31.85546875" bestFit="1" customWidth="1"/>
    <col min="10" max="10" width="9.5703125" bestFit="1" customWidth="1"/>
  </cols>
  <sheetData>
    <row r="1" spans="1:11" ht="19.5" thickBot="1">
      <c r="A1" s="25" t="s">
        <v>17</v>
      </c>
      <c r="B1" s="25"/>
      <c r="C1" s="25"/>
      <c r="E1" s="25" t="s">
        <v>6</v>
      </c>
      <c r="F1" s="25"/>
      <c r="G1" s="25"/>
    </row>
    <row r="2" spans="1:11">
      <c r="A2" s="10"/>
      <c r="B2" s="11" t="s">
        <v>0</v>
      </c>
      <c r="C2" s="21" t="s">
        <v>1</v>
      </c>
      <c r="E2" s="10"/>
      <c r="F2" s="16" t="s">
        <v>14</v>
      </c>
      <c r="G2" s="12" t="s">
        <v>15</v>
      </c>
      <c r="I2" s="1"/>
      <c r="J2" s="2" t="s">
        <v>0</v>
      </c>
      <c r="K2" s="18" t="s">
        <v>1</v>
      </c>
    </row>
    <row r="3" spans="1:11">
      <c r="A3" s="8" t="s">
        <v>2</v>
      </c>
      <c r="B3" s="4">
        <v>36</v>
      </c>
      <c r="C3" s="19"/>
      <c r="E3" s="8" t="s">
        <v>7</v>
      </c>
      <c r="F3" s="23"/>
      <c r="G3" s="14">
        <v>2000</v>
      </c>
      <c r="I3" s="3" t="s">
        <v>19</v>
      </c>
      <c r="J3" s="4">
        <v>225</v>
      </c>
      <c r="K3" s="19"/>
    </row>
    <row r="4" spans="1:11">
      <c r="A4" s="8" t="s">
        <v>3</v>
      </c>
      <c r="B4" s="4">
        <v>5</v>
      </c>
      <c r="C4" s="19"/>
      <c r="E4" s="8" t="s">
        <v>9</v>
      </c>
      <c r="F4" s="23"/>
      <c r="G4" s="14">
        <v>4450</v>
      </c>
      <c r="I4" s="3" t="s">
        <v>20</v>
      </c>
      <c r="J4" s="4">
        <f>B6*J3</f>
        <v>9225</v>
      </c>
      <c r="K4" s="19">
        <f>C6*K3</f>
        <v>0</v>
      </c>
    </row>
    <row r="5" spans="1:11">
      <c r="A5" s="8" t="s">
        <v>4</v>
      </c>
      <c r="B5" s="4">
        <v>6</v>
      </c>
      <c r="C5" s="19"/>
      <c r="E5" s="8" t="s">
        <v>10</v>
      </c>
      <c r="F5" s="23">
        <v>34</v>
      </c>
      <c r="G5" s="14">
        <f>F5*$B$7*$B$9*$B$11</f>
        <v>9044.9995999999992</v>
      </c>
      <c r="I5" s="3" t="s">
        <v>21</v>
      </c>
      <c r="J5" s="4">
        <v>4500</v>
      </c>
      <c r="K5" s="19"/>
    </row>
    <row r="6" spans="1:11">
      <c r="A6" s="8" t="s">
        <v>5</v>
      </c>
      <c r="B6" s="4">
        <f>SUM(B3:B4)</f>
        <v>41</v>
      </c>
      <c r="C6" s="19">
        <f>SUM(C3:C4)</f>
        <v>0</v>
      </c>
      <c r="E6" s="8" t="s">
        <v>11</v>
      </c>
      <c r="F6" s="23">
        <v>3</v>
      </c>
      <c r="G6" s="14">
        <f>F6*$B$7*$B$9*$B$11</f>
        <v>798.08820000000003</v>
      </c>
      <c r="I6" s="3" t="s">
        <v>22</v>
      </c>
      <c r="J6" s="4">
        <v>1000</v>
      </c>
      <c r="K6" s="19"/>
    </row>
    <row r="7" spans="1:11" ht="15.75" thickBot="1">
      <c r="A7" s="9" t="s">
        <v>25</v>
      </c>
      <c r="B7" s="7">
        <f>SUM(B3:B5)</f>
        <v>47</v>
      </c>
      <c r="C7" s="22">
        <f>SUM(C3:C5)</f>
        <v>0</v>
      </c>
      <c r="E7" s="8" t="s">
        <v>12</v>
      </c>
      <c r="F7" s="23">
        <v>16</v>
      </c>
      <c r="G7" s="14">
        <f>F7*B$9*$B$10*$B$11</f>
        <v>362.25279999999998</v>
      </c>
      <c r="I7" s="6" t="s">
        <v>23</v>
      </c>
      <c r="J7" s="17">
        <f>$G$9-SUM(J3:J6)</f>
        <v>2081.3405999999995</v>
      </c>
      <c r="K7" s="20">
        <f>$G$9-SUM(K3:K6)</f>
        <v>17031.3406</v>
      </c>
    </row>
    <row r="8" spans="1:11">
      <c r="E8" s="8" t="s">
        <v>24</v>
      </c>
      <c r="F8" s="23">
        <v>8</v>
      </c>
      <c r="G8" s="5">
        <f>F8*B7</f>
        <v>376</v>
      </c>
    </row>
    <row r="9" spans="1:11" ht="15.75" thickBot="1">
      <c r="A9" t="s">
        <v>8</v>
      </c>
      <c r="B9">
        <v>7</v>
      </c>
      <c r="E9" s="9" t="s">
        <v>18</v>
      </c>
      <c r="F9" s="24"/>
      <c r="G9" s="15">
        <f>SUM(G3:G8)</f>
        <v>17031.3406</v>
      </c>
    </row>
    <row r="10" spans="1:11">
      <c r="A10" t="s">
        <v>13</v>
      </c>
      <c r="B10">
        <v>4</v>
      </c>
    </row>
    <row r="11" spans="1:11">
      <c r="A11" t="s">
        <v>16</v>
      </c>
      <c r="B11" s="13">
        <v>0.80859999999999999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verticalDpi="300" r:id="rId1"/>
  <ignoredErrors>
    <ignoredError sqref="B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tabSelected="1" topLeftCell="E1" workbookViewId="0">
      <selection activeCell="P20" sqref="P20"/>
    </sheetView>
  </sheetViews>
  <sheetFormatPr defaultRowHeight="15"/>
  <cols>
    <col min="1" max="1" width="19.140625" bestFit="1" customWidth="1"/>
    <col min="5" max="5" width="18" bestFit="1" customWidth="1"/>
    <col min="6" max="6" width="9.140625" customWidth="1"/>
    <col min="7" max="7" width="10.5703125" bestFit="1" customWidth="1"/>
    <col min="8" max="8" width="10.5703125" customWidth="1"/>
    <col min="9" max="9" width="20.28515625" bestFit="1" customWidth="1"/>
  </cols>
  <sheetData>
    <row r="1" spans="1:13">
      <c r="A1" s="30" t="s">
        <v>27</v>
      </c>
      <c r="B1" s="32"/>
      <c r="C1" s="31"/>
      <c r="D1" s="31"/>
      <c r="E1" s="30" t="s">
        <v>6</v>
      </c>
      <c r="F1" s="27"/>
      <c r="G1" s="32"/>
      <c r="H1" s="28"/>
      <c r="I1" t="s">
        <v>34</v>
      </c>
      <c r="J1">
        <v>24</v>
      </c>
      <c r="K1">
        <v>30</v>
      </c>
      <c r="L1">
        <v>36</v>
      </c>
      <c r="M1">
        <v>41</v>
      </c>
    </row>
    <row r="2" spans="1:13">
      <c r="A2" s="33" t="s">
        <v>4</v>
      </c>
      <c r="B2" s="34">
        <v>4</v>
      </c>
      <c r="C2" s="4"/>
      <c r="D2" s="4"/>
      <c r="E2" s="33" t="s">
        <v>7</v>
      </c>
      <c r="F2" s="26">
        <v>2000</v>
      </c>
      <c r="G2" s="34" t="s">
        <v>29</v>
      </c>
      <c r="H2" s="4"/>
      <c r="J2" s="42">
        <f>F2</f>
        <v>2000</v>
      </c>
      <c r="K2" s="42">
        <f>F2</f>
        <v>2000</v>
      </c>
      <c r="L2" s="42">
        <f>F2</f>
        <v>2000</v>
      </c>
      <c r="M2" s="42">
        <f>F2</f>
        <v>2000</v>
      </c>
    </row>
    <row r="3" spans="1:13">
      <c r="A3" s="33" t="s">
        <v>2</v>
      </c>
      <c r="B3" s="34">
        <v>24</v>
      </c>
      <c r="C3" s="4"/>
      <c r="D3" s="4"/>
      <c r="E3" s="33" t="s">
        <v>9</v>
      </c>
      <c r="F3" s="26">
        <v>4450</v>
      </c>
      <c r="G3" s="34" t="s">
        <v>29</v>
      </c>
      <c r="H3" s="4"/>
      <c r="J3" s="42">
        <f>F3</f>
        <v>4450</v>
      </c>
      <c r="K3" s="42">
        <f>F3</f>
        <v>4450</v>
      </c>
      <c r="L3" s="42">
        <f>F3</f>
        <v>4450</v>
      </c>
      <c r="M3" s="42">
        <f>F3</f>
        <v>4450</v>
      </c>
    </row>
    <row r="4" spans="1:13">
      <c r="A4" s="33"/>
      <c r="B4" s="34">
        <v>30</v>
      </c>
      <c r="C4" s="4"/>
      <c r="D4" s="4"/>
      <c r="E4" s="33" t="s">
        <v>10</v>
      </c>
      <c r="F4" s="4">
        <f>34*B12*B10</f>
        <v>192.4468</v>
      </c>
      <c r="G4" s="34" t="s">
        <v>30</v>
      </c>
      <c r="H4" s="4"/>
      <c r="J4">
        <f>$B$6*F4</f>
        <v>5388.5104000000001</v>
      </c>
      <c r="K4">
        <f>$B$7*F4</f>
        <v>6543.1912000000002</v>
      </c>
      <c r="L4">
        <f>$B$8*F4</f>
        <v>7697.8719999999994</v>
      </c>
      <c r="M4">
        <f>F4*(M1+B2)</f>
        <v>8660.1059999999998</v>
      </c>
    </row>
    <row r="5" spans="1:13">
      <c r="A5" s="33"/>
      <c r="B5" s="34">
        <v>36</v>
      </c>
      <c r="C5" s="4"/>
      <c r="D5" s="4"/>
      <c r="E5" s="33" t="s">
        <v>11</v>
      </c>
      <c r="F5" s="4">
        <f>3*B12*B10</f>
        <v>16.980599999999999</v>
      </c>
      <c r="G5" s="34" t="s">
        <v>30</v>
      </c>
      <c r="H5" s="4"/>
      <c r="J5">
        <f>$B$6*F5</f>
        <v>475.45679999999999</v>
      </c>
      <c r="K5">
        <f t="shared" ref="K5:K7" si="0">$B$7*F5</f>
        <v>577.34039999999993</v>
      </c>
      <c r="L5">
        <f t="shared" ref="L5:L7" si="1">$B$8*F5</f>
        <v>679.22399999999993</v>
      </c>
      <c r="M5">
        <f>F5*(M1+B2)</f>
        <v>764.12699999999995</v>
      </c>
    </row>
    <row r="6" spans="1:13">
      <c r="A6" s="33" t="s">
        <v>26</v>
      </c>
      <c r="B6" s="34">
        <f>B3+$B$2</f>
        <v>28</v>
      </c>
      <c r="C6" s="4"/>
      <c r="D6" s="4"/>
      <c r="E6" s="33" t="s">
        <v>12</v>
      </c>
      <c r="F6" s="4">
        <f>16*B12*B11*B10</f>
        <v>362.25279999999998</v>
      </c>
      <c r="G6" s="34" t="s">
        <v>29</v>
      </c>
      <c r="H6" s="4"/>
      <c r="J6">
        <f>$F$6</f>
        <v>362.25279999999998</v>
      </c>
      <c r="K6">
        <f t="shared" ref="K6:L6" si="2">$F$6</f>
        <v>362.25279999999998</v>
      </c>
      <c r="L6">
        <f t="shared" si="2"/>
        <v>362.25279999999998</v>
      </c>
      <c r="M6">
        <f>F6</f>
        <v>362.25279999999998</v>
      </c>
    </row>
    <row r="7" spans="1:13">
      <c r="A7" s="33"/>
      <c r="B7" s="34">
        <f t="shared" ref="B7:B8" si="3">B4+$B$2</f>
        <v>34</v>
      </c>
      <c r="C7" s="4"/>
      <c r="D7" s="4"/>
      <c r="E7" s="35" t="s">
        <v>24</v>
      </c>
      <c r="F7" s="29">
        <f>8</f>
        <v>8</v>
      </c>
      <c r="G7" s="36" t="s">
        <v>30</v>
      </c>
      <c r="H7" s="4"/>
      <c r="J7">
        <f>$B$6*F7</f>
        <v>224</v>
      </c>
      <c r="K7">
        <f t="shared" si="0"/>
        <v>272</v>
      </c>
      <c r="L7">
        <f t="shared" si="1"/>
        <v>320</v>
      </c>
      <c r="M7">
        <f>F7*(M1+B2)</f>
        <v>360</v>
      </c>
    </row>
    <row r="8" spans="1:13">
      <c r="A8" s="35"/>
      <c r="B8" s="36">
        <f t="shared" si="3"/>
        <v>40</v>
      </c>
      <c r="C8" s="4"/>
      <c r="D8" s="4"/>
      <c r="E8" s="4"/>
      <c r="F8" s="4"/>
      <c r="G8" s="34"/>
      <c r="H8" s="4"/>
      <c r="I8" t="s">
        <v>35</v>
      </c>
      <c r="J8" s="42">
        <f>SUM(J2:J7)</f>
        <v>12900.22</v>
      </c>
      <c r="K8" s="42">
        <f t="shared" ref="K8:M8" si="4">SUM(K2:K7)</f>
        <v>14204.7844</v>
      </c>
      <c r="L8" s="42">
        <f t="shared" si="4"/>
        <v>15509.3488</v>
      </c>
      <c r="M8" s="42">
        <f t="shared" si="4"/>
        <v>16596.485800000002</v>
      </c>
    </row>
    <row r="9" spans="1:13">
      <c r="A9" s="33"/>
      <c r="B9" s="4"/>
      <c r="C9" s="4"/>
      <c r="D9" s="4"/>
      <c r="E9" s="4"/>
      <c r="F9" s="4"/>
      <c r="G9" s="34"/>
      <c r="H9" s="4"/>
    </row>
    <row r="10" spans="1:13">
      <c r="A10" s="37" t="s">
        <v>8</v>
      </c>
      <c r="B10" s="38">
        <v>7</v>
      </c>
      <c r="C10" s="4"/>
      <c r="D10" s="4"/>
      <c r="E10" s="40" t="s">
        <v>31</v>
      </c>
      <c r="F10" s="31">
        <v>225</v>
      </c>
      <c r="G10" s="38" t="s">
        <v>30</v>
      </c>
      <c r="H10" s="4"/>
      <c r="J10">
        <f>B3*F10</f>
        <v>5400</v>
      </c>
      <c r="K10">
        <f>B4*F10</f>
        <v>6750</v>
      </c>
      <c r="L10">
        <f>B5*F10</f>
        <v>8100</v>
      </c>
      <c r="M10">
        <f>F10*M1</f>
        <v>9225</v>
      </c>
    </row>
    <row r="11" spans="1:13">
      <c r="A11" s="33" t="s">
        <v>28</v>
      </c>
      <c r="B11" s="34">
        <v>4</v>
      </c>
      <c r="C11" s="4"/>
      <c r="D11" s="4"/>
      <c r="E11" s="41" t="s">
        <v>32</v>
      </c>
      <c r="F11" s="4">
        <v>4500</v>
      </c>
      <c r="G11" s="34" t="s">
        <v>29</v>
      </c>
      <c r="H11" s="4"/>
      <c r="J11">
        <f>F11</f>
        <v>4500</v>
      </c>
      <c r="K11">
        <f>F11</f>
        <v>4500</v>
      </c>
      <c r="L11">
        <f>F11</f>
        <v>4500</v>
      </c>
      <c r="M11">
        <f>F11</f>
        <v>4500</v>
      </c>
    </row>
    <row r="12" spans="1:13">
      <c r="A12" s="35" t="s">
        <v>16</v>
      </c>
      <c r="B12" s="39">
        <v>0.80859999999999999</v>
      </c>
      <c r="C12" s="29"/>
      <c r="D12" s="29"/>
      <c r="E12" s="35" t="s">
        <v>33</v>
      </c>
      <c r="F12" s="29">
        <v>600</v>
      </c>
      <c r="G12" s="36" t="s">
        <v>29</v>
      </c>
      <c r="H12" s="4"/>
      <c r="J12">
        <f>F12</f>
        <v>600</v>
      </c>
      <c r="K12">
        <f>F12</f>
        <v>600</v>
      </c>
      <c r="L12">
        <f>F12</f>
        <v>600</v>
      </c>
      <c r="M12">
        <f>F12</f>
        <v>600</v>
      </c>
    </row>
    <row r="13" spans="1:13">
      <c r="I13" t="s">
        <v>36</v>
      </c>
      <c r="J13">
        <f>SUM(J10:J12)</f>
        <v>10500</v>
      </c>
      <c r="K13">
        <f t="shared" ref="K13:M13" si="5">SUM(K10:K12)</f>
        <v>11850</v>
      </c>
      <c r="L13">
        <f t="shared" si="5"/>
        <v>13200</v>
      </c>
      <c r="M13">
        <f t="shared" si="5"/>
        <v>14325</v>
      </c>
    </row>
    <row r="15" spans="1:13">
      <c r="I15" t="s">
        <v>37</v>
      </c>
      <c r="J15" s="42">
        <f>J8-J13</f>
        <v>2400.2199999999993</v>
      </c>
      <c r="K15" s="42">
        <f t="shared" ref="K15:M15" si="6">K8-K13</f>
        <v>2354.7844000000005</v>
      </c>
      <c r="L15" s="42">
        <f t="shared" si="6"/>
        <v>2309.3487999999998</v>
      </c>
      <c r="M15" s="42">
        <f t="shared" si="6"/>
        <v>2271.4858000000022</v>
      </c>
    </row>
  </sheetData>
  <mergeCells count="2">
    <mergeCell ref="E1:G1"/>
    <mergeCell ref="A1:B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Cost breakdowns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2012-10-22T16:41:46Z</dcterms:created>
  <dcterms:modified xsi:type="dcterms:W3CDTF">2012-11-19T15:27:38Z</dcterms:modified>
</cp:coreProperties>
</file>