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eriksen/Documents/Uni/Part 2B/Project/Fan Design/"/>
    </mc:Choice>
  </mc:AlternateContent>
  <xr:revisionPtr revIDLastSave="0" documentId="13_ncr:1_{37687283-D5B5-FA48-BDEE-8A88DFBC8D84}" xr6:coauthVersionLast="45" xr6:coauthVersionMax="45" xr10:uidLastSave="{00000000-0000-0000-0000-000000000000}"/>
  <bookViews>
    <workbookView xWindow="0" yWindow="460" windowWidth="28800" windowHeight="17540" xr2:uid="{8A008FED-9896-CE41-BDA1-C4AB62269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F20" i="1"/>
  <c r="F25" i="1" s="1"/>
  <c r="F19" i="1"/>
  <c r="F14" i="1"/>
  <c r="F23" i="1" s="1"/>
  <c r="F7" i="1" l="1"/>
  <c r="F8" i="1"/>
</calcChain>
</file>

<file path=xl/sharedStrings.xml><?xml version="1.0" encoding="utf-8"?>
<sst xmlns="http://schemas.openxmlformats.org/spreadsheetml/2006/main" count="53" uniqueCount="50">
  <si>
    <t>Flow Coefficient</t>
  </si>
  <si>
    <t>Stage Loading Coefficient</t>
  </si>
  <si>
    <t>Stage Reaction Coefficient</t>
  </si>
  <si>
    <t>U</t>
  </si>
  <si>
    <t>Phi</t>
  </si>
  <si>
    <t>Psi</t>
  </si>
  <si>
    <t>Lamda</t>
  </si>
  <si>
    <t>Omega</t>
  </si>
  <si>
    <t>Angular Velocity</t>
  </si>
  <si>
    <t>Motor RPM</t>
  </si>
  <si>
    <t>RPM</t>
  </si>
  <si>
    <t>Hub radius</t>
  </si>
  <si>
    <t>r_c</t>
  </si>
  <si>
    <t>r_h</t>
  </si>
  <si>
    <t>Casing radius</t>
  </si>
  <si>
    <t>Blade Speed</t>
  </si>
  <si>
    <t>Mean radius</t>
  </si>
  <si>
    <t>r_m</t>
  </si>
  <si>
    <t>mm</t>
  </si>
  <si>
    <t>m/s</t>
  </si>
  <si>
    <t>rad/s</t>
  </si>
  <si>
    <t>rpm</t>
  </si>
  <si>
    <t>Air Density</t>
  </si>
  <si>
    <t>Rho</t>
  </si>
  <si>
    <t>kg/m^3</t>
  </si>
  <si>
    <t>Atmospheric Pressure</t>
  </si>
  <si>
    <t>P_a</t>
  </si>
  <si>
    <t>Pa</t>
  </si>
  <si>
    <t>Annulus Area</t>
  </si>
  <si>
    <t>A</t>
  </si>
  <si>
    <t>m^2</t>
  </si>
  <si>
    <t>Mass</t>
  </si>
  <si>
    <t>Exit Velocity</t>
  </si>
  <si>
    <t>V_2</t>
  </si>
  <si>
    <t>M</t>
  </si>
  <si>
    <t>kg</t>
  </si>
  <si>
    <t>Number of Propulsors</t>
  </si>
  <si>
    <t>n_p</t>
  </si>
  <si>
    <t>T</t>
  </si>
  <si>
    <t>N</t>
  </si>
  <si>
    <t>Propulsor Required Thrust</t>
  </si>
  <si>
    <t>GEOMETRY</t>
  </si>
  <si>
    <t>MOTOR PARAMETERS</t>
  </si>
  <si>
    <t>VELOCITIES</t>
  </si>
  <si>
    <t>COEFFICIENTS</t>
  </si>
  <si>
    <t>STANDARD CONDITIONS</t>
  </si>
  <si>
    <t>THRUST REQUIREMENTS</t>
  </si>
  <si>
    <t>FAN DESIGN SENSITIVITY ANALYSIS</t>
  </si>
  <si>
    <t>Variables</t>
  </si>
  <si>
    <t>Calculated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</si>
</sst>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2" fillId="0" borderId="0" xfId="0" applyFont="1"/>
    <xf numFmtId="11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7" xfId="0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8" xfId="0" applyFont="1" applyBorder="1"/>
    <xf numFmtId="0" fontId="0" fillId="0" borderId="9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37DA-2C5E-E846-9FC6-5D1ED598D2CA}">
  <dimension ref="B2:L25"/>
  <sheetViews>
    <sheetView showGridLines="0" tabSelected="1" workbookViewId="0">
      <selection activeCell="I21" sqref="I21"/>
    </sheetView>
  </sheetViews>
  <sheetFormatPr baseColWidth="10" defaultRowHeight="16" x14ac:dyDescent="0.2"/>
  <cols>
    <col min="1" max="2" width="5.1640625" customWidth="1"/>
    <col min="3" max="3" width="23.1640625" style="1" bestFit="1" customWidth="1"/>
    <col min="4" max="4" width="10.83203125" style="2"/>
    <col min="5" max="5" width="1.83203125" customWidth="1"/>
    <col min="7" max="7" width="10.33203125" customWidth="1"/>
    <col min="8" max="8" width="22.6640625" style="1" bestFit="1" customWidth="1"/>
    <col min="9" max="9" width="10.83203125" style="2"/>
    <col min="10" max="10" width="1.83203125" customWidth="1"/>
  </cols>
  <sheetData>
    <row r="2" spans="2:12" x14ac:dyDescent="0.2">
      <c r="C2" s="11" t="s">
        <v>47</v>
      </c>
      <c r="D2" s="12"/>
      <c r="E2" s="12"/>
      <c r="F2" s="12"/>
      <c r="G2" s="10"/>
      <c r="H2" s="13" t="s">
        <v>49</v>
      </c>
    </row>
    <row r="3" spans="2:12" x14ac:dyDescent="0.2">
      <c r="C3" s="12"/>
      <c r="D3" s="12"/>
      <c r="E3" s="12"/>
      <c r="F3" s="12"/>
      <c r="G3" s="3"/>
      <c r="H3" s="13" t="s">
        <v>48</v>
      </c>
    </row>
    <row r="5" spans="2:12" x14ac:dyDescent="0.2">
      <c r="B5" s="27" t="s">
        <v>44</v>
      </c>
      <c r="C5" s="28"/>
      <c r="D5" s="28"/>
      <c r="E5" s="28"/>
      <c r="F5" s="28"/>
      <c r="G5" s="29"/>
      <c r="H5" s="9"/>
      <c r="I5" s="9"/>
      <c r="J5" s="9"/>
      <c r="K5" s="9"/>
      <c r="L5" s="9"/>
    </row>
    <row r="6" spans="2:12" x14ac:dyDescent="0.2">
      <c r="B6" s="30"/>
      <c r="C6" s="31"/>
      <c r="D6" s="31"/>
      <c r="E6" s="31"/>
      <c r="F6" s="31"/>
      <c r="G6" s="32"/>
      <c r="H6" s="9" t="s">
        <v>45</v>
      </c>
      <c r="I6" s="9"/>
      <c r="J6" s="9"/>
      <c r="K6" s="9"/>
      <c r="L6" s="9"/>
    </row>
    <row r="7" spans="2:12" x14ac:dyDescent="0.2">
      <c r="B7" s="15"/>
      <c r="C7" s="16" t="s">
        <v>0</v>
      </c>
      <c r="D7" s="17" t="s">
        <v>4</v>
      </c>
      <c r="E7" s="18"/>
      <c r="F7" s="10">
        <f>F25/F23</f>
        <v>0.68768936485335919</v>
      </c>
      <c r="G7" s="19"/>
      <c r="H7" s="1" t="s">
        <v>22</v>
      </c>
      <c r="I7" s="2" t="s">
        <v>23</v>
      </c>
      <c r="K7" s="3">
        <v>1.2250000000000001</v>
      </c>
      <c r="L7" t="s">
        <v>24</v>
      </c>
    </row>
    <row r="8" spans="2:12" x14ac:dyDescent="0.2">
      <c r="B8" s="15"/>
      <c r="C8" s="16" t="s">
        <v>1</v>
      </c>
      <c r="D8" s="17" t="s">
        <v>5</v>
      </c>
      <c r="E8" s="18"/>
      <c r="F8" s="10">
        <f>0.5*(F25^2)/(F23^2)</f>
        <v>0.23645833126620827</v>
      </c>
      <c r="G8" s="19"/>
      <c r="H8" s="1" t="s">
        <v>25</v>
      </c>
      <c r="I8" s="2" t="s">
        <v>26</v>
      </c>
      <c r="K8" s="5">
        <v>101325</v>
      </c>
      <c r="L8" t="s">
        <v>27</v>
      </c>
    </row>
    <row r="9" spans="2:12" x14ac:dyDescent="0.2">
      <c r="B9" s="15"/>
      <c r="C9" s="20" t="s">
        <v>2</v>
      </c>
      <c r="D9" s="21" t="s">
        <v>6</v>
      </c>
      <c r="E9" s="14"/>
      <c r="F9" s="7"/>
      <c r="G9" s="19"/>
      <c r="K9" s="4"/>
    </row>
    <row r="10" spans="2:12" x14ac:dyDescent="0.2">
      <c r="B10" s="22"/>
      <c r="C10" s="23"/>
      <c r="D10" s="24"/>
      <c r="E10" s="25"/>
      <c r="F10" s="25"/>
      <c r="G10" s="26"/>
      <c r="K10" s="4"/>
    </row>
    <row r="11" spans="2:12" x14ac:dyDescent="0.2">
      <c r="H11" s="9" t="s">
        <v>46</v>
      </c>
      <c r="I11" s="9"/>
      <c r="J11" s="9"/>
      <c r="K11" s="9"/>
      <c r="L11" s="9"/>
    </row>
    <row r="12" spans="2:12" x14ac:dyDescent="0.2">
      <c r="C12" s="9" t="s">
        <v>42</v>
      </c>
      <c r="D12" s="8"/>
      <c r="E12" s="8"/>
      <c r="F12" s="8"/>
      <c r="G12" s="8"/>
      <c r="H12" s="1" t="s">
        <v>31</v>
      </c>
      <c r="I12" s="2" t="s">
        <v>34</v>
      </c>
      <c r="K12" s="3">
        <v>2</v>
      </c>
      <c r="L12" t="s">
        <v>35</v>
      </c>
    </row>
    <row r="13" spans="2:12" x14ac:dyDescent="0.2">
      <c r="C13" s="1" t="s">
        <v>9</v>
      </c>
      <c r="D13" s="2" t="s">
        <v>10</v>
      </c>
      <c r="F13" s="3">
        <v>8000</v>
      </c>
      <c r="G13" t="s">
        <v>21</v>
      </c>
      <c r="H13" s="1" t="s">
        <v>36</v>
      </c>
      <c r="I13" s="2" t="s">
        <v>37</v>
      </c>
      <c r="K13" s="6">
        <v>4</v>
      </c>
    </row>
    <row r="14" spans="2:12" x14ac:dyDescent="0.2">
      <c r="C14" s="1" t="s">
        <v>8</v>
      </c>
      <c r="D14" s="2" t="s">
        <v>7</v>
      </c>
      <c r="F14" s="10">
        <f>F13*PI()/30</f>
        <v>837.75804095727813</v>
      </c>
      <c r="G14" t="s">
        <v>20</v>
      </c>
    </row>
    <row r="15" spans="2:12" x14ac:dyDescent="0.2">
      <c r="H15" s="1" t="s">
        <v>40</v>
      </c>
      <c r="I15" s="2" t="s">
        <v>38</v>
      </c>
      <c r="K15" s="10">
        <f>(K12*9.81)/K13</f>
        <v>4.9050000000000002</v>
      </c>
      <c r="L15" t="s">
        <v>39</v>
      </c>
    </row>
    <row r="16" spans="2:12" x14ac:dyDescent="0.2">
      <c r="C16" s="9" t="s">
        <v>41</v>
      </c>
      <c r="D16" s="9"/>
      <c r="E16" s="9"/>
      <c r="F16" s="9"/>
      <c r="G16" s="9"/>
    </row>
    <row r="17" spans="3:7" x14ac:dyDescent="0.2">
      <c r="C17" s="1" t="s">
        <v>11</v>
      </c>
      <c r="D17" s="2" t="s">
        <v>13</v>
      </c>
      <c r="F17" s="3">
        <v>25</v>
      </c>
      <c r="G17" t="s">
        <v>18</v>
      </c>
    </row>
    <row r="18" spans="3:7" x14ac:dyDescent="0.2">
      <c r="C18" s="1" t="s">
        <v>14</v>
      </c>
      <c r="D18" s="2" t="s">
        <v>12</v>
      </c>
      <c r="F18" s="3">
        <v>55</v>
      </c>
      <c r="G18" t="s">
        <v>18</v>
      </c>
    </row>
    <row r="19" spans="3:7" x14ac:dyDescent="0.2">
      <c r="C19" s="1" t="s">
        <v>16</v>
      </c>
      <c r="D19" s="2" t="s">
        <v>17</v>
      </c>
      <c r="F19" s="10">
        <f>(F17+F18)/2</f>
        <v>40</v>
      </c>
      <c r="G19" t="s">
        <v>18</v>
      </c>
    </row>
    <row r="20" spans="3:7" x14ac:dyDescent="0.2">
      <c r="C20" s="1" t="s">
        <v>28</v>
      </c>
      <c r="D20" s="2" t="s">
        <v>29</v>
      </c>
      <c r="F20" s="10">
        <f>PI()*(F18^2-F17^2)/(1000^2)</f>
        <v>7.5398223686155034E-3</v>
      </c>
      <c r="G20" t="s">
        <v>30</v>
      </c>
    </row>
    <row r="22" spans="3:7" x14ac:dyDescent="0.2">
      <c r="C22" s="9" t="s">
        <v>43</v>
      </c>
      <c r="D22" s="9"/>
      <c r="E22" s="9"/>
      <c r="F22" s="9"/>
      <c r="G22" s="9"/>
    </row>
    <row r="23" spans="3:7" x14ac:dyDescent="0.2">
      <c r="C23" s="1" t="s">
        <v>15</v>
      </c>
      <c r="D23" s="2" t="s">
        <v>3</v>
      </c>
      <c r="F23" s="10">
        <f>F14*F19/1000</f>
        <v>33.510321638291124</v>
      </c>
      <c r="G23" t="s">
        <v>19</v>
      </c>
    </row>
    <row r="25" spans="3:7" x14ac:dyDescent="0.2">
      <c r="C25" s="1" t="s">
        <v>32</v>
      </c>
      <c r="D25" s="2" t="s">
        <v>33</v>
      </c>
      <c r="F25" s="10">
        <f>SQRT((K15)/(F20*K7))</f>
        <v>23.044691803468201</v>
      </c>
      <c r="G25" t="s">
        <v>19</v>
      </c>
    </row>
  </sheetData>
  <mergeCells count="8">
    <mergeCell ref="C2:F3"/>
    <mergeCell ref="H6:L6"/>
    <mergeCell ref="B5:G6"/>
    <mergeCell ref="C16:G16"/>
    <mergeCell ref="C12:G12"/>
    <mergeCell ref="C22:G22"/>
    <mergeCell ref="H5:L5"/>
    <mergeCell ref="H11:L1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Eriksen</dc:creator>
  <cp:lastModifiedBy>Jordan Eriksen</cp:lastModifiedBy>
  <dcterms:created xsi:type="dcterms:W3CDTF">2019-10-24T21:34:40Z</dcterms:created>
  <dcterms:modified xsi:type="dcterms:W3CDTF">2019-10-28T17:11:35Z</dcterms:modified>
</cp:coreProperties>
</file>