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d.sakib\Downloads\"/>
    </mc:Choice>
  </mc:AlternateContent>
  <xr:revisionPtr revIDLastSave="0" documentId="8_{BCC75FD9-AE1C-4EB1-A352-CF89D9FF0DDE}" xr6:coauthVersionLast="47" xr6:coauthVersionMax="47" xr10:uidLastSave="{00000000-0000-0000-0000-000000000000}"/>
  <bookViews>
    <workbookView xWindow="-120" yWindow="-120" windowWidth="20730" windowHeight="11160" tabRatio="613" firstSheet="12" activeTab="13" xr2:uid="{00000000-000D-0000-FFFF-FFFF00000000}"/>
  </bookViews>
  <sheets>
    <sheet name="Sheet1" sheetId="1" r:id="rId1"/>
    <sheet name="Sheet2" sheetId="2" r:id="rId2"/>
    <sheet name="Sheet3" sheetId="3" r:id="rId3"/>
    <sheet name="Sheet4" sheetId="4" r:id="rId4"/>
    <sheet name="Sheet6" sheetId="6" r:id="rId5"/>
    <sheet name="Formatting" sheetId="7" r:id="rId6"/>
    <sheet name="Sheet8" sheetId="8" r:id="rId7"/>
    <sheet name="Sheet9" sheetId="9" r:id="rId8"/>
    <sheet name="Sheet10" sheetId="10" r:id="rId9"/>
    <sheet name="Sheet5" sheetId="5" r:id="rId10"/>
    <sheet name="Sheet11" sheetId="11" r:id="rId11"/>
    <sheet name="Sheet14" sheetId="14" r:id="rId12"/>
    <sheet name="lookup data" sheetId="12" r:id="rId13"/>
    <sheet name="Sheet15" sheetId="15" r:id="rId14"/>
    <sheet name="lookup another sheet" sheetId="16" r:id="rId15"/>
    <sheet name="vlookup lookup hlookup match" sheetId="17" r:id="rId16"/>
    <sheet name="Pivot timeline" sheetId="18" r:id="rId17"/>
    <sheet name="Sheet19" sheetId="19" r:id="rId18"/>
  </sheets>
  <externalReferences>
    <externalReference r:id="rId19"/>
  </externalReferences>
  <definedNames>
    <definedName name="_xlnm._FilterDatabase" localSheetId="2" hidden="1">Sheet3!$A$1:$C$21</definedName>
    <definedName name="_xlnm.Extract" localSheetId="2">Sheet3!$H$2:$J$2</definedName>
    <definedName name="NativeTimeline_OrderDate">#N/A</definedName>
    <definedName name="Slicer_Region">#N/A</definedName>
  </definedNames>
  <calcPr calcId="191029"/>
  <pivotCaches>
    <pivotCache cacheId="8" r:id="rId20"/>
    <pivotCache cacheId="25" r:id="rId21"/>
    <pivotCache cacheId="28" r:id="rId22"/>
  </pivotCaches>
  <extLs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17" l="1"/>
  <c r="G14" i="17"/>
  <c r="G6" i="17"/>
  <c r="G12" i="17"/>
  <c r="G10" i="17"/>
  <c r="G8" i="17"/>
  <c r="A1" i="17"/>
  <c r="C8" i="16"/>
  <c r="C6" i="16"/>
  <c r="A1" i="16"/>
  <c r="L8" i="12"/>
  <c r="F19" i="15"/>
  <c r="F16" i="15"/>
  <c r="G16" i="15" s="1"/>
  <c r="F13" i="15"/>
  <c r="G13" i="15" s="1"/>
  <c r="H7" i="15"/>
  <c r="H8" i="15"/>
  <c r="H9" i="15"/>
  <c r="H4" i="15"/>
  <c r="G5" i="15"/>
  <c r="G6" i="15"/>
  <c r="G7" i="15"/>
  <c r="G8" i="15"/>
  <c r="G9" i="15"/>
  <c r="G4" i="15"/>
  <c r="F5" i="15"/>
  <c r="H5" i="15" s="1"/>
  <c r="F6" i="15"/>
  <c r="H6" i="15" s="1"/>
  <c r="F7" i="15"/>
  <c r="F8" i="15"/>
  <c r="F9" i="15"/>
  <c r="F4" i="15"/>
  <c r="E5" i="15"/>
  <c r="E6" i="15"/>
  <c r="E7" i="15"/>
  <c r="E8" i="15"/>
  <c r="E9" i="15"/>
  <c r="E4" i="15"/>
  <c r="D5" i="15"/>
  <c r="D6" i="15"/>
  <c r="D7" i="15"/>
  <c r="D8" i="15"/>
  <c r="D9" i="15"/>
  <c r="D4" i="15"/>
  <c r="C5" i="15"/>
  <c r="C6" i="15"/>
  <c r="C7" i="15"/>
  <c r="C8" i="15"/>
  <c r="C9" i="15"/>
  <c r="C4" i="15"/>
  <c r="J7" i="11"/>
  <c r="J8" i="11"/>
  <c r="J9" i="11"/>
  <c r="J10" i="11"/>
  <c r="J11" i="11"/>
  <c r="J12" i="11"/>
  <c r="J13" i="11"/>
  <c r="J14" i="11"/>
  <c r="J15" i="11"/>
  <c r="J16" i="11"/>
  <c r="J17" i="11"/>
  <c r="J18" i="11"/>
  <c r="J19" i="11"/>
  <c r="J20" i="11"/>
  <c r="J21" i="11"/>
  <c r="J22" i="11"/>
  <c r="J23" i="11"/>
  <c r="J24" i="11"/>
  <c r="J25" i="11"/>
  <c r="H5" i="1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2" i="11"/>
  <c r="H19" i="10" l="1"/>
  <c r="H20" i="10"/>
  <c r="H18" i="10"/>
  <c r="D20" i="10"/>
  <c r="D21" i="10"/>
  <c r="D22" i="10"/>
  <c r="D23" i="10"/>
  <c r="D24" i="10"/>
  <c r="D25" i="10"/>
  <c r="D19" i="10"/>
  <c r="B20" i="10"/>
  <c r="B21" i="10"/>
  <c r="B22" i="10"/>
  <c r="B23" i="10"/>
  <c r="B19" i="10"/>
  <c r="B16" i="10" a="1"/>
  <c r="B16" i="10" s="1"/>
  <c r="B10" i="10"/>
  <c r="M28" i="9"/>
  <c r="M25" i="9"/>
  <c r="G4" i="9"/>
  <c r="G5" i="9"/>
  <c r="G6" i="9"/>
  <c r="G7" i="9"/>
  <c r="G8" i="9"/>
  <c r="G9" i="9"/>
  <c r="G10" i="9"/>
  <c r="G11" i="9"/>
  <c r="G12" i="9"/>
  <c r="G13" i="9"/>
  <c r="G14" i="9"/>
  <c r="G15" i="9"/>
  <c r="G16" i="9"/>
  <c r="G17" i="9"/>
  <c r="G18" i="9"/>
  <c r="G19" i="9"/>
  <c r="G20" i="9"/>
  <c r="G21" i="9"/>
  <c r="G22" i="9"/>
  <c r="G23" i="9"/>
  <c r="G3" i="9"/>
  <c r="A19" i="9"/>
  <c r="A16" i="9"/>
  <c r="A11" i="9"/>
  <c r="A7" i="8"/>
  <c r="A34" i="8"/>
  <c r="A32" i="8"/>
  <c r="A29" i="8"/>
  <c r="A27" i="8"/>
  <c r="A15" i="8"/>
  <c r="A13" i="8"/>
  <c r="A12" i="8"/>
  <c r="A5" i="8"/>
  <c r="C7" i="6" a="1"/>
  <c r="C7" i="6" s="1"/>
  <c r="P10" i="1"/>
  <c r="P7" i="1"/>
  <c r="P4" i="1"/>
  <c r="N19" i="1"/>
  <c r="N20" i="1"/>
  <c r="N21" i="1"/>
  <c r="N22" i="1"/>
  <c r="N23" i="1"/>
  <c r="N18" i="1"/>
  <c r="N7" i="1"/>
  <c r="N8" i="1"/>
  <c r="N9" i="1"/>
  <c r="N10" i="1"/>
  <c r="N11" i="1"/>
  <c r="N12" i="1"/>
  <c r="N13" i="1"/>
  <c r="N14" i="1"/>
  <c r="N15" i="1"/>
  <c r="N6" i="1"/>
  <c r="L20" i="1"/>
  <c r="L18" i="1"/>
  <c r="L17" i="1"/>
  <c r="L14" i="1"/>
  <c r="L11" i="1"/>
  <c r="J17" i="1"/>
  <c r="L7" i="1"/>
  <c r="A103" i="1"/>
  <c r="B103" i="1"/>
  <c r="C103" i="1"/>
  <c r="D103" i="1"/>
  <c r="E103" i="1"/>
  <c r="F103" i="1"/>
  <c r="G103" i="1"/>
  <c r="H103" i="1"/>
  <c r="B7" i="4"/>
  <c r="B6" i="4"/>
  <c r="B5" i="4"/>
  <c r="C21" i="3"/>
  <c r="C20" i="3"/>
  <c r="C19" i="3"/>
  <c r="C18" i="3"/>
  <c r="C17" i="3"/>
  <c r="C16" i="3"/>
  <c r="C15" i="3"/>
  <c r="C14" i="3"/>
  <c r="C13" i="3"/>
  <c r="C12" i="3"/>
  <c r="C11" i="3"/>
  <c r="C10" i="3"/>
  <c r="C9" i="3"/>
  <c r="C8" i="3"/>
  <c r="C7" i="3"/>
  <c r="C6" i="3"/>
  <c r="C5" i="3"/>
  <c r="C4" i="3"/>
  <c r="C3" i="3"/>
  <c r="C2"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<sst xmlns="http://schemas.openxmlformats.org/spreadsheetml/2006/main" count="1100" uniqueCount="378">
  <si>
    <t>First Name</t>
  </si>
  <si>
    <t>Last Name</t>
  </si>
  <si>
    <t>Gender</t>
  </si>
  <si>
    <t>Country</t>
  </si>
  <si>
    <t>Age</t>
  </si>
  <si>
    <t>Date</t>
  </si>
  <si>
    <t>Id</t>
  </si>
  <si>
    <t>Dulce</t>
  </si>
  <si>
    <t>Abril</t>
  </si>
  <si>
    <t>Female</t>
  </si>
  <si>
    <t>United States</t>
  </si>
  <si>
    <t>15/10/2017</t>
  </si>
  <si>
    <t>Mara</t>
  </si>
  <si>
    <t>Hashimoto</t>
  </si>
  <si>
    <t>Great Britain</t>
  </si>
  <si>
    <t>16/08/2016</t>
  </si>
  <si>
    <t>Philip</t>
  </si>
  <si>
    <t>Gent</t>
  </si>
  <si>
    <t>Male</t>
  </si>
  <si>
    <t>France</t>
  </si>
  <si>
    <t>21/05/2015</t>
  </si>
  <si>
    <t>Kathleen</t>
  </si>
  <si>
    <t>Hanner</t>
  </si>
  <si>
    <t>Nereida</t>
  </si>
  <si>
    <t>Magwood</t>
  </si>
  <si>
    <t>Gaston</t>
  </si>
  <si>
    <t>Brumm</t>
  </si>
  <si>
    <t>Etta</t>
  </si>
  <si>
    <t>Hurn</t>
  </si>
  <si>
    <t>Earlean</t>
  </si>
  <si>
    <t>Melgar</t>
  </si>
  <si>
    <t>Vincenza</t>
  </si>
  <si>
    <t>Weiland</t>
  </si>
  <si>
    <t>Fallon</t>
  </si>
  <si>
    <t>Winward</t>
  </si>
  <si>
    <t>Arcelia</t>
  </si>
  <si>
    <t>Bouska</t>
  </si>
  <si>
    <t>Franklyn</t>
  </si>
  <si>
    <t>Unknow</t>
  </si>
  <si>
    <t>Sherron</t>
  </si>
  <si>
    <t>Ascencio</t>
  </si>
  <si>
    <t>Marcel</t>
  </si>
  <si>
    <t>Zabriskie</t>
  </si>
  <si>
    <t>Kina</t>
  </si>
  <si>
    <t>Hazelton</t>
  </si>
  <si>
    <t>Shavonne</t>
  </si>
  <si>
    <t>Pia</t>
  </si>
  <si>
    <t>Shavon</t>
  </si>
  <si>
    <t>Benito</t>
  </si>
  <si>
    <t>Lauralee</t>
  </si>
  <si>
    <t>Perrine</t>
  </si>
  <si>
    <t>Loreta</t>
  </si>
  <si>
    <t>Curren</t>
  </si>
  <si>
    <t>Teresa</t>
  </si>
  <si>
    <t>Strawn</t>
  </si>
  <si>
    <t>Belinda</t>
  </si>
  <si>
    <t>Partain</t>
  </si>
  <si>
    <t>Holly</t>
  </si>
  <si>
    <t>Eudy</t>
  </si>
  <si>
    <t>Many</t>
  </si>
  <si>
    <t>Cuccia</t>
  </si>
  <si>
    <t>Libbie</t>
  </si>
  <si>
    <t>Dalby</t>
  </si>
  <si>
    <t>Lester</t>
  </si>
  <si>
    <t>Prothro</t>
  </si>
  <si>
    <t>Marvel</t>
  </si>
  <si>
    <t>Hail</t>
  </si>
  <si>
    <t>Angelyn</t>
  </si>
  <si>
    <t>Vong</t>
  </si>
  <si>
    <t>Francesca</t>
  </si>
  <si>
    <t>Beaudreau</t>
  </si>
  <si>
    <t>Garth</t>
  </si>
  <si>
    <t>Gangi</t>
  </si>
  <si>
    <t>Carla</t>
  </si>
  <si>
    <t>Trumbull</t>
  </si>
  <si>
    <t>Veta</t>
  </si>
  <si>
    <t>Muntz</t>
  </si>
  <si>
    <t>Stasia</t>
  </si>
  <si>
    <t>Becker</t>
  </si>
  <si>
    <t>Jona</t>
  </si>
  <si>
    <t>Grindle</t>
  </si>
  <si>
    <t>Judie</t>
  </si>
  <si>
    <t>Claywell</t>
  </si>
  <si>
    <t>Dewitt</t>
  </si>
  <si>
    <t>Borger</t>
  </si>
  <si>
    <t>Nena</t>
  </si>
  <si>
    <t>Hacker</t>
  </si>
  <si>
    <t>Kelsie</t>
  </si>
  <si>
    <t>Wachtel</t>
  </si>
  <si>
    <t>Sau</t>
  </si>
  <si>
    <t>Pfau</t>
  </si>
  <si>
    <t>Shanice</t>
  </si>
  <si>
    <t>Mccrystal</t>
  </si>
  <si>
    <t>Chase</t>
  </si>
  <si>
    <t>Karner</t>
  </si>
  <si>
    <t>Tommie</t>
  </si>
  <si>
    <t>Underdahl</t>
  </si>
  <si>
    <t>Dorcas</t>
  </si>
  <si>
    <t>Darity</t>
  </si>
  <si>
    <t>Angel</t>
  </si>
  <si>
    <t>Sanor</t>
  </si>
  <si>
    <t>Willodean</t>
  </si>
  <si>
    <t>Harn</t>
  </si>
  <si>
    <t>Weston</t>
  </si>
  <si>
    <t>Martina</t>
  </si>
  <si>
    <t>Roma</t>
  </si>
  <si>
    <t>Lafollette</t>
  </si>
  <si>
    <t>Felisa</t>
  </si>
  <si>
    <t>Cail</t>
  </si>
  <si>
    <t>Demetria</t>
  </si>
  <si>
    <t>Abbey</t>
  </si>
  <si>
    <t>Jeromy</t>
  </si>
  <si>
    <t>Danz</t>
  </si>
  <si>
    <t>Rasheeda</t>
  </si>
  <si>
    <t>Alkire</t>
  </si>
  <si>
    <t>Day</t>
  </si>
  <si>
    <t>Lookup</t>
  </si>
  <si>
    <t>Student Marks</t>
  </si>
  <si>
    <t>Grade</t>
  </si>
  <si>
    <t>Marks</t>
  </si>
  <si>
    <t>0-40</t>
  </si>
  <si>
    <t>40-60</t>
  </si>
  <si>
    <t>60-80</t>
  </si>
  <si>
    <t>91-100</t>
  </si>
  <si>
    <t>A+</t>
  </si>
  <si>
    <t>71-90</t>
  </si>
  <si>
    <t>A</t>
  </si>
  <si>
    <t>51-70</t>
  </si>
  <si>
    <t>B+</t>
  </si>
  <si>
    <t>41-50</t>
  </si>
  <si>
    <t>B</t>
  </si>
  <si>
    <t>C</t>
  </si>
  <si>
    <t xml:space="preserve">Auto Increment </t>
  </si>
  <si>
    <t>Auto Decrement</t>
  </si>
  <si>
    <t>KEEP PRESS SHIFT KEY AND SECOND 1ST &amp; 2ND ROW AND THEN DRAG THE BOOTOM POINTER TO SUCCESSIVE DATA VALUE</t>
  </si>
  <si>
    <t>MONDAY</t>
  </si>
  <si>
    <t>TUESDAY</t>
  </si>
  <si>
    <t>WEDNESDAY</t>
  </si>
  <si>
    <t>THURSDAY</t>
  </si>
  <si>
    <t>FRIDAY</t>
  </si>
  <si>
    <t>SATURDAY</t>
  </si>
  <si>
    <t>SUNDAY</t>
  </si>
  <si>
    <t>TOTAL</t>
  </si>
  <si>
    <t>Average</t>
  </si>
  <si>
    <t>Average 3 rows with 0 value</t>
  </si>
  <si>
    <t>Count items</t>
  </si>
  <si>
    <t>Round</t>
  </si>
  <si>
    <t>Interger</t>
  </si>
  <si>
    <t>RAND between</t>
  </si>
  <si>
    <t>RAND</t>
  </si>
  <si>
    <t>POWER</t>
  </si>
  <si>
    <t>MAXIMUM</t>
  </si>
  <si>
    <t>MINIMUM</t>
  </si>
  <si>
    <t>EXCEL ERRORS</t>
  </si>
  <si>
    <t>Error</t>
  </si>
  <si>
    <t>Meaning</t>
  </si>
  <si>
    <t>Trying to divide by 0</t>
  </si>
  <si>
    <t>#N/A!</t>
  </si>
  <si>
    <t>A formula or a function inside a formula cannot find the referenced data</t>
  </si>
  <si>
    <t>Text in the formula is not recognized</t>
  </si>
  <si>
    <t>A space was used in formulas that reference multiple ranges; a comma separates range references</t>
  </si>
  <si>
    <t>A formula has invalid numeric data for the type of operation</t>
  </si>
  <si>
    <t>A reference is invalid</t>
  </si>
  <si>
    <t>The wrong type of operand or function argument is used</t>
  </si>
  <si>
    <t>4/0</t>
  </si>
  <si>
    <t>EXAMPLES</t>
  </si>
  <si>
    <t>Data trying to find using lookup not available</t>
  </si>
  <si>
    <t>delete of master value</t>
  </si>
  <si>
    <t>sum(10+11+rahul)</t>
  </si>
  <si>
    <t xml:space="preserve">Formatting </t>
  </si>
  <si>
    <t>wrap text</t>
  </si>
  <si>
    <t>This is wrap text going beyond the limit</t>
  </si>
  <si>
    <t xml:space="preserve"> Rahul Kumar Jha</t>
  </si>
  <si>
    <t>Functions</t>
  </si>
  <si>
    <t xml:space="preserve">IF </t>
  </si>
  <si>
    <t>AND</t>
  </si>
  <si>
    <t>hi</t>
  </si>
  <si>
    <t>OR</t>
  </si>
  <si>
    <t>SUMIF</t>
  </si>
  <si>
    <t>sr</t>
  </si>
  <si>
    <t>D</t>
  </si>
  <si>
    <t>E</t>
  </si>
  <si>
    <t>COUNTIF</t>
  </si>
  <si>
    <t>Value1</t>
  </si>
  <si>
    <t>value2</t>
  </si>
  <si>
    <t>Hi</t>
  </si>
  <si>
    <t>hello</t>
  </si>
  <si>
    <t>bye</t>
  </si>
  <si>
    <t>good bye</t>
  </si>
  <si>
    <t>Sumifs</t>
  </si>
  <si>
    <t>countifs</t>
  </si>
  <si>
    <t>Ifelse</t>
  </si>
  <si>
    <t>Match</t>
  </si>
  <si>
    <t>Courses</t>
  </si>
  <si>
    <t>B.tech</t>
  </si>
  <si>
    <t>Bsc</t>
  </si>
  <si>
    <t>Msc</t>
  </si>
  <si>
    <t>Match row wise</t>
  </si>
  <si>
    <t>match 0 exact match,</t>
  </si>
  <si>
    <t>1 +value xmatch ,-1 -value xmatch</t>
  </si>
  <si>
    <t>srno</t>
  </si>
  <si>
    <t>a</t>
  </si>
  <si>
    <t>b</t>
  </si>
  <si>
    <t>c</t>
  </si>
  <si>
    <t>v1</t>
  </si>
  <si>
    <t>good</t>
  </si>
  <si>
    <t>best</t>
  </si>
  <si>
    <t>v2</t>
  </si>
  <si>
    <t>question-sum of all the a where v1= good</t>
  </si>
  <si>
    <t>h</t>
  </si>
  <si>
    <t>Serial No.</t>
  </si>
  <si>
    <t>COUNTRY</t>
  </si>
  <si>
    <t>Gold</t>
  </si>
  <si>
    <t>silver</t>
  </si>
  <si>
    <t>Brown</t>
  </si>
  <si>
    <t>Total</t>
  </si>
  <si>
    <t>India</t>
  </si>
  <si>
    <t>China</t>
  </si>
  <si>
    <t>Japan</t>
  </si>
  <si>
    <t>ROC</t>
  </si>
  <si>
    <t>Australia</t>
  </si>
  <si>
    <t>Netherlands</t>
  </si>
  <si>
    <t>Germany</t>
  </si>
  <si>
    <t>Italy</t>
  </si>
  <si>
    <t>Canada</t>
  </si>
  <si>
    <t>Brazil</t>
  </si>
  <si>
    <t>New Zealand</t>
  </si>
  <si>
    <t>Cuba</t>
  </si>
  <si>
    <t>Hungary</t>
  </si>
  <si>
    <t>Republic of Korea</t>
  </si>
  <si>
    <t>Poland</t>
  </si>
  <si>
    <t>Czech Republic</t>
  </si>
  <si>
    <t>Kenya</t>
  </si>
  <si>
    <t>Norway</t>
  </si>
  <si>
    <t>Jamaica</t>
  </si>
  <si>
    <t>Spain</t>
  </si>
  <si>
    <t>Sweden</t>
  </si>
  <si>
    <t>Switzerland</t>
  </si>
  <si>
    <t>Denmark</t>
  </si>
  <si>
    <t>Croatia</t>
  </si>
  <si>
    <t>Iran</t>
  </si>
  <si>
    <t>Serbia</t>
  </si>
  <si>
    <t>Belgium</t>
  </si>
  <si>
    <t>Bulgaria</t>
  </si>
  <si>
    <t>Slovenia</t>
  </si>
  <si>
    <t>Uzbekistan</t>
  </si>
  <si>
    <t>Georgia</t>
  </si>
  <si>
    <t>Chinese Taipei</t>
  </si>
  <si>
    <t>Turkey</t>
  </si>
  <si>
    <t>Greece</t>
  </si>
  <si>
    <t>Uganda</t>
  </si>
  <si>
    <t>Ecuador</t>
  </si>
  <si>
    <t>Ireland</t>
  </si>
  <si>
    <t>Israel</t>
  </si>
  <si>
    <t>Qatar</t>
  </si>
  <si>
    <t>Bahamas</t>
  </si>
  <si>
    <t>Kosovo</t>
  </si>
  <si>
    <t>Ukraine</t>
  </si>
  <si>
    <t>Belarus</t>
  </si>
  <si>
    <t>Romania</t>
  </si>
  <si>
    <t>Venezuela</t>
  </si>
  <si>
    <t>Hong Kong</t>
  </si>
  <si>
    <t>Philippines</t>
  </si>
  <si>
    <t>Slovakia</t>
  </si>
  <si>
    <t>South Africa</t>
  </si>
  <si>
    <t>Austria</t>
  </si>
  <si>
    <t>Egypt</t>
  </si>
  <si>
    <t>Indonesia</t>
  </si>
  <si>
    <t>Ethiopia</t>
  </si>
  <si>
    <t>Portugal</t>
  </si>
  <si>
    <t>Tunisia</t>
  </si>
  <si>
    <t>Estonia</t>
  </si>
  <si>
    <t>Fiji</t>
  </si>
  <si>
    <t>Latvia</t>
  </si>
  <si>
    <t>Thailand</t>
  </si>
  <si>
    <t>Bermuda</t>
  </si>
  <si>
    <t>Morocco</t>
  </si>
  <si>
    <t>Puerto Rico</t>
  </si>
  <si>
    <t>Colombia</t>
  </si>
  <si>
    <t>Azerbaijan</t>
  </si>
  <si>
    <t>Dominican Republic</t>
  </si>
  <si>
    <t>Armenia</t>
  </si>
  <si>
    <t>Kyrgyzstan</t>
  </si>
  <si>
    <t>WHILE CHARACTER MATCH</t>
  </si>
  <si>
    <t>Compare</t>
  </si>
  <si>
    <t>OrderDate</t>
  </si>
  <si>
    <t>Region</t>
  </si>
  <si>
    <t>Rep</t>
  </si>
  <si>
    <t>Item</t>
  </si>
  <si>
    <t>Units</t>
  </si>
  <si>
    <t>UnitCost</t>
  </si>
  <si>
    <t>East</t>
  </si>
  <si>
    <t>Jones</t>
  </si>
  <si>
    <t>Pencil</t>
  </si>
  <si>
    <t>1/23/2020</t>
  </si>
  <si>
    <t>Central</t>
  </si>
  <si>
    <t>Kivell</t>
  </si>
  <si>
    <t>Binder</t>
  </si>
  <si>
    <t>Jardine</t>
  </si>
  <si>
    <t>2/26/2020</t>
  </si>
  <si>
    <t>Gill</t>
  </si>
  <si>
    <t>Pen</t>
  </si>
  <si>
    <t>3/15/2020</t>
  </si>
  <si>
    <t>West</t>
  </si>
  <si>
    <t>Sorvino</t>
  </si>
  <si>
    <t>4/18/2020</t>
  </si>
  <si>
    <t>Andrews</t>
  </si>
  <si>
    <t>5/22/2020</t>
  </si>
  <si>
    <t>Thompson</t>
  </si>
  <si>
    <t>6/25/2020</t>
  </si>
  <si>
    <t>Morgan</t>
  </si>
  <si>
    <t>Howard</t>
  </si>
  <si>
    <t>7/29/2020</t>
  </si>
  <si>
    <t>Parent</t>
  </si>
  <si>
    <t>8/15/2020</t>
  </si>
  <si>
    <t>Smith</t>
  </si>
  <si>
    <t>Desk</t>
  </si>
  <si>
    <t>9/18/2020</t>
  </si>
  <si>
    <t>Pen Set</t>
  </si>
  <si>
    <t>10/22/2020</t>
  </si>
  <si>
    <t>11/25/2020</t>
  </si>
  <si>
    <t>12/29/2020</t>
  </si>
  <si>
    <t>1/15/2021</t>
  </si>
  <si>
    <t>2/18/2021</t>
  </si>
  <si>
    <t>3/24/2021</t>
  </si>
  <si>
    <t>4/27/2021</t>
  </si>
  <si>
    <t>5/14/2021</t>
  </si>
  <si>
    <t>5/31/2021</t>
  </si>
  <si>
    <t>6/17/2021</t>
  </si>
  <si>
    <t>7/21/2021</t>
  </si>
  <si>
    <t>8/24/2021</t>
  </si>
  <si>
    <t>9/27/2021</t>
  </si>
  <si>
    <t>10/14/2021</t>
  </si>
  <si>
    <t>10/31/2021</t>
  </si>
  <si>
    <t>11/17/2021</t>
  </si>
  <si>
    <t>12/21/2021</t>
  </si>
  <si>
    <t>Column Labels</t>
  </si>
  <si>
    <t>Grand Total</t>
  </si>
  <si>
    <t>Row Labels</t>
  </si>
  <si>
    <t>Sum of UnitCost</t>
  </si>
  <si>
    <t>STRING FORMATTING</t>
  </si>
  <si>
    <t>DATA</t>
  </si>
  <si>
    <t>UPPER</t>
  </si>
  <si>
    <t>PROPER/TITLE</t>
  </si>
  <si>
    <t>LOWER</t>
  </si>
  <si>
    <t>TRIM</t>
  </si>
  <si>
    <t>LEN</t>
  </si>
  <si>
    <t>LEN WITHOUT TRIM</t>
  </si>
  <si>
    <t xml:space="preserve">     ANGELA MATHEWS    </t>
  </si>
  <si>
    <t>JIM       PARSONS</t>
  </si>
  <si>
    <t xml:space="preserve">           BER LAMBERT</t>
  </si>
  <si>
    <t xml:space="preserve">    Collins Shaw   </t>
  </si>
  <si>
    <t xml:space="preserve">    Bruce Stark     </t>
  </si>
  <si>
    <t>msatutorpy@gmail.com</t>
  </si>
  <si>
    <t>Middle Name</t>
  </si>
  <si>
    <t>without intermediate space</t>
  </si>
  <si>
    <t>with intermediate space</t>
  </si>
  <si>
    <t>with trim function</t>
  </si>
  <si>
    <t>LOOKUP</t>
  </si>
  <si>
    <t xml:space="preserve">Find out on 5/22/2020 which item order </t>
  </si>
  <si>
    <t>Dealer</t>
  </si>
  <si>
    <t>North</t>
  </si>
  <si>
    <t>Dealer1</t>
  </si>
  <si>
    <t>Dealer2</t>
  </si>
  <si>
    <t>Dealer3</t>
  </si>
  <si>
    <t>Dealer4</t>
  </si>
  <si>
    <t>Dealer5</t>
  </si>
  <si>
    <t>Dealer6</t>
  </si>
  <si>
    <t>Dealer7</t>
  </si>
  <si>
    <t>Dealer8</t>
  </si>
  <si>
    <t>Dealer9</t>
  </si>
  <si>
    <t>Dealer10</t>
  </si>
  <si>
    <t>vlookup</t>
  </si>
  <si>
    <t>lookup</t>
  </si>
  <si>
    <t>hlookup</t>
  </si>
  <si>
    <t>vlookup using match</t>
  </si>
  <si>
    <t>match</t>
  </si>
  <si>
    <t>hlookup using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</si>
</sst>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mm/dd/yy"/>
    <numFmt numFmtId="179" formatCode="&quot;₹&quot;\ #,##0.00"/>
    <numFmt numFmtId="180" formatCode="[$-F800]dddd\,\ mmmm\ dd\,\ yyyy"/>
  </numFmts>
  <fonts count="14" x14ac:knownFonts="1">
    <font>
      <sz val="10"/>
      <name val="Arial"/>
      <family val="2"/>
    </font>
    <font>
      <b/>
      <sz val="10"/>
      <name val="Arial"/>
      <family val="2"/>
    </font>
    <font>
      <b/>
      <sz val="11"/>
      <color theme="1"/>
      <name val="Calibri"/>
      <family val="2"/>
      <scheme val="minor"/>
    </font>
    <font>
      <sz val="12"/>
      <color rgb="FF000000"/>
      <name val="Calibri"/>
      <family val="2"/>
    </font>
    <font>
      <b/>
      <sz val="10"/>
      <color rgb="FFFF0000"/>
      <name val="Arial"/>
      <family val="2"/>
    </font>
    <font>
      <sz val="8"/>
      <name val="Arial"/>
      <family val="2"/>
    </font>
    <font>
      <b/>
      <sz val="18"/>
      <color rgb="FFFF0000"/>
      <name val="Arial"/>
      <family val="2"/>
    </font>
    <font>
      <sz val="18"/>
      <name val="Arial"/>
      <family val="2"/>
    </font>
    <font>
      <b/>
      <sz val="12"/>
      <name val="Arial"/>
      <family val="2"/>
    </font>
    <font>
      <u/>
      <sz val="10"/>
      <color theme="10"/>
      <name val="Arial"/>
      <family val="2"/>
    </font>
    <font>
      <sz val="12"/>
      <color rgb="FF333333"/>
      <name val="Georgia"/>
      <family val="1"/>
    </font>
    <font>
      <b/>
      <sz val="12"/>
      <color rgb="FF333333"/>
      <name val="Georgia"/>
      <family val="1"/>
    </font>
    <font>
      <b/>
      <sz val="16"/>
      <name val="Arial"/>
      <family val="2"/>
    </font>
    <font>
      <sz val="14"/>
      <name val="Arial"/>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99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ck">
        <color rgb="FFFFFF00"/>
      </left>
      <right style="thick">
        <color rgb="FFFFFF00"/>
      </right>
      <top style="thick">
        <color rgb="FFFFFF00"/>
      </top>
      <bottom style="thick">
        <color rgb="FFFFFF00"/>
      </bottom>
      <diagonal/>
    </border>
    <border>
      <left style="thin">
        <color rgb="FF6666FF"/>
      </left>
      <right style="thin">
        <color rgb="FF6666FF"/>
      </right>
      <top style="thin">
        <color rgb="FF6666FF"/>
      </top>
      <bottom style="thin">
        <color rgb="FF6666FF"/>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xf numFmtId="164" fontId="0" fillId="0" borderId="0" xfId="0" applyNumberFormat="1" applyFont="1"/>
    <xf numFmtId="0" fontId="0" fillId="0" borderId="0" xfId="0" applyFont="1"/>
    <xf numFmtId="14" fontId="0" fillId="0" borderId="0" xfId="0" applyNumberFormat="1"/>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0" borderId="0" xfId="0" applyFont="1"/>
    <xf numFmtId="0" fontId="6" fillId="0" borderId="0" xfId="0" applyFont="1"/>
    <xf numFmtId="0" fontId="7" fillId="0" borderId="3" xfId="0" applyFont="1" applyBorder="1"/>
    <xf numFmtId="0" fontId="0" fillId="0" borderId="0" xfId="0" applyAlignment="1">
      <alignment wrapText="1"/>
    </xf>
    <xf numFmtId="0" fontId="0" fillId="0" borderId="0" xfId="0" applyAlignment="1">
      <alignment horizontal="center"/>
    </xf>
    <xf numFmtId="2" fontId="0" fillId="0" borderId="0" xfId="0" applyNumberFormat="1"/>
    <xf numFmtId="179" fontId="0" fillId="0" borderId="0" xfId="0" applyNumberFormat="1"/>
    <xf numFmtId="44" fontId="0" fillId="0" borderId="0" xfId="0" applyNumberFormat="1"/>
    <xf numFmtId="180" fontId="0" fillId="0" borderId="0" xfId="0" applyNumberFormat="1"/>
    <xf numFmtId="0" fontId="8" fillId="3" borderId="0" xfId="0" applyFont="1" applyFill="1"/>
    <xf numFmtId="0" fontId="2" fillId="3" borderId="0" xfId="0" applyFont="1" applyFill="1"/>
    <xf numFmtId="0" fontId="11" fillId="4" borderId="4" xfId="0" applyFont="1" applyFill="1" applyBorder="1" applyAlignment="1">
      <alignment horizontal="right" vertical="center" wrapText="1"/>
    </xf>
    <xf numFmtId="0" fontId="11" fillId="4" borderId="4" xfId="0" applyFont="1" applyFill="1" applyBorder="1" applyAlignment="1">
      <alignment horizontal="center" vertical="center" wrapText="1"/>
    </xf>
    <xf numFmtId="14" fontId="10" fillId="2" borderId="4" xfId="0" applyNumberFormat="1" applyFont="1" applyFill="1" applyBorder="1" applyAlignment="1">
      <alignment horizontal="right" vertical="center" wrapText="1"/>
    </xf>
    <xf numFmtId="0" fontId="10" fillId="2" borderId="4" xfId="0" applyFont="1" applyFill="1" applyBorder="1" applyAlignment="1">
      <alignment horizontal="center" vertical="center" wrapText="1"/>
    </xf>
    <xf numFmtId="0" fontId="10" fillId="2" borderId="4" xfId="0" applyFont="1" applyFill="1" applyBorder="1" applyAlignment="1">
      <alignment horizontal="right" vertical="center" wrapText="1"/>
    </xf>
    <xf numFmtId="4" fontId="10" fillId="2" borderId="4" xfId="0" applyNumberFormat="1" applyFont="1" applyFill="1" applyBorder="1" applyAlignment="1">
      <alignment horizontal="right" vertical="center" wrapText="1"/>
    </xf>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12" fillId="3" borderId="0" xfId="0" applyFont="1" applyFill="1"/>
    <xf numFmtId="0" fontId="9" fillId="0" borderId="0" xfId="1"/>
    <xf numFmtId="0" fontId="13" fillId="3" borderId="0" xfId="0" applyFont="1" applyFill="1"/>
    <xf numFmtId="14" fontId="11" fillId="4" borderId="4" xfId="0" applyNumberFormat="1"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8</xdr:col>
      <xdr:colOff>133349</xdr:colOff>
      <xdr:row>6</xdr:row>
      <xdr:rowOff>171450</xdr:rowOff>
    </xdr:from>
    <xdr:to>
      <xdr:col>16</xdr:col>
      <xdr:colOff>104775</xdr:colOff>
      <xdr:row>14</xdr:row>
      <xdr:rowOff>38100</xdr:rowOff>
    </xdr:to>
    <mc:AlternateContent xmlns:mc="http://schemas.openxmlformats.org/markup-compatibility/2006">
      <mc:Choice xmlns:tsle="http://schemas.microsoft.com/office/drawing/2012/timeslicer" Requires="tsle">
        <xdr:graphicFrame macro="">
          <xdr:nvGraphicFramePr>
            <xdr:cNvPr id="2" name="OrderDate">
              <a:extLst>
                <a:ext uri="{FF2B5EF4-FFF2-40B4-BE49-F238E27FC236}">
                  <a16:creationId xmlns:a16="http://schemas.microsoft.com/office/drawing/2014/main" id="{55DAEA34-E1ED-4276-A438-42F719FA9EFD}"/>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5915024" y="1504950"/>
              <a:ext cx="5591176" cy="19621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590549</xdr:colOff>
      <xdr:row>7</xdr:row>
      <xdr:rowOff>9525</xdr:rowOff>
    </xdr:from>
    <xdr:to>
      <xdr:col>11</xdr:col>
      <xdr:colOff>9524</xdr:colOff>
      <xdr:row>17</xdr:row>
      <xdr:rowOff>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368AEC04-7FEA-4A3F-8B1A-12AF87E686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534024" y="1533525"/>
              <a:ext cx="1990725"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ookup%20data%20shee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Sheet6"/>
      <sheetName val="Formatting"/>
      <sheetName val="Sheet8"/>
      <sheetName val="Sheet9"/>
      <sheetName val="Sheet10"/>
      <sheetName val="Sheet5"/>
      <sheetName val="Sheet11"/>
      <sheetName val="Sheet14"/>
      <sheetName val="lookup data"/>
      <sheetName val="Sheet15"/>
      <sheetName val="lookup another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v>43983</v>
          </cell>
          <cell r="B2" t="str">
            <v>East</v>
          </cell>
          <cell r="C2" t="str">
            <v>Jones</v>
          </cell>
          <cell r="D2" t="str">
            <v>Pencil</v>
          </cell>
          <cell r="E2">
            <v>95</v>
          </cell>
          <cell r="F2">
            <v>1.99</v>
          </cell>
          <cell r="G2">
            <v>189.05</v>
          </cell>
        </row>
        <row r="3">
          <cell r="A3" t="str">
            <v>1/23/2020</v>
          </cell>
          <cell r="B3" t="str">
            <v>Central</v>
          </cell>
          <cell r="C3" t="str">
            <v>Kivell</v>
          </cell>
          <cell r="D3" t="str">
            <v>Binder</v>
          </cell>
          <cell r="E3">
            <v>50</v>
          </cell>
          <cell r="F3">
            <v>19.989999999999998</v>
          </cell>
          <cell r="G3">
            <v>999.5</v>
          </cell>
        </row>
        <row r="4">
          <cell r="A4">
            <v>44076</v>
          </cell>
          <cell r="B4" t="str">
            <v>Central</v>
          </cell>
          <cell r="C4" t="str">
            <v>Jardine</v>
          </cell>
          <cell r="D4" t="str">
            <v>Pencil</v>
          </cell>
          <cell r="E4">
            <v>36</v>
          </cell>
          <cell r="F4">
            <v>4.99</v>
          </cell>
          <cell r="G4">
            <v>179.64</v>
          </cell>
        </row>
        <row r="5">
          <cell r="A5" t="str">
            <v>2/26/2020</v>
          </cell>
          <cell r="B5" t="str">
            <v>Central</v>
          </cell>
          <cell r="C5" t="str">
            <v>Gill</v>
          </cell>
          <cell r="D5" t="str">
            <v>Pen</v>
          </cell>
          <cell r="E5">
            <v>27</v>
          </cell>
          <cell r="F5">
            <v>19.989999999999998</v>
          </cell>
          <cell r="G5">
            <v>539.73</v>
          </cell>
        </row>
        <row r="6">
          <cell r="A6" t="str">
            <v>3/15/2020</v>
          </cell>
          <cell r="B6" t="str">
            <v>West</v>
          </cell>
          <cell r="C6" t="str">
            <v>Sorvino</v>
          </cell>
          <cell r="D6" t="str">
            <v>Pencil</v>
          </cell>
          <cell r="E6">
            <v>56</v>
          </cell>
          <cell r="F6">
            <v>2.99</v>
          </cell>
          <cell r="G6">
            <v>167.44</v>
          </cell>
        </row>
        <row r="7">
          <cell r="A7">
            <v>43834</v>
          </cell>
          <cell r="B7" t="str">
            <v>East</v>
          </cell>
          <cell r="C7" t="str">
            <v>Jones</v>
          </cell>
          <cell r="D7" t="str">
            <v>Binder</v>
          </cell>
          <cell r="E7">
            <v>60</v>
          </cell>
          <cell r="F7">
            <v>4.99</v>
          </cell>
          <cell r="G7">
            <v>299.39999999999998</v>
          </cell>
        </row>
        <row r="8">
          <cell r="A8" t="str">
            <v>4/18/2020</v>
          </cell>
          <cell r="B8" t="str">
            <v>Central</v>
          </cell>
          <cell r="C8" t="str">
            <v>Andrews</v>
          </cell>
          <cell r="D8" t="str">
            <v>Pencil</v>
          </cell>
          <cell r="E8">
            <v>75</v>
          </cell>
          <cell r="F8">
            <v>1.99</v>
          </cell>
          <cell r="G8">
            <v>149.25</v>
          </cell>
        </row>
        <row r="9">
          <cell r="A9">
            <v>43956</v>
          </cell>
          <cell r="B9" t="str">
            <v>Central</v>
          </cell>
          <cell r="C9" t="str">
            <v>Jardine</v>
          </cell>
          <cell r="D9" t="str">
            <v>Pencil</v>
          </cell>
          <cell r="E9">
            <v>90</v>
          </cell>
          <cell r="F9">
            <v>4.99</v>
          </cell>
          <cell r="G9">
            <v>449.1</v>
          </cell>
        </row>
        <row r="10">
          <cell r="A10" t="str">
            <v>5/22/2020</v>
          </cell>
          <cell r="B10" t="str">
            <v>West</v>
          </cell>
          <cell r="C10" t="str">
            <v>Thompson</v>
          </cell>
          <cell r="D10" t="str">
            <v>Pencil</v>
          </cell>
          <cell r="E10">
            <v>32</v>
          </cell>
          <cell r="F10">
            <v>1.99</v>
          </cell>
          <cell r="G10">
            <v>63.68</v>
          </cell>
        </row>
        <row r="11">
          <cell r="A11">
            <v>44049</v>
          </cell>
          <cell r="B11" t="str">
            <v>East</v>
          </cell>
          <cell r="C11" t="str">
            <v>Jones</v>
          </cell>
          <cell r="D11" t="str">
            <v>Binder</v>
          </cell>
          <cell r="E11">
            <v>60</v>
          </cell>
          <cell r="F11">
            <v>8.99</v>
          </cell>
          <cell r="G11">
            <v>539.4</v>
          </cell>
        </row>
        <row r="12">
          <cell r="A12" t="str">
            <v>6/25/2020</v>
          </cell>
          <cell r="B12" t="str">
            <v>Central</v>
          </cell>
          <cell r="C12" t="str">
            <v>Morgan</v>
          </cell>
          <cell r="D12" t="str">
            <v>Pencil</v>
          </cell>
          <cell r="E12">
            <v>90</v>
          </cell>
          <cell r="F12">
            <v>4.99</v>
          </cell>
          <cell r="G12">
            <v>449.1</v>
          </cell>
        </row>
        <row r="13">
          <cell r="A13">
            <v>44172</v>
          </cell>
          <cell r="B13" t="str">
            <v>East</v>
          </cell>
          <cell r="C13" t="str">
            <v>Howard</v>
          </cell>
          <cell r="D13" t="str">
            <v>Binder</v>
          </cell>
          <cell r="E13">
            <v>29</v>
          </cell>
          <cell r="F13">
            <v>1.99</v>
          </cell>
          <cell r="G13">
            <v>57.71</v>
          </cell>
        </row>
        <row r="14">
          <cell r="A14" t="str">
            <v>7/29/2020</v>
          </cell>
          <cell r="B14" t="str">
            <v>East</v>
          </cell>
          <cell r="C14" t="str">
            <v>Parent</v>
          </cell>
          <cell r="D14" t="str">
            <v>Binder</v>
          </cell>
          <cell r="E14">
            <v>81</v>
          </cell>
          <cell r="F14">
            <v>19.989999999999998</v>
          </cell>
          <cell r="G14">
            <v>1619.19</v>
          </cell>
        </row>
        <row r="15">
          <cell r="A15" t="str">
            <v>8/15/2020</v>
          </cell>
          <cell r="B15" t="str">
            <v>East</v>
          </cell>
          <cell r="C15" t="str">
            <v>Jones</v>
          </cell>
          <cell r="D15" t="str">
            <v>Pencil</v>
          </cell>
          <cell r="E15">
            <v>35</v>
          </cell>
          <cell r="F15">
            <v>4.99</v>
          </cell>
          <cell r="G15">
            <v>174.65</v>
          </cell>
        </row>
      </sheetData>
      <sheetData sheetId="13"/>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Sakib Akhtar" refreshedDate="44580.106211921295" createdVersion="7" refreshedVersion="7" minRefreshableVersion="3" recordCount="43" xr:uid="{134A1E43-5537-4FCC-8EE4-B3871AA13472}">
  <cacheSource type="worksheet">
    <worksheetSource ref="A1:G44" sheet="lookup data"/>
  </cacheSource>
  <cacheFields count="7">
    <cacheField name="OrderDate" numFmtId="0">
      <sharedItems containsDate="1" containsMixedTypes="1" minDate="2020-01-04T00:00:00" maxDate="2021-10-10T00:00:00" count="43">
        <d v="2020-06-01T00:00:00"/>
        <s v="1/23/2020"/>
        <d v="2020-09-02T00:00:00"/>
        <s v="2/26/2020"/>
        <s v="3/15/2020"/>
        <d v="2020-01-04T00:00:00"/>
        <s v="4/18/2020"/>
        <d v="2020-05-05T00:00:00"/>
        <s v="5/22/2020"/>
        <d v="2020-08-06T00:00:00"/>
        <s v="6/25/2020"/>
        <d v="2020-12-07T00:00:00"/>
        <s v="7/29/2020"/>
        <s v="8/15/2020"/>
        <d v="2020-01-09T00:00:00"/>
        <s v="9/18/2020"/>
        <d v="2020-05-10T00:00:00"/>
        <s v="10/22/2020"/>
        <d v="2020-08-11T00:00:00"/>
        <s v="11/25/2020"/>
        <d v="2020-12-12T00:00:00"/>
        <s v="12/29/2020"/>
        <s v="1/15/2021"/>
        <d v="2021-01-02T00:00:00"/>
        <s v="2/18/2021"/>
        <d v="2021-07-03T00:00:00"/>
        <s v="3/24/2021"/>
        <d v="2021-10-04T00:00:00"/>
        <s v="4/27/2021"/>
        <s v="5/14/2021"/>
        <s v="5/31/2021"/>
        <s v="6/17/2021"/>
        <d v="2021-04-07T00:00:00"/>
        <s v="7/21/2021"/>
        <d v="2021-07-08T00:00:00"/>
        <s v="8/24/2021"/>
        <d v="2021-10-09T00:00:00"/>
        <s v="9/27/2021"/>
        <s v="10/14/2021"/>
        <s v="10/31/2021"/>
        <s v="11/17/2021"/>
        <d v="2021-04-12T00:00:00"/>
        <s v="12/21/2021"/>
      </sharedItems>
    </cacheField>
    <cacheField name="Region" numFmtId="0">
      <sharedItems count="3">
        <s v="East"/>
        <s v="Central"/>
        <s v="West"/>
      </sharedItems>
    </cacheField>
    <cacheField name="Rep" numFmtId="0">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Cost" numFmtId="0">
      <sharedItems containsSemiMixedTypes="0" containsString="0" containsNumber="1" minValue="1.29" maxValue="275"/>
    </cacheField>
    <cacheField name="Total" numFmtId="0">
      <sharedItems containsSemiMixedTypes="0" containsString="0" containsNumber="1" minValue="9.0299999999999994" maxValue="1879.06" count="41">
        <n v="189.05"/>
        <n v="999.5"/>
        <n v="179.64"/>
        <n v="539.73"/>
        <n v="167.44"/>
        <n v="299.39999999999998"/>
        <n v="149.25"/>
        <n v="449.1"/>
        <n v="63.68"/>
        <n v="539.4"/>
        <n v="57.71"/>
        <n v="1619.19"/>
        <n v="174.65"/>
        <n v="250"/>
        <n v="255.84"/>
        <n v="251.72"/>
        <n v="575.36"/>
        <n v="299.85000000000002"/>
        <n v="479.04"/>
        <n v="86.43"/>
        <n v="1183.26"/>
        <n v="413.54"/>
        <n v="1305"/>
        <n v="19.96"/>
        <n v="139.93"/>
        <n v="249.5"/>
        <n v="131.34"/>
        <n v="68.37"/>
        <n v="719.2"/>
        <n v="625"/>
        <n v="309.38"/>
        <n v="686.95"/>
        <n v="1005.9"/>
        <n v="825"/>
        <n v="9.0299999999999994"/>
        <n v="151.24"/>
        <n v="1139.43"/>
        <n v="18.059999999999999"/>
        <n v="54.89"/>
        <n v="1879.06"/>
        <n v="139.7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Sakib Akhtar" refreshedDate="44580.392606134257" createdVersion="7" refreshedVersion="7" minRefreshableVersion="3" recordCount="13" xr:uid="{90D9F319-EC8D-4979-A005-57613D97715C}">
  <cacheSource type="worksheet">
    <worksheetSource ref="A1:G14" sheet="Pivot timeline"/>
  </cacheSource>
  <cacheFields count="7">
    <cacheField name="OrderDate" numFmtId="0">
      <sharedItems containsSemiMixedTypes="0" containsNonDate="0" containsDate="1" containsString="0" minDate="2015-05-21T00:00:00" maxDate="2017-10-16T00:00:00" count="3">
        <d v="2017-10-15T00:00:00"/>
        <d v="2016-08-16T00:00:00"/>
        <d v="2015-05-21T00:00:00"/>
      </sharedItems>
    </cacheField>
    <cacheField name="Region" numFmtId="0">
      <sharedItems count="3">
        <s v="East"/>
        <s v="Central"/>
        <s v="West"/>
      </sharedItems>
    </cacheField>
    <cacheField name="Rep" numFmtId="0">
      <sharedItems/>
    </cacheField>
    <cacheField name="Item" numFmtId="0">
      <sharedItems/>
    </cacheField>
    <cacheField name="Units" numFmtId="0">
      <sharedItems containsSemiMixedTypes="0" containsString="0" containsNumber="1" containsInteger="1" minValue="27" maxValue="95"/>
    </cacheField>
    <cacheField name="UnitCost" numFmtId="0">
      <sharedItems containsSemiMixedTypes="0" containsString="0" containsNumber="1" minValue="1.99" maxValue="19.989999999999998"/>
    </cacheField>
    <cacheField name="Total" numFmtId="0">
      <sharedItems containsSemiMixedTypes="0" containsString="0" containsNumber="1" minValue="57.71" maxValue="1619.19"/>
    </cacheField>
  </cacheFields>
  <extLst>
    <ext xmlns:x14="http://schemas.microsoft.com/office/spreadsheetml/2009/9/main" uri="{725AE2AE-9491-48be-B2B4-4EB974FC3084}">
      <x14:pivotCacheDefinition pivotCacheId="130799995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Sakib Akhtar" refreshedDate="44580.397699305555" createdVersion="7" refreshedVersion="7" minRefreshableVersion="3" recordCount="13" xr:uid="{C25ADB00-FA16-4F63-B0FD-228CBBC2FE2D}">
  <cacheSource type="worksheet">
    <worksheetSource ref="A1:G14" sheet="Sheet19"/>
  </cacheSource>
  <cacheFields count="7">
    <cacheField name="OrderDate" numFmtId="0">
      <sharedItems containsSemiMixedTypes="0" containsNonDate="0" containsDate="1" containsString="0" minDate="2015-05-21T00:00:00" maxDate="2017-10-16T00:00:00"/>
    </cacheField>
    <cacheField name="Region" numFmtId="0">
      <sharedItems count="3">
        <s v="East"/>
        <s v="Central"/>
        <s v="West"/>
      </sharedItems>
    </cacheField>
    <cacheField name="Rep" numFmtId="0">
      <sharedItems/>
    </cacheField>
    <cacheField name="Item" numFmtId="0">
      <sharedItems/>
    </cacheField>
    <cacheField name="Units" numFmtId="0">
      <sharedItems containsSemiMixedTypes="0" containsString="0" containsNumber="1" containsInteger="1" minValue="27" maxValue="95"/>
    </cacheField>
    <cacheField name="UnitCost" numFmtId="0">
      <sharedItems containsSemiMixedTypes="0" containsString="0" containsNumber="1" minValue="1.99" maxValue="19.989999999999998"/>
    </cacheField>
    <cacheField name="Total" numFmtId="0">
      <sharedItems containsSemiMixedTypes="0" containsString="0" containsNumber="1" minValue="57.71" maxValue="1619.19"/>
    </cacheField>
  </cacheFields>
  <extLst>
    <ext xmlns:x14="http://schemas.microsoft.com/office/spreadsheetml/2009/9/main" uri="{725AE2AE-9491-48be-B2B4-4EB974FC3084}">
      <x14:pivotCacheDefinition pivotCacheId="1116163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s v="Jones"/>
    <x v="0"/>
    <x v="0"/>
    <n v="1.99"/>
    <x v="0"/>
  </r>
  <r>
    <x v="1"/>
    <x v="1"/>
    <s v="Kivell"/>
    <x v="1"/>
    <x v="1"/>
    <n v="19.989999999999998"/>
    <x v="1"/>
  </r>
  <r>
    <x v="2"/>
    <x v="1"/>
    <s v="Jardine"/>
    <x v="0"/>
    <x v="2"/>
    <n v="4.99"/>
    <x v="2"/>
  </r>
  <r>
    <x v="3"/>
    <x v="1"/>
    <s v="Gill"/>
    <x v="2"/>
    <x v="3"/>
    <n v="19.989999999999998"/>
    <x v="3"/>
  </r>
  <r>
    <x v="4"/>
    <x v="2"/>
    <s v="Sorvino"/>
    <x v="0"/>
    <x v="4"/>
    <n v="2.99"/>
    <x v="4"/>
  </r>
  <r>
    <x v="5"/>
    <x v="0"/>
    <s v="Jones"/>
    <x v="1"/>
    <x v="5"/>
    <n v="4.99"/>
    <x v="5"/>
  </r>
  <r>
    <x v="6"/>
    <x v="1"/>
    <s v="Andrews"/>
    <x v="0"/>
    <x v="6"/>
    <n v="1.99"/>
    <x v="6"/>
  </r>
  <r>
    <x v="7"/>
    <x v="1"/>
    <s v="Jardine"/>
    <x v="0"/>
    <x v="7"/>
    <n v="4.99"/>
    <x v="7"/>
  </r>
  <r>
    <x v="8"/>
    <x v="2"/>
    <s v="Thompson"/>
    <x v="0"/>
    <x v="8"/>
    <n v="1.99"/>
    <x v="8"/>
  </r>
  <r>
    <x v="9"/>
    <x v="0"/>
    <s v="Jones"/>
    <x v="1"/>
    <x v="5"/>
    <n v="8.99"/>
    <x v="9"/>
  </r>
  <r>
    <x v="10"/>
    <x v="1"/>
    <s v="Morgan"/>
    <x v="0"/>
    <x v="7"/>
    <n v="4.99"/>
    <x v="7"/>
  </r>
  <r>
    <x v="11"/>
    <x v="0"/>
    <s v="Howard"/>
    <x v="1"/>
    <x v="9"/>
    <n v="1.99"/>
    <x v="10"/>
  </r>
  <r>
    <x v="12"/>
    <x v="0"/>
    <s v="Parent"/>
    <x v="1"/>
    <x v="10"/>
    <n v="19.989999999999998"/>
    <x v="11"/>
  </r>
  <r>
    <x v="13"/>
    <x v="0"/>
    <s v="Jones"/>
    <x v="0"/>
    <x v="11"/>
    <n v="4.99"/>
    <x v="12"/>
  </r>
  <r>
    <x v="14"/>
    <x v="1"/>
    <s v="Smith"/>
    <x v="3"/>
    <x v="12"/>
    <n v="125"/>
    <x v="13"/>
  </r>
  <r>
    <x v="15"/>
    <x v="0"/>
    <s v="Jones"/>
    <x v="4"/>
    <x v="13"/>
    <n v="15.99"/>
    <x v="14"/>
  </r>
  <r>
    <x v="16"/>
    <x v="1"/>
    <s v="Morgan"/>
    <x v="1"/>
    <x v="14"/>
    <n v="8.99"/>
    <x v="15"/>
  </r>
  <r>
    <x v="17"/>
    <x v="0"/>
    <s v="Jones"/>
    <x v="2"/>
    <x v="15"/>
    <n v="8.99"/>
    <x v="16"/>
  </r>
  <r>
    <x v="18"/>
    <x v="0"/>
    <s v="Parent"/>
    <x v="2"/>
    <x v="16"/>
    <n v="19.989999999999998"/>
    <x v="17"/>
  </r>
  <r>
    <x v="19"/>
    <x v="1"/>
    <s v="Kivell"/>
    <x v="4"/>
    <x v="17"/>
    <n v="4.99"/>
    <x v="18"/>
  </r>
  <r>
    <x v="20"/>
    <x v="1"/>
    <s v="Smith"/>
    <x v="0"/>
    <x v="18"/>
    <n v="1.29"/>
    <x v="19"/>
  </r>
  <r>
    <x v="21"/>
    <x v="0"/>
    <s v="Parent"/>
    <x v="4"/>
    <x v="19"/>
    <n v="15.99"/>
    <x v="20"/>
  </r>
  <r>
    <x v="22"/>
    <x v="1"/>
    <s v="Gill"/>
    <x v="1"/>
    <x v="20"/>
    <n v="8.99"/>
    <x v="21"/>
  </r>
  <r>
    <x v="23"/>
    <x v="1"/>
    <s v="Smith"/>
    <x v="1"/>
    <x v="21"/>
    <n v="15"/>
    <x v="22"/>
  </r>
  <r>
    <x v="24"/>
    <x v="0"/>
    <s v="Jones"/>
    <x v="1"/>
    <x v="22"/>
    <n v="4.99"/>
    <x v="23"/>
  </r>
  <r>
    <x v="25"/>
    <x v="2"/>
    <s v="Sorvino"/>
    <x v="1"/>
    <x v="23"/>
    <n v="19.989999999999998"/>
    <x v="24"/>
  </r>
  <r>
    <x v="26"/>
    <x v="1"/>
    <s v="Jardine"/>
    <x v="4"/>
    <x v="1"/>
    <n v="4.99"/>
    <x v="25"/>
  </r>
  <r>
    <x v="27"/>
    <x v="1"/>
    <s v="Andrews"/>
    <x v="0"/>
    <x v="24"/>
    <n v="1.99"/>
    <x v="26"/>
  </r>
  <r>
    <x v="28"/>
    <x v="0"/>
    <s v="Howard"/>
    <x v="2"/>
    <x v="17"/>
    <n v="4.99"/>
    <x v="18"/>
  </r>
  <r>
    <x v="29"/>
    <x v="1"/>
    <s v="Gill"/>
    <x v="0"/>
    <x v="25"/>
    <n v="1.29"/>
    <x v="27"/>
  </r>
  <r>
    <x v="30"/>
    <x v="1"/>
    <s v="Gill"/>
    <x v="1"/>
    <x v="26"/>
    <n v="8.99"/>
    <x v="28"/>
  </r>
  <r>
    <x v="31"/>
    <x v="1"/>
    <s v="Kivell"/>
    <x v="3"/>
    <x v="27"/>
    <n v="125"/>
    <x v="29"/>
  </r>
  <r>
    <x v="32"/>
    <x v="0"/>
    <s v="Jones"/>
    <x v="4"/>
    <x v="28"/>
    <n v="4.99"/>
    <x v="30"/>
  </r>
  <r>
    <x v="33"/>
    <x v="1"/>
    <s v="Morgan"/>
    <x v="4"/>
    <x v="29"/>
    <n v="12.49"/>
    <x v="31"/>
  </r>
  <r>
    <x v="34"/>
    <x v="1"/>
    <s v="Kivell"/>
    <x v="4"/>
    <x v="30"/>
    <n v="23.95"/>
    <x v="32"/>
  </r>
  <r>
    <x v="35"/>
    <x v="2"/>
    <s v="Sorvino"/>
    <x v="3"/>
    <x v="31"/>
    <n v="275"/>
    <x v="33"/>
  </r>
  <r>
    <x v="36"/>
    <x v="1"/>
    <s v="Gill"/>
    <x v="0"/>
    <x v="23"/>
    <n v="1.29"/>
    <x v="34"/>
  </r>
  <r>
    <x v="37"/>
    <x v="2"/>
    <s v="Sorvino"/>
    <x v="2"/>
    <x v="32"/>
    <n v="1.99"/>
    <x v="35"/>
  </r>
  <r>
    <x v="38"/>
    <x v="2"/>
    <s v="Thompson"/>
    <x v="1"/>
    <x v="33"/>
    <n v="19.989999999999998"/>
    <x v="36"/>
  </r>
  <r>
    <x v="39"/>
    <x v="1"/>
    <s v="Andrews"/>
    <x v="0"/>
    <x v="34"/>
    <n v="1.29"/>
    <x v="37"/>
  </r>
  <r>
    <x v="40"/>
    <x v="1"/>
    <s v="Jardine"/>
    <x v="1"/>
    <x v="35"/>
    <n v="4.99"/>
    <x v="38"/>
  </r>
  <r>
    <x v="41"/>
    <x v="1"/>
    <s v="Jardine"/>
    <x v="1"/>
    <x v="36"/>
    <n v="19.989999999999998"/>
    <x v="39"/>
  </r>
  <r>
    <x v="42"/>
    <x v="1"/>
    <s v="Andrews"/>
    <x v="1"/>
    <x v="14"/>
    <n v="4.99"/>
    <x v="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s v="Jones"/>
    <s v="Pencil"/>
    <n v="95"/>
    <n v="1.99"/>
    <n v="189.05"/>
  </r>
  <r>
    <x v="1"/>
    <x v="1"/>
    <s v="Kivell"/>
    <s v="Binder"/>
    <n v="50"/>
    <n v="19.989999999999998"/>
    <n v="999.5"/>
  </r>
  <r>
    <x v="2"/>
    <x v="1"/>
    <s v="Jardine"/>
    <s v="Pencil"/>
    <n v="36"/>
    <n v="4.99"/>
    <n v="179.64"/>
  </r>
  <r>
    <x v="0"/>
    <x v="1"/>
    <s v="Gill"/>
    <s v="Pen"/>
    <n v="27"/>
    <n v="19.989999999999998"/>
    <n v="539.73"/>
  </r>
  <r>
    <x v="1"/>
    <x v="2"/>
    <s v="Sorvino"/>
    <s v="Pencil"/>
    <n v="56"/>
    <n v="2.99"/>
    <n v="167.44"/>
  </r>
  <r>
    <x v="2"/>
    <x v="0"/>
    <s v="Jones"/>
    <s v="Binder"/>
    <n v="60"/>
    <n v="4.99"/>
    <n v="299.39999999999998"/>
  </r>
  <r>
    <x v="0"/>
    <x v="1"/>
    <s v="Andrews"/>
    <s v="Pencil"/>
    <n v="75"/>
    <n v="1.99"/>
    <n v="149.25"/>
  </r>
  <r>
    <x v="1"/>
    <x v="1"/>
    <s v="Jardine"/>
    <s v="Pencil"/>
    <n v="90"/>
    <n v="4.99"/>
    <n v="449.1"/>
  </r>
  <r>
    <x v="2"/>
    <x v="2"/>
    <s v="Thompson"/>
    <s v="Pencil"/>
    <n v="32"/>
    <n v="1.99"/>
    <n v="63.68"/>
  </r>
  <r>
    <x v="1"/>
    <x v="0"/>
    <s v="Jones"/>
    <s v="Binder"/>
    <n v="60"/>
    <n v="8.99"/>
    <n v="539.4"/>
  </r>
  <r>
    <x v="2"/>
    <x v="1"/>
    <s v="Morgan"/>
    <s v="Pencil"/>
    <n v="90"/>
    <n v="4.99"/>
    <n v="449.1"/>
  </r>
  <r>
    <x v="0"/>
    <x v="0"/>
    <s v="Howard"/>
    <s v="Binder"/>
    <n v="29"/>
    <n v="1.99"/>
    <n v="57.71"/>
  </r>
  <r>
    <x v="1"/>
    <x v="0"/>
    <s v="Parent"/>
    <s v="Binder"/>
    <n v="81"/>
    <n v="19.989999999999998"/>
    <n v="1619.1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d v="2017-10-15T00:00:00"/>
    <x v="0"/>
    <s v="Jones"/>
    <s v="Pencil"/>
    <n v="95"/>
    <n v="1.99"/>
    <n v="189.05"/>
  </r>
  <r>
    <d v="2016-08-16T00:00:00"/>
    <x v="1"/>
    <s v="Kivell"/>
    <s v="Binder"/>
    <n v="50"/>
    <n v="19.989999999999998"/>
    <n v="999.5"/>
  </r>
  <r>
    <d v="2015-05-21T00:00:00"/>
    <x v="1"/>
    <s v="Jardine"/>
    <s v="Pencil"/>
    <n v="36"/>
    <n v="4.99"/>
    <n v="179.64"/>
  </r>
  <r>
    <d v="2017-10-15T00:00:00"/>
    <x v="1"/>
    <s v="Gill"/>
    <s v="Pen"/>
    <n v="27"/>
    <n v="19.989999999999998"/>
    <n v="539.73"/>
  </r>
  <r>
    <d v="2016-08-16T00:00:00"/>
    <x v="2"/>
    <s v="Sorvino"/>
    <s v="Pencil"/>
    <n v="56"/>
    <n v="2.99"/>
    <n v="167.44"/>
  </r>
  <r>
    <d v="2015-05-21T00:00:00"/>
    <x v="0"/>
    <s v="Jones"/>
    <s v="Binder"/>
    <n v="60"/>
    <n v="4.99"/>
    <n v="299.39999999999998"/>
  </r>
  <r>
    <d v="2017-10-15T00:00:00"/>
    <x v="1"/>
    <s v="Andrews"/>
    <s v="Pencil"/>
    <n v="75"/>
    <n v="1.99"/>
    <n v="149.25"/>
  </r>
  <r>
    <d v="2016-08-16T00:00:00"/>
    <x v="1"/>
    <s v="Jardine"/>
    <s v="Pencil"/>
    <n v="90"/>
    <n v="4.99"/>
    <n v="449.1"/>
  </r>
  <r>
    <d v="2015-05-21T00:00:00"/>
    <x v="2"/>
    <s v="Thompson"/>
    <s v="Pencil"/>
    <n v="32"/>
    <n v="1.99"/>
    <n v="63.68"/>
  </r>
  <r>
    <d v="2016-08-16T00:00:00"/>
    <x v="0"/>
    <s v="Jones"/>
    <s v="Binder"/>
    <n v="60"/>
    <n v="8.99"/>
    <n v="539.4"/>
  </r>
  <r>
    <d v="2015-05-21T00:00:00"/>
    <x v="1"/>
    <s v="Morgan"/>
    <s v="Pencil"/>
    <n v="90"/>
    <n v="4.99"/>
    <n v="449.1"/>
  </r>
  <r>
    <d v="2017-10-15T00:00:00"/>
    <x v="0"/>
    <s v="Howard"/>
    <s v="Binder"/>
    <n v="29"/>
    <n v="1.99"/>
    <n v="57.71"/>
  </r>
  <r>
    <d v="2016-08-16T00:00:00"/>
    <x v="0"/>
    <s v="Parent"/>
    <s v="Binder"/>
    <n v="81"/>
    <n v="19.989999999999998"/>
    <n v="1619.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B40AE0-53F4-46C0-838B-1673DF244CBA}"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S10" firstHeaderRow="1" firstDataRow="2" firstDataCol="1"/>
  <pivotFields count="7">
    <pivotField axis="axisCol" showAll="0">
      <items count="44">
        <item x="22"/>
        <item x="1"/>
        <item x="38"/>
        <item x="17"/>
        <item x="39"/>
        <item x="40"/>
        <item x="19"/>
        <item x="42"/>
        <item x="21"/>
        <item x="24"/>
        <item x="3"/>
        <item x="4"/>
        <item x="26"/>
        <item x="6"/>
        <item x="28"/>
        <item x="29"/>
        <item x="8"/>
        <item x="30"/>
        <item x="31"/>
        <item x="10"/>
        <item x="33"/>
        <item x="12"/>
        <item x="13"/>
        <item x="35"/>
        <item x="15"/>
        <item x="37"/>
        <item x="5"/>
        <item x="14"/>
        <item x="7"/>
        <item x="16"/>
        <item x="0"/>
        <item x="9"/>
        <item x="18"/>
        <item x="2"/>
        <item x="11"/>
        <item x="20"/>
        <item x="23"/>
        <item x="32"/>
        <item x="41"/>
        <item x="25"/>
        <item x="34"/>
        <item x="27"/>
        <item x="36"/>
        <item t="default"/>
      </items>
    </pivotField>
    <pivotField showAll="0">
      <items count="4">
        <item x="1"/>
        <item x="0"/>
        <item x="2"/>
        <item t="default"/>
      </items>
    </pivotField>
    <pivotField showAll="0"/>
    <pivotField axis="axisRow" showAll="0">
      <items count="6">
        <item x="1"/>
        <item x="3"/>
        <item x="2"/>
        <item x="4"/>
        <item x="0"/>
        <item t="default"/>
      </items>
    </pivotField>
    <pivotField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dataField="1" showAll="0"/>
    <pivotField showAll="0"/>
  </pivotFields>
  <rowFields count="1">
    <field x="3"/>
  </rowFields>
  <rowItems count="6">
    <i>
      <x/>
    </i>
    <i>
      <x v="1"/>
    </i>
    <i>
      <x v="2"/>
    </i>
    <i>
      <x v="3"/>
    </i>
    <i>
      <x v="4"/>
    </i>
    <i t="grand">
      <x/>
    </i>
  </rowItems>
  <colFields count="1">
    <field x="0"/>
  </colFields>
  <col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colItems>
  <dataFields count="1">
    <dataField name="Sum of UnitCos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7AC5FE-6770-4C25-8CE0-73F78764C2AB}" name="PivotTable6" cacheId="25"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J2:K6" firstHeaderRow="1" firstDataRow="1" firstDataCol="1"/>
  <pivotFields count="7">
    <pivotField showAll="0">
      <items count="4">
        <item x="2"/>
        <item x="1"/>
        <item x="0"/>
        <item t="default"/>
      </items>
    </pivotField>
    <pivotField axis="axisRow" showAll="0">
      <items count="4">
        <item x="1"/>
        <item x="0"/>
        <item x="2"/>
        <item t="default"/>
      </items>
    </pivotField>
    <pivotField showAll="0"/>
    <pivotField showAll="0"/>
    <pivotField showAll="0"/>
    <pivotField dataField="1" showAll="0"/>
    <pivotField showAll="0"/>
  </pivotFields>
  <rowFields count="1">
    <field x="1"/>
  </rowFields>
  <rowItems count="4">
    <i>
      <x/>
    </i>
    <i>
      <x v="1"/>
    </i>
    <i>
      <x v="2"/>
    </i>
    <i t="grand">
      <x/>
    </i>
  </rowItems>
  <colItems count="1">
    <i/>
  </colItems>
  <dataFields count="1">
    <dataField name="Sum of UnitCost" fld="5" baseField="0" baseItem="0"/>
  </dataFields>
  <pivotTableStyleInfo name="PivotStyleLight16" showRowHeaders="1" showColHeaders="1" showRowStripes="0" showColStripes="0" showLastColumn="1"/>
  <filters count="1">
    <filter fld="0" type="dateBetween" evalOrder="-1" id="20" name="OrderDate">
      <autoFilter ref="A1">
        <filterColumn colId="0">
          <customFilters and="1">
            <customFilter operator="greaterThanOrEqual" val="42125"/>
            <customFilter operator="lessThanOrEqual" val="421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B9FBF5-A1F3-41B0-9201-09ACB5B2D7F6}" name="PivotTable7"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K4" firstHeaderRow="1" firstDataRow="1" firstDataCol="1"/>
  <pivotFields count="7">
    <pivotField showAll="0"/>
    <pivotField axis="axisRow" showAll="0">
      <items count="4">
        <item h="1" x="1"/>
        <item x="0"/>
        <item h="1" x="2"/>
        <item t="default"/>
      </items>
    </pivotField>
    <pivotField showAll="0"/>
    <pivotField showAll="0"/>
    <pivotField showAll="0"/>
    <pivotField dataField="1" showAll="0"/>
    <pivotField showAll="0"/>
  </pivotFields>
  <rowFields count="1">
    <field x="1"/>
  </rowFields>
  <rowItems count="2">
    <i>
      <x v="1"/>
    </i>
    <i t="grand">
      <x/>
    </i>
  </rowItems>
  <colItems count="1">
    <i/>
  </colItems>
  <dataFields count="1">
    <dataField name="Sum of UnitCos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2D32B60-8C4A-4696-A241-384BC2951B02}" sourceName="Region">
  <pivotTables>
    <pivotTable tabId="19" name="PivotTable7"/>
  </pivotTables>
  <data>
    <tabular pivotCacheId="1116163288">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364A5C4-0CD9-49E8-B2FA-2D4EA66EB0A8}" cache="Slicer_Region" caption="Region"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81215A53-49BE-43C8-A76F-221E78654F64}" sourceName="OrderDate">
  <pivotTables>
    <pivotTable tabId="18" name="PivotTable6"/>
  </pivotTables>
  <state minimalRefreshVersion="6" lastRefreshVersion="6" pivotCacheId="1307999952" filterType="dateBetween">
    <selection startDate="2015-05-01T00:00:00" endDate="2015-05-31T00:00:00"/>
    <bounds startDate="2015-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AA383139-33D5-484A-9778-4AD43068E398}" cache="NativeTimeline_OrderDate" caption="OrderDate" level="2" selectionLevel="2" scrollPosition="2015-01-01T00:00:00"/>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mailto:msatutorpy@gmail.com" TargetMode="External"/></Relationships>
</file>

<file path=xl/worksheets/_rels/sheet1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3"/>
  <sheetViews>
    <sheetView zoomScaleNormal="100" workbookViewId="0">
      <selection activeCell="P11" sqref="P11"/>
    </sheetView>
  </sheetViews>
  <sheetFormatPr defaultRowHeight="12.75" x14ac:dyDescent="0.2"/>
  <cols>
    <col min="1" max="11" width="11.5703125"/>
    <col min="12" max="12" width="30.140625" customWidth="1"/>
    <col min="13" max="13" width="11.5703125"/>
    <col min="14" max="14" width="22.85546875" customWidth="1"/>
    <col min="15" max="1025" width="11.5703125"/>
  </cols>
  <sheetData>
    <row r="1" spans="1:16" s="1" customFormat="1" x14ac:dyDescent="0.2">
      <c r="A1" s="1">
        <v>0</v>
      </c>
      <c r="B1" s="1" t="s">
        <v>0</v>
      </c>
      <c r="C1" s="1" t="s">
        <v>1</v>
      </c>
      <c r="D1" s="1" t="s">
        <v>2</v>
      </c>
      <c r="E1" s="1" t="s">
        <v>3</v>
      </c>
      <c r="F1" s="1" t="s">
        <v>4</v>
      </c>
      <c r="G1" s="1" t="s">
        <v>5</v>
      </c>
      <c r="H1" s="1" t="s">
        <v>6</v>
      </c>
      <c r="L1">
        <v>7521</v>
      </c>
    </row>
    <row r="2" spans="1:16" x14ac:dyDescent="0.2">
      <c r="A2">
        <v>1</v>
      </c>
      <c r="B2" t="s">
        <v>7</v>
      </c>
      <c r="C2" t="s">
        <v>8</v>
      </c>
      <c r="D2" t="s">
        <v>9</v>
      </c>
      <c r="E2" t="s">
        <v>10</v>
      </c>
      <c r="F2">
        <v>32</v>
      </c>
      <c r="G2" s="2" t="s">
        <v>11</v>
      </c>
      <c r="H2">
        <v>1562</v>
      </c>
    </row>
    <row r="3" spans="1:16" x14ac:dyDescent="0.2">
      <c r="A3">
        <v>2</v>
      </c>
      <c r="B3" t="s">
        <v>12</v>
      </c>
      <c r="C3" t="s">
        <v>13</v>
      </c>
      <c r="D3" t="s">
        <v>9</v>
      </c>
      <c r="E3" t="s">
        <v>14</v>
      </c>
      <c r="F3">
        <v>25</v>
      </c>
      <c r="G3" t="s">
        <v>15</v>
      </c>
      <c r="H3">
        <v>1582</v>
      </c>
      <c r="L3">
        <v>7569</v>
      </c>
      <c r="P3" t="s">
        <v>150</v>
      </c>
    </row>
    <row r="4" spans="1:16" x14ac:dyDescent="0.2">
      <c r="A4">
        <v>3</v>
      </c>
      <c r="B4" t="s">
        <v>16</v>
      </c>
      <c r="C4" t="s">
        <v>17</v>
      </c>
      <c r="D4" t="s">
        <v>18</v>
      </c>
      <c r="E4" t="s">
        <v>19</v>
      </c>
      <c r="F4">
        <v>36</v>
      </c>
      <c r="G4" t="s">
        <v>20</v>
      </c>
      <c r="H4">
        <v>2587</v>
      </c>
      <c r="J4">
        <v>7521</v>
      </c>
      <c r="P4">
        <f>POWER(2,3)</f>
        <v>8</v>
      </c>
    </row>
    <row r="5" spans="1:16" x14ac:dyDescent="0.2">
      <c r="A5">
        <v>4</v>
      </c>
      <c r="B5" t="s">
        <v>21</v>
      </c>
      <c r="C5" t="s">
        <v>22</v>
      </c>
      <c r="D5" t="s">
        <v>9</v>
      </c>
      <c r="E5" s="3" t="s">
        <v>10</v>
      </c>
      <c r="F5">
        <v>25</v>
      </c>
      <c r="G5" s="2" t="s">
        <v>11</v>
      </c>
      <c r="H5">
        <v>3549</v>
      </c>
      <c r="J5">
        <v>6458</v>
      </c>
      <c r="N5" t="s">
        <v>148</v>
      </c>
    </row>
    <row r="6" spans="1:16" x14ac:dyDescent="0.2">
      <c r="A6">
        <v>5</v>
      </c>
      <c r="B6" t="s">
        <v>23</v>
      </c>
      <c r="C6" t="s">
        <v>24</v>
      </c>
      <c r="D6" t="s">
        <v>9</v>
      </c>
      <c r="E6" s="3" t="s">
        <v>10</v>
      </c>
      <c r="F6">
        <v>58</v>
      </c>
      <c r="G6" t="s">
        <v>15</v>
      </c>
      <c r="H6">
        <v>2468</v>
      </c>
      <c r="J6">
        <v>7569</v>
      </c>
      <c r="L6" t="s">
        <v>144</v>
      </c>
      <c r="N6">
        <f ca="1">RANDBETWEEN(100, 900)</f>
        <v>849</v>
      </c>
      <c r="P6" t="s">
        <v>151</v>
      </c>
    </row>
    <row r="7" spans="1:16" x14ac:dyDescent="0.2">
      <c r="A7">
        <v>6</v>
      </c>
      <c r="B7" t="s">
        <v>25</v>
      </c>
      <c r="C7" t="s">
        <v>26</v>
      </c>
      <c r="D7" s="3" t="s">
        <v>18</v>
      </c>
      <c r="E7" s="3" t="s">
        <v>10</v>
      </c>
      <c r="F7">
        <v>24</v>
      </c>
      <c r="G7" t="s">
        <v>20</v>
      </c>
      <c r="H7">
        <v>2554</v>
      </c>
      <c r="J7">
        <v>8514</v>
      </c>
      <c r="L7">
        <f>AVERAGE(L1:L3)</f>
        <v>7545</v>
      </c>
      <c r="N7">
        <f t="shared" ref="N7:N15" ca="1" si="0">RANDBETWEEN(100, 900)</f>
        <v>759</v>
      </c>
      <c r="P7">
        <f>MAX(4,14)</f>
        <v>14</v>
      </c>
    </row>
    <row r="8" spans="1:16" x14ac:dyDescent="0.2">
      <c r="A8">
        <v>7</v>
      </c>
      <c r="B8" t="s">
        <v>27</v>
      </c>
      <c r="C8" t="s">
        <v>28</v>
      </c>
      <c r="D8" t="s">
        <v>9</v>
      </c>
      <c r="E8" t="s">
        <v>14</v>
      </c>
      <c r="F8">
        <v>56</v>
      </c>
      <c r="G8" s="2" t="s">
        <v>11</v>
      </c>
      <c r="H8">
        <v>3598</v>
      </c>
      <c r="J8">
        <v>8563</v>
      </c>
      <c r="N8">
        <f t="shared" ca="1" si="0"/>
        <v>413</v>
      </c>
    </row>
    <row r="9" spans="1:16" x14ac:dyDescent="0.2">
      <c r="A9">
        <v>8</v>
      </c>
      <c r="B9" t="s">
        <v>29</v>
      </c>
      <c r="C9" t="s">
        <v>30</v>
      </c>
      <c r="D9" t="s">
        <v>9</v>
      </c>
      <c r="E9" s="3" t="s">
        <v>10</v>
      </c>
      <c r="F9">
        <v>27</v>
      </c>
      <c r="G9" t="s">
        <v>15</v>
      </c>
      <c r="H9">
        <v>2456</v>
      </c>
      <c r="J9">
        <v>8642</v>
      </c>
      <c r="N9">
        <f t="shared" ca="1" si="0"/>
        <v>724</v>
      </c>
      <c r="P9" t="s">
        <v>152</v>
      </c>
    </row>
    <row r="10" spans="1:16" x14ac:dyDescent="0.2">
      <c r="A10">
        <v>9</v>
      </c>
      <c r="B10" t="s">
        <v>31</v>
      </c>
      <c r="C10" t="s">
        <v>32</v>
      </c>
      <c r="D10" t="s">
        <v>9</v>
      </c>
      <c r="E10" s="3" t="s">
        <v>10</v>
      </c>
      <c r="F10">
        <v>40</v>
      </c>
      <c r="G10" t="s">
        <v>20</v>
      </c>
      <c r="H10">
        <v>6548</v>
      </c>
      <c r="J10">
        <v>9536</v>
      </c>
      <c r="L10" t="s">
        <v>145</v>
      </c>
      <c r="N10">
        <f t="shared" ca="1" si="0"/>
        <v>325</v>
      </c>
      <c r="P10">
        <f>MIN(4,14)</f>
        <v>4</v>
      </c>
    </row>
    <row r="11" spans="1:16" x14ac:dyDescent="0.2">
      <c r="A11">
        <v>10</v>
      </c>
      <c r="B11" t="s">
        <v>33</v>
      </c>
      <c r="C11" t="s">
        <v>34</v>
      </c>
      <c r="D11" t="s">
        <v>9</v>
      </c>
      <c r="E11" t="s">
        <v>14</v>
      </c>
      <c r="F11">
        <v>28</v>
      </c>
      <c r="G11" t="s">
        <v>15</v>
      </c>
      <c r="H11">
        <v>5486</v>
      </c>
      <c r="J11">
        <v>2567</v>
      </c>
      <c r="L11">
        <f>COUNT(L1:L3)</f>
        <v>2</v>
      </c>
      <c r="N11">
        <f t="shared" ca="1" si="0"/>
        <v>259</v>
      </c>
    </row>
    <row r="12" spans="1:16" x14ac:dyDescent="0.2">
      <c r="A12">
        <v>11</v>
      </c>
      <c r="B12" t="s">
        <v>35</v>
      </c>
      <c r="C12" t="s">
        <v>36</v>
      </c>
      <c r="D12" t="s">
        <v>9</v>
      </c>
      <c r="E12" t="s">
        <v>14</v>
      </c>
      <c r="F12">
        <v>39</v>
      </c>
      <c r="G12" t="s">
        <v>20</v>
      </c>
      <c r="H12">
        <v>1258</v>
      </c>
      <c r="J12">
        <v>2154</v>
      </c>
      <c r="N12">
        <f t="shared" ca="1" si="0"/>
        <v>235</v>
      </c>
    </row>
    <row r="13" spans="1:16" x14ac:dyDescent="0.2">
      <c r="A13">
        <v>12</v>
      </c>
      <c r="B13" t="s">
        <v>37</v>
      </c>
      <c r="C13" t="s">
        <v>38</v>
      </c>
      <c r="D13" t="s">
        <v>18</v>
      </c>
      <c r="E13" t="s">
        <v>19</v>
      </c>
      <c r="F13">
        <v>38</v>
      </c>
      <c r="G13" s="2" t="s">
        <v>11</v>
      </c>
      <c r="H13">
        <v>2579</v>
      </c>
      <c r="J13">
        <v>3265</v>
      </c>
      <c r="L13">
        <v>-5</v>
      </c>
      <c r="N13">
        <f t="shared" ca="1" si="0"/>
        <v>179</v>
      </c>
    </row>
    <row r="14" spans="1:16" x14ac:dyDescent="0.2">
      <c r="A14">
        <v>13</v>
      </c>
      <c r="B14" t="s">
        <v>39</v>
      </c>
      <c r="C14" t="s">
        <v>40</v>
      </c>
      <c r="D14" t="s">
        <v>9</v>
      </c>
      <c r="E14" t="s">
        <v>14</v>
      </c>
      <c r="F14">
        <v>32</v>
      </c>
      <c r="G14" t="s">
        <v>15</v>
      </c>
      <c r="H14">
        <v>3256</v>
      </c>
      <c r="J14">
        <v>8765</v>
      </c>
      <c r="L14">
        <f>ABS(L13)</f>
        <v>5</v>
      </c>
      <c r="N14">
        <f t="shared" ca="1" si="0"/>
        <v>584</v>
      </c>
    </row>
    <row r="15" spans="1:16" x14ac:dyDescent="0.2">
      <c r="A15">
        <v>14</v>
      </c>
      <c r="B15" t="s">
        <v>41</v>
      </c>
      <c r="C15" t="s">
        <v>42</v>
      </c>
      <c r="D15" t="s">
        <v>18</v>
      </c>
      <c r="E15" t="s">
        <v>14</v>
      </c>
      <c r="F15">
        <v>26</v>
      </c>
      <c r="G15" t="s">
        <v>20</v>
      </c>
      <c r="H15">
        <v>2587</v>
      </c>
      <c r="J15">
        <v>3259</v>
      </c>
      <c r="L15" t="s">
        <v>146</v>
      </c>
      <c r="N15">
        <f t="shared" ca="1" si="0"/>
        <v>235</v>
      </c>
    </row>
    <row r="16" spans="1:16" x14ac:dyDescent="0.2">
      <c r="A16">
        <v>15</v>
      </c>
      <c r="B16" t="s">
        <v>43</v>
      </c>
      <c r="C16" t="s">
        <v>44</v>
      </c>
      <c r="D16" t="s">
        <v>9</v>
      </c>
      <c r="E16" t="s">
        <v>14</v>
      </c>
      <c r="F16">
        <v>31</v>
      </c>
      <c r="G16" t="s">
        <v>15</v>
      </c>
      <c r="H16">
        <v>3259</v>
      </c>
      <c r="J16" t="s">
        <v>143</v>
      </c>
      <c r="L16">
        <v>1.3333299999999999</v>
      </c>
    </row>
    <row r="17" spans="1:14" x14ac:dyDescent="0.2">
      <c r="A17">
        <v>16</v>
      </c>
      <c r="B17" t="s">
        <v>45</v>
      </c>
      <c r="C17" t="s">
        <v>46</v>
      </c>
      <c r="D17" t="s">
        <v>9</v>
      </c>
      <c r="E17" t="s">
        <v>19</v>
      </c>
      <c r="F17">
        <v>24</v>
      </c>
      <c r="G17" t="s">
        <v>20</v>
      </c>
      <c r="H17">
        <v>1546</v>
      </c>
      <c r="J17">
        <f>AVERAGE(J4:J15)</f>
        <v>6401.083333333333</v>
      </c>
      <c r="L17">
        <f xml:space="preserve"> ROUND(L16,2)</f>
        <v>1.33</v>
      </c>
      <c r="N17" t="s">
        <v>149</v>
      </c>
    </row>
    <row r="18" spans="1:14" x14ac:dyDescent="0.2">
      <c r="A18">
        <v>17</v>
      </c>
      <c r="B18" t="s">
        <v>47</v>
      </c>
      <c r="C18" t="s">
        <v>48</v>
      </c>
      <c r="D18" t="s">
        <v>9</v>
      </c>
      <c r="E18" t="s">
        <v>19</v>
      </c>
      <c r="F18">
        <v>39</v>
      </c>
      <c r="G18" s="2" t="s">
        <v>11</v>
      </c>
      <c r="H18">
        <v>3579</v>
      </c>
      <c r="L18">
        <f>ROUND(L16,1)</f>
        <v>1.3</v>
      </c>
      <c r="N18">
        <f ca="1">RAND()</f>
        <v>0.73260394856806466</v>
      </c>
    </row>
    <row r="19" spans="1:14" x14ac:dyDescent="0.2">
      <c r="A19">
        <v>18</v>
      </c>
      <c r="B19" t="s">
        <v>49</v>
      </c>
      <c r="C19" t="s">
        <v>50</v>
      </c>
      <c r="D19" t="s">
        <v>9</v>
      </c>
      <c r="E19" t="s">
        <v>14</v>
      </c>
      <c r="F19">
        <v>28</v>
      </c>
      <c r="G19" t="s">
        <v>15</v>
      </c>
      <c r="H19">
        <v>6597</v>
      </c>
      <c r="L19" t="s">
        <v>147</v>
      </c>
      <c r="N19">
        <f t="shared" ref="N19:N23" ca="1" si="1">RAND()</f>
        <v>0.30382452940878091</v>
      </c>
    </row>
    <row r="20" spans="1:14" x14ac:dyDescent="0.2">
      <c r="A20">
        <v>19</v>
      </c>
      <c r="B20" t="s">
        <v>51</v>
      </c>
      <c r="C20" t="s">
        <v>52</v>
      </c>
      <c r="D20" t="s">
        <v>9</v>
      </c>
      <c r="E20" t="s">
        <v>19</v>
      </c>
      <c r="F20">
        <v>26</v>
      </c>
      <c r="G20" t="s">
        <v>20</v>
      </c>
      <c r="H20">
        <v>9654</v>
      </c>
      <c r="L20">
        <f>INT(L16)</f>
        <v>1</v>
      </c>
      <c r="N20">
        <f t="shared" ca="1" si="1"/>
        <v>8.2936410474093281E-2</v>
      </c>
    </row>
    <row r="21" spans="1:14" x14ac:dyDescent="0.2">
      <c r="A21">
        <v>20</v>
      </c>
      <c r="B21" t="s">
        <v>53</v>
      </c>
      <c r="C21" t="s">
        <v>54</v>
      </c>
      <c r="D21" t="s">
        <v>9</v>
      </c>
      <c r="E21" t="s">
        <v>19</v>
      </c>
      <c r="F21">
        <v>46</v>
      </c>
      <c r="G21" t="s">
        <v>20</v>
      </c>
      <c r="H21">
        <v>3569</v>
      </c>
      <c r="N21">
        <f t="shared" ca="1" si="1"/>
        <v>0.77990525136912203</v>
      </c>
    </row>
    <row r="22" spans="1:14" x14ac:dyDescent="0.2">
      <c r="A22">
        <v>21</v>
      </c>
      <c r="B22" t="s">
        <v>55</v>
      </c>
      <c r="C22" t="s">
        <v>56</v>
      </c>
      <c r="D22" t="s">
        <v>9</v>
      </c>
      <c r="E22" t="s">
        <v>10</v>
      </c>
      <c r="F22">
        <v>37</v>
      </c>
      <c r="G22" s="2" t="s">
        <v>11</v>
      </c>
      <c r="H22">
        <v>2564</v>
      </c>
      <c r="N22">
        <f t="shared" ca="1" si="1"/>
        <v>0.74397208965280459</v>
      </c>
    </row>
    <row r="23" spans="1:14" x14ac:dyDescent="0.2">
      <c r="A23">
        <v>22</v>
      </c>
      <c r="B23" t="s">
        <v>57</v>
      </c>
      <c r="C23" t="s">
        <v>58</v>
      </c>
      <c r="D23" t="s">
        <v>9</v>
      </c>
      <c r="E23" t="s">
        <v>10</v>
      </c>
      <c r="F23">
        <v>52</v>
      </c>
      <c r="G23" t="s">
        <v>15</v>
      </c>
      <c r="H23">
        <v>8561</v>
      </c>
      <c r="N23">
        <f t="shared" ca="1" si="1"/>
        <v>0.63386883975403818</v>
      </c>
    </row>
    <row r="24" spans="1:14" x14ac:dyDescent="0.2">
      <c r="A24">
        <v>23</v>
      </c>
      <c r="B24" t="s">
        <v>59</v>
      </c>
      <c r="C24" t="s">
        <v>60</v>
      </c>
      <c r="D24" t="s">
        <v>9</v>
      </c>
      <c r="E24" t="s">
        <v>14</v>
      </c>
      <c r="F24">
        <v>46</v>
      </c>
      <c r="G24" t="s">
        <v>20</v>
      </c>
      <c r="H24">
        <v>5489</v>
      </c>
    </row>
    <row r="25" spans="1:14" x14ac:dyDescent="0.2">
      <c r="A25">
        <v>24</v>
      </c>
      <c r="B25" t="s">
        <v>61</v>
      </c>
      <c r="C25" t="s">
        <v>62</v>
      </c>
      <c r="D25" t="s">
        <v>9</v>
      </c>
      <c r="E25" t="s">
        <v>19</v>
      </c>
      <c r="F25">
        <v>42</v>
      </c>
      <c r="G25" t="s">
        <v>20</v>
      </c>
      <c r="H25">
        <v>5489</v>
      </c>
    </row>
    <row r="26" spans="1:14" x14ac:dyDescent="0.2">
      <c r="A26">
        <v>25</v>
      </c>
      <c r="B26" t="s">
        <v>63</v>
      </c>
      <c r="C26" t="s">
        <v>64</v>
      </c>
      <c r="D26" t="s">
        <v>18</v>
      </c>
      <c r="E26" t="s">
        <v>19</v>
      </c>
      <c r="F26">
        <v>21</v>
      </c>
      <c r="G26" s="2" t="s">
        <v>11</v>
      </c>
      <c r="H26">
        <v>6574</v>
      </c>
    </row>
    <row r="27" spans="1:14" x14ac:dyDescent="0.2">
      <c r="A27">
        <v>26</v>
      </c>
      <c r="B27" t="s">
        <v>65</v>
      </c>
      <c r="C27" t="s">
        <v>66</v>
      </c>
      <c r="D27" t="s">
        <v>9</v>
      </c>
      <c r="E27" t="s">
        <v>14</v>
      </c>
      <c r="F27">
        <v>28</v>
      </c>
      <c r="G27" t="s">
        <v>15</v>
      </c>
      <c r="H27">
        <v>5555</v>
      </c>
    </row>
    <row r="28" spans="1:14" x14ac:dyDescent="0.2">
      <c r="A28">
        <v>27</v>
      </c>
      <c r="B28" t="s">
        <v>67</v>
      </c>
      <c r="C28" t="s">
        <v>68</v>
      </c>
      <c r="D28" t="s">
        <v>9</v>
      </c>
      <c r="E28" t="s">
        <v>10</v>
      </c>
      <c r="F28">
        <v>29</v>
      </c>
      <c r="G28" t="s">
        <v>20</v>
      </c>
      <c r="H28">
        <v>6125</v>
      </c>
    </row>
    <row r="29" spans="1:14" x14ac:dyDescent="0.2">
      <c r="A29">
        <v>28</v>
      </c>
      <c r="B29" t="s">
        <v>69</v>
      </c>
      <c r="C29" t="s">
        <v>70</v>
      </c>
      <c r="D29" t="s">
        <v>9</v>
      </c>
      <c r="E29" t="s">
        <v>19</v>
      </c>
      <c r="F29">
        <v>23</v>
      </c>
      <c r="G29" s="2" t="s">
        <v>11</v>
      </c>
      <c r="H29">
        <v>5412</v>
      </c>
    </row>
    <row r="30" spans="1:14" x14ac:dyDescent="0.2">
      <c r="A30">
        <v>29</v>
      </c>
      <c r="B30" t="s">
        <v>71</v>
      </c>
      <c r="C30" t="s">
        <v>72</v>
      </c>
      <c r="D30" t="s">
        <v>18</v>
      </c>
      <c r="E30" t="s">
        <v>10</v>
      </c>
      <c r="F30">
        <v>41</v>
      </c>
      <c r="G30" t="s">
        <v>15</v>
      </c>
      <c r="H30">
        <v>3256</v>
      </c>
    </row>
    <row r="31" spans="1:14" x14ac:dyDescent="0.2">
      <c r="A31">
        <v>30</v>
      </c>
      <c r="B31" t="s">
        <v>73</v>
      </c>
      <c r="C31" t="s">
        <v>74</v>
      </c>
      <c r="D31" t="s">
        <v>9</v>
      </c>
      <c r="E31" t="s">
        <v>14</v>
      </c>
      <c r="F31">
        <v>28</v>
      </c>
      <c r="G31" t="s">
        <v>20</v>
      </c>
      <c r="H31">
        <v>3264</v>
      </c>
    </row>
    <row r="32" spans="1:14" x14ac:dyDescent="0.2">
      <c r="A32">
        <v>31</v>
      </c>
      <c r="B32" t="s">
        <v>75</v>
      </c>
      <c r="C32" t="s">
        <v>76</v>
      </c>
      <c r="D32" t="s">
        <v>9</v>
      </c>
      <c r="E32" t="s">
        <v>14</v>
      </c>
      <c r="F32">
        <v>37</v>
      </c>
      <c r="G32" s="2" t="s">
        <v>11</v>
      </c>
      <c r="H32">
        <v>4569</v>
      </c>
    </row>
    <row r="33" spans="1:8" x14ac:dyDescent="0.2">
      <c r="A33">
        <v>32</v>
      </c>
      <c r="B33" t="s">
        <v>77</v>
      </c>
      <c r="C33" t="s">
        <v>78</v>
      </c>
      <c r="D33" t="s">
        <v>9</v>
      </c>
      <c r="E33" t="s">
        <v>14</v>
      </c>
      <c r="F33">
        <v>34</v>
      </c>
      <c r="G33" t="s">
        <v>15</v>
      </c>
      <c r="H33">
        <v>7521</v>
      </c>
    </row>
    <row r="34" spans="1:8" x14ac:dyDescent="0.2">
      <c r="A34">
        <v>33</v>
      </c>
      <c r="B34" t="s">
        <v>79</v>
      </c>
      <c r="C34" t="s">
        <v>80</v>
      </c>
      <c r="D34" t="s">
        <v>9</v>
      </c>
      <c r="E34" t="s">
        <v>14</v>
      </c>
      <c r="F34">
        <v>26</v>
      </c>
      <c r="G34" t="s">
        <v>20</v>
      </c>
      <c r="H34">
        <v>6458</v>
      </c>
    </row>
    <row r="35" spans="1:8" x14ac:dyDescent="0.2">
      <c r="A35">
        <v>34</v>
      </c>
      <c r="B35" t="s">
        <v>81</v>
      </c>
      <c r="C35" t="s">
        <v>82</v>
      </c>
      <c r="D35" t="s">
        <v>9</v>
      </c>
      <c r="E35" t="s">
        <v>19</v>
      </c>
      <c r="F35">
        <v>35</v>
      </c>
      <c r="G35" t="s">
        <v>15</v>
      </c>
      <c r="H35">
        <v>7569</v>
      </c>
    </row>
    <row r="36" spans="1:8" x14ac:dyDescent="0.2">
      <c r="A36">
        <v>35</v>
      </c>
      <c r="B36" t="s">
        <v>83</v>
      </c>
      <c r="C36" t="s">
        <v>84</v>
      </c>
      <c r="D36" t="s">
        <v>18</v>
      </c>
      <c r="E36" t="s">
        <v>10</v>
      </c>
      <c r="F36">
        <v>36</v>
      </c>
      <c r="G36" t="s">
        <v>20</v>
      </c>
      <c r="H36">
        <v>8514</v>
      </c>
    </row>
    <row r="37" spans="1:8" x14ac:dyDescent="0.2">
      <c r="A37">
        <v>36</v>
      </c>
      <c r="B37" t="s">
        <v>85</v>
      </c>
      <c r="C37" t="s">
        <v>86</v>
      </c>
      <c r="D37" t="s">
        <v>9</v>
      </c>
      <c r="E37" t="s">
        <v>10</v>
      </c>
      <c r="F37">
        <v>29</v>
      </c>
      <c r="G37" s="2" t="s">
        <v>11</v>
      </c>
      <c r="H37">
        <v>8563</v>
      </c>
    </row>
    <row r="38" spans="1:8" x14ac:dyDescent="0.2">
      <c r="A38">
        <v>37</v>
      </c>
      <c r="B38" t="s">
        <v>87</v>
      </c>
      <c r="C38" t="s">
        <v>88</v>
      </c>
      <c r="D38" t="s">
        <v>9</v>
      </c>
      <c r="E38" t="s">
        <v>19</v>
      </c>
      <c r="F38">
        <v>27</v>
      </c>
      <c r="G38" t="s">
        <v>15</v>
      </c>
      <c r="H38">
        <v>8642</v>
      </c>
    </row>
    <row r="39" spans="1:8" x14ac:dyDescent="0.2">
      <c r="A39">
        <v>38</v>
      </c>
      <c r="B39" t="s">
        <v>89</v>
      </c>
      <c r="C39" t="s">
        <v>90</v>
      </c>
      <c r="D39" t="s">
        <v>9</v>
      </c>
      <c r="E39" t="s">
        <v>10</v>
      </c>
      <c r="F39">
        <v>25</v>
      </c>
      <c r="G39" t="s">
        <v>20</v>
      </c>
      <c r="H39">
        <v>9536</v>
      </c>
    </row>
    <row r="40" spans="1:8" x14ac:dyDescent="0.2">
      <c r="A40">
        <v>39</v>
      </c>
      <c r="B40" t="s">
        <v>91</v>
      </c>
      <c r="C40" t="s">
        <v>92</v>
      </c>
      <c r="D40" t="s">
        <v>9</v>
      </c>
      <c r="E40" t="s">
        <v>10</v>
      </c>
      <c r="F40">
        <v>36</v>
      </c>
      <c r="G40" t="s">
        <v>20</v>
      </c>
      <c r="H40">
        <v>2567</v>
      </c>
    </row>
    <row r="41" spans="1:8" x14ac:dyDescent="0.2">
      <c r="A41">
        <v>40</v>
      </c>
      <c r="B41" t="s">
        <v>93</v>
      </c>
      <c r="C41" t="s">
        <v>94</v>
      </c>
      <c r="D41" t="s">
        <v>18</v>
      </c>
      <c r="E41" t="s">
        <v>10</v>
      </c>
      <c r="F41">
        <v>37</v>
      </c>
      <c r="G41" s="2" t="s">
        <v>11</v>
      </c>
      <c r="H41">
        <v>2154</v>
      </c>
    </row>
    <row r="42" spans="1:8" x14ac:dyDescent="0.2">
      <c r="A42">
        <v>41</v>
      </c>
      <c r="B42" t="s">
        <v>95</v>
      </c>
      <c r="C42" t="s">
        <v>96</v>
      </c>
      <c r="D42" t="s">
        <v>18</v>
      </c>
      <c r="E42" t="s">
        <v>10</v>
      </c>
      <c r="F42">
        <v>26</v>
      </c>
      <c r="G42" t="s">
        <v>15</v>
      </c>
      <c r="H42">
        <v>3265</v>
      </c>
    </row>
    <row r="43" spans="1:8" x14ac:dyDescent="0.2">
      <c r="A43">
        <v>42</v>
      </c>
      <c r="B43" t="s">
        <v>97</v>
      </c>
      <c r="C43" t="s">
        <v>98</v>
      </c>
      <c r="D43" t="s">
        <v>9</v>
      </c>
      <c r="E43" t="s">
        <v>10</v>
      </c>
      <c r="F43">
        <v>37</v>
      </c>
      <c r="G43" t="s">
        <v>20</v>
      </c>
      <c r="H43">
        <v>8765</v>
      </c>
    </row>
    <row r="44" spans="1:8" x14ac:dyDescent="0.2">
      <c r="A44">
        <v>43</v>
      </c>
      <c r="B44" t="s">
        <v>99</v>
      </c>
      <c r="C44" t="s">
        <v>100</v>
      </c>
      <c r="D44" t="s">
        <v>18</v>
      </c>
      <c r="E44" t="s">
        <v>19</v>
      </c>
      <c r="F44">
        <v>24</v>
      </c>
      <c r="G44" s="2" t="s">
        <v>11</v>
      </c>
      <c r="H44">
        <v>3259</v>
      </c>
    </row>
    <row r="45" spans="1:8" x14ac:dyDescent="0.2">
      <c r="A45">
        <v>44</v>
      </c>
      <c r="B45" t="s">
        <v>101</v>
      </c>
      <c r="C45" t="s">
        <v>102</v>
      </c>
      <c r="D45" t="s">
        <v>9</v>
      </c>
      <c r="E45" t="s">
        <v>10</v>
      </c>
      <c r="F45">
        <v>39</v>
      </c>
      <c r="G45" t="s">
        <v>15</v>
      </c>
      <c r="H45">
        <v>3567</v>
      </c>
    </row>
    <row r="46" spans="1:8" x14ac:dyDescent="0.2">
      <c r="A46">
        <v>45</v>
      </c>
      <c r="B46" t="s">
        <v>103</v>
      </c>
      <c r="C46" t="s">
        <v>104</v>
      </c>
      <c r="D46" t="s">
        <v>18</v>
      </c>
      <c r="E46" t="s">
        <v>10</v>
      </c>
      <c r="F46">
        <v>26</v>
      </c>
      <c r="G46" t="s">
        <v>20</v>
      </c>
      <c r="H46">
        <v>6540</v>
      </c>
    </row>
    <row r="47" spans="1:8" x14ac:dyDescent="0.2">
      <c r="A47">
        <v>46</v>
      </c>
      <c r="B47" t="s">
        <v>105</v>
      </c>
      <c r="C47" t="s">
        <v>106</v>
      </c>
      <c r="D47" t="s">
        <v>9</v>
      </c>
      <c r="E47" t="s">
        <v>10</v>
      </c>
      <c r="F47">
        <v>34</v>
      </c>
      <c r="G47" s="2" t="s">
        <v>11</v>
      </c>
      <c r="H47">
        <v>2654</v>
      </c>
    </row>
    <row r="48" spans="1:8" x14ac:dyDescent="0.2">
      <c r="A48">
        <v>47</v>
      </c>
      <c r="B48" t="s">
        <v>107</v>
      </c>
      <c r="C48" t="s">
        <v>108</v>
      </c>
      <c r="D48" t="s">
        <v>9</v>
      </c>
      <c r="E48" t="s">
        <v>10</v>
      </c>
      <c r="F48">
        <v>28</v>
      </c>
      <c r="G48" t="s">
        <v>15</v>
      </c>
      <c r="H48">
        <v>6525</v>
      </c>
    </row>
    <row r="49" spans="1:8" x14ac:dyDescent="0.2">
      <c r="A49">
        <v>48</v>
      </c>
      <c r="B49" t="s">
        <v>109</v>
      </c>
      <c r="C49" t="s">
        <v>110</v>
      </c>
      <c r="D49" t="s">
        <v>9</v>
      </c>
      <c r="E49" t="s">
        <v>10</v>
      </c>
      <c r="F49">
        <v>32</v>
      </c>
      <c r="G49" t="s">
        <v>20</v>
      </c>
      <c r="H49">
        <v>3265</v>
      </c>
    </row>
    <row r="50" spans="1:8" x14ac:dyDescent="0.2">
      <c r="A50">
        <v>49</v>
      </c>
      <c r="B50" t="s">
        <v>111</v>
      </c>
      <c r="C50" t="s">
        <v>112</v>
      </c>
      <c r="D50" t="s">
        <v>18</v>
      </c>
      <c r="E50" t="s">
        <v>10</v>
      </c>
      <c r="F50">
        <v>39</v>
      </c>
      <c r="G50" s="2" t="s">
        <v>11</v>
      </c>
      <c r="H50">
        <v>3265</v>
      </c>
    </row>
    <row r="51" spans="1:8" x14ac:dyDescent="0.2">
      <c r="A51">
        <v>50</v>
      </c>
      <c r="B51" t="s">
        <v>113</v>
      </c>
      <c r="C51" t="s">
        <v>114</v>
      </c>
      <c r="D51" t="s">
        <v>9</v>
      </c>
      <c r="E51" t="s">
        <v>10</v>
      </c>
      <c r="F51">
        <v>29</v>
      </c>
      <c r="G51" t="s">
        <v>15</v>
      </c>
      <c r="H51">
        <v>6125</v>
      </c>
    </row>
    <row r="52" spans="1:8" x14ac:dyDescent="0.2">
      <c r="A52">
        <v>51</v>
      </c>
      <c r="B52" t="s">
        <v>7</v>
      </c>
      <c r="C52" t="s">
        <v>8</v>
      </c>
      <c r="D52" t="s">
        <v>9</v>
      </c>
      <c r="E52" t="s">
        <v>10</v>
      </c>
      <c r="F52">
        <v>32</v>
      </c>
      <c r="G52" s="2" t="s">
        <v>11</v>
      </c>
      <c r="H52">
        <v>1562</v>
      </c>
    </row>
    <row r="53" spans="1:8" x14ac:dyDescent="0.2">
      <c r="A53">
        <v>52</v>
      </c>
      <c r="B53" t="s">
        <v>12</v>
      </c>
      <c r="C53" t="s">
        <v>13</v>
      </c>
      <c r="D53" t="s">
        <v>9</v>
      </c>
      <c r="E53" t="s">
        <v>14</v>
      </c>
      <c r="F53">
        <v>25</v>
      </c>
      <c r="G53" t="s">
        <v>15</v>
      </c>
      <c r="H53">
        <v>1582</v>
      </c>
    </row>
    <row r="54" spans="1:8" x14ac:dyDescent="0.2">
      <c r="A54">
        <v>53</v>
      </c>
      <c r="B54" t="s">
        <v>16</v>
      </c>
      <c r="C54" t="s">
        <v>17</v>
      </c>
      <c r="D54" t="s">
        <v>18</v>
      </c>
      <c r="E54" t="s">
        <v>19</v>
      </c>
      <c r="F54">
        <v>36</v>
      </c>
      <c r="G54" t="s">
        <v>20</v>
      </c>
      <c r="H54">
        <v>2587</v>
      </c>
    </row>
    <row r="55" spans="1:8" x14ac:dyDescent="0.2">
      <c r="A55">
        <v>54</v>
      </c>
      <c r="B55" t="s">
        <v>21</v>
      </c>
      <c r="C55" t="s">
        <v>22</v>
      </c>
      <c r="D55" t="s">
        <v>9</v>
      </c>
      <c r="E55" s="3" t="s">
        <v>10</v>
      </c>
      <c r="F55">
        <v>25</v>
      </c>
      <c r="G55" s="2" t="s">
        <v>11</v>
      </c>
      <c r="H55">
        <v>3549</v>
      </c>
    </row>
    <row r="56" spans="1:8" x14ac:dyDescent="0.2">
      <c r="A56">
        <v>55</v>
      </c>
      <c r="B56" t="s">
        <v>23</v>
      </c>
      <c r="C56" t="s">
        <v>24</v>
      </c>
      <c r="D56" t="s">
        <v>9</v>
      </c>
      <c r="E56" s="3" t="s">
        <v>10</v>
      </c>
      <c r="F56">
        <v>58</v>
      </c>
      <c r="G56" t="s">
        <v>15</v>
      </c>
      <c r="H56">
        <v>2468</v>
      </c>
    </row>
    <row r="57" spans="1:8" x14ac:dyDescent="0.2">
      <c r="A57">
        <v>56</v>
      </c>
      <c r="B57" t="s">
        <v>25</v>
      </c>
      <c r="C57" t="s">
        <v>26</v>
      </c>
      <c r="D57" s="3" t="s">
        <v>18</v>
      </c>
      <c r="E57" s="3" t="s">
        <v>10</v>
      </c>
      <c r="F57">
        <v>24</v>
      </c>
      <c r="G57" t="s">
        <v>20</v>
      </c>
      <c r="H57">
        <v>2554</v>
      </c>
    </row>
    <row r="58" spans="1:8" x14ac:dyDescent="0.2">
      <c r="A58">
        <v>57</v>
      </c>
      <c r="B58" t="s">
        <v>27</v>
      </c>
      <c r="C58" t="s">
        <v>28</v>
      </c>
      <c r="D58" t="s">
        <v>9</v>
      </c>
      <c r="E58" t="s">
        <v>14</v>
      </c>
      <c r="F58">
        <v>56</v>
      </c>
      <c r="G58" s="2" t="s">
        <v>11</v>
      </c>
      <c r="H58">
        <v>3598</v>
      </c>
    </row>
    <row r="59" spans="1:8" x14ac:dyDescent="0.2">
      <c r="A59">
        <v>58</v>
      </c>
      <c r="B59" t="s">
        <v>29</v>
      </c>
      <c r="C59" t="s">
        <v>30</v>
      </c>
      <c r="D59" t="s">
        <v>9</v>
      </c>
      <c r="E59" s="3" t="s">
        <v>10</v>
      </c>
      <c r="F59">
        <v>27</v>
      </c>
      <c r="G59" t="s">
        <v>15</v>
      </c>
      <c r="H59">
        <v>2456</v>
      </c>
    </row>
    <row r="60" spans="1:8" x14ac:dyDescent="0.2">
      <c r="A60">
        <v>59</v>
      </c>
      <c r="B60" t="s">
        <v>31</v>
      </c>
      <c r="C60" t="s">
        <v>32</v>
      </c>
      <c r="D60" t="s">
        <v>9</v>
      </c>
      <c r="E60" s="3" t="s">
        <v>10</v>
      </c>
      <c r="F60">
        <v>40</v>
      </c>
      <c r="G60" t="s">
        <v>20</v>
      </c>
      <c r="H60">
        <v>6548</v>
      </c>
    </row>
    <row r="61" spans="1:8" x14ac:dyDescent="0.2">
      <c r="A61">
        <v>60</v>
      </c>
      <c r="B61" t="s">
        <v>33</v>
      </c>
      <c r="C61" t="s">
        <v>34</v>
      </c>
      <c r="D61" t="s">
        <v>9</v>
      </c>
      <c r="E61" t="s">
        <v>14</v>
      </c>
      <c r="F61">
        <v>28</v>
      </c>
      <c r="G61" t="s">
        <v>15</v>
      </c>
      <c r="H61">
        <v>5486</v>
      </c>
    </row>
    <row r="62" spans="1:8" x14ac:dyDescent="0.2">
      <c r="A62">
        <v>61</v>
      </c>
      <c r="B62" t="s">
        <v>35</v>
      </c>
      <c r="C62" t="s">
        <v>36</v>
      </c>
      <c r="D62" t="s">
        <v>9</v>
      </c>
      <c r="E62" t="s">
        <v>14</v>
      </c>
      <c r="F62">
        <v>39</v>
      </c>
      <c r="G62" t="s">
        <v>20</v>
      </c>
      <c r="H62">
        <v>1258</v>
      </c>
    </row>
    <row r="63" spans="1:8" x14ac:dyDescent="0.2">
      <c r="A63">
        <v>62</v>
      </c>
      <c r="B63" t="s">
        <v>37</v>
      </c>
      <c r="C63" t="s">
        <v>38</v>
      </c>
      <c r="D63" t="s">
        <v>18</v>
      </c>
      <c r="E63" t="s">
        <v>19</v>
      </c>
      <c r="F63">
        <v>38</v>
      </c>
      <c r="G63" s="2" t="s">
        <v>11</v>
      </c>
      <c r="H63">
        <v>2579</v>
      </c>
    </row>
    <row r="64" spans="1:8" x14ac:dyDescent="0.2">
      <c r="A64">
        <v>63</v>
      </c>
      <c r="B64" t="s">
        <v>39</v>
      </c>
      <c r="C64" t="s">
        <v>40</v>
      </c>
      <c r="D64" t="s">
        <v>9</v>
      </c>
      <c r="E64" t="s">
        <v>14</v>
      </c>
      <c r="F64">
        <v>32</v>
      </c>
      <c r="G64" t="s">
        <v>15</v>
      </c>
      <c r="H64">
        <v>3256</v>
      </c>
    </row>
    <row r="65" spans="1:8" x14ac:dyDescent="0.2">
      <c r="A65">
        <v>64</v>
      </c>
      <c r="B65" t="s">
        <v>41</v>
      </c>
      <c r="C65" t="s">
        <v>42</v>
      </c>
      <c r="D65" t="s">
        <v>18</v>
      </c>
      <c r="E65" t="s">
        <v>14</v>
      </c>
      <c r="F65">
        <v>26</v>
      </c>
      <c r="G65" t="s">
        <v>20</v>
      </c>
      <c r="H65">
        <v>2587</v>
      </c>
    </row>
    <row r="66" spans="1:8" x14ac:dyDescent="0.2">
      <c r="A66">
        <v>65</v>
      </c>
      <c r="B66" t="s">
        <v>43</v>
      </c>
      <c r="C66" t="s">
        <v>44</v>
      </c>
      <c r="D66" t="s">
        <v>9</v>
      </c>
      <c r="E66" t="s">
        <v>14</v>
      </c>
      <c r="F66">
        <v>31</v>
      </c>
      <c r="G66" t="s">
        <v>15</v>
      </c>
      <c r="H66">
        <v>3259</v>
      </c>
    </row>
    <row r="67" spans="1:8" x14ac:dyDescent="0.2">
      <c r="A67">
        <v>66</v>
      </c>
      <c r="B67" t="s">
        <v>45</v>
      </c>
      <c r="C67" t="s">
        <v>46</v>
      </c>
      <c r="D67" t="s">
        <v>9</v>
      </c>
      <c r="E67" t="s">
        <v>19</v>
      </c>
      <c r="F67">
        <v>24</v>
      </c>
      <c r="G67" t="s">
        <v>20</v>
      </c>
      <c r="H67">
        <v>1546</v>
      </c>
    </row>
    <row r="68" spans="1:8" x14ac:dyDescent="0.2">
      <c r="A68">
        <v>67</v>
      </c>
      <c r="B68" t="s">
        <v>47</v>
      </c>
      <c r="C68" t="s">
        <v>48</v>
      </c>
      <c r="D68" t="s">
        <v>9</v>
      </c>
      <c r="E68" t="s">
        <v>19</v>
      </c>
      <c r="F68">
        <v>39</v>
      </c>
      <c r="G68" s="2" t="s">
        <v>11</v>
      </c>
      <c r="H68">
        <v>3579</v>
      </c>
    </row>
    <row r="69" spans="1:8" x14ac:dyDescent="0.2">
      <c r="A69">
        <v>68</v>
      </c>
      <c r="B69" t="s">
        <v>49</v>
      </c>
      <c r="C69" t="s">
        <v>50</v>
      </c>
      <c r="D69" t="s">
        <v>9</v>
      </c>
      <c r="E69" t="s">
        <v>14</v>
      </c>
      <c r="F69">
        <v>28</v>
      </c>
      <c r="G69" t="s">
        <v>15</v>
      </c>
      <c r="H69">
        <v>6597</v>
      </c>
    </row>
    <row r="70" spans="1:8" x14ac:dyDescent="0.2">
      <c r="A70">
        <v>69</v>
      </c>
      <c r="B70" t="s">
        <v>51</v>
      </c>
      <c r="C70" t="s">
        <v>52</v>
      </c>
      <c r="D70" t="s">
        <v>9</v>
      </c>
      <c r="E70" t="s">
        <v>19</v>
      </c>
      <c r="F70">
        <v>26</v>
      </c>
      <c r="G70" t="s">
        <v>20</v>
      </c>
      <c r="H70">
        <v>9654</v>
      </c>
    </row>
    <row r="71" spans="1:8" x14ac:dyDescent="0.2">
      <c r="A71">
        <v>70</v>
      </c>
      <c r="B71" t="s">
        <v>53</v>
      </c>
      <c r="C71" t="s">
        <v>54</v>
      </c>
      <c r="D71" t="s">
        <v>9</v>
      </c>
      <c r="E71" t="s">
        <v>19</v>
      </c>
      <c r="F71">
        <v>46</v>
      </c>
      <c r="G71" t="s">
        <v>20</v>
      </c>
      <c r="H71">
        <v>3569</v>
      </c>
    </row>
    <row r="72" spans="1:8" x14ac:dyDescent="0.2">
      <c r="A72">
        <v>71</v>
      </c>
      <c r="B72" t="s">
        <v>55</v>
      </c>
      <c r="C72" t="s">
        <v>56</v>
      </c>
      <c r="D72" t="s">
        <v>9</v>
      </c>
      <c r="E72" t="s">
        <v>10</v>
      </c>
      <c r="F72">
        <v>37</v>
      </c>
      <c r="G72" s="2" t="s">
        <v>11</v>
      </c>
      <c r="H72">
        <v>2564</v>
      </c>
    </row>
    <row r="73" spans="1:8" x14ac:dyDescent="0.2">
      <c r="A73">
        <v>72</v>
      </c>
      <c r="B73" t="s">
        <v>57</v>
      </c>
      <c r="C73" t="s">
        <v>58</v>
      </c>
      <c r="D73" t="s">
        <v>9</v>
      </c>
      <c r="E73" t="s">
        <v>10</v>
      </c>
      <c r="F73">
        <v>52</v>
      </c>
      <c r="G73" t="s">
        <v>15</v>
      </c>
      <c r="H73">
        <v>8561</v>
      </c>
    </row>
    <row r="74" spans="1:8" x14ac:dyDescent="0.2">
      <c r="A74">
        <v>73</v>
      </c>
      <c r="B74" t="s">
        <v>59</v>
      </c>
      <c r="C74" t="s">
        <v>60</v>
      </c>
      <c r="D74" t="s">
        <v>9</v>
      </c>
      <c r="E74" t="s">
        <v>14</v>
      </c>
      <c r="F74">
        <v>46</v>
      </c>
      <c r="G74" t="s">
        <v>20</v>
      </c>
      <c r="H74">
        <v>5489</v>
      </c>
    </row>
    <row r="75" spans="1:8" x14ac:dyDescent="0.2">
      <c r="A75">
        <v>74</v>
      </c>
      <c r="B75" t="s">
        <v>61</v>
      </c>
      <c r="C75" t="s">
        <v>62</v>
      </c>
      <c r="D75" t="s">
        <v>9</v>
      </c>
      <c r="E75" t="s">
        <v>19</v>
      </c>
      <c r="F75">
        <v>42</v>
      </c>
      <c r="G75" t="s">
        <v>20</v>
      </c>
      <c r="H75">
        <v>5489</v>
      </c>
    </row>
    <row r="76" spans="1:8" x14ac:dyDescent="0.2">
      <c r="A76">
        <v>75</v>
      </c>
      <c r="B76" t="s">
        <v>63</v>
      </c>
      <c r="C76" t="s">
        <v>64</v>
      </c>
      <c r="D76" t="s">
        <v>18</v>
      </c>
      <c r="E76" t="s">
        <v>19</v>
      </c>
      <c r="F76">
        <v>21</v>
      </c>
      <c r="G76" s="2" t="s">
        <v>11</v>
      </c>
      <c r="H76">
        <v>6574</v>
      </c>
    </row>
    <row r="77" spans="1:8" x14ac:dyDescent="0.2">
      <c r="A77">
        <v>76</v>
      </c>
      <c r="B77" t="s">
        <v>65</v>
      </c>
      <c r="C77" t="s">
        <v>66</v>
      </c>
      <c r="D77" t="s">
        <v>9</v>
      </c>
      <c r="E77" t="s">
        <v>14</v>
      </c>
      <c r="F77">
        <v>28</v>
      </c>
      <c r="G77" t="s">
        <v>15</v>
      </c>
      <c r="H77">
        <v>5555</v>
      </c>
    </row>
    <row r="78" spans="1:8" x14ac:dyDescent="0.2">
      <c r="A78">
        <v>77</v>
      </c>
      <c r="B78" t="s">
        <v>67</v>
      </c>
      <c r="C78" t="s">
        <v>68</v>
      </c>
      <c r="D78" t="s">
        <v>9</v>
      </c>
      <c r="E78" t="s">
        <v>10</v>
      </c>
      <c r="F78">
        <v>29</v>
      </c>
      <c r="G78" t="s">
        <v>20</v>
      </c>
      <c r="H78">
        <v>6125</v>
      </c>
    </row>
    <row r="79" spans="1:8" x14ac:dyDescent="0.2">
      <c r="A79">
        <v>78</v>
      </c>
      <c r="B79" t="s">
        <v>69</v>
      </c>
      <c r="C79" t="s">
        <v>70</v>
      </c>
      <c r="D79" t="s">
        <v>9</v>
      </c>
      <c r="E79" t="s">
        <v>19</v>
      </c>
      <c r="F79">
        <v>23</v>
      </c>
      <c r="G79" s="2" t="s">
        <v>11</v>
      </c>
      <c r="H79">
        <v>5412</v>
      </c>
    </row>
    <row r="80" spans="1:8" x14ac:dyDescent="0.2">
      <c r="A80">
        <v>79</v>
      </c>
      <c r="B80" t="s">
        <v>71</v>
      </c>
      <c r="C80" t="s">
        <v>72</v>
      </c>
      <c r="D80" t="s">
        <v>18</v>
      </c>
      <c r="E80" t="s">
        <v>10</v>
      </c>
      <c r="F80">
        <v>41</v>
      </c>
      <c r="G80" t="s">
        <v>15</v>
      </c>
      <c r="H80">
        <v>3256</v>
      </c>
    </row>
    <row r="81" spans="1:8" x14ac:dyDescent="0.2">
      <c r="A81">
        <v>80</v>
      </c>
      <c r="B81" t="s">
        <v>73</v>
      </c>
      <c r="C81" t="s">
        <v>74</v>
      </c>
      <c r="D81" t="s">
        <v>9</v>
      </c>
      <c r="E81" t="s">
        <v>14</v>
      </c>
      <c r="F81">
        <v>28</v>
      </c>
      <c r="G81" t="s">
        <v>20</v>
      </c>
      <c r="H81">
        <v>3264</v>
      </c>
    </row>
    <row r="82" spans="1:8" x14ac:dyDescent="0.2">
      <c r="A82">
        <v>81</v>
      </c>
      <c r="B82" t="s">
        <v>75</v>
      </c>
      <c r="C82" t="s">
        <v>76</v>
      </c>
      <c r="D82" t="s">
        <v>9</v>
      </c>
      <c r="E82" t="s">
        <v>14</v>
      </c>
      <c r="F82">
        <v>37</v>
      </c>
      <c r="G82" s="2" t="s">
        <v>11</v>
      </c>
      <c r="H82">
        <v>4569</v>
      </c>
    </row>
    <row r="83" spans="1:8" x14ac:dyDescent="0.2">
      <c r="A83">
        <v>82</v>
      </c>
      <c r="B83" t="s">
        <v>77</v>
      </c>
      <c r="C83" t="s">
        <v>78</v>
      </c>
      <c r="D83" t="s">
        <v>9</v>
      </c>
      <c r="E83" t="s">
        <v>14</v>
      </c>
      <c r="F83">
        <v>34</v>
      </c>
      <c r="G83" t="s">
        <v>15</v>
      </c>
      <c r="H83">
        <v>7521</v>
      </c>
    </row>
    <row r="84" spans="1:8" x14ac:dyDescent="0.2">
      <c r="A84">
        <v>83</v>
      </c>
      <c r="B84" t="s">
        <v>79</v>
      </c>
      <c r="C84" t="s">
        <v>80</v>
      </c>
      <c r="D84" t="s">
        <v>9</v>
      </c>
      <c r="E84" t="s">
        <v>14</v>
      </c>
      <c r="F84">
        <v>26</v>
      </c>
      <c r="G84" t="s">
        <v>20</v>
      </c>
      <c r="H84">
        <v>6458</v>
      </c>
    </row>
    <row r="85" spans="1:8" x14ac:dyDescent="0.2">
      <c r="A85">
        <v>84</v>
      </c>
      <c r="B85" t="s">
        <v>81</v>
      </c>
      <c r="C85" t="s">
        <v>82</v>
      </c>
      <c r="D85" t="s">
        <v>9</v>
      </c>
      <c r="E85" t="s">
        <v>19</v>
      </c>
      <c r="F85">
        <v>35</v>
      </c>
      <c r="G85" t="s">
        <v>15</v>
      </c>
      <c r="H85">
        <v>7569</v>
      </c>
    </row>
    <row r="86" spans="1:8" x14ac:dyDescent="0.2">
      <c r="A86">
        <v>85</v>
      </c>
      <c r="B86" t="s">
        <v>83</v>
      </c>
      <c r="C86" t="s">
        <v>84</v>
      </c>
      <c r="D86" t="s">
        <v>18</v>
      </c>
      <c r="E86" t="s">
        <v>10</v>
      </c>
      <c r="F86">
        <v>36</v>
      </c>
      <c r="G86" t="s">
        <v>20</v>
      </c>
      <c r="H86">
        <v>8514</v>
      </c>
    </row>
    <row r="87" spans="1:8" x14ac:dyDescent="0.2">
      <c r="A87">
        <v>86</v>
      </c>
      <c r="B87" t="s">
        <v>85</v>
      </c>
      <c r="C87" t="s">
        <v>86</v>
      </c>
      <c r="D87" t="s">
        <v>9</v>
      </c>
      <c r="E87" t="s">
        <v>10</v>
      </c>
      <c r="F87">
        <v>29</v>
      </c>
      <c r="G87" s="2" t="s">
        <v>11</v>
      </c>
      <c r="H87">
        <v>8563</v>
      </c>
    </row>
    <row r="88" spans="1:8" x14ac:dyDescent="0.2">
      <c r="A88">
        <v>87</v>
      </c>
      <c r="B88" t="s">
        <v>87</v>
      </c>
      <c r="C88" t="s">
        <v>88</v>
      </c>
      <c r="D88" t="s">
        <v>9</v>
      </c>
      <c r="E88" t="s">
        <v>19</v>
      </c>
      <c r="F88">
        <v>27</v>
      </c>
      <c r="G88" t="s">
        <v>15</v>
      </c>
      <c r="H88">
        <v>8642</v>
      </c>
    </row>
    <row r="89" spans="1:8" x14ac:dyDescent="0.2">
      <c r="A89">
        <v>88</v>
      </c>
      <c r="B89" t="s">
        <v>89</v>
      </c>
      <c r="C89" t="s">
        <v>90</v>
      </c>
      <c r="D89" t="s">
        <v>9</v>
      </c>
      <c r="E89" t="s">
        <v>10</v>
      </c>
      <c r="F89">
        <v>25</v>
      </c>
      <c r="G89" t="s">
        <v>20</v>
      </c>
      <c r="H89">
        <v>9536</v>
      </c>
    </row>
    <row r="90" spans="1:8" x14ac:dyDescent="0.2">
      <c r="A90">
        <v>89</v>
      </c>
      <c r="B90" t="s">
        <v>91</v>
      </c>
      <c r="C90" t="s">
        <v>92</v>
      </c>
      <c r="D90" t="s">
        <v>9</v>
      </c>
      <c r="E90" t="s">
        <v>10</v>
      </c>
      <c r="F90">
        <v>36</v>
      </c>
      <c r="G90" t="s">
        <v>20</v>
      </c>
      <c r="H90">
        <v>2567</v>
      </c>
    </row>
    <row r="91" spans="1:8" x14ac:dyDescent="0.2">
      <c r="A91">
        <v>90</v>
      </c>
      <c r="B91" t="s">
        <v>93</v>
      </c>
      <c r="C91" t="s">
        <v>94</v>
      </c>
      <c r="D91" t="s">
        <v>18</v>
      </c>
      <c r="E91" t="s">
        <v>10</v>
      </c>
      <c r="F91">
        <v>37</v>
      </c>
      <c r="G91" s="2" t="s">
        <v>11</v>
      </c>
      <c r="H91">
        <v>2154</v>
      </c>
    </row>
    <row r="92" spans="1:8" x14ac:dyDescent="0.2">
      <c r="A92">
        <v>91</v>
      </c>
      <c r="B92" t="s">
        <v>95</v>
      </c>
      <c r="C92" t="s">
        <v>96</v>
      </c>
      <c r="D92" t="s">
        <v>18</v>
      </c>
      <c r="E92" t="s">
        <v>10</v>
      </c>
      <c r="F92">
        <v>26</v>
      </c>
      <c r="G92" t="s">
        <v>15</v>
      </c>
      <c r="H92">
        <v>3265</v>
      </c>
    </row>
    <row r="93" spans="1:8" x14ac:dyDescent="0.2">
      <c r="A93">
        <v>92</v>
      </c>
      <c r="B93" t="s">
        <v>97</v>
      </c>
      <c r="C93" t="s">
        <v>98</v>
      </c>
      <c r="D93" t="s">
        <v>9</v>
      </c>
      <c r="E93" t="s">
        <v>10</v>
      </c>
      <c r="F93">
        <v>37</v>
      </c>
      <c r="G93" t="s">
        <v>20</v>
      </c>
      <c r="H93">
        <v>8765</v>
      </c>
    </row>
    <row r="94" spans="1:8" x14ac:dyDescent="0.2">
      <c r="A94">
        <v>93</v>
      </c>
      <c r="B94" t="s">
        <v>99</v>
      </c>
      <c r="C94" t="s">
        <v>100</v>
      </c>
      <c r="D94" t="s">
        <v>18</v>
      </c>
      <c r="E94" t="s">
        <v>19</v>
      </c>
      <c r="F94">
        <v>24</v>
      </c>
      <c r="G94" s="2" t="s">
        <v>11</v>
      </c>
      <c r="H94">
        <v>3259</v>
      </c>
    </row>
    <row r="95" spans="1:8" x14ac:dyDescent="0.2">
      <c r="A95">
        <v>94</v>
      </c>
      <c r="B95" t="s">
        <v>101</v>
      </c>
      <c r="C95" t="s">
        <v>102</v>
      </c>
      <c r="D95" t="s">
        <v>9</v>
      </c>
      <c r="E95" t="s">
        <v>10</v>
      </c>
      <c r="F95">
        <v>39</v>
      </c>
      <c r="G95" t="s">
        <v>15</v>
      </c>
      <c r="H95">
        <v>3567</v>
      </c>
    </row>
    <row r="96" spans="1:8" x14ac:dyDescent="0.2">
      <c r="A96">
        <v>95</v>
      </c>
      <c r="B96" t="s">
        <v>103</v>
      </c>
      <c r="C96" t="s">
        <v>104</v>
      </c>
      <c r="D96" t="s">
        <v>18</v>
      </c>
      <c r="E96" t="s">
        <v>10</v>
      </c>
      <c r="F96">
        <v>26</v>
      </c>
      <c r="G96" t="s">
        <v>20</v>
      </c>
      <c r="H96">
        <v>6540</v>
      </c>
    </row>
    <row r="97" spans="1:8" x14ac:dyDescent="0.2">
      <c r="A97">
        <v>96</v>
      </c>
      <c r="B97" t="s">
        <v>105</v>
      </c>
      <c r="C97" t="s">
        <v>106</v>
      </c>
      <c r="D97" t="s">
        <v>9</v>
      </c>
      <c r="E97" t="s">
        <v>10</v>
      </c>
      <c r="F97">
        <v>34</v>
      </c>
      <c r="G97" s="2" t="s">
        <v>11</v>
      </c>
      <c r="H97">
        <v>2654</v>
      </c>
    </row>
    <row r="98" spans="1:8" x14ac:dyDescent="0.2">
      <c r="A98">
        <v>97</v>
      </c>
      <c r="B98" t="s">
        <v>107</v>
      </c>
      <c r="C98" t="s">
        <v>108</v>
      </c>
      <c r="D98" t="s">
        <v>9</v>
      </c>
      <c r="E98" t="s">
        <v>10</v>
      </c>
      <c r="F98">
        <v>28</v>
      </c>
      <c r="G98" t="s">
        <v>15</v>
      </c>
      <c r="H98">
        <v>6525</v>
      </c>
    </row>
    <row r="99" spans="1:8" x14ac:dyDescent="0.2">
      <c r="A99">
        <v>98</v>
      </c>
      <c r="B99" t="s">
        <v>109</v>
      </c>
      <c r="C99" t="s">
        <v>110</v>
      </c>
      <c r="D99" t="s">
        <v>9</v>
      </c>
      <c r="E99" t="s">
        <v>10</v>
      </c>
      <c r="F99">
        <v>32</v>
      </c>
      <c r="G99" t="s">
        <v>20</v>
      </c>
      <c r="H99">
        <v>3265</v>
      </c>
    </row>
    <row r="100" spans="1:8" x14ac:dyDescent="0.2">
      <c r="A100">
        <v>99</v>
      </c>
      <c r="B100" t="s">
        <v>111</v>
      </c>
      <c r="C100" t="s">
        <v>112</v>
      </c>
      <c r="D100" t="s">
        <v>18</v>
      </c>
      <c r="E100" t="s">
        <v>10</v>
      </c>
      <c r="F100">
        <v>39</v>
      </c>
      <c r="G100" s="2" t="s">
        <v>11</v>
      </c>
      <c r="H100">
        <v>3265</v>
      </c>
    </row>
    <row r="101" spans="1:8" x14ac:dyDescent="0.2">
      <c r="A101">
        <v>100</v>
      </c>
      <c r="B101" t="s">
        <v>113</v>
      </c>
      <c r="C101" t="s">
        <v>114</v>
      </c>
      <c r="D101" t="s">
        <v>9</v>
      </c>
      <c r="E101" t="s">
        <v>10</v>
      </c>
      <c r="F101">
        <v>29</v>
      </c>
      <c r="G101" t="s">
        <v>15</v>
      </c>
      <c r="H101">
        <v>6125</v>
      </c>
    </row>
    <row r="102" spans="1:8" x14ac:dyDescent="0.2">
      <c r="H102" s="1" t="s">
        <v>142</v>
      </c>
    </row>
    <row r="103" spans="1:8" x14ac:dyDescent="0.2">
      <c r="A103">
        <f t="shared" ref="A103:G103" si="2">SUM(A2:A101)</f>
        <v>5050</v>
      </c>
      <c r="B103">
        <f t="shared" si="2"/>
        <v>0</v>
      </c>
      <c r="C103">
        <f t="shared" si="2"/>
        <v>0</v>
      </c>
      <c r="D103">
        <f t="shared" si="2"/>
        <v>0</v>
      </c>
      <c r="E103">
        <f t="shared" si="2"/>
        <v>0</v>
      </c>
      <c r="F103">
        <f t="shared" si="2"/>
        <v>3326</v>
      </c>
      <c r="G103">
        <f t="shared" si="2"/>
        <v>0</v>
      </c>
      <c r="H103">
        <f>SUM(H2:H101)</f>
        <v>471772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80EF6-4AA9-463B-A9E8-08A73C070FE6}">
  <dimension ref="A1:C101"/>
  <sheetViews>
    <sheetView workbookViewId="0">
      <selection activeCell="A2" sqref="A2:A15"/>
    </sheetView>
  </sheetViews>
  <sheetFormatPr defaultRowHeight="12.75" x14ac:dyDescent="0.2"/>
  <cols>
    <col min="1" max="1" width="15.85546875" customWidth="1"/>
    <col min="3" max="3" width="15.5703125" customWidth="1"/>
    <col min="4" max="4" width="10.140625" customWidth="1"/>
  </cols>
  <sheetData>
    <row r="1" spans="1:3" x14ac:dyDescent="0.2">
      <c r="A1" s="1" t="s">
        <v>5</v>
      </c>
      <c r="C1" s="1" t="s">
        <v>115</v>
      </c>
    </row>
    <row r="2" spans="1:3" x14ac:dyDescent="0.2">
      <c r="A2" s="2">
        <v>43023</v>
      </c>
      <c r="C2">
        <f>WEEKDAY(A2)</f>
        <v>1</v>
      </c>
    </row>
    <row r="3" spans="1:3" x14ac:dyDescent="0.2">
      <c r="A3" s="4">
        <v>42598</v>
      </c>
      <c r="C3">
        <f t="shared" ref="C3:C66" si="0">WEEKDAY(A3)</f>
        <v>3</v>
      </c>
    </row>
    <row r="4" spans="1:3" x14ac:dyDescent="0.2">
      <c r="A4" s="4">
        <v>42145</v>
      </c>
      <c r="C4">
        <f t="shared" si="0"/>
        <v>5</v>
      </c>
    </row>
    <row r="5" spans="1:3" x14ac:dyDescent="0.2">
      <c r="A5" s="2">
        <v>43023</v>
      </c>
      <c r="C5">
        <f t="shared" si="0"/>
        <v>1</v>
      </c>
    </row>
    <row r="6" spans="1:3" x14ac:dyDescent="0.2">
      <c r="A6" s="4">
        <v>42598</v>
      </c>
      <c r="C6">
        <f t="shared" si="0"/>
        <v>3</v>
      </c>
    </row>
    <row r="7" spans="1:3" x14ac:dyDescent="0.2">
      <c r="A7" s="4">
        <v>42145</v>
      </c>
      <c r="C7">
        <f t="shared" si="0"/>
        <v>5</v>
      </c>
    </row>
    <row r="8" spans="1:3" x14ac:dyDescent="0.2">
      <c r="A8" s="2">
        <v>43023</v>
      </c>
      <c r="C8">
        <f t="shared" si="0"/>
        <v>1</v>
      </c>
    </row>
    <row r="9" spans="1:3" x14ac:dyDescent="0.2">
      <c r="A9" s="4">
        <v>42598</v>
      </c>
      <c r="C9">
        <f t="shared" si="0"/>
        <v>3</v>
      </c>
    </row>
    <row r="10" spans="1:3" x14ac:dyDescent="0.2">
      <c r="A10" s="4">
        <v>42145</v>
      </c>
      <c r="C10">
        <f t="shared" si="0"/>
        <v>5</v>
      </c>
    </row>
    <row r="11" spans="1:3" x14ac:dyDescent="0.2">
      <c r="A11" s="4">
        <v>42598</v>
      </c>
      <c r="C11">
        <f t="shared" si="0"/>
        <v>3</v>
      </c>
    </row>
    <row r="12" spans="1:3" x14ac:dyDescent="0.2">
      <c r="A12" s="4">
        <v>42145</v>
      </c>
      <c r="C12">
        <f t="shared" si="0"/>
        <v>5</v>
      </c>
    </row>
    <row r="13" spans="1:3" x14ac:dyDescent="0.2">
      <c r="A13" s="2">
        <v>43023</v>
      </c>
      <c r="C13">
        <f t="shared" si="0"/>
        <v>1</v>
      </c>
    </row>
    <row r="14" spans="1:3" x14ac:dyDescent="0.2">
      <c r="A14" s="4">
        <v>42598</v>
      </c>
      <c r="C14">
        <f t="shared" si="0"/>
        <v>3</v>
      </c>
    </row>
    <row r="15" spans="1:3" x14ac:dyDescent="0.2">
      <c r="A15" s="4">
        <v>42145</v>
      </c>
      <c r="C15">
        <f t="shared" si="0"/>
        <v>5</v>
      </c>
    </row>
    <row r="16" spans="1:3" x14ac:dyDescent="0.2">
      <c r="A16" s="4">
        <v>42598</v>
      </c>
      <c r="C16">
        <f t="shared" si="0"/>
        <v>3</v>
      </c>
    </row>
    <row r="17" spans="1:3" x14ac:dyDescent="0.2">
      <c r="A17" s="4">
        <v>42145</v>
      </c>
      <c r="C17">
        <f t="shared" si="0"/>
        <v>5</v>
      </c>
    </row>
    <row r="18" spans="1:3" x14ac:dyDescent="0.2">
      <c r="A18" s="2">
        <v>43023</v>
      </c>
      <c r="C18">
        <f t="shared" si="0"/>
        <v>1</v>
      </c>
    </row>
    <row r="19" spans="1:3" x14ac:dyDescent="0.2">
      <c r="A19" s="4">
        <v>42598</v>
      </c>
      <c r="C19">
        <f t="shared" si="0"/>
        <v>3</v>
      </c>
    </row>
    <row r="20" spans="1:3" x14ac:dyDescent="0.2">
      <c r="A20" s="4">
        <v>42145</v>
      </c>
      <c r="C20">
        <f t="shared" si="0"/>
        <v>5</v>
      </c>
    </row>
    <row r="21" spans="1:3" x14ac:dyDescent="0.2">
      <c r="A21" s="4">
        <v>42145</v>
      </c>
      <c r="C21">
        <f t="shared" si="0"/>
        <v>5</v>
      </c>
    </row>
    <row r="22" spans="1:3" x14ac:dyDescent="0.2">
      <c r="A22" s="2">
        <v>43023</v>
      </c>
      <c r="C22">
        <f t="shared" si="0"/>
        <v>1</v>
      </c>
    </row>
    <row r="23" spans="1:3" x14ac:dyDescent="0.2">
      <c r="A23" s="4">
        <v>42598</v>
      </c>
      <c r="C23">
        <f t="shared" si="0"/>
        <v>3</v>
      </c>
    </row>
    <row r="24" spans="1:3" x14ac:dyDescent="0.2">
      <c r="A24" s="4">
        <v>42145</v>
      </c>
      <c r="C24">
        <f t="shared" si="0"/>
        <v>5</v>
      </c>
    </row>
    <row r="25" spans="1:3" x14ac:dyDescent="0.2">
      <c r="A25" s="4">
        <v>42145</v>
      </c>
      <c r="C25">
        <f t="shared" si="0"/>
        <v>5</v>
      </c>
    </row>
    <row r="26" spans="1:3" x14ac:dyDescent="0.2">
      <c r="A26" s="2">
        <v>43023</v>
      </c>
      <c r="C26">
        <f t="shared" si="0"/>
        <v>1</v>
      </c>
    </row>
    <row r="27" spans="1:3" x14ac:dyDescent="0.2">
      <c r="A27" s="4">
        <v>42598</v>
      </c>
      <c r="C27">
        <f t="shared" si="0"/>
        <v>3</v>
      </c>
    </row>
    <row r="28" spans="1:3" x14ac:dyDescent="0.2">
      <c r="A28" s="4">
        <v>42145</v>
      </c>
      <c r="C28">
        <f t="shared" si="0"/>
        <v>5</v>
      </c>
    </row>
    <row r="29" spans="1:3" x14ac:dyDescent="0.2">
      <c r="A29" s="2">
        <v>43023</v>
      </c>
      <c r="C29">
        <f t="shared" si="0"/>
        <v>1</v>
      </c>
    </row>
    <row r="30" spans="1:3" x14ac:dyDescent="0.2">
      <c r="A30" s="4">
        <v>42598</v>
      </c>
      <c r="C30">
        <f t="shared" si="0"/>
        <v>3</v>
      </c>
    </row>
    <row r="31" spans="1:3" x14ac:dyDescent="0.2">
      <c r="A31" s="4">
        <v>42145</v>
      </c>
      <c r="C31">
        <f t="shared" si="0"/>
        <v>5</v>
      </c>
    </row>
    <row r="32" spans="1:3" x14ac:dyDescent="0.2">
      <c r="A32" s="2">
        <v>43023</v>
      </c>
      <c r="C32">
        <f t="shared" si="0"/>
        <v>1</v>
      </c>
    </row>
    <row r="33" spans="1:3" x14ac:dyDescent="0.2">
      <c r="A33" s="4">
        <v>42598</v>
      </c>
      <c r="C33">
        <f t="shared" si="0"/>
        <v>3</v>
      </c>
    </row>
    <row r="34" spans="1:3" x14ac:dyDescent="0.2">
      <c r="A34" s="4">
        <v>42145</v>
      </c>
      <c r="C34">
        <f t="shared" si="0"/>
        <v>5</v>
      </c>
    </row>
    <row r="35" spans="1:3" x14ac:dyDescent="0.2">
      <c r="A35" s="4">
        <v>42598</v>
      </c>
      <c r="C35">
        <f t="shared" si="0"/>
        <v>3</v>
      </c>
    </row>
    <row r="36" spans="1:3" x14ac:dyDescent="0.2">
      <c r="A36" s="4">
        <v>42145</v>
      </c>
      <c r="C36">
        <f t="shared" si="0"/>
        <v>5</v>
      </c>
    </row>
    <row r="37" spans="1:3" x14ac:dyDescent="0.2">
      <c r="A37" s="2">
        <v>43023</v>
      </c>
      <c r="C37">
        <f t="shared" si="0"/>
        <v>1</v>
      </c>
    </row>
    <row r="38" spans="1:3" x14ac:dyDescent="0.2">
      <c r="A38" s="4">
        <v>42598</v>
      </c>
      <c r="C38">
        <f t="shared" si="0"/>
        <v>3</v>
      </c>
    </row>
    <row r="39" spans="1:3" x14ac:dyDescent="0.2">
      <c r="A39" s="4">
        <v>42145</v>
      </c>
      <c r="C39">
        <f t="shared" si="0"/>
        <v>5</v>
      </c>
    </row>
    <row r="40" spans="1:3" x14ac:dyDescent="0.2">
      <c r="A40" s="4">
        <v>42145</v>
      </c>
      <c r="C40">
        <f t="shared" si="0"/>
        <v>5</v>
      </c>
    </row>
    <row r="41" spans="1:3" x14ac:dyDescent="0.2">
      <c r="A41" s="2">
        <v>43023</v>
      </c>
      <c r="C41">
        <f t="shared" si="0"/>
        <v>1</v>
      </c>
    </row>
    <row r="42" spans="1:3" x14ac:dyDescent="0.2">
      <c r="A42" s="4">
        <v>42598</v>
      </c>
      <c r="C42">
        <f t="shared" si="0"/>
        <v>3</v>
      </c>
    </row>
    <row r="43" spans="1:3" x14ac:dyDescent="0.2">
      <c r="A43" s="4">
        <v>42145</v>
      </c>
      <c r="C43">
        <f t="shared" si="0"/>
        <v>5</v>
      </c>
    </row>
    <row r="44" spans="1:3" x14ac:dyDescent="0.2">
      <c r="A44" s="2">
        <v>43023</v>
      </c>
      <c r="C44">
        <f t="shared" si="0"/>
        <v>1</v>
      </c>
    </row>
    <row r="45" spans="1:3" x14ac:dyDescent="0.2">
      <c r="A45" s="4">
        <v>42598</v>
      </c>
      <c r="C45">
        <f t="shared" si="0"/>
        <v>3</v>
      </c>
    </row>
    <row r="46" spans="1:3" x14ac:dyDescent="0.2">
      <c r="A46" s="4">
        <v>42145</v>
      </c>
      <c r="C46">
        <f t="shared" si="0"/>
        <v>5</v>
      </c>
    </row>
    <row r="47" spans="1:3" x14ac:dyDescent="0.2">
      <c r="A47" s="2">
        <v>43023</v>
      </c>
      <c r="C47">
        <f t="shared" si="0"/>
        <v>1</v>
      </c>
    </row>
    <row r="48" spans="1:3" x14ac:dyDescent="0.2">
      <c r="A48" s="4">
        <v>42598</v>
      </c>
      <c r="C48">
        <f t="shared" si="0"/>
        <v>3</v>
      </c>
    </row>
    <row r="49" spans="1:3" x14ac:dyDescent="0.2">
      <c r="A49" s="4">
        <v>42145</v>
      </c>
      <c r="C49">
        <f t="shared" si="0"/>
        <v>5</v>
      </c>
    </row>
    <row r="50" spans="1:3" x14ac:dyDescent="0.2">
      <c r="A50" s="2">
        <v>43023</v>
      </c>
      <c r="C50">
        <f t="shared" si="0"/>
        <v>1</v>
      </c>
    </row>
    <row r="51" spans="1:3" x14ac:dyDescent="0.2">
      <c r="A51" s="4">
        <v>42598</v>
      </c>
      <c r="C51">
        <f t="shared" si="0"/>
        <v>3</v>
      </c>
    </row>
    <row r="52" spans="1:3" x14ac:dyDescent="0.2">
      <c r="A52" s="2">
        <v>43023</v>
      </c>
      <c r="C52">
        <f t="shared" si="0"/>
        <v>1</v>
      </c>
    </row>
    <row r="53" spans="1:3" x14ac:dyDescent="0.2">
      <c r="A53" s="4">
        <v>42598</v>
      </c>
      <c r="C53">
        <f t="shared" si="0"/>
        <v>3</v>
      </c>
    </row>
    <row r="54" spans="1:3" x14ac:dyDescent="0.2">
      <c r="A54" s="4">
        <v>42145</v>
      </c>
      <c r="C54">
        <f t="shared" si="0"/>
        <v>5</v>
      </c>
    </row>
    <row r="55" spans="1:3" x14ac:dyDescent="0.2">
      <c r="A55" s="2">
        <v>43023</v>
      </c>
      <c r="C55">
        <f t="shared" si="0"/>
        <v>1</v>
      </c>
    </row>
    <row r="56" spans="1:3" x14ac:dyDescent="0.2">
      <c r="A56" s="4">
        <v>42598</v>
      </c>
      <c r="C56">
        <f t="shared" si="0"/>
        <v>3</v>
      </c>
    </row>
    <row r="57" spans="1:3" x14ac:dyDescent="0.2">
      <c r="A57" s="4">
        <v>42145</v>
      </c>
      <c r="C57">
        <f t="shared" si="0"/>
        <v>5</v>
      </c>
    </row>
    <row r="58" spans="1:3" x14ac:dyDescent="0.2">
      <c r="A58" s="2">
        <v>43023</v>
      </c>
      <c r="C58">
        <f t="shared" si="0"/>
        <v>1</v>
      </c>
    </row>
    <row r="59" spans="1:3" x14ac:dyDescent="0.2">
      <c r="A59" s="4">
        <v>42598</v>
      </c>
      <c r="C59">
        <f t="shared" si="0"/>
        <v>3</v>
      </c>
    </row>
    <row r="60" spans="1:3" x14ac:dyDescent="0.2">
      <c r="A60" s="4">
        <v>42145</v>
      </c>
      <c r="C60">
        <f t="shared" si="0"/>
        <v>5</v>
      </c>
    </row>
    <row r="61" spans="1:3" x14ac:dyDescent="0.2">
      <c r="A61" s="4">
        <v>42598</v>
      </c>
      <c r="C61">
        <f t="shared" si="0"/>
        <v>3</v>
      </c>
    </row>
    <row r="62" spans="1:3" x14ac:dyDescent="0.2">
      <c r="A62" s="4">
        <v>42145</v>
      </c>
      <c r="C62">
        <f t="shared" si="0"/>
        <v>5</v>
      </c>
    </row>
    <row r="63" spans="1:3" x14ac:dyDescent="0.2">
      <c r="A63" s="2">
        <v>43023</v>
      </c>
      <c r="C63">
        <f t="shared" si="0"/>
        <v>1</v>
      </c>
    </row>
    <row r="64" spans="1:3" x14ac:dyDescent="0.2">
      <c r="A64" s="4">
        <v>42598</v>
      </c>
      <c r="C64">
        <f t="shared" si="0"/>
        <v>3</v>
      </c>
    </row>
    <row r="65" spans="1:3" x14ac:dyDescent="0.2">
      <c r="A65" s="4">
        <v>42145</v>
      </c>
      <c r="C65">
        <f t="shared" si="0"/>
        <v>5</v>
      </c>
    </row>
    <row r="66" spans="1:3" x14ac:dyDescent="0.2">
      <c r="A66" s="4">
        <v>42598</v>
      </c>
      <c r="C66">
        <f t="shared" si="0"/>
        <v>3</v>
      </c>
    </row>
    <row r="67" spans="1:3" x14ac:dyDescent="0.2">
      <c r="A67" s="4">
        <v>42145</v>
      </c>
      <c r="C67">
        <f t="shared" ref="C67:C101" si="1">WEEKDAY(A67)</f>
        <v>5</v>
      </c>
    </row>
    <row r="68" spans="1:3" x14ac:dyDescent="0.2">
      <c r="A68" s="2">
        <v>43023</v>
      </c>
      <c r="C68">
        <f t="shared" si="1"/>
        <v>1</v>
      </c>
    </row>
    <row r="69" spans="1:3" x14ac:dyDescent="0.2">
      <c r="A69" s="4">
        <v>42598</v>
      </c>
      <c r="C69">
        <f t="shared" si="1"/>
        <v>3</v>
      </c>
    </row>
    <row r="70" spans="1:3" x14ac:dyDescent="0.2">
      <c r="A70" s="4">
        <v>42145</v>
      </c>
      <c r="C70">
        <f t="shared" si="1"/>
        <v>5</v>
      </c>
    </row>
    <row r="71" spans="1:3" x14ac:dyDescent="0.2">
      <c r="A71" s="4">
        <v>42145</v>
      </c>
      <c r="C71">
        <f t="shared" si="1"/>
        <v>5</v>
      </c>
    </row>
    <row r="72" spans="1:3" x14ac:dyDescent="0.2">
      <c r="A72" s="2">
        <v>43023</v>
      </c>
      <c r="C72">
        <f t="shared" si="1"/>
        <v>1</v>
      </c>
    </row>
    <row r="73" spans="1:3" x14ac:dyDescent="0.2">
      <c r="A73" s="4">
        <v>42598</v>
      </c>
      <c r="C73">
        <f t="shared" si="1"/>
        <v>3</v>
      </c>
    </row>
    <row r="74" spans="1:3" x14ac:dyDescent="0.2">
      <c r="A74" s="4">
        <v>42145</v>
      </c>
      <c r="C74">
        <f t="shared" si="1"/>
        <v>5</v>
      </c>
    </row>
    <row r="75" spans="1:3" x14ac:dyDescent="0.2">
      <c r="A75" s="4">
        <v>42145</v>
      </c>
      <c r="C75">
        <f t="shared" si="1"/>
        <v>5</v>
      </c>
    </row>
    <row r="76" spans="1:3" x14ac:dyDescent="0.2">
      <c r="A76" s="2">
        <v>43023</v>
      </c>
      <c r="C76">
        <f t="shared" si="1"/>
        <v>1</v>
      </c>
    </row>
    <row r="77" spans="1:3" x14ac:dyDescent="0.2">
      <c r="A77" s="4">
        <v>42598</v>
      </c>
      <c r="C77">
        <f t="shared" si="1"/>
        <v>3</v>
      </c>
    </row>
    <row r="78" spans="1:3" x14ac:dyDescent="0.2">
      <c r="A78" s="4">
        <v>42145</v>
      </c>
      <c r="C78">
        <f t="shared" si="1"/>
        <v>5</v>
      </c>
    </row>
    <row r="79" spans="1:3" x14ac:dyDescent="0.2">
      <c r="A79" s="2">
        <v>43023</v>
      </c>
      <c r="C79">
        <f t="shared" si="1"/>
        <v>1</v>
      </c>
    </row>
    <row r="80" spans="1:3" x14ac:dyDescent="0.2">
      <c r="A80" s="4">
        <v>42598</v>
      </c>
      <c r="C80">
        <f t="shared" si="1"/>
        <v>3</v>
      </c>
    </row>
    <row r="81" spans="1:3" x14ac:dyDescent="0.2">
      <c r="A81" s="4">
        <v>42145</v>
      </c>
      <c r="C81">
        <f t="shared" si="1"/>
        <v>5</v>
      </c>
    </row>
    <row r="82" spans="1:3" x14ac:dyDescent="0.2">
      <c r="A82" s="2">
        <v>43023</v>
      </c>
      <c r="C82">
        <f t="shared" si="1"/>
        <v>1</v>
      </c>
    </row>
    <row r="83" spans="1:3" x14ac:dyDescent="0.2">
      <c r="A83" s="4">
        <v>42598</v>
      </c>
      <c r="C83">
        <f t="shared" si="1"/>
        <v>3</v>
      </c>
    </row>
    <row r="84" spans="1:3" x14ac:dyDescent="0.2">
      <c r="A84" s="4">
        <v>42145</v>
      </c>
      <c r="C84">
        <f t="shared" si="1"/>
        <v>5</v>
      </c>
    </row>
    <row r="85" spans="1:3" x14ac:dyDescent="0.2">
      <c r="A85" s="4">
        <v>42598</v>
      </c>
      <c r="C85">
        <f t="shared" si="1"/>
        <v>3</v>
      </c>
    </row>
    <row r="86" spans="1:3" x14ac:dyDescent="0.2">
      <c r="A86" s="4">
        <v>42145</v>
      </c>
      <c r="C86">
        <f t="shared" si="1"/>
        <v>5</v>
      </c>
    </row>
    <row r="87" spans="1:3" x14ac:dyDescent="0.2">
      <c r="A87" s="2">
        <v>43023</v>
      </c>
      <c r="C87">
        <f t="shared" si="1"/>
        <v>1</v>
      </c>
    </row>
    <row r="88" spans="1:3" x14ac:dyDescent="0.2">
      <c r="A88" s="4">
        <v>42598</v>
      </c>
      <c r="C88">
        <f t="shared" si="1"/>
        <v>3</v>
      </c>
    </row>
    <row r="89" spans="1:3" x14ac:dyDescent="0.2">
      <c r="A89" s="4">
        <v>42145</v>
      </c>
      <c r="C89">
        <f t="shared" si="1"/>
        <v>5</v>
      </c>
    </row>
    <row r="90" spans="1:3" x14ac:dyDescent="0.2">
      <c r="A90" s="4">
        <v>42145</v>
      </c>
      <c r="C90">
        <f t="shared" si="1"/>
        <v>5</v>
      </c>
    </row>
    <row r="91" spans="1:3" x14ac:dyDescent="0.2">
      <c r="A91" s="2">
        <v>43023</v>
      </c>
      <c r="C91">
        <f t="shared" si="1"/>
        <v>1</v>
      </c>
    </row>
    <row r="92" spans="1:3" x14ac:dyDescent="0.2">
      <c r="A92" s="4">
        <v>42598</v>
      </c>
      <c r="C92">
        <f t="shared" si="1"/>
        <v>3</v>
      </c>
    </row>
    <row r="93" spans="1:3" x14ac:dyDescent="0.2">
      <c r="A93" s="4">
        <v>42145</v>
      </c>
      <c r="C93">
        <f t="shared" si="1"/>
        <v>5</v>
      </c>
    </row>
    <row r="94" spans="1:3" x14ac:dyDescent="0.2">
      <c r="A94" s="2">
        <v>43023</v>
      </c>
      <c r="C94">
        <f t="shared" si="1"/>
        <v>1</v>
      </c>
    </row>
    <row r="95" spans="1:3" x14ac:dyDescent="0.2">
      <c r="A95" s="4">
        <v>42598</v>
      </c>
      <c r="C95">
        <f t="shared" si="1"/>
        <v>3</v>
      </c>
    </row>
    <row r="96" spans="1:3" x14ac:dyDescent="0.2">
      <c r="A96" s="4">
        <v>42145</v>
      </c>
      <c r="C96">
        <f t="shared" si="1"/>
        <v>5</v>
      </c>
    </row>
    <row r="97" spans="1:3" x14ac:dyDescent="0.2">
      <c r="A97" s="2">
        <v>43023</v>
      </c>
      <c r="C97">
        <f t="shared" si="1"/>
        <v>1</v>
      </c>
    </row>
    <row r="98" spans="1:3" x14ac:dyDescent="0.2">
      <c r="A98" s="4">
        <v>42598</v>
      </c>
      <c r="C98">
        <f t="shared" si="1"/>
        <v>3</v>
      </c>
    </row>
    <row r="99" spans="1:3" x14ac:dyDescent="0.2">
      <c r="A99" s="4">
        <v>42145</v>
      </c>
      <c r="C99">
        <f t="shared" si="1"/>
        <v>5</v>
      </c>
    </row>
    <row r="100" spans="1:3" x14ac:dyDescent="0.2">
      <c r="A100" s="2">
        <v>43023</v>
      </c>
      <c r="C100">
        <f t="shared" si="1"/>
        <v>1</v>
      </c>
    </row>
    <row r="101" spans="1:3" x14ac:dyDescent="0.2">
      <c r="A101" s="4">
        <v>42598</v>
      </c>
      <c r="C101">
        <f t="shared" si="1"/>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01066-A35B-4E50-BA94-8C53EB7E5266}">
  <dimension ref="A1:J21"/>
  <sheetViews>
    <sheetView workbookViewId="0"/>
  </sheetViews>
  <sheetFormatPr defaultRowHeight="12.75" x14ac:dyDescent="0.2"/>
  <cols>
    <col min="1" max="1" width="15.28515625" customWidth="1"/>
    <col min="8" max="8" width="14.7109375" customWidth="1"/>
  </cols>
  <sheetData>
    <row r="1" spans="1:10" x14ac:dyDescent="0.2">
      <c r="A1" s="1" t="s">
        <v>5</v>
      </c>
      <c r="C1" s="1" t="s">
        <v>115</v>
      </c>
    </row>
    <row r="2" spans="1:10" x14ac:dyDescent="0.2">
      <c r="A2" s="2">
        <v>43023</v>
      </c>
      <c r="C2">
        <f>WEEKDAY(A2)</f>
        <v>1</v>
      </c>
      <c r="H2" s="1" t="s">
        <v>5</v>
      </c>
      <c r="J2" s="1" t="s">
        <v>115</v>
      </c>
    </row>
    <row r="3" spans="1:10" x14ac:dyDescent="0.2">
      <c r="A3" s="4">
        <v>42598</v>
      </c>
      <c r="C3">
        <f t="shared" ref="C3:C6" si="0">WEEKDAY(A3)</f>
        <v>3</v>
      </c>
      <c r="H3" s="2">
        <v>43023</v>
      </c>
      <c r="J3">
        <v>1</v>
      </c>
    </row>
    <row r="4" spans="1:10" x14ac:dyDescent="0.2">
      <c r="A4" s="4">
        <v>42145</v>
      </c>
      <c r="C4">
        <f t="shared" si="0"/>
        <v>5</v>
      </c>
      <c r="H4" s="4">
        <v>42598</v>
      </c>
      <c r="J4">
        <v>3</v>
      </c>
    </row>
    <row r="5" spans="1:10" x14ac:dyDescent="0.2">
      <c r="A5" s="2">
        <v>43023</v>
      </c>
      <c r="C5">
        <f t="shared" si="0"/>
        <v>1</v>
      </c>
      <c r="H5" s="4">
        <v>42145</v>
      </c>
      <c r="J5">
        <v>5</v>
      </c>
    </row>
    <row r="6" spans="1:10" x14ac:dyDescent="0.2">
      <c r="A6" s="4">
        <v>42598</v>
      </c>
      <c r="C6">
        <f t="shared" si="0"/>
        <v>3</v>
      </c>
      <c r="H6" s="4">
        <v>36892</v>
      </c>
      <c r="J6">
        <v>2</v>
      </c>
    </row>
    <row r="7" spans="1:10" x14ac:dyDescent="0.2">
      <c r="A7" s="4">
        <v>42145</v>
      </c>
      <c r="C7">
        <f t="shared" ref="C7:C21" si="1">WEEKDAY(A7)</f>
        <v>5</v>
      </c>
      <c r="H7" s="4">
        <v>36923</v>
      </c>
      <c r="J7">
        <v>5</v>
      </c>
    </row>
    <row r="8" spans="1:10" x14ac:dyDescent="0.2">
      <c r="A8" s="2">
        <v>43023</v>
      </c>
      <c r="C8">
        <f t="shared" si="1"/>
        <v>1</v>
      </c>
      <c r="H8" s="4">
        <v>40603</v>
      </c>
      <c r="J8">
        <v>3</v>
      </c>
    </row>
    <row r="9" spans="1:10" x14ac:dyDescent="0.2">
      <c r="A9" s="4">
        <v>42598</v>
      </c>
      <c r="C9">
        <f t="shared" si="1"/>
        <v>3</v>
      </c>
    </row>
    <row r="10" spans="1:10" x14ac:dyDescent="0.2">
      <c r="A10" s="4">
        <v>42145</v>
      </c>
      <c r="C10">
        <f t="shared" si="1"/>
        <v>5</v>
      </c>
    </row>
    <row r="11" spans="1:10" x14ac:dyDescent="0.2">
      <c r="A11" s="2">
        <v>43023</v>
      </c>
      <c r="C11">
        <f t="shared" si="1"/>
        <v>1</v>
      </c>
    </row>
    <row r="12" spans="1:10" x14ac:dyDescent="0.2">
      <c r="A12" s="4">
        <v>42598</v>
      </c>
      <c r="C12">
        <f t="shared" si="1"/>
        <v>3</v>
      </c>
    </row>
    <row r="13" spans="1:10" x14ac:dyDescent="0.2">
      <c r="A13" s="4">
        <v>42145</v>
      </c>
      <c r="C13">
        <f t="shared" si="1"/>
        <v>5</v>
      </c>
    </row>
    <row r="14" spans="1:10" x14ac:dyDescent="0.2">
      <c r="A14" s="2">
        <v>43023</v>
      </c>
      <c r="C14">
        <f t="shared" si="1"/>
        <v>1</v>
      </c>
    </row>
    <row r="15" spans="1:10" x14ac:dyDescent="0.2">
      <c r="A15" s="4">
        <v>42598</v>
      </c>
      <c r="C15">
        <f t="shared" si="1"/>
        <v>3</v>
      </c>
    </row>
    <row r="16" spans="1:10" x14ac:dyDescent="0.2">
      <c r="A16" s="4">
        <v>42145</v>
      </c>
      <c r="C16">
        <f t="shared" si="1"/>
        <v>5</v>
      </c>
    </row>
    <row r="17" spans="1:3" x14ac:dyDescent="0.2">
      <c r="A17" s="2">
        <v>43023</v>
      </c>
      <c r="C17">
        <f t="shared" si="1"/>
        <v>1</v>
      </c>
    </row>
    <row r="18" spans="1:3" x14ac:dyDescent="0.2">
      <c r="A18" s="4">
        <v>42598</v>
      </c>
      <c r="C18">
        <f t="shared" si="1"/>
        <v>3</v>
      </c>
    </row>
    <row r="19" spans="1:3" x14ac:dyDescent="0.2">
      <c r="A19" s="4">
        <v>36892</v>
      </c>
      <c r="C19">
        <f t="shared" si="1"/>
        <v>2</v>
      </c>
    </row>
    <row r="20" spans="1:3" x14ac:dyDescent="0.2">
      <c r="A20" s="4">
        <v>36923</v>
      </c>
      <c r="C20">
        <f t="shared" si="1"/>
        <v>5</v>
      </c>
    </row>
    <row r="21" spans="1:3" x14ac:dyDescent="0.2">
      <c r="A21" s="4">
        <v>40603</v>
      </c>
      <c r="C21">
        <f t="shared" si="1"/>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FFBA-DE83-422C-840E-EBEC34ACB655}">
  <dimension ref="A1:I14"/>
  <sheetViews>
    <sheetView workbookViewId="0">
      <selection activeCell="D15" sqref="D15"/>
    </sheetView>
  </sheetViews>
  <sheetFormatPr defaultRowHeight="12.75" x14ac:dyDescent="0.2"/>
  <cols>
    <col min="1" max="1" width="15.5703125" customWidth="1"/>
    <col min="2" max="2" width="18.5703125" customWidth="1"/>
  </cols>
  <sheetData>
    <row r="1" spans="1:9" x14ac:dyDescent="0.2">
      <c r="A1" s="1" t="s">
        <v>116</v>
      </c>
    </row>
    <row r="4" spans="1:9" x14ac:dyDescent="0.2">
      <c r="A4" s="1" t="s">
        <v>117</v>
      </c>
      <c r="B4" s="1" t="s">
        <v>118</v>
      </c>
      <c r="E4" t="s">
        <v>119</v>
      </c>
      <c r="F4" t="s">
        <v>118</v>
      </c>
      <c r="H4" t="s">
        <v>119</v>
      </c>
      <c r="I4" t="s">
        <v>118</v>
      </c>
    </row>
    <row r="5" spans="1:9" x14ac:dyDescent="0.2">
      <c r="A5">
        <v>45</v>
      </c>
      <c r="B5" t="e">
        <f>LOOKUP(A5,H5:I9)</f>
        <v>#N/A</v>
      </c>
      <c r="E5" t="s">
        <v>120</v>
      </c>
      <c r="F5">
        <v>0</v>
      </c>
      <c r="H5" t="s">
        <v>123</v>
      </c>
      <c r="I5" t="s">
        <v>124</v>
      </c>
    </row>
    <row r="6" spans="1:9" x14ac:dyDescent="0.2">
      <c r="B6" t="e">
        <f>LOOKUP(A5,H5:I9)</f>
        <v>#N/A</v>
      </c>
      <c r="E6" t="s">
        <v>121</v>
      </c>
      <c r="F6">
        <v>3</v>
      </c>
      <c r="H6" t="s">
        <v>125</v>
      </c>
      <c r="I6" t="s">
        <v>126</v>
      </c>
    </row>
    <row r="7" spans="1:9" x14ac:dyDescent="0.2">
      <c r="B7" t="e">
        <f>LOOKUP(A5,E5:F7)</f>
        <v>#N/A</v>
      </c>
      <c r="E7" t="s">
        <v>122</v>
      </c>
      <c r="F7">
        <v>4</v>
      </c>
      <c r="H7" t="s">
        <v>127</v>
      </c>
      <c r="I7" t="s">
        <v>128</v>
      </c>
    </row>
    <row r="8" spans="1:9" ht="13.5" thickBot="1" x14ac:dyDescent="0.25">
      <c r="H8" t="s">
        <v>129</v>
      </c>
      <c r="I8" t="s">
        <v>130</v>
      </c>
    </row>
    <row r="9" spans="1:9" ht="16.5" thickBot="1" x14ac:dyDescent="0.25">
      <c r="E9" s="5" t="s">
        <v>119</v>
      </c>
      <c r="F9" s="5" t="s">
        <v>118</v>
      </c>
      <c r="H9" t="s">
        <v>120</v>
      </c>
      <c r="I9" t="s">
        <v>131</v>
      </c>
    </row>
    <row r="10" spans="1:9" ht="16.5" thickBot="1" x14ac:dyDescent="0.25">
      <c r="E10" s="5" t="s">
        <v>123</v>
      </c>
      <c r="F10" s="5" t="s">
        <v>124</v>
      </c>
    </row>
    <row r="11" spans="1:9" ht="16.5" thickBot="1" x14ac:dyDescent="0.25">
      <c r="E11" s="5" t="s">
        <v>125</v>
      </c>
      <c r="F11" s="5" t="s">
        <v>126</v>
      </c>
    </row>
    <row r="12" spans="1:9" ht="16.5" thickBot="1" x14ac:dyDescent="0.25">
      <c r="E12" s="5" t="s">
        <v>127</v>
      </c>
      <c r="F12" s="5" t="s">
        <v>128</v>
      </c>
    </row>
    <row r="13" spans="1:9" ht="16.5" thickBot="1" x14ac:dyDescent="0.25">
      <c r="E13" s="5" t="s">
        <v>129</v>
      </c>
      <c r="F13" s="5" t="s">
        <v>130</v>
      </c>
    </row>
    <row r="14" spans="1:9" ht="15.75" x14ac:dyDescent="0.2">
      <c r="E14" s="6" t="s">
        <v>120</v>
      </c>
      <c r="F14" s="6"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0792-318B-4488-BF30-E2512B1FC88A}">
  <dimension ref="A3:C11"/>
  <sheetViews>
    <sheetView workbookViewId="0">
      <selection activeCell="C10" sqref="C10"/>
    </sheetView>
  </sheetViews>
  <sheetFormatPr defaultRowHeight="12.75" x14ac:dyDescent="0.2"/>
  <cols>
    <col min="1" max="1" width="28.7109375" customWidth="1"/>
    <col min="2" max="2" width="88.28515625" customWidth="1"/>
    <col min="3" max="3" width="38.28515625" bestFit="1" customWidth="1"/>
  </cols>
  <sheetData>
    <row r="3" spans="1:3" ht="23.25" x14ac:dyDescent="0.35">
      <c r="A3" s="8" t="s">
        <v>153</v>
      </c>
    </row>
    <row r="4" spans="1:3" x14ac:dyDescent="0.2">
      <c r="A4" t="s">
        <v>154</v>
      </c>
      <c r="B4" t="s">
        <v>155</v>
      </c>
      <c r="C4" t="s">
        <v>165</v>
      </c>
    </row>
    <row r="5" spans="1:3" x14ac:dyDescent="0.2">
      <c r="A5" t="e">
        <v>#DIV/0!</v>
      </c>
      <c r="B5" t="s">
        <v>156</v>
      </c>
      <c r="C5" t="s">
        <v>164</v>
      </c>
    </row>
    <row r="6" spans="1:3" x14ac:dyDescent="0.2">
      <c r="A6" t="s">
        <v>157</v>
      </c>
      <c r="B6" t="s">
        <v>158</v>
      </c>
      <c r="C6" t="s">
        <v>166</v>
      </c>
    </row>
    <row r="7" spans="1:3" x14ac:dyDescent="0.2">
      <c r="A7" t="e">
        <v>#NAME?</v>
      </c>
      <c r="B7" t="s">
        <v>159</v>
      </c>
      <c r="C7" t="e" cm="1">
        <f t="array" aca="1" ref="C7" ca="1">su(10+10)</f>
        <v>#NAME?</v>
      </c>
    </row>
    <row r="8" spans="1:3" x14ac:dyDescent="0.2">
      <c r="A8" t="e">
        <v>#NULL!</v>
      </c>
      <c r="B8" t="s">
        <v>160</v>
      </c>
    </row>
    <row r="9" spans="1:3" x14ac:dyDescent="0.2">
      <c r="A9" t="e">
        <v>#NUM!</v>
      </c>
      <c r="B9" t="s">
        <v>161</v>
      </c>
    </row>
    <row r="10" spans="1:3" x14ac:dyDescent="0.2">
      <c r="A10" t="e">
        <v>#REF!</v>
      </c>
      <c r="B10" t="s">
        <v>162</v>
      </c>
      <c r="C10" t="s">
        <v>167</v>
      </c>
    </row>
    <row r="11" spans="1:3" x14ac:dyDescent="0.2">
      <c r="A11" t="e">
        <v>#VALUE!</v>
      </c>
      <c r="B11" t="s">
        <v>163</v>
      </c>
      <c r="C11"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C97D-12CD-4BDF-A559-6DC4BC37EB7C}">
  <dimension ref="A1:G11"/>
  <sheetViews>
    <sheetView workbookViewId="0">
      <selection activeCell="D9" sqref="D9"/>
    </sheetView>
  </sheetViews>
  <sheetFormatPr defaultRowHeight="12.75" x14ac:dyDescent="0.2"/>
  <cols>
    <col min="1" max="1" width="19.42578125" bestFit="1" customWidth="1"/>
    <col min="5" max="5" width="10.28515625" customWidth="1"/>
    <col min="7" max="7" width="15.85546875" bestFit="1" customWidth="1"/>
    <col min="8" max="8" width="16.85546875" customWidth="1"/>
    <col min="9" max="9" width="13.28515625" bestFit="1" customWidth="1"/>
  </cols>
  <sheetData>
    <row r="1" spans="1:7" ht="33" customHeight="1" thickTop="1" thickBot="1" x14ac:dyDescent="0.4">
      <c r="A1" s="9" t="s">
        <v>169</v>
      </c>
    </row>
    <row r="2" spans="1:7" ht="33" customHeight="1" thickTop="1" x14ac:dyDescent="0.2">
      <c r="E2" s="1" t="s">
        <v>170</v>
      </c>
      <c r="G2" s="11" t="s">
        <v>172</v>
      </c>
    </row>
    <row r="3" spans="1:7" ht="22.5" customHeight="1" x14ac:dyDescent="0.2"/>
    <row r="4" spans="1:7" ht="38.25" customHeight="1" x14ac:dyDescent="0.2">
      <c r="E4" s="10" t="s">
        <v>171</v>
      </c>
    </row>
    <row r="5" spans="1:7" x14ac:dyDescent="0.2">
      <c r="E5" s="10"/>
    </row>
    <row r="6" spans="1:7" ht="24.75" customHeight="1" x14ac:dyDescent="0.2">
      <c r="A6" s="14">
        <v>123</v>
      </c>
    </row>
    <row r="9" spans="1:7" x14ac:dyDescent="0.2">
      <c r="A9" s="15">
        <v>36597</v>
      </c>
    </row>
    <row r="11" spans="1:7" x14ac:dyDescent="0.2">
      <c r="D1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4A266-8620-4454-BE3D-336569F4888C}">
  <dimension ref="A1:C34"/>
  <sheetViews>
    <sheetView workbookViewId="0">
      <selection activeCell="A17" sqref="A17:C22"/>
    </sheetView>
  </sheetViews>
  <sheetFormatPr defaultRowHeight="12.75" x14ac:dyDescent="0.2"/>
  <cols>
    <col min="1" max="1" width="31.85546875" customWidth="1"/>
  </cols>
  <sheetData>
    <row r="1" spans="1:1" ht="45" customHeight="1" x14ac:dyDescent="0.25">
      <c r="A1" s="16" t="s">
        <v>173</v>
      </c>
    </row>
    <row r="2" spans="1:1" ht="12" customHeight="1" x14ac:dyDescent="0.2"/>
    <row r="3" spans="1:1" ht="24" customHeight="1" x14ac:dyDescent="0.2">
      <c r="A3" t="s">
        <v>174</v>
      </c>
    </row>
    <row r="4" spans="1:1" ht="27.75" customHeight="1" x14ac:dyDescent="0.2">
      <c r="A4">
        <v>1200</v>
      </c>
    </row>
    <row r="5" spans="1:1" ht="28.5" customHeight="1" x14ac:dyDescent="0.2">
      <c r="A5" t="str">
        <f>IF(A4&gt;80,"Number is greater than 80","Number is less than 80")</f>
        <v>Number is greater than 80</v>
      </c>
    </row>
    <row r="6" spans="1:1" ht="17.25" customHeight="1" x14ac:dyDescent="0.2">
      <c r="A6" t="s">
        <v>191</v>
      </c>
    </row>
    <row r="7" spans="1:1" ht="17.25" customHeight="1" x14ac:dyDescent="0.2">
      <c r="A7" t="str">
        <f>IF(A4&lt;200,"less than 200",IF(A4&gt;500,"Greater than 500","less than 500"))</f>
        <v>Greater than 500</v>
      </c>
    </row>
    <row r="8" spans="1:1" ht="19.5" customHeight="1" x14ac:dyDescent="0.2"/>
    <row r="10" spans="1:1" x14ac:dyDescent="0.2">
      <c r="A10" t="s">
        <v>176</v>
      </c>
    </row>
    <row r="11" spans="1:1" hidden="1" x14ac:dyDescent="0.2">
      <c r="A11" t="s">
        <v>175</v>
      </c>
    </row>
    <row r="12" spans="1:1" hidden="1" x14ac:dyDescent="0.2">
      <c r="A12" t="b">
        <f>AND(10&gt;100,50 &lt; 20)</f>
        <v>0</v>
      </c>
    </row>
    <row r="13" spans="1:1" hidden="1" x14ac:dyDescent="0.2">
      <c r="A13" t="b">
        <f>AND(10&lt;100,A10="HI")</f>
        <v>1</v>
      </c>
    </row>
    <row r="14" spans="1:1" hidden="1" x14ac:dyDescent="0.2">
      <c r="A14" t="s">
        <v>177</v>
      </c>
    </row>
    <row r="15" spans="1:1" hidden="1" x14ac:dyDescent="0.2">
      <c r="A15" t="b">
        <f>OR(10&gt;120,A10="Hi")</f>
        <v>1</v>
      </c>
    </row>
    <row r="16" spans="1:1" hidden="1" x14ac:dyDescent="0.2">
      <c r="A16" t="s">
        <v>178</v>
      </c>
    </row>
    <row r="17" spans="1:3" x14ac:dyDescent="0.2">
      <c r="A17" t="s">
        <v>179</v>
      </c>
      <c r="B17" t="s">
        <v>183</v>
      </c>
      <c r="C17" t="s">
        <v>184</v>
      </c>
    </row>
    <row r="18" spans="1:3" x14ac:dyDescent="0.2">
      <c r="A18" t="s">
        <v>126</v>
      </c>
      <c r="B18">
        <v>10</v>
      </c>
      <c r="C18" t="s">
        <v>185</v>
      </c>
    </row>
    <row r="19" spans="1:3" x14ac:dyDescent="0.2">
      <c r="A19" t="s">
        <v>126</v>
      </c>
      <c r="B19">
        <v>20</v>
      </c>
      <c r="C19" t="s">
        <v>186</v>
      </c>
    </row>
    <row r="20" spans="1:3" x14ac:dyDescent="0.2">
      <c r="A20" t="s">
        <v>130</v>
      </c>
      <c r="B20">
        <v>22</v>
      </c>
      <c r="C20" t="s">
        <v>176</v>
      </c>
    </row>
    <row r="21" spans="1:3" x14ac:dyDescent="0.2">
      <c r="A21" t="s">
        <v>131</v>
      </c>
      <c r="B21">
        <v>33</v>
      </c>
      <c r="C21" t="s">
        <v>186</v>
      </c>
    </row>
    <row r="22" spans="1:3" x14ac:dyDescent="0.2">
      <c r="A22" t="s">
        <v>180</v>
      </c>
      <c r="B22">
        <v>13</v>
      </c>
      <c r="C22" t="s">
        <v>187</v>
      </c>
    </row>
    <row r="23" spans="1:3" x14ac:dyDescent="0.2">
      <c r="A23" t="s">
        <v>126</v>
      </c>
      <c r="B23">
        <v>22</v>
      </c>
      <c r="C23" t="s">
        <v>185</v>
      </c>
    </row>
    <row r="24" spans="1:3" x14ac:dyDescent="0.2">
      <c r="A24" t="s">
        <v>126</v>
      </c>
      <c r="B24">
        <v>10</v>
      </c>
      <c r="C24" t="s">
        <v>176</v>
      </c>
    </row>
    <row r="25" spans="1:3" x14ac:dyDescent="0.2">
      <c r="A25" t="s">
        <v>181</v>
      </c>
      <c r="B25">
        <v>74</v>
      </c>
      <c r="C25" t="s">
        <v>188</v>
      </c>
    </row>
    <row r="26" spans="1:3" hidden="1" x14ac:dyDescent="0.2">
      <c r="A26" t="s">
        <v>178</v>
      </c>
    </row>
    <row r="27" spans="1:3" hidden="1" x14ac:dyDescent="0.2">
      <c r="A27">
        <f>SUMIF(A18:A25,"A",B18:B25)</f>
        <v>62</v>
      </c>
    </row>
    <row r="28" spans="1:3" hidden="1" x14ac:dyDescent="0.2">
      <c r="A28" t="s">
        <v>182</v>
      </c>
    </row>
    <row r="29" spans="1:3" hidden="1" x14ac:dyDescent="0.2">
      <c r="A29">
        <f>COUNTIF(A18:A25,"A")</f>
        <v>4</v>
      </c>
    </row>
    <row r="31" spans="1:3" x14ac:dyDescent="0.2">
      <c r="A31" t="s">
        <v>189</v>
      </c>
    </row>
    <row r="32" spans="1:3" x14ac:dyDescent="0.2">
      <c r="A32">
        <f>SUMIFS(B18:B24,A18:A24,"A",C18:C24,"HI")</f>
        <v>42</v>
      </c>
    </row>
    <row r="33" spans="1:1" x14ac:dyDescent="0.2">
      <c r="A33" t="s">
        <v>190</v>
      </c>
    </row>
    <row r="34" spans="1:1" x14ac:dyDescent="0.2">
      <c r="A34">
        <f>COUNTIFS(A18:A25,"A",C18:C25,"hi")</f>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E0C4-3BD2-4D9F-81B9-5B6E4FCCBD18}">
  <dimension ref="A1:O28"/>
  <sheetViews>
    <sheetView workbookViewId="0">
      <selection activeCell="M29" sqref="M29"/>
    </sheetView>
  </sheetViews>
  <sheetFormatPr defaultRowHeight="12.75" x14ac:dyDescent="0.2"/>
  <cols>
    <col min="13" max="13" width="32.140625" customWidth="1"/>
  </cols>
  <sheetData>
    <row r="1" spans="1:15" x14ac:dyDescent="0.2">
      <c r="A1" t="s">
        <v>179</v>
      </c>
      <c r="B1" t="s">
        <v>183</v>
      </c>
      <c r="C1" t="s">
        <v>184</v>
      </c>
    </row>
    <row r="3" spans="1:15" x14ac:dyDescent="0.2">
      <c r="F3">
        <v>11</v>
      </c>
      <c r="G3">
        <f>F3+F3</f>
        <v>22</v>
      </c>
      <c r="I3">
        <v>100</v>
      </c>
    </row>
    <row r="4" spans="1:15" x14ac:dyDescent="0.2">
      <c r="F4">
        <v>12</v>
      </c>
      <c r="G4">
        <f t="shared" ref="G4:G23" si="0">F4+F4</f>
        <v>24</v>
      </c>
      <c r="I4">
        <v>50</v>
      </c>
    </row>
    <row r="5" spans="1:15" x14ac:dyDescent="0.2">
      <c r="F5">
        <v>13</v>
      </c>
      <c r="G5">
        <f t="shared" si="0"/>
        <v>26</v>
      </c>
      <c r="I5">
        <v>0</v>
      </c>
      <c r="M5" s="13">
        <v>10</v>
      </c>
    </row>
    <row r="6" spans="1:15" x14ac:dyDescent="0.2">
      <c r="A6" t="s">
        <v>126</v>
      </c>
      <c r="B6">
        <v>10</v>
      </c>
      <c r="C6" t="s">
        <v>185</v>
      </c>
      <c r="F6">
        <v>14</v>
      </c>
      <c r="G6">
        <f t="shared" si="0"/>
        <v>28</v>
      </c>
      <c r="I6">
        <v>-50</v>
      </c>
      <c r="M6" s="14">
        <v>10</v>
      </c>
    </row>
    <row r="7" spans="1:15" x14ac:dyDescent="0.2">
      <c r="A7" t="s">
        <v>130</v>
      </c>
      <c r="B7">
        <v>22</v>
      </c>
      <c r="C7" t="s">
        <v>176</v>
      </c>
      <c r="F7">
        <v>15</v>
      </c>
      <c r="G7">
        <f t="shared" si="0"/>
        <v>30</v>
      </c>
      <c r="I7">
        <v>-100</v>
      </c>
    </row>
    <row r="8" spans="1:15" x14ac:dyDescent="0.2">
      <c r="A8" t="s">
        <v>131</v>
      </c>
      <c r="B8">
        <v>33</v>
      </c>
      <c r="C8" t="s">
        <v>186</v>
      </c>
      <c r="F8">
        <v>16</v>
      </c>
      <c r="G8">
        <f t="shared" si="0"/>
        <v>32</v>
      </c>
      <c r="I8">
        <v>-150</v>
      </c>
    </row>
    <row r="9" spans="1:15" x14ac:dyDescent="0.2">
      <c r="A9" t="s">
        <v>180</v>
      </c>
      <c r="B9">
        <v>13</v>
      </c>
      <c r="C9" t="s">
        <v>187</v>
      </c>
      <c r="F9">
        <v>17</v>
      </c>
      <c r="G9">
        <f t="shared" si="0"/>
        <v>34</v>
      </c>
      <c r="I9">
        <v>-200</v>
      </c>
    </row>
    <row r="10" spans="1:15" x14ac:dyDescent="0.2">
      <c r="A10" t="s">
        <v>192</v>
      </c>
      <c r="F10">
        <v>18</v>
      </c>
      <c r="G10">
        <f t="shared" si="0"/>
        <v>36</v>
      </c>
      <c r="I10">
        <v>-250</v>
      </c>
      <c r="M10" t="s">
        <v>200</v>
      </c>
      <c r="N10" t="s">
        <v>204</v>
      </c>
      <c r="O10" t="s">
        <v>207</v>
      </c>
    </row>
    <row r="11" spans="1:15" x14ac:dyDescent="0.2">
      <c r="A11">
        <f>MATCH("A",A6:A9,0)</f>
        <v>1</v>
      </c>
      <c r="F11">
        <v>19</v>
      </c>
      <c r="G11">
        <f t="shared" si="0"/>
        <v>38</v>
      </c>
      <c r="I11">
        <v>-300</v>
      </c>
      <c r="M11" t="s">
        <v>201</v>
      </c>
      <c r="N11" t="s">
        <v>205</v>
      </c>
      <c r="O11">
        <v>10</v>
      </c>
    </row>
    <row r="12" spans="1:15" x14ac:dyDescent="0.2">
      <c r="F12">
        <v>20</v>
      </c>
      <c r="G12">
        <f t="shared" si="0"/>
        <v>40</v>
      </c>
      <c r="I12">
        <v>-350</v>
      </c>
      <c r="M12" t="s">
        <v>201</v>
      </c>
      <c r="N12" t="s">
        <v>205</v>
      </c>
      <c r="O12">
        <v>11</v>
      </c>
    </row>
    <row r="13" spans="1:15" hidden="1" x14ac:dyDescent="0.2">
      <c r="A13" t="s">
        <v>193</v>
      </c>
      <c r="B13" t="s">
        <v>194</v>
      </c>
      <c r="C13" t="s">
        <v>195</v>
      </c>
      <c r="E13" t="s">
        <v>196</v>
      </c>
      <c r="F13">
        <v>21</v>
      </c>
      <c r="G13">
        <f t="shared" si="0"/>
        <v>42</v>
      </c>
      <c r="I13">
        <v>-400</v>
      </c>
      <c r="N13" t="s">
        <v>205</v>
      </c>
      <c r="O13">
        <v>12</v>
      </c>
    </row>
    <row r="14" spans="1:15" hidden="1" x14ac:dyDescent="0.2">
      <c r="A14" t="s">
        <v>197</v>
      </c>
      <c r="F14">
        <v>22</v>
      </c>
      <c r="G14">
        <f t="shared" si="0"/>
        <v>44</v>
      </c>
      <c r="I14">
        <v>-450</v>
      </c>
      <c r="N14" t="s">
        <v>205</v>
      </c>
      <c r="O14">
        <v>13</v>
      </c>
    </row>
    <row r="15" spans="1:15" x14ac:dyDescent="0.2">
      <c r="F15">
        <v>23</v>
      </c>
      <c r="G15">
        <f t="shared" si="0"/>
        <v>46</v>
      </c>
      <c r="I15">
        <v>-500</v>
      </c>
      <c r="M15" t="s">
        <v>202</v>
      </c>
      <c r="N15" t="s">
        <v>205</v>
      </c>
      <c r="O15">
        <v>14</v>
      </c>
    </row>
    <row r="16" spans="1:15" hidden="1" x14ac:dyDescent="0.2">
      <c r="A16">
        <f>MATCH("Bsc",B13:G13)</f>
        <v>2</v>
      </c>
      <c r="F16">
        <v>24</v>
      </c>
      <c r="G16">
        <f t="shared" si="0"/>
        <v>48</v>
      </c>
      <c r="I16">
        <v>-550</v>
      </c>
      <c r="N16" t="s">
        <v>205</v>
      </c>
      <c r="O16">
        <v>15</v>
      </c>
    </row>
    <row r="17" spans="1:15" x14ac:dyDescent="0.2">
      <c r="A17" t="s">
        <v>198</v>
      </c>
      <c r="F17">
        <v>25</v>
      </c>
      <c r="G17">
        <f t="shared" si="0"/>
        <v>50</v>
      </c>
      <c r="I17">
        <v>-600</v>
      </c>
      <c r="M17" t="s">
        <v>203</v>
      </c>
      <c r="N17" t="s">
        <v>205</v>
      </c>
      <c r="O17">
        <v>16</v>
      </c>
    </row>
    <row r="18" spans="1:15" x14ac:dyDescent="0.2">
      <c r="A18" t="s">
        <v>199</v>
      </c>
      <c r="F18">
        <v>26</v>
      </c>
      <c r="G18">
        <f t="shared" si="0"/>
        <v>52</v>
      </c>
      <c r="I18">
        <v>-650</v>
      </c>
      <c r="M18" t="s">
        <v>201</v>
      </c>
      <c r="N18" t="s">
        <v>205</v>
      </c>
      <c r="O18">
        <v>17</v>
      </c>
    </row>
    <row r="19" spans="1:15" x14ac:dyDescent="0.2">
      <c r="A19">
        <f>_xlfn.XMATCH(11,B6:B9,-1)</f>
        <v>1</v>
      </c>
      <c r="F19">
        <v>27</v>
      </c>
      <c r="G19">
        <f t="shared" si="0"/>
        <v>54</v>
      </c>
      <c r="I19">
        <v>-700</v>
      </c>
      <c r="M19" t="s">
        <v>201</v>
      </c>
      <c r="N19" t="s">
        <v>206</v>
      </c>
      <c r="O19">
        <v>18</v>
      </c>
    </row>
    <row r="20" spans="1:15" x14ac:dyDescent="0.2">
      <c r="F20">
        <v>28</v>
      </c>
      <c r="G20">
        <f t="shared" si="0"/>
        <v>56</v>
      </c>
      <c r="I20">
        <v>-750</v>
      </c>
      <c r="M20" t="s">
        <v>202</v>
      </c>
      <c r="N20" t="s">
        <v>205</v>
      </c>
      <c r="O20">
        <v>19</v>
      </c>
    </row>
    <row r="21" spans="1:15" x14ac:dyDescent="0.2">
      <c r="F21">
        <v>29</v>
      </c>
      <c r="G21">
        <f t="shared" si="0"/>
        <v>58</v>
      </c>
      <c r="I21">
        <v>-800</v>
      </c>
    </row>
    <row r="22" spans="1:15" x14ac:dyDescent="0.2">
      <c r="F22">
        <v>30</v>
      </c>
      <c r="G22">
        <f t="shared" si="0"/>
        <v>60</v>
      </c>
      <c r="I22">
        <v>-850</v>
      </c>
    </row>
    <row r="23" spans="1:15" x14ac:dyDescent="0.2">
      <c r="F23">
        <v>31</v>
      </c>
      <c r="G23">
        <f t="shared" si="0"/>
        <v>62</v>
      </c>
      <c r="I23">
        <v>-900</v>
      </c>
      <c r="M23" t="s">
        <v>208</v>
      </c>
    </row>
    <row r="24" spans="1:15" x14ac:dyDescent="0.2">
      <c r="I24">
        <v>-950</v>
      </c>
    </row>
    <row r="25" spans="1:15" x14ac:dyDescent="0.2">
      <c r="I25">
        <v>-1000</v>
      </c>
      <c r="M25">
        <f>SUMIFS(O11:O20,M11:M20,"a",N11:N20,"good")</f>
        <v>38</v>
      </c>
    </row>
    <row r="26" spans="1:15" x14ac:dyDescent="0.2">
      <c r="I26">
        <v>-1050</v>
      </c>
    </row>
    <row r="27" spans="1:15" x14ac:dyDescent="0.2">
      <c r="I27">
        <v>-1100</v>
      </c>
    </row>
    <row r="28" spans="1:15" x14ac:dyDescent="0.2">
      <c r="I28">
        <v>-1150</v>
      </c>
      <c r="M28">
        <f>SUMIF(M11:M20,"a",O11:O20)</f>
        <v>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B07F-0E5B-4CBD-8552-B2CF644DFA3F}">
  <dimension ref="A5:O25"/>
  <sheetViews>
    <sheetView workbookViewId="0">
      <selection activeCell="H10" sqref="H10"/>
    </sheetView>
  </sheetViews>
  <sheetFormatPr defaultRowHeight="12.75" x14ac:dyDescent="0.2"/>
  <cols>
    <col min="7" max="7" width="10.140625" bestFit="1" customWidth="1"/>
  </cols>
  <sheetData>
    <row r="5" spans="1:15" x14ac:dyDescent="0.2">
      <c r="A5" t="s">
        <v>201</v>
      </c>
      <c r="B5">
        <v>1</v>
      </c>
    </row>
    <row r="6" spans="1:15" x14ac:dyDescent="0.2">
      <c r="A6" t="s">
        <v>202</v>
      </c>
      <c r="B6">
        <v>2</v>
      </c>
    </row>
    <row r="7" spans="1:15" x14ac:dyDescent="0.2">
      <c r="A7" t="s">
        <v>203</v>
      </c>
      <c r="B7">
        <v>3</v>
      </c>
      <c r="K7">
        <v>1</v>
      </c>
      <c r="M7">
        <v>11</v>
      </c>
      <c r="N7">
        <v>1</v>
      </c>
    </row>
    <row r="8" spans="1:15" x14ac:dyDescent="0.2">
      <c r="K8">
        <v>2</v>
      </c>
      <c r="M8">
        <v>22</v>
      </c>
      <c r="O8">
        <v>2</v>
      </c>
    </row>
    <row r="9" spans="1:15" x14ac:dyDescent="0.2">
      <c r="H9" t="s">
        <v>209</v>
      </c>
      <c r="K9">
        <v>3</v>
      </c>
      <c r="M9">
        <v>33</v>
      </c>
    </row>
    <row r="10" spans="1:15" x14ac:dyDescent="0.2">
      <c r="B10">
        <f>_xlfn.XMATCH(4,B5:B7,-1)</f>
        <v>3</v>
      </c>
      <c r="K10">
        <v>4</v>
      </c>
      <c r="M10">
        <v>44</v>
      </c>
    </row>
    <row r="11" spans="1:15" x14ac:dyDescent="0.2">
      <c r="K11">
        <v>5</v>
      </c>
      <c r="M11">
        <v>55</v>
      </c>
    </row>
    <row r="12" spans="1:15" x14ac:dyDescent="0.2">
      <c r="K12">
        <v>6</v>
      </c>
      <c r="M12">
        <v>66</v>
      </c>
    </row>
    <row r="13" spans="1:15" x14ac:dyDescent="0.2">
      <c r="K13">
        <v>7</v>
      </c>
      <c r="M13">
        <v>77</v>
      </c>
    </row>
    <row r="14" spans="1:15" x14ac:dyDescent="0.2">
      <c r="K14">
        <v>8</v>
      </c>
      <c r="M14">
        <v>88</v>
      </c>
    </row>
    <row r="15" spans="1:15" x14ac:dyDescent="0.2">
      <c r="K15">
        <v>9</v>
      </c>
      <c r="M15">
        <v>99</v>
      </c>
    </row>
    <row r="16" spans="1:15" x14ac:dyDescent="0.2">
      <c r="B16" t="e" cm="1">
        <f t="array" aca="1" ref="B16" ca="1">randomebetween(0,100)</f>
        <v>#NAME?</v>
      </c>
    </row>
    <row r="18" spans="2:14" x14ac:dyDescent="0.2">
      <c r="G18" s="4">
        <v>36597</v>
      </c>
      <c r="H18">
        <f>WEEKDAY(G18)</f>
        <v>1</v>
      </c>
      <c r="N18">
        <v>7</v>
      </c>
    </row>
    <row r="19" spans="2:14" x14ac:dyDescent="0.2">
      <c r="B19">
        <f ca="1">RANDBETWEEN(0,100)</f>
        <v>35</v>
      </c>
      <c r="D19">
        <f ca="1">RAND()</f>
        <v>0.84248601243432497</v>
      </c>
      <c r="G19" s="4">
        <v>36600</v>
      </c>
      <c r="H19">
        <f t="shared" ref="H19:H20" si="0">WEEKDAY(G19)</f>
        <v>4</v>
      </c>
      <c r="K19">
        <v>7</v>
      </c>
    </row>
    <row r="20" spans="2:14" x14ac:dyDescent="0.2">
      <c r="B20">
        <f t="shared" ref="B20:B23" ca="1" si="1">RANDBETWEEN(0,100)</f>
        <v>44</v>
      </c>
      <c r="D20">
        <f t="shared" ref="D20:D25" ca="1" si="2">RAND()</f>
        <v>0.15273541035009097</v>
      </c>
      <c r="G20" s="4">
        <v>36659</v>
      </c>
      <c r="H20">
        <f t="shared" si="0"/>
        <v>7</v>
      </c>
    </row>
    <row r="21" spans="2:14" x14ac:dyDescent="0.2">
      <c r="B21">
        <f t="shared" ca="1" si="1"/>
        <v>24</v>
      </c>
      <c r="D21">
        <f t="shared" ca="1" si="2"/>
        <v>0.94599711773044426</v>
      </c>
    </row>
    <row r="22" spans="2:14" x14ac:dyDescent="0.2">
      <c r="B22">
        <f t="shared" ca="1" si="1"/>
        <v>86</v>
      </c>
      <c r="D22">
        <f t="shared" ca="1" si="2"/>
        <v>0.27400265323878537</v>
      </c>
    </row>
    <row r="23" spans="2:14" x14ac:dyDescent="0.2">
      <c r="B23">
        <f t="shared" ca="1" si="1"/>
        <v>53</v>
      </c>
      <c r="D23">
        <f t="shared" ca="1" si="2"/>
        <v>0.56885483838186468</v>
      </c>
    </row>
    <row r="24" spans="2:14" x14ac:dyDescent="0.2">
      <c r="D24">
        <f t="shared" ca="1" si="2"/>
        <v>3.9066845574648679E-2</v>
      </c>
    </row>
    <row r="25" spans="2:14" x14ac:dyDescent="0.2">
      <c r="D25">
        <f t="shared" ca="1" si="2"/>
        <v>0.72441113538361368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5F55-813F-491A-A762-DF4C6670C08C}">
  <dimension ref="A1:D17"/>
  <sheetViews>
    <sheetView workbookViewId="0">
      <selection activeCell="D2" sqref="D2:D13"/>
    </sheetView>
  </sheetViews>
  <sheetFormatPr defaultRowHeight="12.75" x14ac:dyDescent="0.2"/>
  <cols>
    <col min="1" max="1" width="18.42578125" customWidth="1"/>
    <col min="2" max="2" width="24.140625" customWidth="1"/>
    <col min="4" max="4" width="15.5703125" customWidth="1"/>
  </cols>
  <sheetData>
    <row r="1" spans="1:4" x14ac:dyDescent="0.2">
      <c r="A1" s="1" t="s">
        <v>132</v>
      </c>
      <c r="B1" s="1" t="s">
        <v>133</v>
      </c>
    </row>
    <row r="2" spans="1:4" x14ac:dyDescent="0.2">
      <c r="A2">
        <v>10</v>
      </c>
      <c r="B2">
        <v>9</v>
      </c>
      <c r="D2" s="1" t="s">
        <v>135</v>
      </c>
    </row>
    <row r="3" spans="1:4" x14ac:dyDescent="0.2">
      <c r="A3">
        <v>11</v>
      </c>
      <c r="B3">
        <v>8</v>
      </c>
      <c r="D3" s="1" t="s">
        <v>136</v>
      </c>
    </row>
    <row r="4" spans="1:4" x14ac:dyDescent="0.2">
      <c r="A4">
        <v>12</v>
      </c>
      <c r="B4">
        <v>7</v>
      </c>
      <c r="D4" s="1" t="s">
        <v>137</v>
      </c>
    </row>
    <row r="5" spans="1:4" x14ac:dyDescent="0.2">
      <c r="A5">
        <v>13</v>
      </c>
      <c r="B5">
        <v>6</v>
      </c>
      <c r="D5" s="1" t="s">
        <v>138</v>
      </c>
    </row>
    <row r="6" spans="1:4" x14ac:dyDescent="0.2">
      <c r="A6">
        <v>14</v>
      </c>
      <c r="B6">
        <v>5</v>
      </c>
      <c r="D6" s="1" t="s">
        <v>139</v>
      </c>
    </row>
    <row r="7" spans="1:4" x14ac:dyDescent="0.2">
      <c r="A7">
        <v>15</v>
      </c>
      <c r="B7">
        <v>4</v>
      </c>
      <c r="D7" s="1" t="s">
        <v>140</v>
      </c>
    </row>
    <row r="8" spans="1:4" x14ac:dyDescent="0.2">
      <c r="A8">
        <v>16</v>
      </c>
      <c r="B8">
        <v>3</v>
      </c>
      <c r="D8" s="1" t="s">
        <v>141</v>
      </c>
    </row>
    <row r="9" spans="1:4" x14ac:dyDescent="0.2">
      <c r="A9">
        <v>17</v>
      </c>
      <c r="B9">
        <v>2</v>
      </c>
      <c r="D9" s="1" t="s">
        <v>135</v>
      </c>
    </row>
    <row r="10" spans="1:4" x14ac:dyDescent="0.2">
      <c r="A10">
        <v>18</v>
      </c>
      <c r="B10">
        <v>1</v>
      </c>
      <c r="D10" s="1" t="s">
        <v>136</v>
      </c>
    </row>
    <row r="11" spans="1:4" x14ac:dyDescent="0.2">
      <c r="A11">
        <v>19</v>
      </c>
      <c r="B11">
        <v>0</v>
      </c>
      <c r="D11" s="1" t="s">
        <v>137</v>
      </c>
    </row>
    <row r="12" spans="1:4" x14ac:dyDescent="0.2">
      <c r="A12">
        <v>20</v>
      </c>
      <c r="B12">
        <v>-1</v>
      </c>
      <c r="D12" s="1" t="s">
        <v>138</v>
      </c>
    </row>
    <row r="13" spans="1:4" x14ac:dyDescent="0.2">
      <c r="A13">
        <v>21</v>
      </c>
      <c r="B13">
        <v>-2</v>
      </c>
      <c r="D13" s="1" t="s">
        <v>139</v>
      </c>
    </row>
    <row r="14" spans="1:4" x14ac:dyDescent="0.2">
      <c r="A14">
        <v>22</v>
      </c>
      <c r="B14">
        <v>-3</v>
      </c>
    </row>
    <row r="17" spans="1:1" x14ac:dyDescent="0.2">
      <c r="A17" s="7" t="s">
        <v>134</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D0CF8-BF0F-47C7-8B8D-12947C9BB660}">
  <dimension ref="A1:J71"/>
  <sheetViews>
    <sheetView workbookViewId="0">
      <selection activeCell="J7" sqref="J7"/>
    </sheetView>
  </sheetViews>
  <sheetFormatPr defaultRowHeight="12.75" x14ac:dyDescent="0.2"/>
  <cols>
    <col min="1" max="1" width="13.5703125" bestFit="1" customWidth="1"/>
    <col min="8" max="8" width="22.7109375" customWidth="1"/>
    <col min="9" max="9" width="14.140625" customWidth="1"/>
    <col min="10" max="10" width="13.85546875" customWidth="1"/>
  </cols>
  <sheetData>
    <row r="1" spans="1:10" ht="15" x14ac:dyDescent="0.25">
      <c r="A1" s="17" t="s">
        <v>210</v>
      </c>
      <c r="B1" s="17" t="s">
        <v>211</v>
      </c>
      <c r="C1" s="17" t="s">
        <v>212</v>
      </c>
      <c r="D1" s="17" t="s">
        <v>213</v>
      </c>
      <c r="E1" s="17" t="s">
        <v>214</v>
      </c>
      <c r="F1" s="17" t="s">
        <v>215</v>
      </c>
    </row>
    <row r="2" spans="1:10" x14ac:dyDescent="0.2">
      <c r="A2">
        <v>48</v>
      </c>
      <c r="B2" t="s">
        <v>216</v>
      </c>
      <c r="C2">
        <v>1</v>
      </c>
      <c r="D2">
        <v>2</v>
      </c>
      <c r="E2">
        <v>4</v>
      </c>
      <c r="F2">
        <f>SUM(C2,D2,E2)</f>
        <v>7</v>
      </c>
    </row>
    <row r="3" spans="1:10" x14ac:dyDescent="0.2">
      <c r="A3">
        <v>1</v>
      </c>
      <c r="B3" t="s">
        <v>10</v>
      </c>
      <c r="C3">
        <v>39</v>
      </c>
      <c r="D3">
        <v>41</v>
      </c>
      <c r="E3">
        <v>33</v>
      </c>
      <c r="F3">
        <f t="shared" ref="F3:F66" si="0">SUM(C3,D3,E3)</f>
        <v>113</v>
      </c>
      <c r="H3" t="s">
        <v>283</v>
      </c>
    </row>
    <row r="4" spans="1:10" x14ac:dyDescent="0.2">
      <c r="A4">
        <v>2</v>
      </c>
      <c r="B4" t="s">
        <v>217</v>
      </c>
      <c r="C4">
        <v>38</v>
      </c>
      <c r="D4">
        <v>32</v>
      </c>
      <c r="E4">
        <v>18</v>
      </c>
      <c r="F4">
        <f t="shared" si="0"/>
        <v>88</v>
      </c>
    </row>
    <row r="5" spans="1:10" x14ac:dyDescent="0.2">
      <c r="A5">
        <v>3</v>
      </c>
      <c r="B5" t="s">
        <v>218</v>
      </c>
      <c r="C5">
        <v>27</v>
      </c>
      <c r="D5">
        <v>14</v>
      </c>
      <c r="E5">
        <v>17</v>
      </c>
      <c r="F5">
        <f t="shared" si="0"/>
        <v>58</v>
      </c>
      <c r="H5">
        <f>MATCH("in*",B2:B20,0)</f>
        <v>1</v>
      </c>
    </row>
    <row r="6" spans="1:10" x14ac:dyDescent="0.2">
      <c r="A6">
        <v>4</v>
      </c>
      <c r="B6" t="s">
        <v>14</v>
      </c>
      <c r="C6">
        <v>22</v>
      </c>
      <c r="D6">
        <v>21</v>
      </c>
      <c r="E6">
        <v>22</v>
      </c>
      <c r="F6">
        <f t="shared" si="0"/>
        <v>65</v>
      </c>
      <c r="J6" s="1" t="s">
        <v>284</v>
      </c>
    </row>
    <row r="7" spans="1:10" x14ac:dyDescent="0.2">
      <c r="A7">
        <v>5</v>
      </c>
      <c r="B7" t="s">
        <v>219</v>
      </c>
      <c r="C7">
        <v>20</v>
      </c>
      <c r="D7">
        <v>28</v>
      </c>
      <c r="E7">
        <v>23</v>
      </c>
      <c r="F7">
        <f t="shared" si="0"/>
        <v>71</v>
      </c>
      <c r="H7">
        <v>1</v>
      </c>
      <c r="I7">
        <v>11</v>
      </c>
      <c r="J7" t="b">
        <f>H7&gt;I7</f>
        <v>0</v>
      </c>
    </row>
    <row r="8" spans="1:10" x14ac:dyDescent="0.2">
      <c r="A8">
        <v>6</v>
      </c>
      <c r="B8" t="s">
        <v>220</v>
      </c>
      <c r="C8">
        <v>17</v>
      </c>
      <c r="D8">
        <v>7</v>
      </c>
      <c r="E8">
        <v>22</v>
      </c>
      <c r="F8">
        <f t="shared" si="0"/>
        <v>46</v>
      </c>
      <c r="H8">
        <v>2</v>
      </c>
      <c r="I8">
        <v>33</v>
      </c>
      <c r="J8" t="b">
        <f t="shared" ref="J8:J25" si="1">H8&gt;I8</f>
        <v>0</v>
      </c>
    </row>
    <row r="9" spans="1:10" x14ac:dyDescent="0.2">
      <c r="A9">
        <v>7</v>
      </c>
      <c r="B9" t="s">
        <v>221</v>
      </c>
      <c r="C9">
        <v>10</v>
      </c>
      <c r="D9">
        <v>12</v>
      </c>
      <c r="E9">
        <v>14</v>
      </c>
      <c r="F9">
        <f t="shared" si="0"/>
        <v>36</v>
      </c>
      <c r="H9">
        <v>3</v>
      </c>
      <c r="I9">
        <v>55</v>
      </c>
      <c r="J9" t="b">
        <f t="shared" si="1"/>
        <v>0</v>
      </c>
    </row>
    <row r="10" spans="1:10" x14ac:dyDescent="0.2">
      <c r="A10">
        <v>8</v>
      </c>
      <c r="B10" t="s">
        <v>19</v>
      </c>
      <c r="C10">
        <v>10</v>
      </c>
      <c r="D10">
        <v>12</v>
      </c>
      <c r="E10">
        <v>11</v>
      </c>
      <c r="F10">
        <f t="shared" si="0"/>
        <v>33</v>
      </c>
      <c r="H10">
        <v>4</v>
      </c>
      <c r="I10">
        <v>77</v>
      </c>
      <c r="J10" t="b">
        <f t="shared" si="1"/>
        <v>0</v>
      </c>
    </row>
    <row r="11" spans="1:10" x14ac:dyDescent="0.2">
      <c r="A11">
        <v>9</v>
      </c>
      <c r="B11" t="s">
        <v>222</v>
      </c>
      <c r="C11">
        <v>10</v>
      </c>
      <c r="D11">
        <v>11</v>
      </c>
      <c r="E11">
        <v>16</v>
      </c>
      <c r="F11">
        <f t="shared" si="0"/>
        <v>37</v>
      </c>
      <c r="H11">
        <v>5</v>
      </c>
      <c r="I11">
        <v>99</v>
      </c>
      <c r="J11" t="b">
        <f t="shared" si="1"/>
        <v>0</v>
      </c>
    </row>
    <row r="12" spans="1:10" x14ac:dyDescent="0.2">
      <c r="A12">
        <v>10</v>
      </c>
      <c r="B12" t="s">
        <v>223</v>
      </c>
      <c r="C12">
        <v>10</v>
      </c>
      <c r="D12">
        <v>10</v>
      </c>
      <c r="E12">
        <v>20</v>
      </c>
      <c r="F12">
        <f t="shared" si="0"/>
        <v>40</v>
      </c>
      <c r="H12">
        <v>6</v>
      </c>
      <c r="I12">
        <v>121</v>
      </c>
      <c r="J12" t="b">
        <f t="shared" si="1"/>
        <v>0</v>
      </c>
    </row>
    <row r="13" spans="1:10" x14ac:dyDescent="0.2">
      <c r="A13">
        <v>11</v>
      </c>
      <c r="B13" t="s">
        <v>224</v>
      </c>
      <c r="C13">
        <v>7</v>
      </c>
      <c r="D13">
        <v>6</v>
      </c>
      <c r="E13">
        <v>11</v>
      </c>
      <c r="F13">
        <f t="shared" si="0"/>
        <v>24</v>
      </c>
      <c r="H13">
        <v>7</v>
      </c>
      <c r="I13">
        <v>143</v>
      </c>
      <c r="J13" t="b">
        <f t="shared" si="1"/>
        <v>0</v>
      </c>
    </row>
    <row r="14" spans="1:10" x14ac:dyDescent="0.2">
      <c r="A14">
        <v>12</v>
      </c>
      <c r="B14" t="s">
        <v>225</v>
      </c>
      <c r="C14">
        <v>7</v>
      </c>
      <c r="D14">
        <v>6</v>
      </c>
      <c r="E14">
        <v>8</v>
      </c>
      <c r="F14">
        <f t="shared" si="0"/>
        <v>21</v>
      </c>
      <c r="H14">
        <v>8</v>
      </c>
      <c r="I14">
        <v>165</v>
      </c>
      <c r="J14" t="b">
        <f t="shared" si="1"/>
        <v>0</v>
      </c>
    </row>
    <row r="15" spans="1:10" x14ac:dyDescent="0.2">
      <c r="A15">
        <v>13</v>
      </c>
      <c r="B15" t="s">
        <v>226</v>
      </c>
      <c r="C15">
        <v>7</v>
      </c>
      <c r="D15">
        <v>6</v>
      </c>
      <c r="E15">
        <v>7</v>
      </c>
      <c r="F15">
        <f t="shared" si="0"/>
        <v>20</v>
      </c>
      <c r="H15">
        <v>9</v>
      </c>
      <c r="I15">
        <v>187</v>
      </c>
      <c r="J15" t="b">
        <f t="shared" si="1"/>
        <v>0</v>
      </c>
    </row>
    <row r="16" spans="1:10" x14ac:dyDescent="0.2">
      <c r="A16">
        <v>14</v>
      </c>
      <c r="B16" t="s">
        <v>227</v>
      </c>
      <c r="C16">
        <v>7</v>
      </c>
      <c r="D16">
        <v>3</v>
      </c>
      <c r="E16">
        <v>5</v>
      </c>
      <c r="F16">
        <f t="shared" si="0"/>
        <v>15</v>
      </c>
      <c r="H16">
        <v>10</v>
      </c>
      <c r="I16">
        <v>209</v>
      </c>
      <c r="J16" t="b">
        <f t="shared" si="1"/>
        <v>0</v>
      </c>
    </row>
    <row r="17" spans="1:10" x14ac:dyDescent="0.2">
      <c r="A17">
        <v>15</v>
      </c>
      <c r="B17" t="s">
        <v>228</v>
      </c>
      <c r="C17">
        <v>6</v>
      </c>
      <c r="D17">
        <v>7</v>
      </c>
      <c r="E17">
        <v>7</v>
      </c>
      <c r="F17">
        <f t="shared" si="0"/>
        <v>20</v>
      </c>
      <c r="H17">
        <v>11</v>
      </c>
      <c r="I17">
        <v>1</v>
      </c>
      <c r="J17" t="b">
        <f t="shared" si="1"/>
        <v>1</v>
      </c>
    </row>
    <row r="18" spans="1:10" x14ac:dyDescent="0.2">
      <c r="A18">
        <v>16</v>
      </c>
      <c r="B18" t="s">
        <v>229</v>
      </c>
      <c r="C18">
        <v>6</v>
      </c>
      <c r="D18">
        <v>4</v>
      </c>
      <c r="E18">
        <v>10</v>
      </c>
      <c r="F18">
        <f t="shared" si="0"/>
        <v>20</v>
      </c>
      <c r="H18">
        <v>12</v>
      </c>
      <c r="I18">
        <v>2</v>
      </c>
      <c r="J18" t="b">
        <f t="shared" si="1"/>
        <v>1</v>
      </c>
    </row>
    <row r="19" spans="1:10" x14ac:dyDescent="0.2">
      <c r="A19">
        <v>17</v>
      </c>
      <c r="B19" t="s">
        <v>230</v>
      </c>
      <c r="C19">
        <v>4</v>
      </c>
      <c r="D19">
        <v>5</v>
      </c>
      <c r="E19">
        <v>5</v>
      </c>
      <c r="F19">
        <f t="shared" si="0"/>
        <v>14</v>
      </c>
      <c r="H19">
        <v>13</v>
      </c>
      <c r="I19">
        <v>3</v>
      </c>
      <c r="J19" t="b">
        <f t="shared" si="1"/>
        <v>1</v>
      </c>
    </row>
    <row r="20" spans="1:10" x14ac:dyDescent="0.2">
      <c r="A20">
        <v>18</v>
      </c>
      <c r="B20" t="s">
        <v>231</v>
      </c>
      <c r="C20">
        <v>4</v>
      </c>
      <c r="D20">
        <v>4</v>
      </c>
      <c r="E20">
        <v>3</v>
      </c>
      <c r="F20">
        <f t="shared" si="0"/>
        <v>11</v>
      </c>
      <c r="H20">
        <v>14</v>
      </c>
      <c r="I20">
        <v>4</v>
      </c>
      <c r="J20" t="b">
        <f t="shared" si="1"/>
        <v>1</v>
      </c>
    </row>
    <row r="21" spans="1:10" x14ac:dyDescent="0.2">
      <c r="A21">
        <v>19</v>
      </c>
      <c r="B21" t="s">
        <v>232</v>
      </c>
      <c r="C21">
        <v>4</v>
      </c>
      <c r="D21">
        <v>4</v>
      </c>
      <c r="E21">
        <v>2</v>
      </c>
      <c r="F21">
        <f t="shared" si="0"/>
        <v>10</v>
      </c>
      <c r="H21">
        <v>15</v>
      </c>
      <c r="I21">
        <v>5</v>
      </c>
      <c r="J21" t="b">
        <f t="shared" si="1"/>
        <v>1</v>
      </c>
    </row>
    <row r="22" spans="1:10" x14ac:dyDescent="0.2">
      <c r="A22">
        <v>20</v>
      </c>
      <c r="B22" t="s">
        <v>233</v>
      </c>
      <c r="C22">
        <v>4</v>
      </c>
      <c r="D22">
        <v>2</v>
      </c>
      <c r="E22">
        <v>2</v>
      </c>
      <c r="F22">
        <f t="shared" si="0"/>
        <v>8</v>
      </c>
      <c r="H22">
        <v>16</v>
      </c>
      <c r="I22">
        <v>6</v>
      </c>
      <c r="J22" t="b">
        <f t="shared" si="1"/>
        <v>1</v>
      </c>
    </row>
    <row r="23" spans="1:10" x14ac:dyDescent="0.2">
      <c r="A23">
        <v>21</v>
      </c>
      <c r="B23" t="s">
        <v>234</v>
      </c>
      <c r="C23">
        <v>4</v>
      </c>
      <c r="D23">
        <v>1</v>
      </c>
      <c r="E23">
        <v>4</v>
      </c>
      <c r="F23">
        <f t="shared" si="0"/>
        <v>9</v>
      </c>
      <c r="H23">
        <v>17</v>
      </c>
      <c r="I23">
        <v>7</v>
      </c>
      <c r="J23" t="b">
        <f t="shared" si="1"/>
        <v>1</v>
      </c>
    </row>
    <row r="24" spans="1:10" x14ac:dyDescent="0.2">
      <c r="A24">
        <v>22</v>
      </c>
      <c r="B24" t="s">
        <v>235</v>
      </c>
      <c r="C24">
        <v>3</v>
      </c>
      <c r="D24">
        <v>8</v>
      </c>
      <c r="E24">
        <v>6</v>
      </c>
      <c r="F24">
        <f t="shared" si="0"/>
        <v>17</v>
      </c>
      <c r="H24">
        <v>18</v>
      </c>
      <c r="I24">
        <v>8</v>
      </c>
      <c r="J24" t="b">
        <f t="shared" si="1"/>
        <v>1</v>
      </c>
    </row>
    <row r="25" spans="1:10" x14ac:dyDescent="0.2">
      <c r="A25">
        <v>23</v>
      </c>
      <c r="B25" t="s">
        <v>236</v>
      </c>
      <c r="C25">
        <v>3</v>
      </c>
      <c r="D25">
        <v>6</v>
      </c>
      <c r="E25">
        <v>0</v>
      </c>
      <c r="F25">
        <f t="shared" si="0"/>
        <v>9</v>
      </c>
      <c r="H25">
        <v>19</v>
      </c>
      <c r="I25">
        <v>9</v>
      </c>
      <c r="J25" t="b">
        <f t="shared" si="1"/>
        <v>1</v>
      </c>
    </row>
    <row r="26" spans="1:10" x14ac:dyDescent="0.2">
      <c r="A26">
        <v>24</v>
      </c>
      <c r="B26" t="s">
        <v>237</v>
      </c>
      <c r="C26">
        <v>3</v>
      </c>
      <c r="D26">
        <v>4</v>
      </c>
      <c r="E26">
        <v>6</v>
      </c>
      <c r="F26">
        <f t="shared" si="0"/>
        <v>13</v>
      </c>
    </row>
    <row r="27" spans="1:10" x14ac:dyDescent="0.2">
      <c r="A27">
        <v>25</v>
      </c>
      <c r="B27" t="s">
        <v>238</v>
      </c>
      <c r="C27">
        <v>3</v>
      </c>
      <c r="D27">
        <v>4</v>
      </c>
      <c r="E27">
        <v>4</v>
      </c>
      <c r="F27">
        <f t="shared" si="0"/>
        <v>11</v>
      </c>
    </row>
    <row r="28" spans="1:10" x14ac:dyDescent="0.2">
      <c r="A28">
        <v>26</v>
      </c>
      <c r="B28" t="s">
        <v>239</v>
      </c>
      <c r="C28">
        <v>3</v>
      </c>
      <c r="D28">
        <v>3</v>
      </c>
      <c r="E28">
        <v>2</v>
      </c>
      <c r="F28">
        <f t="shared" si="0"/>
        <v>8</v>
      </c>
    </row>
    <row r="29" spans="1:10" x14ac:dyDescent="0.2">
      <c r="A29">
        <v>27</v>
      </c>
      <c r="B29" t="s">
        <v>240</v>
      </c>
      <c r="C29">
        <v>3</v>
      </c>
      <c r="D29">
        <v>2</v>
      </c>
      <c r="E29">
        <v>2</v>
      </c>
      <c r="F29">
        <f t="shared" si="0"/>
        <v>7</v>
      </c>
    </row>
    <row r="30" spans="1:10" x14ac:dyDescent="0.2">
      <c r="A30">
        <v>28</v>
      </c>
      <c r="B30" t="s">
        <v>241</v>
      </c>
      <c r="C30">
        <v>3</v>
      </c>
      <c r="D30">
        <v>1</v>
      </c>
      <c r="E30">
        <v>5</v>
      </c>
      <c r="F30">
        <f t="shared" si="0"/>
        <v>9</v>
      </c>
    </row>
    <row r="31" spans="1:10" x14ac:dyDescent="0.2">
      <c r="A31">
        <v>29</v>
      </c>
      <c r="B31" t="s">
        <v>242</v>
      </c>
      <c r="C31">
        <v>3</v>
      </c>
      <c r="D31">
        <v>1</v>
      </c>
      <c r="E31">
        <v>3</v>
      </c>
      <c r="F31">
        <f t="shared" si="0"/>
        <v>7</v>
      </c>
    </row>
    <row r="32" spans="1:10" x14ac:dyDescent="0.2">
      <c r="A32">
        <v>30</v>
      </c>
      <c r="B32" t="s">
        <v>243</v>
      </c>
      <c r="C32">
        <v>3</v>
      </c>
      <c r="D32">
        <v>1</v>
      </c>
      <c r="E32">
        <v>2</v>
      </c>
      <c r="F32">
        <f t="shared" si="0"/>
        <v>6</v>
      </c>
    </row>
    <row r="33" spans="1:6" x14ac:dyDescent="0.2">
      <c r="A33">
        <v>31</v>
      </c>
      <c r="B33" t="s">
        <v>244</v>
      </c>
      <c r="C33">
        <v>3</v>
      </c>
      <c r="D33">
        <v>1</v>
      </c>
      <c r="E33">
        <v>1</v>
      </c>
      <c r="F33">
        <f t="shared" si="0"/>
        <v>5</v>
      </c>
    </row>
    <row r="34" spans="1:6" x14ac:dyDescent="0.2">
      <c r="A34">
        <v>32</v>
      </c>
      <c r="B34" t="s">
        <v>245</v>
      </c>
      <c r="C34">
        <v>3</v>
      </c>
      <c r="D34">
        <v>0</v>
      </c>
      <c r="E34">
        <v>2</v>
      </c>
      <c r="F34">
        <f t="shared" si="0"/>
        <v>5</v>
      </c>
    </row>
    <row r="35" spans="1:6" x14ac:dyDescent="0.2">
      <c r="A35">
        <v>33</v>
      </c>
      <c r="B35" t="s">
        <v>246</v>
      </c>
      <c r="C35">
        <v>2</v>
      </c>
      <c r="D35">
        <v>5</v>
      </c>
      <c r="E35">
        <v>1</v>
      </c>
      <c r="F35">
        <f t="shared" si="0"/>
        <v>8</v>
      </c>
    </row>
    <row r="36" spans="1:6" x14ac:dyDescent="0.2">
      <c r="A36">
        <v>34</v>
      </c>
      <c r="B36" t="s">
        <v>247</v>
      </c>
      <c r="C36">
        <v>2</v>
      </c>
      <c r="D36">
        <v>4</v>
      </c>
      <c r="E36">
        <v>6</v>
      </c>
      <c r="F36">
        <f t="shared" si="0"/>
        <v>12</v>
      </c>
    </row>
    <row r="37" spans="1:6" x14ac:dyDescent="0.2">
      <c r="A37">
        <v>35</v>
      </c>
      <c r="B37" t="s">
        <v>248</v>
      </c>
      <c r="C37">
        <v>2</v>
      </c>
      <c r="D37">
        <v>2</v>
      </c>
      <c r="E37">
        <v>9</v>
      </c>
      <c r="F37">
        <f t="shared" si="0"/>
        <v>13</v>
      </c>
    </row>
    <row r="38" spans="1:6" x14ac:dyDescent="0.2">
      <c r="A38">
        <v>36</v>
      </c>
      <c r="B38" t="s">
        <v>249</v>
      </c>
      <c r="C38">
        <v>2</v>
      </c>
      <c r="D38">
        <v>1</v>
      </c>
      <c r="E38">
        <v>1</v>
      </c>
      <c r="F38">
        <f t="shared" si="0"/>
        <v>4</v>
      </c>
    </row>
    <row r="39" spans="1:6" x14ac:dyDescent="0.2">
      <c r="A39">
        <v>36</v>
      </c>
      <c r="B39" t="s">
        <v>250</v>
      </c>
      <c r="C39">
        <v>2</v>
      </c>
      <c r="D39">
        <v>1</v>
      </c>
      <c r="E39">
        <v>1</v>
      </c>
      <c r="F39">
        <f t="shared" si="0"/>
        <v>4</v>
      </c>
    </row>
    <row r="40" spans="1:6" x14ac:dyDescent="0.2">
      <c r="A40">
        <v>38</v>
      </c>
      <c r="B40" t="s">
        <v>251</v>
      </c>
      <c r="C40">
        <v>2</v>
      </c>
      <c r="D40">
        <v>1</v>
      </c>
      <c r="E40">
        <v>0</v>
      </c>
      <c r="F40">
        <f t="shared" si="0"/>
        <v>3</v>
      </c>
    </row>
    <row r="41" spans="1:6" x14ac:dyDescent="0.2">
      <c r="A41">
        <v>39</v>
      </c>
      <c r="B41" t="s">
        <v>252</v>
      </c>
      <c r="C41">
        <v>2</v>
      </c>
      <c r="D41">
        <v>0</v>
      </c>
      <c r="E41">
        <v>2</v>
      </c>
      <c r="F41">
        <f t="shared" si="0"/>
        <v>4</v>
      </c>
    </row>
    <row r="42" spans="1:6" x14ac:dyDescent="0.2">
      <c r="A42">
        <v>39</v>
      </c>
      <c r="B42" t="s">
        <v>253</v>
      </c>
      <c r="C42">
        <v>2</v>
      </c>
      <c r="D42">
        <v>0</v>
      </c>
      <c r="E42">
        <v>2</v>
      </c>
      <c r="F42">
        <f t="shared" si="0"/>
        <v>4</v>
      </c>
    </row>
    <row r="43" spans="1:6" x14ac:dyDescent="0.2">
      <c r="A43">
        <v>41</v>
      </c>
      <c r="B43" t="s">
        <v>254</v>
      </c>
      <c r="C43">
        <v>2</v>
      </c>
      <c r="D43">
        <v>0</v>
      </c>
      <c r="E43">
        <v>1</v>
      </c>
      <c r="F43">
        <f t="shared" si="0"/>
        <v>3</v>
      </c>
    </row>
    <row r="44" spans="1:6" x14ac:dyDescent="0.2">
      <c r="A44">
        <v>42</v>
      </c>
      <c r="B44" t="s">
        <v>255</v>
      </c>
      <c r="C44">
        <v>2</v>
      </c>
      <c r="D44">
        <v>0</v>
      </c>
      <c r="E44">
        <v>0</v>
      </c>
      <c r="F44">
        <f t="shared" si="0"/>
        <v>2</v>
      </c>
    </row>
    <row r="45" spans="1:6" x14ac:dyDescent="0.2">
      <c r="A45">
        <v>42</v>
      </c>
      <c r="B45" t="s">
        <v>256</v>
      </c>
      <c r="C45">
        <v>2</v>
      </c>
      <c r="D45">
        <v>0</v>
      </c>
      <c r="E45">
        <v>0</v>
      </c>
      <c r="F45">
        <f t="shared" si="0"/>
        <v>2</v>
      </c>
    </row>
    <row r="46" spans="1:6" x14ac:dyDescent="0.2">
      <c r="A46">
        <v>44</v>
      </c>
      <c r="B46" t="s">
        <v>257</v>
      </c>
      <c r="C46">
        <v>1</v>
      </c>
      <c r="D46">
        <v>6</v>
      </c>
      <c r="E46">
        <v>12</v>
      </c>
      <c r="F46">
        <f t="shared" si="0"/>
        <v>19</v>
      </c>
    </row>
    <row r="47" spans="1:6" x14ac:dyDescent="0.2">
      <c r="A47">
        <v>45</v>
      </c>
      <c r="B47" t="s">
        <v>258</v>
      </c>
      <c r="C47">
        <v>1</v>
      </c>
      <c r="D47">
        <v>3</v>
      </c>
      <c r="E47">
        <v>3</v>
      </c>
      <c r="F47">
        <f t="shared" si="0"/>
        <v>7</v>
      </c>
    </row>
    <row r="48" spans="1:6" x14ac:dyDescent="0.2">
      <c r="A48">
        <v>46</v>
      </c>
      <c r="B48" t="s">
        <v>259</v>
      </c>
      <c r="C48">
        <v>1</v>
      </c>
      <c r="D48">
        <v>3</v>
      </c>
      <c r="E48">
        <v>0</v>
      </c>
      <c r="F48">
        <f t="shared" si="0"/>
        <v>4</v>
      </c>
    </row>
    <row r="49" spans="1:6" x14ac:dyDescent="0.2">
      <c r="A49">
        <v>46</v>
      </c>
      <c r="B49" t="s">
        <v>260</v>
      </c>
      <c r="C49">
        <v>1</v>
      </c>
      <c r="D49">
        <v>3</v>
      </c>
      <c r="E49">
        <v>0</v>
      </c>
      <c r="F49">
        <f t="shared" si="0"/>
        <v>4</v>
      </c>
    </row>
    <row r="50" spans="1:6" x14ac:dyDescent="0.2">
      <c r="A50">
        <v>49</v>
      </c>
      <c r="B50" t="s">
        <v>261</v>
      </c>
      <c r="C50">
        <v>1</v>
      </c>
      <c r="D50">
        <v>2</v>
      </c>
      <c r="E50">
        <v>3</v>
      </c>
      <c r="F50">
        <f t="shared" si="0"/>
        <v>6</v>
      </c>
    </row>
    <row r="51" spans="1:6" x14ac:dyDescent="0.2">
      <c r="A51">
        <v>50</v>
      </c>
      <c r="B51" t="s">
        <v>262</v>
      </c>
      <c r="C51">
        <v>1</v>
      </c>
      <c r="D51">
        <v>2</v>
      </c>
      <c r="E51">
        <v>1</v>
      </c>
      <c r="F51">
        <f t="shared" si="0"/>
        <v>4</v>
      </c>
    </row>
    <row r="52" spans="1:6" x14ac:dyDescent="0.2">
      <c r="A52">
        <v>50</v>
      </c>
      <c r="B52" t="s">
        <v>263</v>
      </c>
      <c r="C52">
        <v>1</v>
      </c>
      <c r="D52">
        <v>2</v>
      </c>
      <c r="E52">
        <v>1</v>
      </c>
      <c r="F52">
        <f t="shared" si="0"/>
        <v>4</v>
      </c>
    </row>
    <row r="53" spans="1:6" x14ac:dyDescent="0.2">
      <c r="A53">
        <v>52</v>
      </c>
      <c r="B53" t="s">
        <v>264</v>
      </c>
      <c r="C53">
        <v>1</v>
      </c>
      <c r="D53">
        <v>2</v>
      </c>
      <c r="E53">
        <v>0</v>
      </c>
      <c r="F53">
        <f t="shared" si="0"/>
        <v>3</v>
      </c>
    </row>
    <row r="54" spans="1:6" x14ac:dyDescent="0.2">
      <c r="A54">
        <v>53</v>
      </c>
      <c r="B54" t="s">
        <v>265</v>
      </c>
      <c r="C54">
        <v>1</v>
      </c>
      <c r="D54">
        <v>1</v>
      </c>
      <c r="E54">
        <v>5</v>
      </c>
      <c r="F54">
        <f t="shared" si="0"/>
        <v>7</v>
      </c>
    </row>
    <row r="55" spans="1:6" x14ac:dyDescent="0.2">
      <c r="A55">
        <v>54</v>
      </c>
      <c r="B55" t="s">
        <v>266</v>
      </c>
      <c r="C55">
        <v>1</v>
      </c>
      <c r="D55">
        <v>1</v>
      </c>
      <c r="E55">
        <v>4</v>
      </c>
      <c r="F55">
        <f t="shared" si="0"/>
        <v>6</v>
      </c>
    </row>
    <row r="56" spans="1:6" x14ac:dyDescent="0.2">
      <c r="A56">
        <v>55</v>
      </c>
      <c r="B56" t="s">
        <v>267</v>
      </c>
      <c r="C56">
        <v>1</v>
      </c>
      <c r="D56">
        <v>1</v>
      </c>
      <c r="E56">
        <v>3</v>
      </c>
      <c r="F56">
        <f t="shared" si="0"/>
        <v>5</v>
      </c>
    </row>
    <row r="57" spans="1:6" x14ac:dyDescent="0.2">
      <c r="A57">
        <v>56</v>
      </c>
      <c r="B57" t="s">
        <v>268</v>
      </c>
      <c r="C57">
        <v>1</v>
      </c>
      <c r="D57">
        <v>1</v>
      </c>
      <c r="E57">
        <v>2</v>
      </c>
      <c r="F57">
        <f t="shared" si="0"/>
        <v>4</v>
      </c>
    </row>
    <row r="58" spans="1:6" x14ac:dyDescent="0.2">
      <c r="A58">
        <v>56</v>
      </c>
      <c r="B58" t="s">
        <v>269</v>
      </c>
      <c r="C58">
        <v>1</v>
      </c>
      <c r="D58">
        <v>1</v>
      </c>
      <c r="E58">
        <v>2</v>
      </c>
      <c r="F58">
        <f t="shared" si="0"/>
        <v>4</v>
      </c>
    </row>
    <row r="59" spans="1:6" x14ac:dyDescent="0.2">
      <c r="A59">
        <v>58</v>
      </c>
      <c r="B59" t="s">
        <v>270</v>
      </c>
      <c r="C59">
        <v>1</v>
      </c>
      <c r="D59">
        <v>1</v>
      </c>
      <c r="E59">
        <v>0</v>
      </c>
      <c r="F59">
        <f t="shared" si="0"/>
        <v>2</v>
      </c>
    </row>
    <row r="60" spans="1:6" x14ac:dyDescent="0.2">
      <c r="A60">
        <v>59</v>
      </c>
      <c r="B60" t="s">
        <v>271</v>
      </c>
      <c r="C60">
        <v>1</v>
      </c>
      <c r="D60">
        <v>0</v>
      </c>
      <c r="E60">
        <v>1</v>
      </c>
      <c r="F60">
        <f t="shared" si="0"/>
        <v>2</v>
      </c>
    </row>
    <row r="61" spans="1:6" x14ac:dyDescent="0.2">
      <c r="A61">
        <v>59</v>
      </c>
      <c r="B61" t="s">
        <v>272</v>
      </c>
      <c r="C61">
        <v>1</v>
      </c>
      <c r="D61">
        <v>0</v>
      </c>
      <c r="E61">
        <v>1</v>
      </c>
      <c r="F61">
        <f t="shared" si="0"/>
        <v>2</v>
      </c>
    </row>
    <row r="62" spans="1:6" x14ac:dyDescent="0.2">
      <c r="A62">
        <v>59</v>
      </c>
      <c r="B62" t="s">
        <v>273</v>
      </c>
      <c r="C62">
        <v>1</v>
      </c>
      <c r="D62">
        <v>0</v>
      </c>
      <c r="E62">
        <v>1</v>
      </c>
      <c r="F62">
        <f t="shared" si="0"/>
        <v>2</v>
      </c>
    </row>
    <row r="63" spans="1:6" x14ac:dyDescent="0.2">
      <c r="A63">
        <v>59</v>
      </c>
      <c r="B63" t="s">
        <v>274</v>
      </c>
      <c r="C63">
        <v>1</v>
      </c>
      <c r="D63">
        <v>0</v>
      </c>
      <c r="E63">
        <v>1</v>
      </c>
      <c r="F63">
        <f t="shared" si="0"/>
        <v>2</v>
      </c>
    </row>
    <row r="64" spans="1:6" x14ac:dyDescent="0.2">
      <c r="A64">
        <v>63</v>
      </c>
      <c r="B64" t="s">
        <v>275</v>
      </c>
      <c r="C64">
        <v>1</v>
      </c>
      <c r="D64">
        <v>0</v>
      </c>
      <c r="E64">
        <v>0</v>
      </c>
      <c r="F64">
        <f t="shared" si="0"/>
        <v>1</v>
      </c>
    </row>
    <row r="65" spans="1:6" x14ac:dyDescent="0.2">
      <c r="A65">
        <v>63</v>
      </c>
      <c r="B65" t="s">
        <v>276</v>
      </c>
      <c r="C65">
        <v>1</v>
      </c>
      <c r="D65">
        <v>0</v>
      </c>
      <c r="E65">
        <v>0</v>
      </c>
      <c r="F65">
        <f t="shared" si="0"/>
        <v>1</v>
      </c>
    </row>
    <row r="66" spans="1:6" x14ac:dyDescent="0.2">
      <c r="A66">
        <v>63</v>
      </c>
      <c r="B66" t="s">
        <v>277</v>
      </c>
      <c r="C66">
        <v>1</v>
      </c>
      <c r="D66">
        <v>0</v>
      </c>
      <c r="E66">
        <v>0</v>
      </c>
      <c r="F66">
        <f t="shared" si="0"/>
        <v>1</v>
      </c>
    </row>
    <row r="67" spans="1:6" x14ac:dyDescent="0.2">
      <c r="A67">
        <v>66</v>
      </c>
      <c r="B67" t="s">
        <v>278</v>
      </c>
      <c r="C67">
        <v>0</v>
      </c>
      <c r="D67">
        <v>4</v>
      </c>
      <c r="E67">
        <v>1</v>
      </c>
      <c r="F67">
        <f t="shared" ref="F67:F71" si="2">SUM(C67,D67,E67)</f>
        <v>5</v>
      </c>
    </row>
    <row r="68" spans="1:6" x14ac:dyDescent="0.2">
      <c r="A68">
        <v>67</v>
      </c>
      <c r="B68" t="s">
        <v>279</v>
      </c>
      <c r="C68">
        <v>0</v>
      </c>
      <c r="D68">
        <v>3</v>
      </c>
      <c r="E68">
        <v>4</v>
      </c>
      <c r="F68">
        <f t="shared" si="2"/>
        <v>7</v>
      </c>
    </row>
    <row r="69" spans="1:6" x14ac:dyDescent="0.2">
      <c r="A69">
        <v>68</v>
      </c>
      <c r="B69" t="s">
        <v>280</v>
      </c>
      <c r="C69">
        <v>0</v>
      </c>
      <c r="D69">
        <v>3</v>
      </c>
      <c r="E69">
        <v>2</v>
      </c>
      <c r="F69">
        <f t="shared" si="2"/>
        <v>5</v>
      </c>
    </row>
    <row r="70" spans="1:6" x14ac:dyDescent="0.2">
      <c r="A70">
        <v>69</v>
      </c>
      <c r="B70" t="s">
        <v>281</v>
      </c>
      <c r="C70">
        <v>0</v>
      </c>
      <c r="D70">
        <v>2</v>
      </c>
      <c r="E70">
        <v>2</v>
      </c>
      <c r="F70">
        <f t="shared" si="2"/>
        <v>4</v>
      </c>
    </row>
    <row r="71" spans="1:6" x14ac:dyDescent="0.2">
      <c r="A71">
        <v>70</v>
      </c>
      <c r="B71" t="s">
        <v>282</v>
      </c>
      <c r="C71">
        <v>0</v>
      </c>
      <c r="D71">
        <v>2</v>
      </c>
      <c r="E71">
        <v>1</v>
      </c>
      <c r="F71">
        <f t="shared" si="2"/>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AB1AD-E7AD-47DA-9623-BF4ADE3DCE10}">
  <dimension ref="A3:AS10"/>
  <sheetViews>
    <sheetView workbookViewId="0">
      <selection activeCell="D5" sqref="D5"/>
    </sheetView>
  </sheetViews>
  <sheetFormatPr defaultRowHeight="12.75" x14ac:dyDescent="0.2"/>
  <cols>
    <col min="1" max="1" width="15.5703125" bestFit="1" customWidth="1"/>
    <col min="2" max="2" width="17" bestFit="1" customWidth="1"/>
    <col min="3" max="3" width="9.140625" bestFit="1" customWidth="1"/>
    <col min="4" max="10" width="10.140625" bestFit="1" customWidth="1"/>
    <col min="11" max="27" width="9.140625" bestFit="1" customWidth="1"/>
    <col min="28" max="44" width="10.140625" bestFit="1" customWidth="1"/>
    <col min="45" max="45" width="11.7109375" bestFit="1" customWidth="1"/>
    <col min="46" max="46" width="11.140625" bestFit="1" customWidth="1"/>
    <col min="47" max="47" width="14.42578125" bestFit="1" customWidth="1"/>
    <col min="48" max="48" width="11.140625" bestFit="1" customWidth="1"/>
    <col min="49" max="49" width="14.42578125" bestFit="1" customWidth="1"/>
    <col min="50" max="50" width="11.140625" bestFit="1" customWidth="1"/>
    <col min="51" max="51" width="14.42578125" bestFit="1" customWidth="1"/>
    <col min="52" max="52" width="11.140625" bestFit="1" customWidth="1"/>
    <col min="53" max="53" width="14.42578125" bestFit="1" customWidth="1"/>
    <col min="54" max="54" width="12.140625" bestFit="1" customWidth="1"/>
    <col min="55" max="55" width="15.42578125" bestFit="1" customWidth="1"/>
    <col min="56" max="56" width="12.140625" bestFit="1" customWidth="1"/>
    <col min="57" max="57" width="15.42578125" bestFit="1" customWidth="1"/>
    <col min="58" max="58" width="12.140625" bestFit="1" customWidth="1"/>
    <col min="59" max="59" width="15.42578125" bestFit="1" customWidth="1"/>
    <col min="60" max="60" width="12.140625" bestFit="1" customWidth="1"/>
    <col min="61" max="61" width="15.42578125" bestFit="1" customWidth="1"/>
    <col min="62" max="62" width="12.140625" bestFit="1" customWidth="1"/>
    <col min="63" max="63" width="15.42578125" bestFit="1" customWidth="1"/>
    <col min="64" max="64" width="12.140625" bestFit="1" customWidth="1"/>
    <col min="65" max="65" width="15.42578125" bestFit="1" customWidth="1"/>
    <col min="66" max="66" width="12.140625" bestFit="1" customWidth="1"/>
    <col min="67" max="67" width="15.42578125" bestFit="1" customWidth="1"/>
    <col min="68" max="68" width="12.140625" bestFit="1" customWidth="1"/>
    <col min="69" max="69" width="15.42578125" bestFit="1" customWidth="1"/>
    <col min="70" max="70" width="12.140625" bestFit="1" customWidth="1"/>
    <col min="71" max="71" width="15.42578125" bestFit="1" customWidth="1"/>
    <col min="72" max="72" width="12.140625" bestFit="1" customWidth="1"/>
    <col min="73" max="73" width="15.42578125" bestFit="1" customWidth="1"/>
    <col min="74" max="74" width="12.140625" bestFit="1" customWidth="1"/>
    <col min="75" max="75" width="15.42578125" bestFit="1" customWidth="1"/>
    <col min="76" max="76" width="12.140625" bestFit="1" customWidth="1"/>
    <col min="77" max="77" width="15.42578125" bestFit="1" customWidth="1"/>
    <col min="78" max="78" width="12.140625" bestFit="1" customWidth="1"/>
    <col min="79" max="79" width="15.42578125" bestFit="1" customWidth="1"/>
    <col min="80" max="80" width="12.140625" bestFit="1" customWidth="1"/>
    <col min="81" max="81" width="15.42578125" bestFit="1" customWidth="1"/>
    <col min="82" max="82" width="12.140625" bestFit="1" customWidth="1"/>
    <col min="83" max="83" width="15.42578125" bestFit="1" customWidth="1"/>
    <col min="84" max="84" width="12.140625" bestFit="1" customWidth="1"/>
    <col min="85" max="85" width="15.42578125" bestFit="1" customWidth="1"/>
    <col min="86" max="86" width="12.140625" bestFit="1" customWidth="1"/>
    <col min="87" max="87" width="15.42578125" bestFit="1" customWidth="1"/>
    <col min="88" max="88" width="11.7109375" bestFit="1" customWidth="1"/>
  </cols>
  <sheetData>
    <row r="3" spans="1:45" x14ac:dyDescent="0.2">
      <c r="A3" s="24" t="s">
        <v>339</v>
      </c>
      <c r="B3" s="24" t="s">
        <v>336</v>
      </c>
    </row>
    <row r="4" spans="1:45" x14ac:dyDescent="0.2">
      <c r="A4" s="24" t="s">
        <v>338</v>
      </c>
      <c r="B4" t="s">
        <v>322</v>
      </c>
      <c r="C4" t="s">
        <v>294</v>
      </c>
      <c r="D4" t="s">
        <v>332</v>
      </c>
      <c r="E4" t="s">
        <v>319</v>
      </c>
      <c r="F4" t="s">
        <v>333</v>
      </c>
      <c r="G4" t="s">
        <v>334</v>
      </c>
      <c r="H4" t="s">
        <v>320</v>
      </c>
      <c r="I4" t="s">
        <v>335</v>
      </c>
      <c r="J4" t="s">
        <v>321</v>
      </c>
      <c r="K4" t="s">
        <v>323</v>
      </c>
      <c r="L4" t="s">
        <v>299</v>
      </c>
      <c r="M4" t="s">
        <v>302</v>
      </c>
      <c r="N4" t="s">
        <v>324</v>
      </c>
      <c r="O4" t="s">
        <v>305</v>
      </c>
      <c r="P4" t="s">
        <v>325</v>
      </c>
      <c r="Q4" t="s">
        <v>326</v>
      </c>
      <c r="R4" t="s">
        <v>307</v>
      </c>
      <c r="S4" t="s">
        <v>327</v>
      </c>
      <c r="T4" t="s">
        <v>328</v>
      </c>
      <c r="U4" t="s">
        <v>309</v>
      </c>
      <c r="V4" t="s">
        <v>329</v>
      </c>
      <c r="W4" t="s">
        <v>312</v>
      </c>
      <c r="X4" t="s">
        <v>314</v>
      </c>
      <c r="Y4" t="s">
        <v>330</v>
      </c>
      <c r="Z4" t="s">
        <v>317</v>
      </c>
      <c r="AA4" t="s">
        <v>331</v>
      </c>
      <c r="AB4" s="4">
        <v>43834</v>
      </c>
      <c r="AC4" s="4">
        <v>43839</v>
      </c>
      <c r="AD4" s="4">
        <v>43956</v>
      </c>
      <c r="AE4" s="4">
        <v>43961</v>
      </c>
      <c r="AF4" s="4">
        <v>43983</v>
      </c>
      <c r="AG4" s="4">
        <v>44049</v>
      </c>
      <c r="AH4" s="4">
        <v>44054</v>
      </c>
      <c r="AI4" s="4">
        <v>44076</v>
      </c>
      <c r="AJ4" s="4">
        <v>44172</v>
      </c>
      <c r="AK4" s="4">
        <v>44177</v>
      </c>
      <c r="AL4" s="4">
        <v>44198</v>
      </c>
      <c r="AM4" s="4">
        <v>44293</v>
      </c>
      <c r="AN4" s="4">
        <v>44298</v>
      </c>
      <c r="AO4" s="4">
        <v>44380</v>
      </c>
      <c r="AP4" s="4">
        <v>44385</v>
      </c>
      <c r="AQ4" s="4">
        <v>44473</v>
      </c>
      <c r="AR4" s="4">
        <v>44478</v>
      </c>
      <c r="AS4" t="s">
        <v>337</v>
      </c>
    </row>
    <row r="5" spans="1:45" x14ac:dyDescent="0.2">
      <c r="A5" s="25" t="s">
        <v>297</v>
      </c>
      <c r="B5" s="26">
        <v>8.99</v>
      </c>
      <c r="C5" s="26">
        <v>19.989999999999998</v>
      </c>
      <c r="D5" s="26">
        <v>19.989999999999998</v>
      </c>
      <c r="E5" s="26"/>
      <c r="F5" s="26"/>
      <c r="G5" s="26">
        <v>4.99</v>
      </c>
      <c r="H5" s="26"/>
      <c r="I5" s="26">
        <v>4.99</v>
      </c>
      <c r="J5" s="26"/>
      <c r="K5" s="26">
        <v>4.99</v>
      </c>
      <c r="L5" s="26"/>
      <c r="M5" s="26"/>
      <c r="N5" s="26"/>
      <c r="O5" s="26"/>
      <c r="P5" s="26"/>
      <c r="Q5" s="26"/>
      <c r="R5" s="26"/>
      <c r="S5" s="26">
        <v>8.99</v>
      </c>
      <c r="T5" s="26"/>
      <c r="U5" s="26"/>
      <c r="V5" s="26"/>
      <c r="W5" s="26">
        <v>19.989999999999998</v>
      </c>
      <c r="X5" s="26"/>
      <c r="Y5" s="26"/>
      <c r="Z5" s="26"/>
      <c r="AA5" s="26"/>
      <c r="AB5" s="26">
        <v>4.99</v>
      </c>
      <c r="AC5" s="26"/>
      <c r="AD5" s="26"/>
      <c r="AE5" s="26">
        <v>8.99</v>
      </c>
      <c r="AF5" s="26"/>
      <c r="AG5" s="26">
        <v>8.99</v>
      </c>
      <c r="AH5" s="26"/>
      <c r="AI5" s="26"/>
      <c r="AJ5" s="26">
        <v>1.99</v>
      </c>
      <c r="AK5" s="26"/>
      <c r="AL5" s="26">
        <v>15</v>
      </c>
      <c r="AM5" s="26"/>
      <c r="AN5" s="26">
        <v>19.989999999999998</v>
      </c>
      <c r="AO5" s="26">
        <v>19.989999999999998</v>
      </c>
      <c r="AP5" s="26"/>
      <c r="AQ5" s="26"/>
      <c r="AR5" s="26"/>
      <c r="AS5" s="26">
        <v>172.86</v>
      </c>
    </row>
    <row r="6" spans="1:45" x14ac:dyDescent="0.2">
      <c r="A6" s="25" t="s">
        <v>316</v>
      </c>
      <c r="B6" s="26"/>
      <c r="C6" s="26"/>
      <c r="D6" s="26"/>
      <c r="E6" s="26"/>
      <c r="F6" s="26"/>
      <c r="G6" s="26"/>
      <c r="H6" s="26"/>
      <c r="I6" s="26"/>
      <c r="J6" s="26"/>
      <c r="K6" s="26"/>
      <c r="L6" s="26"/>
      <c r="M6" s="26"/>
      <c r="N6" s="26"/>
      <c r="O6" s="26"/>
      <c r="P6" s="26"/>
      <c r="Q6" s="26"/>
      <c r="R6" s="26"/>
      <c r="S6" s="26"/>
      <c r="T6" s="26">
        <v>125</v>
      </c>
      <c r="U6" s="26"/>
      <c r="V6" s="26"/>
      <c r="W6" s="26"/>
      <c r="X6" s="26"/>
      <c r="Y6" s="26">
        <v>275</v>
      </c>
      <c r="Z6" s="26"/>
      <c r="AA6" s="26"/>
      <c r="AB6" s="26"/>
      <c r="AC6" s="26">
        <v>125</v>
      </c>
      <c r="AD6" s="26"/>
      <c r="AE6" s="26"/>
      <c r="AF6" s="26"/>
      <c r="AG6" s="26"/>
      <c r="AH6" s="26"/>
      <c r="AI6" s="26"/>
      <c r="AJ6" s="26"/>
      <c r="AK6" s="26"/>
      <c r="AL6" s="26"/>
      <c r="AM6" s="26"/>
      <c r="AN6" s="26"/>
      <c r="AO6" s="26"/>
      <c r="AP6" s="26"/>
      <c r="AQ6" s="26"/>
      <c r="AR6" s="26"/>
      <c r="AS6" s="26">
        <v>525</v>
      </c>
    </row>
    <row r="7" spans="1:45" x14ac:dyDescent="0.2">
      <c r="A7" s="25" t="s">
        <v>301</v>
      </c>
      <c r="B7" s="26"/>
      <c r="C7" s="26"/>
      <c r="D7" s="26"/>
      <c r="E7" s="26">
        <v>8.99</v>
      </c>
      <c r="F7" s="26"/>
      <c r="G7" s="26"/>
      <c r="H7" s="26"/>
      <c r="I7" s="26"/>
      <c r="J7" s="26"/>
      <c r="K7" s="26"/>
      <c r="L7" s="26">
        <v>19.989999999999998</v>
      </c>
      <c r="M7" s="26"/>
      <c r="N7" s="26"/>
      <c r="O7" s="26"/>
      <c r="P7" s="26">
        <v>4.99</v>
      </c>
      <c r="Q7" s="26"/>
      <c r="R7" s="26"/>
      <c r="S7" s="26"/>
      <c r="T7" s="26"/>
      <c r="U7" s="26"/>
      <c r="V7" s="26"/>
      <c r="W7" s="26"/>
      <c r="X7" s="26"/>
      <c r="Y7" s="26"/>
      <c r="Z7" s="26"/>
      <c r="AA7" s="26">
        <v>1.99</v>
      </c>
      <c r="AB7" s="26"/>
      <c r="AC7" s="26"/>
      <c r="AD7" s="26"/>
      <c r="AE7" s="26"/>
      <c r="AF7" s="26"/>
      <c r="AG7" s="26"/>
      <c r="AH7" s="26">
        <v>19.989999999999998</v>
      </c>
      <c r="AI7" s="26"/>
      <c r="AJ7" s="26"/>
      <c r="AK7" s="26"/>
      <c r="AL7" s="26"/>
      <c r="AM7" s="26"/>
      <c r="AN7" s="26"/>
      <c r="AO7" s="26"/>
      <c r="AP7" s="26"/>
      <c r="AQ7" s="26"/>
      <c r="AR7" s="26"/>
      <c r="AS7" s="26">
        <v>55.95</v>
      </c>
    </row>
    <row r="8" spans="1:45" x14ac:dyDescent="0.2">
      <c r="A8" s="25" t="s">
        <v>318</v>
      </c>
      <c r="B8" s="26"/>
      <c r="C8" s="26"/>
      <c r="D8" s="26"/>
      <c r="E8" s="26"/>
      <c r="F8" s="26"/>
      <c r="G8" s="26"/>
      <c r="H8" s="26">
        <v>4.99</v>
      </c>
      <c r="I8" s="26"/>
      <c r="J8" s="26">
        <v>15.99</v>
      </c>
      <c r="K8" s="26"/>
      <c r="L8" s="26"/>
      <c r="M8" s="26"/>
      <c r="N8" s="26">
        <v>4.99</v>
      </c>
      <c r="O8" s="26"/>
      <c r="P8" s="26"/>
      <c r="Q8" s="26"/>
      <c r="R8" s="26"/>
      <c r="S8" s="26"/>
      <c r="T8" s="26"/>
      <c r="U8" s="26"/>
      <c r="V8" s="26">
        <v>12.49</v>
      </c>
      <c r="W8" s="26"/>
      <c r="X8" s="26"/>
      <c r="Y8" s="26"/>
      <c r="Z8" s="26">
        <v>15.99</v>
      </c>
      <c r="AA8" s="26"/>
      <c r="AB8" s="26"/>
      <c r="AC8" s="26"/>
      <c r="AD8" s="26"/>
      <c r="AE8" s="26"/>
      <c r="AF8" s="26"/>
      <c r="AG8" s="26"/>
      <c r="AH8" s="26"/>
      <c r="AI8" s="26"/>
      <c r="AJ8" s="26"/>
      <c r="AK8" s="26"/>
      <c r="AL8" s="26"/>
      <c r="AM8" s="26">
        <v>4.99</v>
      </c>
      <c r="AN8" s="26"/>
      <c r="AO8" s="26"/>
      <c r="AP8" s="26">
        <v>23.95</v>
      </c>
      <c r="AQ8" s="26"/>
      <c r="AR8" s="26"/>
      <c r="AS8" s="26">
        <v>83.39</v>
      </c>
    </row>
    <row r="9" spans="1:45" x14ac:dyDescent="0.2">
      <c r="A9" s="25" t="s">
        <v>293</v>
      </c>
      <c r="B9" s="26"/>
      <c r="C9" s="26"/>
      <c r="D9" s="26"/>
      <c r="E9" s="26"/>
      <c r="F9" s="26">
        <v>1.29</v>
      </c>
      <c r="G9" s="26"/>
      <c r="H9" s="26"/>
      <c r="I9" s="26"/>
      <c r="J9" s="26"/>
      <c r="K9" s="26"/>
      <c r="L9" s="26"/>
      <c r="M9" s="26">
        <v>2.99</v>
      </c>
      <c r="N9" s="26"/>
      <c r="O9" s="26">
        <v>1.99</v>
      </c>
      <c r="P9" s="26"/>
      <c r="Q9" s="26">
        <v>1.29</v>
      </c>
      <c r="R9" s="26">
        <v>1.99</v>
      </c>
      <c r="S9" s="26"/>
      <c r="T9" s="26"/>
      <c r="U9" s="26">
        <v>4.99</v>
      </c>
      <c r="V9" s="26"/>
      <c r="W9" s="26"/>
      <c r="X9" s="26">
        <v>4.99</v>
      </c>
      <c r="Y9" s="26"/>
      <c r="Z9" s="26"/>
      <c r="AA9" s="26"/>
      <c r="AB9" s="26"/>
      <c r="AC9" s="26"/>
      <c r="AD9" s="26">
        <v>4.99</v>
      </c>
      <c r="AE9" s="26"/>
      <c r="AF9" s="26">
        <v>1.99</v>
      </c>
      <c r="AG9" s="26"/>
      <c r="AH9" s="26"/>
      <c r="AI9" s="26">
        <v>4.99</v>
      </c>
      <c r="AJ9" s="26"/>
      <c r="AK9" s="26">
        <v>1.29</v>
      </c>
      <c r="AL9" s="26"/>
      <c r="AM9" s="26"/>
      <c r="AN9" s="26"/>
      <c r="AO9" s="26"/>
      <c r="AP9" s="26"/>
      <c r="AQ9" s="26">
        <v>1.99</v>
      </c>
      <c r="AR9" s="26">
        <v>1.29</v>
      </c>
      <c r="AS9" s="26">
        <v>36.07</v>
      </c>
    </row>
    <row r="10" spans="1:45" x14ac:dyDescent="0.2">
      <c r="A10" s="25" t="s">
        <v>337</v>
      </c>
      <c r="B10" s="26">
        <v>8.99</v>
      </c>
      <c r="C10" s="26">
        <v>19.989999999999998</v>
      </c>
      <c r="D10" s="26">
        <v>19.989999999999998</v>
      </c>
      <c r="E10" s="26">
        <v>8.99</v>
      </c>
      <c r="F10" s="26">
        <v>1.29</v>
      </c>
      <c r="G10" s="26">
        <v>4.99</v>
      </c>
      <c r="H10" s="26">
        <v>4.99</v>
      </c>
      <c r="I10" s="26">
        <v>4.99</v>
      </c>
      <c r="J10" s="26">
        <v>15.99</v>
      </c>
      <c r="K10" s="26">
        <v>4.99</v>
      </c>
      <c r="L10" s="26">
        <v>19.989999999999998</v>
      </c>
      <c r="M10" s="26">
        <v>2.99</v>
      </c>
      <c r="N10" s="26">
        <v>4.99</v>
      </c>
      <c r="O10" s="26">
        <v>1.99</v>
      </c>
      <c r="P10" s="26">
        <v>4.99</v>
      </c>
      <c r="Q10" s="26">
        <v>1.29</v>
      </c>
      <c r="R10" s="26">
        <v>1.99</v>
      </c>
      <c r="S10" s="26">
        <v>8.99</v>
      </c>
      <c r="T10" s="26">
        <v>125</v>
      </c>
      <c r="U10" s="26">
        <v>4.99</v>
      </c>
      <c r="V10" s="26">
        <v>12.49</v>
      </c>
      <c r="W10" s="26">
        <v>19.989999999999998</v>
      </c>
      <c r="X10" s="26">
        <v>4.99</v>
      </c>
      <c r="Y10" s="26">
        <v>275</v>
      </c>
      <c r="Z10" s="26">
        <v>15.99</v>
      </c>
      <c r="AA10" s="26">
        <v>1.99</v>
      </c>
      <c r="AB10" s="26">
        <v>4.99</v>
      </c>
      <c r="AC10" s="26">
        <v>125</v>
      </c>
      <c r="AD10" s="26">
        <v>4.99</v>
      </c>
      <c r="AE10" s="26">
        <v>8.99</v>
      </c>
      <c r="AF10" s="26">
        <v>1.99</v>
      </c>
      <c r="AG10" s="26">
        <v>8.99</v>
      </c>
      <c r="AH10" s="26">
        <v>19.989999999999998</v>
      </c>
      <c r="AI10" s="26">
        <v>4.99</v>
      </c>
      <c r="AJ10" s="26">
        <v>1.99</v>
      </c>
      <c r="AK10" s="26">
        <v>1.29</v>
      </c>
      <c r="AL10" s="26">
        <v>15</v>
      </c>
      <c r="AM10" s="26">
        <v>4.99</v>
      </c>
      <c r="AN10" s="26">
        <v>19.989999999999998</v>
      </c>
      <c r="AO10" s="26">
        <v>19.989999999999998</v>
      </c>
      <c r="AP10" s="26">
        <v>23.95</v>
      </c>
      <c r="AQ10" s="26">
        <v>1.99</v>
      </c>
      <c r="AR10" s="26">
        <v>1.29</v>
      </c>
      <c r="AS10" s="26">
        <v>873.2700000000001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5441-2102-47B2-9C65-E6D3D0B35CFD}">
  <dimension ref="A1:O44"/>
  <sheetViews>
    <sheetView workbookViewId="0">
      <selection activeCell="D3" sqref="D3"/>
    </sheetView>
  </sheetViews>
  <sheetFormatPr defaultRowHeight="12.75" x14ac:dyDescent="0.2"/>
  <cols>
    <col min="1" max="1" width="14.28515625" bestFit="1" customWidth="1"/>
    <col min="6" max="6" width="14.5703125" customWidth="1"/>
    <col min="7" max="7" width="10.42578125" bestFit="1" customWidth="1"/>
    <col min="9" max="9" width="14.85546875" customWidth="1"/>
    <col min="10" max="10" width="19.5703125" customWidth="1"/>
  </cols>
  <sheetData>
    <row r="1" spans="1:15" ht="30" x14ac:dyDescent="0.2">
      <c r="A1" s="18" t="s">
        <v>285</v>
      </c>
      <c r="B1" s="19" t="s">
        <v>286</v>
      </c>
      <c r="C1" s="19" t="s">
        <v>287</v>
      </c>
      <c r="D1" s="19" t="s">
        <v>288</v>
      </c>
      <c r="E1" s="18" t="s">
        <v>289</v>
      </c>
      <c r="F1" s="18" t="s">
        <v>290</v>
      </c>
      <c r="G1" s="18" t="s">
        <v>215</v>
      </c>
    </row>
    <row r="2" spans="1:15" ht="15" x14ac:dyDescent="0.2">
      <c r="A2" s="20">
        <v>43983</v>
      </c>
      <c r="B2" s="21" t="s">
        <v>291</v>
      </c>
      <c r="C2" s="21" t="s">
        <v>292</v>
      </c>
      <c r="D2" s="21" t="s">
        <v>293</v>
      </c>
      <c r="E2" s="22">
        <v>95</v>
      </c>
      <c r="F2" s="22">
        <v>1.99</v>
      </c>
      <c r="G2" s="22">
        <v>189.05</v>
      </c>
    </row>
    <row r="3" spans="1:15" ht="15" x14ac:dyDescent="0.2">
      <c r="A3" s="22" t="s">
        <v>294</v>
      </c>
      <c r="B3" s="21" t="s">
        <v>295</v>
      </c>
      <c r="C3" s="21" t="s">
        <v>296</v>
      </c>
      <c r="D3" s="21" t="s">
        <v>297</v>
      </c>
      <c r="E3" s="22">
        <v>50</v>
      </c>
      <c r="F3" s="22">
        <v>19.989999999999998</v>
      </c>
      <c r="G3" s="22">
        <v>999.5</v>
      </c>
      <c r="J3" s="1" t="s">
        <v>358</v>
      </c>
    </row>
    <row r="4" spans="1:15" ht="15" x14ac:dyDescent="0.2">
      <c r="A4" s="20">
        <v>44076</v>
      </c>
      <c r="B4" s="21" t="s">
        <v>295</v>
      </c>
      <c r="C4" s="21" t="s">
        <v>298</v>
      </c>
      <c r="D4" s="21" t="s">
        <v>293</v>
      </c>
      <c r="E4" s="22">
        <v>36</v>
      </c>
      <c r="F4" s="22">
        <v>4.99</v>
      </c>
      <c r="G4" s="22">
        <v>179.64</v>
      </c>
    </row>
    <row r="5" spans="1:15" ht="30" x14ac:dyDescent="0.2">
      <c r="A5" s="22" t="s">
        <v>299</v>
      </c>
      <c r="B5" s="21" t="s">
        <v>295</v>
      </c>
      <c r="C5" s="21" t="s">
        <v>300</v>
      </c>
      <c r="D5" s="21" t="s">
        <v>301</v>
      </c>
      <c r="E5" s="22">
        <v>27</v>
      </c>
      <c r="F5" s="22">
        <v>19.989999999999998</v>
      </c>
      <c r="G5" s="22">
        <v>539.73</v>
      </c>
      <c r="I5" s="18" t="s">
        <v>285</v>
      </c>
      <c r="J5" s="19" t="s">
        <v>286</v>
      </c>
      <c r="K5" s="19" t="s">
        <v>287</v>
      </c>
      <c r="L5" s="19" t="s">
        <v>288</v>
      </c>
      <c r="M5" s="18" t="s">
        <v>289</v>
      </c>
      <c r="N5" s="18" t="s">
        <v>290</v>
      </c>
      <c r="O5" s="18" t="s">
        <v>215</v>
      </c>
    </row>
    <row r="6" spans="1:15" ht="30" x14ac:dyDescent="0.2">
      <c r="A6" s="22" t="s">
        <v>302</v>
      </c>
      <c r="B6" s="21" t="s">
        <v>303</v>
      </c>
      <c r="C6" s="21" t="s">
        <v>304</v>
      </c>
      <c r="D6" s="21" t="s">
        <v>293</v>
      </c>
      <c r="E6" s="22">
        <v>56</v>
      </c>
      <c r="F6" s="22">
        <v>2.99</v>
      </c>
      <c r="G6" s="22">
        <v>167.44</v>
      </c>
      <c r="I6" t="s">
        <v>359</v>
      </c>
    </row>
    <row r="7" spans="1:15" ht="15" x14ac:dyDescent="0.2">
      <c r="A7" s="20">
        <v>43834</v>
      </c>
      <c r="B7" s="21" t="s">
        <v>291</v>
      </c>
      <c r="C7" s="21" t="s">
        <v>292</v>
      </c>
      <c r="D7" s="21" t="s">
        <v>297</v>
      </c>
      <c r="E7" s="22">
        <v>60</v>
      </c>
      <c r="F7" s="22">
        <v>4.99</v>
      </c>
      <c r="G7" s="22">
        <v>299.39999999999998</v>
      </c>
    </row>
    <row r="8" spans="1:15" ht="30" x14ac:dyDescent="0.2">
      <c r="A8" s="22" t="s">
        <v>305</v>
      </c>
      <c r="B8" s="21" t="s">
        <v>295</v>
      </c>
      <c r="C8" s="21" t="s">
        <v>306</v>
      </c>
      <c r="D8" s="21" t="s">
        <v>293</v>
      </c>
      <c r="E8" s="22">
        <v>75</v>
      </c>
      <c r="F8" s="22">
        <v>1.99</v>
      </c>
      <c r="G8" s="22">
        <v>149.25</v>
      </c>
      <c r="I8" t="s">
        <v>307</v>
      </c>
      <c r="L8" t="str">
        <f ca="1">LOOKUP(I8,A2:G44,D2:D46)</f>
        <v>Pencil</v>
      </c>
    </row>
    <row r="9" spans="1:15" ht="15" x14ac:dyDescent="0.2">
      <c r="A9" s="20">
        <v>43956</v>
      </c>
      <c r="B9" s="21" t="s">
        <v>295</v>
      </c>
      <c r="C9" s="21" t="s">
        <v>298</v>
      </c>
      <c r="D9" s="21" t="s">
        <v>293</v>
      </c>
      <c r="E9" s="22">
        <v>90</v>
      </c>
      <c r="F9" s="22">
        <v>4.99</v>
      </c>
      <c r="G9" s="22">
        <v>449.1</v>
      </c>
    </row>
    <row r="10" spans="1:15" ht="30" x14ac:dyDescent="0.2">
      <c r="A10" s="22" t="s">
        <v>307</v>
      </c>
      <c r="B10" s="21" t="s">
        <v>303</v>
      </c>
      <c r="C10" s="21" t="s">
        <v>308</v>
      </c>
      <c r="D10" s="21" t="s">
        <v>293</v>
      </c>
      <c r="E10" s="22">
        <v>32</v>
      </c>
      <c r="F10" s="22">
        <v>1.99</v>
      </c>
      <c r="G10" s="22">
        <v>63.68</v>
      </c>
    </row>
    <row r="11" spans="1:15" ht="15" x14ac:dyDescent="0.2">
      <c r="A11" s="20">
        <v>44049</v>
      </c>
      <c r="B11" s="21" t="s">
        <v>291</v>
      </c>
      <c r="C11" s="21" t="s">
        <v>292</v>
      </c>
      <c r="D11" s="21" t="s">
        <v>297</v>
      </c>
      <c r="E11" s="22">
        <v>60</v>
      </c>
      <c r="F11" s="22">
        <v>8.99</v>
      </c>
      <c r="G11" s="22">
        <v>539.4</v>
      </c>
    </row>
    <row r="12" spans="1:15" ht="30" x14ac:dyDescent="0.2">
      <c r="A12" s="22" t="s">
        <v>309</v>
      </c>
      <c r="B12" s="21" t="s">
        <v>295</v>
      </c>
      <c r="C12" s="21" t="s">
        <v>310</v>
      </c>
      <c r="D12" s="21" t="s">
        <v>293</v>
      </c>
      <c r="E12" s="22">
        <v>90</v>
      </c>
      <c r="F12" s="22">
        <v>4.99</v>
      </c>
      <c r="G12" s="22">
        <v>449.1</v>
      </c>
    </row>
    <row r="13" spans="1:15" ht="30" x14ac:dyDescent="0.2">
      <c r="A13" s="20">
        <v>44172</v>
      </c>
      <c r="B13" s="21" t="s">
        <v>291</v>
      </c>
      <c r="C13" s="21" t="s">
        <v>311</v>
      </c>
      <c r="D13" s="21" t="s">
        <v>297</v>
      </c>
      <c r="E13" s="22">
        <v>29</v>
      </c>
      <c r="F13" s="22">
        <v>1.99</v>
      </c>
      <c r="G13" s="22">
        <v>57.71</v>
      </c>
    </row>
    <row r="14" spans="1:15" ht="30" x14ac:dyDescent="0.2">
      <c r="A14" s="22" t="s">
        <v>312</v>
      </c>
      <c r="B14" s="21" t="s">
        <v>291</v>
      </c>
      <c r="C14" s="21" t="s">
        <v>313</v>
      </c>
      <c r="D14" s="21" t="s">
        <v>297</v>
      </c>
      <c r="E14" s="22">
        <v>81</v>
      </c>
      <c r="F14" s="22">
        <v>19.989999999999998</v>
      </c>
      <c r="G14" s="23">
        <v>1619.19</v>
      </c>
    </row>
    <row r="15" spans="1:15" ht="30" x14ac:dyDescent="0.2">
      <c r="A15" s="22" t="s">
        <v>314</v>
      </c>
      <c r="B15" s="21" t="s">
        <v>291</v>
      </c>
      <c r="C15" s="21" t="s">
        <v>292</v>
      </c>
      <c r="D15" s="21" t="s">
        <v>293</v>
      </c>
      <c r="E15" s="22">
        <v>35</v>
      </c>
      <c r="F15" s="22">
        <v>4.99</v>
      </c>
      <c r="G15" s="22">
        <v>174.65</v>
      </c>
    </row>
    <row r="16" spans="1:15" ht="15" x14ac:dyDescent="0.2">
      <c r="A16" s="20">
        <v>43839</v>
      </c>
      <c r="B16" s="21" t="s">
        <v>295</v>
      </c>
      <c r="C16" s="21" t="s">
        <v>315</v>
      </c>
      <c r="D16" s="21" t="s">
        <v>316</v>
      </c>
      <c r="E16" s="22">
        <v>2</v>
      </c>
      <c r="F16" s="22">
        <v>125</v>
      </c>
      <c r="G16" s="22">
        <v>250</v>
      </c>
    </row>
    <row r="17" spans="1:7" ht="30" x14ac:dyDescent="0.2">
      <c r="A17" s="22" t="s">
        <v>317</v>
      </c>
      <c r="B17" s="21" t="s">
        <v>291</v>
      </c>
      <c r="C17" s="21" t="s">
        <v>292</v>
      </c>
      <c r="D17" s="21" t="s">
        <v>318</v>
      </c>
      <c r="E17" s="22">
        <v>16</v>
      </c>
      <c r="F17" s="22">
        <v>15.99</v>
      </c>
      <c r="G17" s="22">
        <v>255.84</v>
      </c>
    </row>
    <row r="18" spans="1:7" ht="15" x14ac:dyDescent="0.2">
      <c r="A18" s="20">
        <v>43961</v>
      </c>
      <c r="B18" s="21" t="s">
        <v>295</v>
      </c>
      <c r="C18" s="21" t="s">
        <v>310</v>
      </c>
      <c r="D18" s="21" t="s">
        <v>297</v>
      </c>
      <c r="E18" s="22">
        <v>28</v>
      </c>
      <c r="F18" s="22">
        <v>8.99</v>
      </c>
      <c r="G18" s="22">
        <v>251.72</v>
      </c>
    </row>
    <row r="19" spans="1:7" ht="30" x14ac:dyDescent="0.2">
      <c r="A19" s="22" t="s">
        <v>319</v>
      </c>
      <c r="B19" s="21" t="s">
        <v>291</v>
      </c>
      <c r="C19" s="21" t="s">
        <v>292</v>
      </c>
      <c r="D19" s="21" t="s">
        <v>301</v>
      </c>
      <c r="E19" s="22">
        <v>64</v>
      </c>
      <c r="F19" s="22">
        <v>8.99</v>
      </c>
      <c r="G19" s="22">
        <v>575.36</v>
      </c>
    </row>
    <row r="20" spans="1:7" ht="15" x14ac:dyDescent="0.2">
      <c r="A20" s="20">
        <v>44054</v>
      </c>
      <c r="B20" s="21" t="s">
        <v>291</v>
      </c>
      <c r="C20" s="21" t="s">
        <v>313</v>
      </c>
      <c r="D20" s="21" t="s">
        <v>301</v>
      </c>
      <c r="E20" s="22">
        <v>15</v>
      </c>
      <c r="F20" s="22">
        <v>19.989999999999998</v>
      </c>
      <c r="G20" s="22">
        <v>299.85000000000002</v>
      </c>
    </row>
    <row r="21" spans="1:7" ht="30" x14ac:dyDescent="0.2">
      <c r="A21" s="22" t="s">
        <v>320</v>
      </c>
      <c r="B21" s="21" t="s">
        <v>295</v>
      </c>
      <c r="C21" s="21" t="s">
        <v>296</v>
      </c>
      <c r="D21" s="21" t="s">
        <v>318</v>
      </c>
      <c r="E21" s="22">
        <v>96</v>
      </c>
      <c r="F21" s="22">
        <v>4.99</v>
      </c>
      <c r="G21" s="22">
        <v>479.04</v>
      </c>
    </row>
    <row r="22" spans="1:7" ht="15" x14ac:dyDescent="0.2">
      <c r="A22" s="20">
        <v>44177</v>
      </c>
      <c r="B22" s="21" t="s">
        <v>295</v>
      </c>
      <c r="C22" s="21" t="s">
        <v>315</v>
      </c>
      <c r="D22" s="21" t="s">
        <v>293</v>
      </c>
      <c r="E22" s="22">
        <v>67</v>
      </c>
      <c r="F22" s="22">
        <v>1.29</v>
      </c>
      <c r="G22" s="22">
        <v>86.43</v>
      </c>
    </row>
    <row r="23" spans="1:7" ht="30" x14ac:dyDescent="0.2">
      <c r="A23" s="22" t="s">
        <v>321</v>
      </c>
      <c r="B23" s="21" t="s">
        <v>291</v>
      </c>
      <c r="C23" s="21" t="s">
        <v>313</v>
      </c>
      <c r="D23" s="21" t="s">
        <v>318</v>
      </c>
      <c r="E23" s="22">
        <v>74</v>
      </c>
      <c r="F23" s="22">
        <v>15.99</v>
      </c>
      <c r="G23" s="23">
        <v>1183.26</v>
      </c>
    </row>
    <row r="24" spans="1:7" ht="30" x14ac:dyDescent="0.2">
      <c r="A24" s="22" t="s">
        <v>322</v>
      </c>
      <c r="B24" s="21" t="s">
        <v>295</v>
      </c>
      <c r="C24" s="21" t="s">
        <v>300</v>
      </c>
      <c r="D24" s="21" t="s">
        <v>297</v>
      </c>
      <c r="E24" s="22">
        <v>46</v>
      </c>
      <c r="F24" s="22">
        <v>8.99</v>
      </c>
      <c r="G24" s="22">
        <v>413.54</v>
      </c>
    </row>
    <row r="25" spans="1:7" ht="15" x14ac:dyDescent="0.2">
      <c r="A25" s="20">
        <v>44198</v>
      </c>
      <c r="B25" s="21" t="s">
        <v>295</v>
      </c>
      <c r="C25" s="21" t="s">
        <v>315</v>
      </c>
      <c r="D25" s="21" t="s">
        <v>297</v>
      </c>
      <c r="E25" s="22">
        <v>87</v>
      </c>
      <c r="F25" s="22">
        <v>15</v>
      </c>
      <c r="G25" s="23">
        <v>1305</v>
      </c>
    </row>
    <row r="26" spans="1:7" ht="30" x14ac:dyDescent="0.2">
      <c r="A26" s="22" t="s">
        <v>323</v>
      </c>
      <c r="B26" s="21" t="s">
        <v>291</v>
      </c>
      <c r="C26" s="21" t="s">
        <v>292</v>
      </c>
      <c r="D26" s="21" t="s">
        <v>297</v>
      </c>
      <c r="E26" s="22">
        <v>4</v>
      </c>
      <c r="F26" s="22">
        <v>4.99</v>
      </c>
      <c r="G26" s="22">
        <v>19.96</v>
      </c>
    </row>
    <row r="27" spans="1:7" ht="15" x14ac:dyDescent="0.2">
      <c r="A27" s="20">
        <v>44380</v>
      </c>
      <c r="B27" s="21" t="s">
        <v>303</v>
      </c>
      <c r="C27" s="21" t="s">
        <v>304</v>
      </c>
      <c r="D27" s="21" t="s">
        <v>297</v>
      </c>
      <c r="E27" s="22">
        <v>7</v>
      </c>
      <c r="F27" s="22">
        <v>19.989999999999998</v>
      </c>
      <c r="G27" s="22">
        <v>139.93</v>
      </c>
    </row>
    <row r="28" spans="1:7" ht="30" x14ac:dyDescent="0.2">
      <c r="A28" s="22" t="s">
        <v>324</v>
      </c>
      <c r="B28" s="21" t="s">
        <v>295</v>
      </c>
      <c r="C28" s="21" t="s">
        <v>298</v>
      </c>
      <c r="D28" s="21" t="s">
        <v>318</v>
      </c>
      <c r="E28" s="22">
        <v>50</v>
      </c>
      <c r="F28" s="22">
        <v>4.99</v>
      </c>
      <c r="G28" s="22">
        <v>249.5</v>
      </c>
    </row>
    <row r="29" spans="1:7" ht="30" x14ac:dyDescent="0.2">
      <c r="A29" s="20">
        <v>44473</v>
      </c>
      <c r="B29" s="21" t="s">
        <v>295</v>
      </c>
      <c r="C29" s="21" t="s">
        <v>306</v>
      </c>
      <c r="D29" s="21" t="s">
        <v>293</v>
      </c>
      <c r="E29" s="22">
        <v>66</v>
      </c>
      <c r="F29" s="22">
        <v>1.99</v>
      </c>
      <c r="G29" s="22">
        <v>131.34</v>
      </c>
    </row>
    <row r="30" spans="1:7" ht="30" x14ac:dyDescent="0.2">
      <c r="A30" s="22" t="s">
        <v>325</v>
      </c>
      <c r="B30" s="21" t="s">
        <v>291</v>
      </c>
      <c r="C30" s="21" t="s">
        <v>311</v>
      </c>
      <c r="D30" s="21" t="s">
        <v>301</v>
      </c>
      <c r="E30" s="22">
        <v>96</v>
      </c>
      <c r="F30" s="22">
        <v>4.99</v>
      </c>
      <c r="G30" s="22">
        <v>479.04</v>
      </c>
    </row>
    <row r="31" spans="1:7" ht="30" x14ac:dyDescent="0.2">
      <c r="A31" s="22" t="s">
        <v>326</v>
      </c>
      <c r="B31" s="21" t="s">
        <v>295</v>
      </c>
      <c r="C31" s="21" t="s">
        <v>300</v>
      </c>
      <c r="D31" s="21" t="s">
        <v>293</v>
      </c>
      <c r="E31" s="22">
        <v>53</v>
      </c>
      <c r="F31" s="22">
        <v>1.29</v>
      </c>
      <c r="G31" s="22">
        <v>68.37</v>
      </c>
    </row>
    <row r="32" spans="1:7" ht="30" x14ac:dyDescent="0.2">
      <c r="A32" s="22" t="s">
        <v>327</v>
      </c>
      <c r="B32" s="21" t="s">
        <v>295</v>
      </c>
      <c r="C32" s="21" t="s">
        <v>300</v>
      </c>
      <c r="D32" s="21" t="s">
        <v>297</v>
      </c>
      <c r="E32" s="22">
        <v>80</v>
      </c>
      <c r="F32" s="22">
        <v>8.99</v>
      </c>
      <c r="G32" s="22">
        <v>719.2</v>
      </c>
    </row>
    <row r="33" spans="1:7" ht="30" x14ac:dyDescent="0.2">
      <c r="A33" s="22" t="s">
        <v>328</v>
      </c>
      <c r="B33" s="21" t="s">
        <v>295</v>
      </c>
      <c r="C33" s="21" t="s">
        <v>296</v>
      </c>
      <c r="D33" s="21" t="s">
        <v>316</v>
      </c>
      <c r="E33" s="22">
        <v>5</v>
      </c>
      <c r="F33" s="22">
        <v>125</v>
      </c>
      <c r="G33" s="22">
        <v>625</v>
      </c>
    </row>
    <row r="34" spans="1:7" ht="15" x14ac:dyDescent="0.2">
      <c r="A34" s="20">
        <v>44293</v>
      </c>
      <c r="B34" s="21" t="s">
        <v>291</v>
      </c>
      <c r="C34" s="21" t="s">
        <v>292</v>
      </c>
      <c r="D34" s="21" t="s">
        <v>318</v>
      </c>
      <c r="E34" s="22">
        <v>62</v>
      </c>
      <c r="F34" s="22">
        <v>4.99</v>
      </c>
      <c r="G34" s="22">
        <v>309.38</v>
      </c>
    </row>
    <row r="35" spans="1:7" ht="30" x14ac:dyDescent="0.2">
      <c r="A35" s="22" t="s">
        <v>329</v>
      </c>
      <c r="B35" s="21" t="s">
        <v>295</v>
      </c>
      <c r="C35" s="21" t="s">
        <v>310</v>
      </c>
      <c r="D35" s="21" t="s">
        <v>318</v>
      </c>
      <c r="E35" s="22">
        <v>55</v>
      </c>
      <c r="F35" s="22">
        <v>12.49</v>
      </c>
      <c r="G35" s="22">
        <v>686.95</v>
      </c>
    </row>
    <row r="36" spans="1:7" ht="15" x14ac:dyDescent="0.2">
      <c r="A36" s="20">
        <v>44385</v>
      </c>
      <c r="B36" s="21" t="s">
        <v>295</v>
      </c>
      <c r="C36" s="21" t="s">
        <v>296</v>
      </c>
      <c r="D36" s="21" t="s">
        <v>318</v>
      </c>
      <c r="E36" s="22">
        <v>42</v>
      </c>
      <c r="F36" s="22">
        <v>23.95</v>
      </c>
      <c r="G36" s="23">
        <v>1005.9</v>
      </c>
    </row>
    <row r="37" spans="1:7" ht="30" x14ac:dyDescent="0.2">
      <c r="A37" s="22" t="s">
        <v>330</v>
      </c>
      <c r="B37" s="21" t="s">
        <v>303</v>
      </c>
      <c r="C37" s="21" t="s">
        <v>304</v>
      </c>
      <c r="D37" s="21" t="s">
        <v>316</v>
      </c>
      <c r="E37" s="22">
        <v>3</v>
      </c>
      <c r="F37" s="22">
        <v>275</v>
      </c>
      <c r="G37" s="22">
        <v>825</v>
      </c>
    </row>
    <row r="38" spans="1:7" ht="15" x14ac:dyDescent="0.2">
      <c r="A38" s="20">
        <v>44478</v>
      </c>
      <c r="B38" s="21" t="s">
        <v>295</v>
      </c>
      <c r="C38" s="21" t="s">
        <v>300</v>
      </c>
      <c r="D38" s="21" t="s">
        <v>293</v>
      </c>
      <c r="E38" s="22">
        <v>7</v>
      </c>
      <c r="F38" s="22">
        <v>1.29</v>
      </c>
      <c r="G38" s="22">
        <v>9.0299999999999994</v>
      </c>
    </row>
    <row r="39" spans="1:7" ht="30" x14ac:dyDescent="0.2">
      <c r="A39" s="22" t="s">
        <v>331</v>
      </c>
      <c r="B39" s="21" t="s">
        <v>303</v>
      </c>
      <c r="C39" s="21" t="s">
        <v>304</v>
      </c>
      <c r="D39" s="21" t="s">
        <v>301</v>
      </c>
      <c r="E39" s="22">
        <v>76</v>
      </c>
      <c r="F39" s="22">
        <v>1.99</v>
      </c>
      <c r="G39" s="22">
        <v>151.24</v>
      </c>
    </row>
    <row r="40" spans="1:7" ht="30" x14ac:dyDescent="0.2">
      <c r="A40" s="22" t="s">
        <v>332</v>
      </c>
      <c r="B40" s="21" t="s">
        <v>303</v>
      </c>
      <c r="C40" s="21" t="s">
        <v>308</v>
      </c>
      <c r="D40" s="21" t="s">
        <v>297</v>
      </c>
      <c r="E40" s="22">
        <v>57</v>
      </c>
      <c r="F40" s="22">
        <v>19.989999999999998</v>
      </c>
      <c r="G40" s="23">
        <v>1139.43</v>
      </c>
    </row>
    <row r="41" spans="1:7" ht="30" x14ac:dyDescent="0.2">
      <c r="A41" s="22" t="s">
        <v>333</v>
      </c>
      <c r="B41" s="21" t="s">
        <v>295</v>
      </c>
      <c r="C41" s="21" t="s">
        <v>306</v>
      </c>
      <c r="D41" s="21" t="s">
        <v>293</v>
      </c>
      <c r="E41" s="22">
        <v>14</v>
      </c>
      <c r="F41" s="22">
        <v>1.29</v>
      </c>
      <c r="G41" s="22">
        <v>18.059999999999999</v>
      </c>
    </row>
    <row r="42" spans="1:7" ht="30" x14ac:dyDescent="0.2">
      <c r="A42" s="22" t="s">
        <v>334</v>
      </c>
      <c r="B42" s="21" t="s">
        <v>295</v>
      </c>
      <c r="C42" s="21" t="s">
        <v>298</v>
      </c>
      <c r="D42" s="21" t="s">
        <v>297</v>
      </c>
      <c r="E42" s="22">
        <v>11</v>
      </c>
      <c r="F42" s="22">
        <v>4.99</v>
      </c>
      <c r="G42" s="22">
        <v>54.89</v>
      </c>
    </row>
    <row r="43" spans="1:7" ht="15" x14ac:dyDescent="0.2">
      <c r="A43" s="20">
        <v>44298</v>
      </c>
      <c r="B43" s="21" t="s">
        <v>295</v>
      </c>
      <c r="C43" s="21" t="s">
        <v>298</v>
      </c>
      <c r="D43" s="21" t="s">
        <v>297</v>
      </c>
      <c r="E43" s="22">
        <v>94</v>
      </c>
      <c r="F43" s="22">
        <v>19.989999999999998</v>
      </c>
      <c r="G43" s="23">
        <v>1879.06</v>
      </c>
    </row>
    <row r="44" spans="1:7" ht="30" x14ac:dyDescent="0.2">
      <c r="A44" s="22" t="s">
        <v>335</v>
      </c>
      <c r="B44" s="21" t="s">
        <v>295</v>
      </c>
      <c r="C44" s="21" t="s">
        <v>306</v>
      </c>
      <c r="D44" s="21" t="s">
        <v>297</v>
      </c>
      <c r="E44" s="22">
        <v>28</v>
      </c>
      <c r="F44" s="22">
        <v>4.99</v>
      </c>
      <c r="G44" s="22">
        <v>139.72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0A2C-6B07-40D2-AC2F-6EFDADFDB3E7}">
  <dimension ref="A1:H19"/>
  <sheetViews>
    <sheetView tabSelected="1" topLeftCell="C1" workbookViewId="0">
      <selection activeCell="F20" sqref="F20"/>
    </sheetView>
  </sheetViews>
  <sheetFormatPr defaultRowHeight="12.75" x14ac:dyDescent="0.2"/>
  <cols>
    <col min="1" max="1" width="33.28515625" customWidth="1"/>
    <col min="2" max="2" width="24.28515625" bestFit="1" customWidth="1"/>
    <col min="3" max="3" width="26.7109375" bestFit="1" customWidth="1"/>
    <col min="4" max="4" width="21.85546875" bestFit="1" customWidth="1"/>
    <col min="5" max="5" width="19.85546875" bestFit="1" customWidth="1"/>
    <col min="6" max="6" width="31.85546875" bestFit="1" customWidth="1"/>
    <col min="7" max="7" width="17.7109375" customWidth="1"/>
    <col min="8" max="8" width="18.5703125" bestFit="1" customWidth="1"/>
  </cols>
  <sheetData>
    <row r="1" spans="1:8" ht="20.25" x14ac:dyDescent="0.3">
      <c r="A1" s="28" t="s">
        <v>340</v>
      </c>
    </row>
    <row r="3" spans="1:8" x14ac:dyDescent="0.2">
      <c r="B3" s="1" t="s">
        <v>341</v>
      </c>
      <c r="C3" s="1" t="s">
        <v>342</v>
      </c>
      <c r="D3" s="1" t="s">
        <v>343</v>
      </c>
      <c r="E3" s="1" t="s">
        <v>344</v>
      </c>
      <c r="F3" s="1" t="s">
        <v>345</v>
      </c>
      <c r="G3" s="1" t="s">
        <v>346</v>
      </c>
      <c r="H3" s="1" t="s">
        <v>347</v>
      </c>
    </row>
    <row r="4" spans="1:8" x14ac:dyDescent="0.2">
      <c r="B4" t="s">
        <v>348</v>
      </c>
      <c r="C4" t="str">
        <f>UPPER(B4)</f>
        <v xml:space="preserve">     ANGELA MATHEWS    </v>
      </c>
      <c r="D4" t="str">
        <f>PROPER(B4)</f>
        <v xml:space="preserve">     Angela Mathews    </v>
      </c>
      <c r="E4" t="str">
        <f>LOWER(B4)</f>
        <v xml:space="preserve">     angela mathews    </v>
      </c>
      <c r="F4" t="str">
        <f>TRIM(B4)</f>
        <v>ANGELA MATHEWS</v>
      </c>
      <c r="G4">
        <f>LEN(B4)</f>
        <v>23</v>
      </c>
      <c r="H4">
        <f>LEN(F4)</f>
        <v>14</v>
      </c>
    </row>
    <row r="5" spans="1:8" x14ac:dyDescent="0.2">
      <c r="B5" t="s">
        <v>349</v>
      </c>
      <c r="C5" t="str">
        <f t="shared" ref="C5:C9" si="0">UPPER(B5)</f>
        <v>JIM       PARSONS</v>
      </c>
      <c r="D5" t="str">
        <f t="shared" ref="D5:D9" si="1">PROPER(B5)</f>
        <v>Jim       Parsons</v>
      </c>
      <c r="E5" t="str">
        <f t="shared" ref="E5:E9" si="2">LOWER(B5)</f>
        <v>jim       parsons</v>
      </c>
      <c r="F5" t="str">
        <f t="shared" ref="F5:F9" si="3">TRIM(B5)</f>
        <v>JIM PARSONS</v>
      </c>
      <c r="G5">
        <f t="shared" ref="G5:G9" si="4">LEN(B5)</f>
        <v>17</v>
      </c>
      <c r="H5">
        <f t="shared" ref="H5:H9" si="5">LEN(F5)</f>
        <v>11</v>
      </c>
    </row>
    <row r="6" spans="1:8" x14ac:dyDescent="0.2">
      <c r="B6" t="s">
        <v>350</v>
      </c>
      <c r="C6" t="str">
        <f t="shared" si="0"/>
        <v xml:space="preserve">           BER LAMBERT</v>
      </c>
      <c r="D6" t="str">
        <f t="shared" si="1"/>
        <v xml:space="preserve">           Ber Lambert</v>
      </c>
      <c r="E6" t="str">
        <f t="shared" si="2"/>
        <v xml:space="preserve">           ber lambert</v>
      </c>
      <c r="F6" t="str">
        <f t="shared" si="3"/>
        <v>BER LAMBERT</v>
      </c>
      <c r="G6">
        <f t="shared" si="4"/>
        <v>22</v>
      </c>
      <c r="H6">
        <f t="shared" si="5"/>
        <v>11</v>
      </c>
    </row>
    <row r="7" spans="1:8" x14ac:dyDescent="0.2">
      <c r="B7" t="s">
        <v>351</v>
      </c>
      <c r="C7" t="str">
        <f t="shared" si="0"/>
        <v xml:space="preserve">    COLLINS SHAW   </v>
      </c>
      <c r="D7" t="str">
        <f t="shared" si="1"/>
        <v xml:space="preserve">    Collins Shaw   </v>
      </c>
      <c r="E7" t="str">
        <f t="shared" si="2"/>
        <v xml:space="preserve">    collins shaw   </v>
      </c>
      <c r="F7" t="str">
        <f t="shared" si="3"/>
        <v>Collins Shaw</v>
      </c>
      <c r="G7">
        <f t="shared" si="4"/>
        <v>19</v>
      </c>
      <c r="H7">
        <f t="shared" si="5"/>
        <v>12</v>
      </c>
    </row>
    <row r="8" spans="1:8" x14ac:dyDescent="0.2">
      <c r="B8" t="s">
        <v>352</v>
      </c>
      <c r="C8" t="str">
        <f t="shared" si="0"/>
        <v xml:space="preserve">    BRUCE STARK     </v>
      </c>
      <c r="D8" t="str">
        <f t="shared" si="1"/>
        <v xml:space="preserve">    Bruce Stark     </v>
      </c>
      <c r="E8" t="str">
        <f t="shared" si="2"/>
        <v xml:space="preserve">    bruce stark     </v>
      </c>
      <c r="F8" t="str">
        <f t="shared" si="3"/>
        <v>Bruce Stark</v>
      </c>
      <c r="G8">
        <f t="shared" si="4"/>
        <v>20</v>
      </c>
      <c r="H8">
        <f t="shared" si="5"/>
        <v>11</v>
      </c>
    </row>
    <row r="9" spans="1:8" x14ac:dyDescent="0.2">
      <c r="B9" s="29" t="s">
        <v>353</v>
      </c>
      <c r="C9" t="str">
        <f t="shared" si="0"/>
        <v>MSATUTORPY@GMAIL.COM</v>
      </c>
      <c r="D9" t="str">
        <f t="shared" si="1"/>
        <v>Msatutorpy@Gmail.Com</v>
      </c>
      <c r="E9" t="str">
        <f t="shared" si="2"/>
        <v>msatutorpy@gmail.com</v>
      </c>
      <c r="F9" t="str">
        <f t="shared" si="3"/>
        <v>msatutorpy@gmail.com</v>
      </c>
      <c r="G9">
        <f t="shared" si="4"/>
        <v>20</v>
      </c>
      <c r="H9">
        <f t="shared" si="5"/>
        <v>20</v>
      </c>
    </row>
    <row r="12" spans="1:8" x14ac:dyDescent="0.2">
      <c r="F12" s="1" t="s">
        <v>355</v>
      </c>
      <c r="G12" t="s">
        <v>346</v>
      </c>
    </row>
    <row r="13" spans="1:8" x14ac:dyDescent="0.2">
      <c r="C13" t="s">
        <v>0</v>
      </c>
      <c r="D13" t="s">
        <v>354</v>
      </c>
      <c r="E13" t="s">
        <v>1</v>
      </c>
      <c r="F13" t="str">
        <f xml:space="preserve"> CONCATENATE(C13,D13,E13)</f>
        <v>First NameMiddle NameLast Name</v>
      </c>
      <c r="G13">
        <f>LEN(F13)</f>
        <v>30</v>
      </c>
    </row>
    <row r="15" spans="1:8" x14ac:dyDescent="0.2">
      <c r="F15" s="1" t="s">
        <v>356</v>
      </c>
    </row>
    <row r="16" spans="1:8" x14ac:dyDescent="0.2">
      <c r="F16" t="str">
        <f>CONCATENATE(C13," ",D13," ",E13)</f>
        <v>First Name Middle Name Last Name</v>
      </c>
      <c r="G16">
        <f>LEN(F16)</f>
        <v>32</v>
      </c>
    </row>
    <row r="18" spans="6:6" x14ac:dyDescent="0.2">
      <c r="F18" t="s">
        <v>357</v>
      </c>
    </row>
    <row r="19" spans="6:6" x14ac:dyDescent="0.2">
      <c r="F19" t="str">
        <f>CONCATENATE(C13," ",TRIM(D13)," ",TRIM(E13))</f>
        <v>First Name Middle Name Last Name</v>
      </c>
    </row>
  </sheetData>
  <hyperlinks>
    <hyperlink ref="B9" r:id="rId1" xr:uid="{FD59EBCD-79FC-41D1-9BD3-A5E6C4E8127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2152-0487-4A93-B680-66FB580EBF5F}">
  <dimension ref="A1:E8"/>
  <sheetViews>
    <sheetView workbookViewId="0">
      <selection activeCell="C9" sqref="C9"/>
    </sheetView>
  </sheetViews>
  <sheetFormatPr defaultRowHeight="12.75" x14ac:dyDescent="0.2"/>
  <cols>
    <col min="2" max="2" width="16.140625" customWidth="1"/>
  </cols>
  <sheetData>
    <row r="1" spans="1:5" x14ac:dyDescent="0.2">
      <c r="A1" t="str">
        <f>UPPER("using lookup in another sheet of same file")</f>
        <v>USING LOOKUP IN ANOTHER SHEET OF SAME FILE</v>
      </c>
    </row>
    <row r="4" spans="1:5" ht="30" x14ac:dyDescent="0.2">
      <c r="B4" s="18" t="s">
        <v>285</v>
      </c>
      <c r="C4" s="19" t="s">
        <v>286</v>
      </c>
      <c r="D4" s="19" t="s">
        <v>287</v>
      </c>
      <c r="E4" s="19" t="s">
        <v>288</v>
      </c>
    </row>
    <row r="6" spans="1:5" x14ac:dyDescent="0.2">
      <c r="B6" t="s">
        <v>307</v>
      </c>
      <c r="C6" t="str">
        <f ca="1">LOOKUP(B6,'[1]lookup data'!A2:G15,'[1]lookup data'!B2:B14)</f>
        <v>West</v>
      </c>
    </row>
    <row r="8" spans="1:5" x14ac:dyDescent="0.2">
      <c r="B8" s="4">
        <v>43834</v>
      </c>
      <c r="C8" t="str">
        <f ca="1">LOOKUP(B8,'[1]lookup data'!A2:G15,'[1]lookup data'!B2:B14)</f>
        <v>East</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BF04E-B216-4E9D-B6A5-EB65955A7852}">
  <dimension ref="A1:G16"/>
  <sheetViews>
    <sheetView workbookViewId="0">
      <selection activeCell="J12" sqref="J12"/>
    </sheetView>
  </sheetViews>
  <sheetFormatPr defaultRowHeight="12.75" x14ac:dyDescent="0.2"/>
  <cols>
    <col min="1" max="1" width="22.140625" customWidth="1"/>
    <col min="7" max="7" width="12.42578125" customWidth="1"/>
  </cols>
  <sheetData>
    <row r="1" spans="1:7" s="27" customFormat="1" ht="18" x14ac:dyDescent="0.25">
      <c r="A1" s="30" t="str">
        <f>UPPER("lookup,vlookup,hlookup,match")</f>
        <v>LOOKUP,VLOOKUP,HLOOKUP,MATCH</v>
      </c>
    </row>
    <row r="5" spans="1:7" x14ac:dyDescent="0.2">
      <c r="A5" t="s">
        <v>360</v>
      </c>
      <c r="B5" t="s">
        <v>361</v>
      </c>
      <c r="C5" t="s">
        <v>291</v>
      </c>
      <c r="G5" t="s">
        <v>372</v>
      </c>
    </row>
    <row r="6" spans="1:7" x14ac:dyDescent="0.2">
      <c r="A6" t="s">
        <v>362</v>
      </c>
      <c r="B6">
        <v>633</v>
      </c>
      <c r="C6">
        <v>200</v>
      </c>
      <c r="E6" t="s">
        <v>363</v>
      </c>
      <c r="F6" t="s">
        <v>291</v>
      </c>
      <c r="G6">
        <f>VLOOKUP(E6,A5:C16,3,0)</f>
        <v>677</v>
      </c>
    </row>
    <row r="7" spans="1:7" x14ac:dyDescent="0.2">
      <c r="A7" t="s">
        <v>363</v>
      </c>
      <c r="B7">
        <v>150</v>
      </c>
      <c r="C7">
        <v>677</v>
      </c>
      <c r="G7" t="s">
        <v>373</v>
      </c>
    </row>
    <row r="8" spans="1:7" x14ac:dyDescent="0.2">
      <c r="A8" t="s">
        <v>364</v>
      </c>
      <c r="B8">
        <v>170</v>
      </c>
      <c r="C8">
        <v>568</v>
      </c>
      <c r="G8">
        <f>LOOKUP(E6,A5:C15,C5:C15)</f>
        <v>677</v>
      </c>
    </row>
    <row r="9" spans="1:7" x14ac:dyDescent="0.2">
      <c r="A9" t="s">
        <v>365</v>
      </c>
      <c r="B9">
        <v>190</v>
      </c>
      <c r="C9">
        <v>459</v>
      </c>
      <c r="G9" t="s">
        <v>374</v>
      </c>
    </row>
    <row r="10" spans="1:7" x14ac:dyDescent="0.2">
      <c r="A10" t="s">
        <v>366</v>
      </c>
      <c r="B10">
        <v>210</v>
      </c>
      <c r="C10">
        <v>350</v>
      </c>
      <c r="G10">
        <f>HLOOKUP(F6,A5:C15,3,0)</f>
        <v>677</v>
      </c>
    </row>
    <row r="11" spans="1:7" x14ac:dyDescent="0.2">
      <c r="A11" t="s">
        <v>367</v>
      </c>
      <c r="B11">
        <v>230</v>
      </c>
      <c r="C11">
        <v>241</v>
      </c>
      <c r="G11" t="s">
        <v>376</v>
      </c>
    </row>
    <row r="12" spans="1:7" x14ac:dyDescent="0.2">
      <c r="A12" t="s">
        <v>368</v>
      </c>
      <c r="B12">
        <v>250</v>
      </c>
      <c r="C12">
        <v>132</v>
      </c>
      <c r="G12">
        <f>MATCH(F6,A5:C5,0)</f>
        <v>3</v>
      </c>
    </row>
    <row r="13" spans="1:7" x14ac:dyDescent="0.2">
      <c r="A13" t="s">
        <v>369</v>
      </c>
      <c r="B13">
        <v>270</v>
      </c>
      <c r="C13">
        <v>23</v>
      </c>
      <c r="G13" t="s">
        <v>375</v>
      </c>
    </row>
    <row r="14" spans="1:7" x14ac:dyDescent="0.2">
      <c r="A14" t="s">
        <v>370</v>
      </c>
      <c r="B14">
        <v>290</v>
      </c>
      <c r="C14">
        <v>86</v>
      </c>
      <c r="G14">
        <f>VLOOKUP(E6,A5:C15,MATCH(F6,A5:C5,0))</f>
        <v>677</v>
      </c>
    </row>
    <row r="15" spans="1:7" x14ac:dyDescent="0.2">
      <c r="A15" t="s">
        <v>371</v>
      </c>
      <c r="B15">
        <v>310</v>
      </c>
      <c r="C15">
        <v>195</v>
      </c>
      <c r="G15" t="s">
        <v>377</v>
      </c>
    </row>
    <row r="16" spans="1:7" x14ac:dyDescent="0.2">
      <c r="G16">
        <f>HLOOKUP(F6,A5:C15,MATCH(E6,A5:A15,0),0)</f>
        <v>677</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AA5D-E292-49F5-9F41-0A499D10B345}">
  <dimension ref="A1:K14"/>
  <sheetViews>
    <sheetView workbookViewId="0">
      <selection sqref="A1:G14"/>
    </sheetView>
  </sheetViews>
  <sheetFormatPr defaultRowHeight="12.75" x14ac:dyDescent="0.2"/>
  <cols>
    <col min="1" max="1" width="22.140625" bestFit="1" customWidth="1"/>
    <col min="7" max="7" width="9.7109375" bestFit="1" customWidth="1"/>
    <col min="10" max="10" width="13.85546875" bestFit="1" customWidth="1"/>
    <col min="11" max="11" width="15.5703125" bestFit="1" customWidth="1"/>
    <col min="12" max="17" width="9.140625" bestFit="1" customWidth="1"/>
    <col min="18" max="23" width="6" bestFit="1" customWidth="1"/>
    <col min="24" max="24" width="11.7109375" bestFit="1" customWidth="1"/>
  </cols>
  <sheetData>
    <row r="1" spans="1:11" ht="30" x14ac:dyDescent="0.2">
      <c r="A1" s="31" t="s">
        <v>285</v>
      </c>
      <c r="B1" s="19" t="s">
        <v>286</v>
      </c>
      <c r="C1" s="19" t="s">
        <v>287</v>
      </c>
      <c r="D1" s="19" t="s">
        <v>288</v>
      </c>
      <c r="E1" s="18" t="s">
        <v>289</v>
      </c>
      <c r="F1" s="18" t="s">
        <v>290</v>
      </c>
      <c r="G1" s="18" t="s">
        <v>215</v>
      </c>
    </row>
    <row r="2" spans="1:11" ht="15" x14ac:dyDescent="0.2">
      <c r="A2" s="2">
        <v>43023</v>
      </c>
      <c r="B2" s="21" t="s">
        <v>291</v>
      </c>
      <c r="C2" s="21" t="s">
        <v>292</v>
      </c>
      <c r="D2" s="21" t="s">
        <v>293</v>
      </c>
      <c r="E2" s="22">
        <v>95</v>
      </c>
      <c r="F2" s="22">
        <v>1.99</v>
      </c>
      <c r="G2" s="22">
        <v>189.05</v>
      </c>
      <c r="J2" s="24" t="s">
        <v>338</v>
      </c>
      <c r="K2" t="s">
        <v>339</v>
      </c>
    </row>
    <row r="3" spans="1:11" ht="15" x14ac:dyDescent="0.2">
      <c r="A3" s="4">
        <v>42598</v>
      </c>
      <c r="B3" s="21" t="s">
        <v>295</v>
      </c>
      <c r="C3" s="21" t="s">
        <v>296</v>
      </c>
      <c r="D3" s="21" t="s">
        <v>297</v>
      </c>
      <c r="E3" s="22">
        <v>50</v>
      </c>
      <c r="F3" s="22">
        <v>19.989999999999998</v>
      </c>
      <c r="G3" s="22">
        <v>999.5</v>
      </c>
      <c r="J3" s="25" t="s">
        <v>295</v>
      </c>
      <c r="K3" s="26">
        <v>9.98</v>
      </c>
    </row>
    <row r="4" spans="1:11" ht="15" x14ac:dyDescent="0.2">
      <c r="A4" s="4">
        <v>42145</v>
      </c>
      <c r="B4" s="21" t="s">
        <v>295</v>
      </c>
      <c r="C4" s="21" t="s">
        <v>298</v>
      </c>
      <c r="D4" s="21" t="s">
        <v>293</v>
      </c>
      <c r="E4" s="22">
        <v>36</v>
      </c>
      <c r="F4" s="22">
        <v>4.99</v>
      </c>
      <c r="G4" s="22">
        <v>179.64</v>
      </c>
      <c r="J4" s="25" t="s">
        <v>291</v>
      </c>
      <c r="K4" s="26">
        <v>4.99</v>
      </c>
    </row>
    <row r="5" spans="1:11" ht="15" x14ac:dyDescent="0.2">
      <c r="A5" s="2">
        <v>43023</v>
      </c>
      <c r="B5" s="21" t="s">
        <v>295</v>
      </c>
      <c r="C5" s="21" t="s">
        <v>300</v>
      </c>
      <c r="D5" s="21" t="s">
        <v>301</v>
      </c>
      <c r="E5" s="22">
        <v>27</v>
      </c>
      <c r="F5" s="22">
        <v>19.989999999999998</v>
      </c>
      <c r="G5" s="22">
        <v>539.73</v>
      </c>
      <c r="J5" s="25" t="s">
        <v>303</v>
      </c>
      <c r="K5" s="26">
        <v>1.99</v>
      </c>
    </row>
    <row r="6" spans="1:11" ht="15" x14ac:dyDescent="0.2">
      <c r="A6" s="4">
        <v>42598</v>
      </c>
      <c r="B6" s="21" t="s">
        <v>303</v>
      </c>
      <c r="C6" s="21" t="s">
        <v>304</v>
      </c>
      <c r="D6" s="21" t="s">
        <v>293</v>
      </c>
      <c r="E6" s="22">
        <v>56</v>
      </c>
      <c r="F6" s="22">
        <v>2.99</v>
      </c>
      <c r="G6" s="22">
        <v>167.44</v>
      </c>
      <c r="J6" s="25" t="s">
        <v>337</v>
      </c>
      <c r="K6" s="26">
        <v>16.96</v>
      </c>
    </row>
    <row r="7" spans="1:11" ht="15" x14ac:dyDescent="0.2">
      <c r="A7" s="4">
        <v>42145</v>
      </c>
      <c r="B7" s="21" t="s">
        <v>291</v>
      </c>
      <c r="C7" s="21" t="s">
        <v>292</v>
      </c>
      <c r="D7" s="21" t="s">
        <v>297</v>
      </c>
      <c r="E7" s="22">
        <v>60</v>
      </c>
      <c r="F7" s="22">
        <v>4.99</v>
      </c>
      <c r="G7" s="22">
        <v>299.39999999999998</v>
      </c>
    </row>
    <row r="8" spans="1:11" ht="30" x14ac:dyDescent="0.2">
      <c r="A8" s="2">
        <v>43023</v>
      </c>
      <c r="B8" s="21" t="s">
        <v>295</v>
      </c>
      <c r="C8" s="21" t="s">
        <v>306</v>
      </c>
      <c r="D8" s="21" t="s">
        <v>293</v>
      </c>
      <c r="E8" s="22">
        <v>75</v>
      </c>
      <c r="F8" s="22">
        <v>1.99</v>
      </c>
      <c r="G8" s="22">
        <v>149.25</v>
      </c>
    </row>
    <row r="9" spans="1:11" ht="15" x14ac:dyDescent="0.2">
      <c r="A9" s="4">
        <v>42598</v>
      </c>
      <c r="B9" s="21" t="s">
        <v>295</v>
      </c>
      <c r="C9" s="21" t="s">
        <v>298</v>
      </c>
      <c r="D9" s="21" t="s">
        <v>293</v>
      </c>
      <c r="E9" s="22">
        <v>90</v>
      </c>
      <c r="F9" s="22">
        <v>4.99</v>
      </c>
      <c r="G9" s="22">
        <v>449.1</v>
      </c>
    </row>
    <row r="10" spans="1:11" ht="30" x14ac:dyDescent="0.2">
      <c r="A10" s="4">
        <v>42145</v>
      </c>
      <c r="B10" s="21" t="s">
        <v>303</v>
      </c>
      <c r="C10" s="21" t="s">
        <v>308</v>
      </c>
      <c r="D10" s="21" t="s">
        <v>293</v>
      </c>
      <c r="E10" s="22">
        <v>32</v>
      </c>
      <c r="F10" s="22">
        <v>1.99</v>
      </c>
      <c r="G10" s="22">
        <v>63.68</v>
      </c>
    </row>
    <row r="11" spans="1:11" ht="15" x14ac:dyDescent="0.2">
      <c r="A11" s="4">
        <v>42598</v>
      </c>
      <c r="B11" s="21" t="s">
        <v>291</v>
      </c>
      <c r="C11" s="21" t="s">
        <v>292</v>
      </c>
      <c r="D11" s="21" t="s">
        <v>297</v>
      </c>
      <c r="E11" s="22">
        <v>60</v>
      </c>
      <c r="F11" s="22">
        <v>8.99</v>
      </c>
      <c r="G11" s="22">
        <v>539.4</v>
      </c>
    </row>
    <row r="12" spans="1:11" ht="15" x14ac:dyDescent="0.2">
      <c r="A12" s="4">
        <v>42145</v>
      </c>
      <c r="B12" s="21" t="s">
        <v>295</v>
      </c>
      <c r="C12" s="21" t="s">
        <v>310</v>
      </c>
      <c r="D12" s="21" t="s">
        <v>293</v>
      </c>
      <c r="E12" s="22">
        <v>90</v>
      </c>
      <c r="F12" s="22">
        <v>4.99</v>
      </c>
      <c r="G12" s="22">
        <v>449.1</v>
      </c>
    </row>
    <row r="13" spans="1:11" ht="30" x14ac:dyDescent="0.2">
      <c r="A13" s="2">
        <v>43023</v>
      </c>
      <c r="B13" s="21" t="s">
        <v>291</v>
      </c>
      <c r="C13" s="21" t="s">
        <v>311</v>
      </c>
      <c r="D13" s="21" t="s">
        <v>297</v>
      </c>
      <c r="E13" s="22">
        <v>29</v>
      </c>
      <c r="F13" s="22">
        <v>1.99</v>
      </c>
      <c r="G13" s="22">
        <v>57.71</v>
      </c>
    </row>
    <row r="14" spans="1:11" ht="15" x14ac:dyDescent="0.2">
      <c r="A14" s="4">
        <v>42598</v>
      </c>
      <c r="B14" s="21" t="s">
        <v>291</v>
      </c>
      <c r="C14" s="21" t="s">
        <v>313</v>
      </c>
      <c r="D14" s="21" t="s">
        <v>297</v>
      </c>
      <c r="E14" s="22">
        <v>81</v>
      </c>
      <c r="F14" s="22">
        <v>19.989999999999998</v>
      </c>
      <c r="G14" s="23">
        <v>1619.19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1A7DA-B6E2-4E79-8A55-5996EB82B03C}">
  <dimension ref="A1:K14"/>
  <sheetViews>
    <sheetView workbookViewId="0">
      <selection activeCell="J2" sqref="J2"/>
    </sheetView>
  </sheetViews>
  <sheetFormatPr defaultRowHeight="12.75" x14ac:dyDescent="0.2"/>
  <cols>
    <col min="1" max="1" width="10.140625" bestFit="1" customWidth="1"/>
    <col min="10" max="10" width="13.85546875" bestFit="1" customWidth="1"/>
    <col min="11" max="11" width="15.5703125" bestFit="1" customWidth="1"/>
  </cols>
  <sheetData>
    <row r="1" spans="1:11" ht="30" x14ac:dyDescent="0.2">
      <c r="A1" s="31" t="s">
        <v>285</v>
      </c>
      <c r="B1" s="19" t="s">
        <v>286</v>
      </c>
      <c r="C1" s="19" t="s">
        <v>287</v>
      </c>
      <c r="D1" s="19" t="s">
        <v>288</v>
      </c>
      <c r="E1" s="18" t="s">
        <v>289</v>
      </c>
      <c r="F1" s="18" t="s">
        <v>290</v>
      </c>
      <c r="G1" s="18" t="s">
        <v>215</v>
      </c>
    </row>
    <row r="2" spans="1:11" ht="15" x14ac:dyDescent="0.2">
      <c r="A2" s="2">
        <v>43023</v>
      </c>
      <c r="B2" s="21" t="s">
        <v>291</v>
      </c>
      <c r="C2" s="21" t="s">
        <v>292</v>
      </c>
      <c r="D2" s="21" t="s">
        <v>293</v>
      </c>
      <c r="E2" s="22">
        <v>95</v>
      </c>
      <c r="F2" s="22">
        <v>1.99</v>
      </c>
      <c r="G2" s="22">
        <v>189.05</v>
      </c>
      <c r="J2" s="24" t="s">
        <v>338</v>
      </c>
      <c r="K2" t="s">
        <v>339</v>
      </c>
    </row>
    <row r="3" spans="1:11" ht="15" x14ac:dyDescent="0.2">
      <c r="A3" s="4">
        <v>42598</v>
      </c>
      <c r="B3" s="21" t="s">
        <v>295</v>
      </c>
      <c r="C3" s="21" t="s">
        <v>296</v>
      </c>
      <c r="D3" s="21" t="s">
        <v>297</v>
      </c>
      <c r="E3" s="22">
        <v>50</v>
      </c>
      <c r="F3" s="22">
        <v>19.989999999999998</v>
      </c>
      <c r="G3" s="22">
        <v>999.5</v>
      </c>
      <c r="J3" s="25" t="s">
        <v>291</v>
      </c>
      <c r="K3" s="26">
        <v>37.949999999999996</v>
      </c>
    </row>
    <row r="4" spans="1:11" ht="15" x14ac:dyDescent="0.2">
      <c r="A4" s="4">
        <v>42145</v>
      </c>
      <c r="B4" s="21" t="s">
        <v>295</v>
      </c>
      <c r="C4" s="21" t="s">
        <v>298</v>
      </c>
      <c r="D4" s="21" t="s">
        <v>293</v>
      </c>
      <c r="E4" s="22">
        <v>36</v>
      </c>
      <c r="F4" s="22">
        <v>4.99</v>
      </c>
      <c r="G4" s="22">
        <v>179.64</v>
      </c>
      <c r="J4" s="25" t="s">
        <v>337</v>
      </c>
      <c r="K4" s="26">
        <v>37.949999999999996</v>
      </c>
    </row>
    <row r="5" spans="1:11" ht="15" x14ac:dyDescent="0.2">
      <c r="A5" s="2">
        <v>43023</v>
      </c>
      <c r="B5" s="21" t="s">
        <v>295</v>
      </c>
      <c r="C5" s="21" t="s">
        <v>300</v>
      </c>
      <c r="D5" s="21" t="s">
        <v>301</v>
      </c>
      <c r="E5" s="22">
        <v>27</v>
      </c>
      <c r="F5" s="22">
        <v>19.989999999999998</v>
      </c>
      <c r="G5" s="22">
        <v>539.73</v>
      </c>
    </row>
    <row r="6" spans="1:11" ht="15" x14ac:dyDescent="0.2">
      <c r="A6" s="4">
        <v>42598</v>
      </c>
      <c r="B6" s="21" t="s">
        <v>303</v>
      </c>
      <c r="C6" s="21" t="s">
        <v>304</v>
      </c>
      <c r="D6" s="21" t="s">
        <v>293</v>
      </c>
      <c r="E6" s="22">
        <v>56</v>
      </c>
      <c r="F6" s="22">
        <v>2.99</v>
      </c>
      <c r="G6" s="22">
        <v>167.44</v>
      </c>
    </row>
    <row r="7" spans="1:11" ht="15" x14ac:dyDescent="0.2">
      <c r="A7" s="4">
        <v>42145</v>
      </c>
      <c r="B7" s="21" t="s">
        <v>291</v>
      </c>
      <c r="C7" s="21" t="s">
        <v>292</v>
      </c>
      <c r="D7" s="21" t="s">
        <v>297</v>
      </c>
      <c r="E7" s="22">
        <v>60</v>
      </c>
      <c r="F7" s="22">
        <v>4.99</v>
      </c>
      <c r="G7" s="22">
        <v>299.39999999999998</v>
      </c>
    </row>
    <row r="8" spans="1:11" ht="30" x14ac:dyDescent="0.2">
      <c r="A8" s="2">
        <v>43023</v>
      </c>
      <c r="B8" s="21" t="s">
        <v>295</v>
      </c>
      <c r="C8" s="21" t="s">
        <v>306</v>
      </c>
      <c r="D8" s="21" t="s">
        <v>293</v>
      </c>
      <c r="E8" s="22">
        <v>75</v>
      </c>
      <c r="F8" s="22">
        <v>1.99</v>
      </c>
      <c r="G8" s="22">
        <v>149.25</v>
      </c>
    </row>
    <row r="9" spans="1:11" ht="15" x14ac:dyDescent="0.2">
      <c r="A9" s="4">
        <v>42598</v>
      </c>
      <c r="B9" s="21" t="s">
        <v>295</v>
      </c>
      <c r="C9" s="21" t="s">
        <v>298</v>
      </c>
      <c r="D9" s="21" t="s">
        <v>293</v>
      </c>
      <c r="E9" s="22">
        <v>90</v>
      </c>
      <c r="F9" s="22">
        <v>4.99</v>
      </c>
      <c r="G9" s="22">
        <v>449.1</v>
      </c>
    </row>
    <row r="10" spans="1:11" ht="30" x14ac:dyDescent="0.2">
      <c r="A10" s="4">
        <v>42145</v>
      </c>
      <c r="B10" s="21" t="s">
        <v>303</v>
      </c>
      <c r="C10" s="21" t="s">
        <v>308</v>
      </c>
      <c r="D10" s="21" t="s">
        <v>293</v>
      </c>
      <c r="E10" s="22">
        <v>32</v>
      </c>
      <c r="F10" s="22">
        <v>1.99</v>
      </c>
      <c r="G10" s="22">
        <v>63.68</v>
      </c>
    </row>
    <row r="11" spans="1:11" ht="15" x14ac:dyDescent="0.2">
      <c r="A11" s="4">
        <v>42598</v>
      </c>
      <c r="B11" s="21" t="s">
        <v>291</v>
      </c>
      <c r="C11" s="21" t="s">
        <v>292</v>
      </c>
      <c r="D11" s="21" t="s">
        <v>297</v>
      </c>
      <c r="E11" s="22">
        <v>60</v>
      </c>
      <c r="F11" s="22">
        <v>8.99</v>
      </c>
      <c r="G11" s="22">
        <v>539.4</v>
      </c>
    </row>
    <row r="12" spans="1:11" ht="15" x14ac:dyDescent="0.2">
      <c r="A12" s="4">
        <v>42145</v>
      </c>
      <c r="B12" s="21" t="s">
        <v>295</v>
      </c>
      <c r="C12" s="21" t="s">
        <v>310</v>
      </c>
      <c r="D12" s="21" t="s">
        <v>293</v>
      </c>
      <c r="E12" s="22">
        <v>90</v>
      </c>
      <c r="F12" s="22">
        <v>4.99</v>
      </c>
      <c r="G12" s="22">
        <v>449.1</v>
      </c>
    </row>
    <row r="13" spans="1:11" ht="30" x14ac:dyDescent="0.2">
      <c r="A13" s="2">
        <v>43023</v>
      </c>
      <c r="B13" s="21" t="s">
        <v>291</v>
      </c>
      <c r="C13" s="21" t="s">
        <v>311</v>
      </c>
      <c r="D13" s="21" t="s">
        <v>297</v>
      </c>
      <c r="E13" s="22">
        <v>29</v>
      </c>
      <c r="F13" s="22">
        <v>1.99</v>
      </c>
      <c r="G13" s="22">
        <v>57.71</v>
      </c>
    </row>
    <row r="14" spans="1:11" ht="15" x14ac:dyDescent="0.2">
      <c r="A14" s="4">
        <v>42598</v>
      </c>
      <c r="B14" s="21" t="s">
        <v>291</v>
      </c>
      <c r="C14" s="21" t="s">
        <v>313</v>
      </c>
      <c r="D14" s="21" t="s">
        <v>297</v>
      </c>
      <c r="E14" s="22">
        <v>81</v>
      </c>
      <c r="F14" s="22">
        <v>19.989999999999998</v>
      </c>
      <c r="G14" s="23">
        <v>1619.19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84507</TotalTime>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Sheet1</vt:lpstr>
      <vt:lpstr>Sheet2</vt:lpstr>
      <vt:lpstr>Sheet3</vt:lpstr>
      <vt:lpstr>Sheet4</vt:lpstr>
      <vt:lpstr>Sheet6</vt:lpstr>
      <vt:lpstr>Formatting</vt:lpstr>
      <vt:lpstr>Sheet8</vt:lpstr>
      <vt:lpstr>Sheet9</vt:lpstr>
      <vt:lpstr>Sheet10</vt:lpstr>
      <vt:lpstr>Sheet5</vt:lpstr>
      <vt:lpstr>Sheet11</vt:lpstr>
      <vt:lpstr>Sheet14</vt:lpstr>
      <vt:lpstr>lookup data</vt:lpstr>
      <vt:lpstr>Sheet15</vt:lpstr>
      <vt:lpstr>lookup another sheet</vt:lpstr>
      <vt:lpstr>vlookup lookup hlookup match</vt:lpstr>
      <vt:lpstr>Pivot timeline</vt:lpstr>
      <vt:lpstr>Sheet19</vt:lpstr>
      <vt:lpstr>Sheet3!Extract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Md.Sakib Akhtar</cp:lastModifiedBy>
  <cp:revision>4</cp:revision>
  <dcterms:created xsi:type="dcterms:W3CDTF">2017-08-03T11:50:33Z</dcterms:created>
  <dcterms:modified xsi:type="dcterms:W3CDTF">2022-01-19T05:49:36Z</dcterms:modified>
  <dc:language>en-US</dc:language>
</cp:coreProperties>
</file>