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ameerKatija\Desktop\Python-Ratio_analysis\"/>
    </mc:Choice>
  </mc:AlternateContent>
  <xr:revisionPtr revIDLastSave="0" documentId="13_ncr:1_{443CD789-0F59-40D5-B4A5-9F90A04097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6" r:id="rId1"/>
    <sheet name="Sheet2" sheetId="7" r:id="rId2"/>
    <sheet name="LUCK" sheetId="2" r:id="rId3"/>
    <sheet name="PSO" sheetId="3" r:id="rId4"/>
    <sheet name="Mughal" sheetId="4" r:id="rId5"/>
    <sheet name="ISL" sheetId="5" r:id="rId6"/>
  </sheets>
  <definedNames>
    <definedName name="CFO" localSheetId="5">ISL!$C$24</definedName>
    <definedName name="CFO" localSheetId="4">Mughal!$B$24</definedName>
    <definedName name="CFO" localSheetId="3">PSO!$C$24</definedName>
    <definedName name="CFO">LUCK!$C$21</definedName>
    <definedName name="EBIT" localSheetId="5">ISL!$5:$5</definedName>
    <definedName name="EBIT" localSheetId="4">Mughal!$5:$5</definedName>
    <definedName name="EBIT" localSheetId="3">PSO!$5:$5</definedName>
    <definedName name="EBIT">LUCK!$4:$4</definedName>
    <definedName name="PAT" localSheetId="5">ISL!$7:$7</definedName>
    <definedName name="PAT" localSheetId="4">Mughal!$7:$7</definedName>
    <definedName name="PAT" localSheetId="3">PSO!$7:$7</definedName>
    <definedName name="PAT">LUCK!$5:$5</definedName>
    <definedName name="SALES" localSheetId="5">ISL!$3:$3</definedName>
    <definedName name="SALES" localSheetId="4">Mughal!$3:$3</definedName>
    <definedName name="SALES" localSheetId="3">PSO!$3:$3</definedName>
    <definedName name="SALES">LUCK!$3:$3</definedName>
    <definedName name="TAX" localSheetId="5">ISL!$15:$15</definedName>
    <definedName name="TAX" localSheetId="4">Mughal!$15:$15</definedName>
    <definedName name="TAX" localSheetId="3">PSO!$15:$15</definedName>
    <definedName name="TAX">LUCK!$12:$12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7" l="1"/>
  <c r="K6" i="7"/>
  <c r="K9" i="7"/>
  <c r="B26" i="2"/>
  <c r="E27" i="2"/>
  <c r="G26" i="2"/>
  <c r="F26" i="2"/>
  <c r="E26" i="2"/>
  <c r="D26" i="2"/>
  <c r="C26" i="2"/>
  <c r="J25" i="2"/>
  <c r="D21" i="2"/>
  <c r="C21" i="2"/>
  <c r="B9" i="2"/>
  <c r="J26" i="5"/>
  <c r="K26" i="5" s="1"/>
  <c r="I26" i="5"/>
  <c r="J25" i="5"/>
  <c r="I25" i="5"/>
  <c r="K25" i="5" s="1"/>
  <c r="D24" i="5"/>
  <c r="C24" i="5"/>
  <c r="K24" i="5" s="1"/>
  <c r="J23" i="5"/>
  <c r="I23" i="5"/>
  <c r="K23" i="5" s="1"/>
  <c r="K22" i="5"/>
  <c r="J22" i="5"/>
  <c r="I22" i="5"/>
  <c r="J21" i="5"/>
  <c r="K21" i="5" s="1"/>
  <c r="I21" i="5"/>
  <c r="J20" i="5"/>
  <c r="I20" i="5"/>
  <c r="K20" i="5" s="1"/>
  <c r="J19" i="5"/>
  <c r="I19" i="5"/>
  <c r="K19" i="5" s="1"/>
  <c r="G18" i="5"/>
  <c r="F18" i="5"/>
  <c r="E18" i="5"/>
  <c r="D18" i="5"/>
  <c r="C18" i="5"/>
  <c r="B18" i="5"/>
  <c r="G16" i="5"/>
  <c r="F16" i="5"/>
  <c r="E16" i="5"/>
  <c r="D16" i="5"/>
  <c r="I16" i="5" s="1"/>
  <c r="C16" i="5"/>
  <c r="B16" i="5"/>
  <c r="G13" i="5"/>
  <c r="F13" i="5"/>
  <c r="E13" i="5"/>
  <c r="J13" i="5" s="1"/>
  <c r="D13" i="5"/>
  <c r="C13" i="5"/>
  <c r="B13" i="5"/>
  <c r="I13" i="5" s="1"/>
  <c r="G12" i="5"/>
  <c r="F12" i="5"/>
  <c r="E12" i="5"/>
  <c r="D12" i="5"/>
  <c r="C12" i="5"/>
  <c r="B12" i="5"/>
  <c r="J12" i="5" s="1"/>
  <c r="J9" i="5"/>
  <c r="I9" i="5"/>
  <c r="F8" i="5"/>
  <c r="E8" i="5"/>
  <c r="D8" i="5"/>
  <c r="C8" i="5"/>
  <c r="B8" i="5"/>
  <c r="H7" i="5"/>
  <c r="F6" i="5"/>
  <c r="E6" i="5"/>
  <c r="D6" i="5"/>
  <c r="C6" i="5"/>
  <c r="B6" i="5"/>
  <c r="H5" i="5"/>
  <c r="F4" i="5"/>
  <c r="E4" i="5"/>
  <c r="D4" i="5"/>
  <c r="C4" i="5"/>
  <c r="B4" i="5"/>
  <c r="H3" i="5"/>
  <c r="J26" i="4"/>
  <c r="I26" i="4"/>
  <c r="H26" i="4"/>
  <c r="I25" i="4"/>
  <c r="J25" i="4" s="1"/>
  <c r="H25" i="4"/>
  <c r="C24" i="4"/>
  <c r="B24" i="4"/>
  <c r="J24" i="4" s="1"/>
  <c r="I23" i="4"/>
  <c r="H23" i="4"/>
  <c r="J23" i="4" s="1"/>
  <c r="J22" i="4"/>
  <c r="I22" i="4"/>
  <c r="H22" i="4"/>
  <c r="I21" i="4"/>
  <c r="J21" i="4" s="1"/>
  <c r="H21" i="4"/>
  <c r="I20" i="4"/>
  <c r="H20" i="4"/>
  <c r="J20" i="4" s="1"/>
  <c r="I19" i="4"/>
  <c r="H19" i="4"/>
  <c r="J19" i="4" s="1"/>
  <c r="F18" i="4"/>
  <c r="E18" i="4"/>
  <c r="D18" i="4"/>
  <c r="C18" i="4"/>
  <c r="B18" i="4"/>
  <c r="F16" i="4"/>
  <c r="E16" i="4"/>
  <c r="D16" i="4"/>
  <c r="C16" i="4"/>
  <c r="B16" i="4"/>
  <c r="H16" i="4" s="1"/>
  <c r="F13" i="4"/>
  <c r="E13" i="4"/>
  <c r="D13" i="4"/>
  <c r="C13" i="4"/>
  <c r="B13" i="4"/>
  <c r="H13" i="4" s="1"/>
  <c r="F12" i="4"/>
  <c r="E12" i="4"/>
  <c r="D12" i="4"/>
  <c r="C12" i="4"/>
  <c r="B12" i="4"/>
  <c r="H12" i="4" s="1"/>
  <c r="I9" i="4"/>
  <c r="H9" i="4"/>
  <c r="E8" i="4"/>
  <c r="D8" i="4"/>
  <c r="C8" i="4"/>
  <c r="B8" i="4"/>
  <c r="G7" i="4"/>
  <c r="E6" i="4"/>
  <c r="D6" i="4"/>
  <c r="C6" i="4"/>
  <c r="B6" i="4"/>
  <c r="G5" i="4"/>
  <c r="E4" i="4"/>
  <c r="D4" i="4"/>
  <c r="C4" i="4"/>
  <c r="B4" i="4"/>
  <c r="G3" i="4"/>
  <c r="J26" i="3"/>
  <c r="I26" i="3"/>
  <c r="K26" i="3" s="1"/>
  <c r="J25" i="3"/>
  <c r="I25" i="3"/>
  <c r="K25" i="3" s="1"/>
  <c r="K24" i="3"/>
  <c r="D24" i="3"/>
  <c r="C24" i="3"/>
  <c r="J23" i="3"/>
  <c r="K23" i="3" s="1"/>
  <c r="I23" i="3"/>
  <c r="J22" i="3"/>
  <c r="I22" i="3"/>
  <c r="K22" i="3" s="1"/>
  <c r="J21" i="3"/>
  <c r="I21" i="3"/>
  <c r="K21" i="3" s="1"/>
  <c r="K20" i="3"/>
  <c r="J20" i="3"/>
  <c r="I20" i="3"/>
  <c r="J19" i="3"/>
  <c r="I19" i="3"/>
  <c r="K19" i="3" s="1"/>
  <c r="G18" i="3"/>
  <c r="F18" i="3"/>
  <c r="E18" i="3"/>
  <c r="D18" i="3"/>
  <c r="C18" i="3"/>
  <c r="B18" i="3"/>
  <c r="G16" i="3"/>
  <c r="F16" i="3"/>
  <c r="E16" i="3"/>
  <c r="D16" i="3"/>
  <c r="C16" i="3"/>
  <c r="B16" i="3"/>
  <c r="J16" i="3" s="1"/>
  <c r="G13" i="3"/>
  <c r="F13" i="3"/>
  <c r="E13" i="3"/>
  <c r="D13" i="3"/>
  <c r="C13" i="3"/>
  <c r="J13" i="3" s="1"/>
  <c r="B13" i="3"/>
  <c r="I13" i="3" s="1"/>
  <c r="K13" i="3" s="1"/>
  <c r="G12" i="3"/>
  <c r="F12" i="3"/>
  <c r="E12" i="3"/>
  <c r="D12" i="3"/>
  <c r="I12" i="3" s="1"/>
  <c r="K12" i="3" s="1"/>
  <c r="C12" i="3"/>
  <c r="B12" i="3"/>
  <c r="J12" i="3" s="1"/>
  <c r="J9" i="3"/>
  <c r="I9" i="3"/>
  <c r="F8" i="3"/>
  <c r="E8" i="3"/>
  <c r="D8" i="3"/>
  <c r="C8" i="3"/>
  <c r="B8" i="3"/>
  <c r="H7" i="3"/>
  <c r="F6" i="3"/>
  <c r="E6" i="3"/>
  <c r="D6" i="3"/>
  <c r="C6" i="3"/>
  <c r="B6" i="3"/>
  <c r="H5" i="3"/>
  <c r="F4" i="3"/>
  <c r="E4" i="3"/>
  <c r="D4" i="3"/>
  <c r="C4" i="3"/>
  <c r="B4" i="3"/>
  <c r="H3" i="3"/>
  <c r="J23" i="2"/>
  <c r="I23" i="2"/>
  <c r="J22" i="2"/>
  <c r="I22" i="2"/>
  <c r="K22" i="2" s="1"/>
  <c r="G20" i="2"/>
  <c r="F20" i="2"/>
  <c r="E20" i="2"/>
  <c r="D20" i="2"/>
  <c r="C20" i="2"/>
  <c r="B20" i="2"/>
  <c r="J19" i="2"/>
  <c r="I19" i="2"/>
  <c r="J18" i="2"/>
  <c r="I18" i="2"/>
  <c r="J17" i="2"/>
  <c r="I17" i="2"/>
  <c r="J16" i="2"/>
  <c r="I16" i="2"/>
  <c r="D15" i="2"/>
  <c r="C15" i="2"/>
  <c r="B15" i="2"/>
  <c r="G13" i="2"/>
  <c r="F13" i="2"/>
  <c r="E13" i="2"/>
  <c r="D13" i="2"/>
  <c r="C13" i="2"/>
  <c r="B13" i="2"/>
  <c r="G10" i="2"/>
  <c r="F10" i="2"/>
  <c r="E10" i="2"/>
  <c r="D10" i="2"/>
  <c r="C10" i="2"/>
  <c r="B10" i="2"/>
  <c r="I10" i="2" s="1"/>
  <c r="G9" i="2"/>
  <c r="F9" i="2"/>
  <c r="E9" i="2"/>
  <c r="D9" i="2"/>
  <c r="C9" i="2"/>
  <c r="K19" i="2" l="1"/>
  <c r="K16" i="2"/>
  <c r="K18" i="2"/>
  <c r="J10" i="2"/>
  <c r="K10" i="2" s="1"/>
  <c r="K17" i="2"/>
  <c r="K23" i="2"/>
  <c r="I9" i="2"/>
  <c r="J20" i="2"/>
  <c r="J9" i="2"/>
  <c r="J13" i="2"/>
  <c r="K21" i="2"/>
  <c r="K13" i="5"/>
  <c r="K16" i="5"/>
  <c r="I20" i="2"/>
  <c r="I16" i="3"/>
  <c r="K16" i="3" s="1"/>
  <c r="I12" i="4"/>
  <c r="J12" i="4" s="1"/>
  <c r="I13" i="4"/>
  <c r="J13" i="4" s="1"/>
  <c r="I16" i="4"/>
  <c r="J16" i="4" s="1"/>
  <c r="J16" i="5"/>
  <c r="I13" i="2"/>
  <c r="I12" i="5"/>
  <c r="K12" i="5" s="1"/>
  <c r="K13" i="2" l="1"/>
  <c r="K9" i="2"/>
  <c r="K20" i="2"/>
</calcChain>
</file>

<file path=xl/sharedStrings.xml><?xml version="1.0" encoding="utf-8"?>
<sst xmlns="http://schemas.openxmlformats.org/spreadsheetml/2006/main" count="148" uniqueCount="45">
  <si>
    <t>Operating Profit</t>
  </si>
  <si>
    <t>EPS</t>
  </si>
  <si>
    <t>Net Change in Cash</t>
  </si>
  <si>
    <t>NFAT</t>
  </si>
  <si>
    <t>NPM</t>
  </si>
  <si>
    <t>OPM</t>
  </si>
  <si>
    <t>CSGR</t>
  </si>
  <si>
    <t>3Y-AVG</t>
  </si>
  <si>
    <t>5Y-AVG</t>
  </si>
  <si>
    <t>GOOD/BAD</t>
  </si>
  <si>
    <t>SALES</t>
  </si>
  <si>
    <t>SALES Growth</t>
  </si>
  <si>
    <t>Operating Profit Growth</t>
  </si>
  <si>
    <t>NET Profit</t>
  </si>
  <si>
    <t>NET Profit Growth</t>
  </si>
  <si>
    <t>Stability Factors</t>
  </si>
  <si>
    <t>Profit Before tax</t>
  </si>
  <si>
    <t>Income Tax</t>
  </si>
  <si>
    <t>TAX RATIO</t>
  </si>
  <si>
    <t>Interest Expense</t>
  </si>
  <si>
    <t>Interest Coverage</t>
  </si>
  <si>
    <t>DEBT to EQUITY</t>
  </si>
  <si>
    <t>Total Debt Ratio</t>
  </si>
  <si>
    <t>Current Ratio</t>
  </si>
  <si>
    <t>Cash From operating Activities</t>
  </si>
  <si>
    <t>Profit After TAx</t>
  </si>
  <si>
    <t>CCFO VS CPAT</t>
  </si>
  <si>
    <t>Return on equity</t>
  </si>
  <si>
    <t>EBIT</t>
  </si>
  <si>
    <t>PAT</t>
  </si>
  <si>
    <t>EBT</t>
  </si>
  <si>
    <t>TAX</t>
  </si>
  <si>
    <t>Finance Charges</t>
  </si>
  <si>
    <t>Interest Bearing Long Term Liability</t>
  </si>
  <si>
    <t>Non Interest Bearing Long Term Liability</t>
  </si>
  <si>
    <t>Interest Bearing Short Term Liability</t>
  </si>
  <si>
    <t>Non Interest Bearing Short Term Liability</t>
  </si>
  <si>
    <t>Total Assets</t>
  </si>
  <si>
    <t>Shareholder Equity</t>
  </si>
  <si>
    <t>Total Liabilities</t>
  </si>
  <si>
    <t>Current Assets</t>
  </si>
  <si>
    <t>Current Liabilities</t>
  </si>
  <si>
    <t>Net Change</t>
  </si>
  <si>
    <t>Fixed Asset</t>
  </si>
  <si>
    <t>Total Assets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</si>
</sst>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1"/>
      <color rgb="FFFFFFFF"/>
      <name val="Calibri"/>
    </font>
    <font>
      <sz val="10"/>
      <name val="Arial"/>
    </font>
    <font>
      <b/>
      <sz val="11"/>
      <color rgb="FFFFFFFF"/>
      <name val="Calibri"/>
    </font>
    <font>
      <sz val="10"/>
      <color rgb="FF212529"/>
      <name val="&quot;Trebuchet MS&quot;"/>
    </font>
    <font>
      <sz val="11"/>
      <color rgb="FF000000"/>
      <name val="Calibri"/>
    </font>
    <font>
      <sz val="11"/>
      <color rgb="FF050505"/>
      <name val="&quot;Segoe UI Historic&quot;"/>
    </font>
    <font>
      <sz val="11"/>
      <color rgb="FF385898"/>
      <name val="Inherit"/>
    </font>
    <font>
      <sz val="10"/>
      <color theme="1"/>
      <name val="Arial"/>
      <scheme val="minor"/>
    </font>
    <font>
      <sz val="11"/>
      <color rgb="FF7E3794"/>
      <name val="Inconsolata"/>
    </font>
    <font>
      <b/>
      <sz val="11"/>
      <color rgb="FFFFFFFF"/>
      <name val="Calibri"/>
      <family val="2"/>
    </font>
    <font>
      <sz val="8"/>
      <color rgb="FF212529"/>
      <name val="Trebuchet MS"/>
      <family val="2"/>
    </font>
    <font>
      <sz val="11"/>
      <color rgb="FF000000"/>
      <name val="Calibri"/>
      <family val="2"/>
    </font>
    <font>
      <sz val="10"/>
      <color rgb="FF000000"/>
      <name val="Arial"/>
      <scheme val="minor"/>
    </font>
    <font>
      <sz val="10"/>
      <color rgb="FF212529"/>
      <name val="Trebuchet MS"/>
      <family val="2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F0F2F5"/>
        <bgColor rgb="FFF0F2F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E0E3E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E0E3EB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CCCCCC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CCCCCC"/>
      </left>
      <right style="medium">
        <color rgb="FFDEE2E6"/>
      </right>
      <top style="medium">
        <color rgb="FFDEE2E6"/>
      </top>
      <bottom style="medium">
        <color rgb="FFE0E3EB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0" xfId="0" applyFont="1" applyFill="1"/>
    <xf numFmtId="0" fontId="3" fillId="3" borderId="0" xfId="0" applyFont="1" applyFill="1"/>
    <xf numFmtId="3" fontId="4" fillId="0" borderId="5" xfId="0" applyNumberFormat="1" applyFont="1" applyBorder="1" applyAlignment="1">
      <alignment horizontal="left"/>
    </xf>
    <xf numFmtId="10" fontId="5" fillId="0" borderId="0" xfId="0" applyNumberFormat="1" applyFont="1"/>
    <xf numFmtId="0" fontId="5" fillId="0" borderId="0" xfId="0" applyFont="1"/>
    <xf numFmtId="0" fontId="6" fillId="4" borderId="0" xfId="0" applyFont="1" applyFill="1"/>
    <xf numFmtId="0" fontId="4" fillId="0" borderId="5" xfId="0" applyFont="1" applyBorder="1" applyAlignment="1">
      <alignment horizontal="left"/>
    </xf>
    <xf numFmtId="0" fontId="7" fillId="4" borderId="0" xfId="0" applyFont="1" applyFill="1"/>
    <xf numFmtId="10" fontId="8" fillId="0" borderId="0" xfId="0" applyNumberFormat="1" applyFont="1"/>
    <xf numFmtId="0" fontId="8" fillId="0" borderId="0" xfId="0" applyFont="1"/>
    <xf numFmtId="3" fontId="5" fillId="0" borderId="0" xfId="0" applyNumberFormat="1" applyFont="1"/>
    <xf numFmtId="3" fontId="8" fillId="0" borderId="0" xfId="0" applyNumberFormat="1" applyFont="1"/>
    <xf numFmtId="10" fontId="4" fillId="0" borderId="5" xfId="0" applyNumberFormat="1" applyFont="1" applyBorder="1" applyAlignment="1">
      <alignment horizontal="left"/>
    </xf>
    <xf numFmtId="0" fontId="9" fillId="5" borderId="0" xfId="0" applyFont="1" applyFill="1" applyAlignment="1">
      <alignment horizontal="left"/>
    </xf>
    <xf numFmtId="0" fontId="10" fillId="3" borderId="0" xfId="0" applyFont="1" applyFill="1"/>
    <xf numFmtId="3" fontId="12" fillId="6" borderId="6" xfId="0" applyNumberFormat="1" applyFont="1" applyFill="1" applyBorder="1" applyAlignment="1">
      <alignment horizontal="right" wrapText="1"/>
    </xf>
    <xf numFmtId="0" fontId="11" fillId="0" borderId="7" xfId="0" applyFont="1" applyBorder="1" applyAlignment="1">
      <alignment vertical="center" wrapText="1"/>
    </xf>
    <xf numFmtId="3" fontId="11" fillId="0" borderId="7" xfId="0" applyNumberFormat="1" applyFont="1" applyBorder="1" applyAlignment="1">
      <alignment vertical="center" wrapText="1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3" fontId="0" fillId="0" borderId="0" xfId="0" applyNumberFormat="1"/>
    <xf numFmtId="3" fontId="14" fillId="0" borderId="8" xfId="0" applyNumberFormat="1" applyFont="1" applyBorder="1" applyAlignment="1">
      <alignment wrapText="1"/>
    </xf>
    <xf numFmtId="3" fontId="14" fillId="0" borderId="9" xfId="0" applyNumberFormat="1" applyFont="1" applyBorder="1" applyAlignment="1">
      <alignment wrapText="1"/>
    </xf>
    <xf numFmtId="3" fontId="14" fillId="0" borderId="7" xfId="0" applyNumberFormat="1" applyFont="1" applyBorder="1" applyAlignment="1">
      <alignment wrapText="1"/>
    </xf>
    <xf numFmtId="3" fontId="14" fillId="0" borderId="10" xfId="0" applyNumberFormat="1" applyFont="1" applyBorder="1" applyAlignment="1">
      <alignment wrapText="1"/>
    </xf>
    <xf numFmtId="0" fontId="10" fillId="3" borderId="0" xfId="0" applyFont="1" applyFill="1" applyBorder="1"/>
    <xf numFmtId="9" fontId="8" fillId="0" borderId="0" xfId="1" applyFont="1"/>
    <xf numFmtId="9" fontId="0" fillId="0" borderId="0" xfId="1" applyFont="1"/>
    <xf numFmtId="10" fontId="0" fillId="0" borderId="0" xfId="1" applyNumberFormat="1" applyFont="1"/>
    <xf numFmtId="3" fontId="15" fillId="0" borderId="0" xfId="0" applyNumberFormat="1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A5CA-E1FB-44B2-8CFF-92D4F98C4358}">
  <dimension ref="A1:G20"/>
  <sheetViews>
    <sheetView tabSelected="1" workbookViewId="0">
      <selection activeCell="B4" sqref="B4:F4"/>
    </sheetView>
  </sheetViews>
  <sheetFormatPr defaultRowHeight="13.2"/>
  <cols>
    <col min="1" max="1" width="37.109375" customWidth="1"/>
    <col min="2" max="7" width="13.77734375" bestFit="1" customWidth="1"/>
  </cols>
  <sheetData>
    <row r="1" spans="1:7" ht="15.75" customHeight="1">
      <c r="A1" s="1"/>
      <c r="B1" s="2">
        <v>2022</v>
      </c>
      <c r="C1" s="2">
        <v>2021</v>
      </c>
      <c r="D1" s="2">
        <v>2020</v>
      </c>
      <c r="E1" s="2">
        <v>2019</v>
      </c>
      <c r="F1" s="2">
        <v>2018</v>
      </c>
      <c r="G1" s="2">
        <v>2017</v>
      </c>
    </row>
    <row r="2" spans="1:7" ht="15" thickBot="1">
      <c r="A2" s="4" t="s">
        <v>10</v>
      </c>
      <c r="B2" s="5">
        <v>81093525000</v>
      </c>
      <c r="C2" s="5">
        <v>62940805000</v>
      </c>
      <c r="D2" s="5">
        <v>41870796000</v>
      </c>
      <c r="E2" s="5">
        <v>48021399000</v>
      </c>
      <c r="F2" s="5">
        <v>47541724000</v>
      </c>
      <c r="G2" s="5">
        <v>45687043000</v>
      </c>
    </row>
    <row r="3" spans="1:7" ht="15" thickBot="1">
      <c r="A3" s="17" t="s">
        <v>28</v>
      </c>
      <c r="B3" s="18">
        <v>223773000</v>
      </c>
      <c r="C3" s="18">
        <v>402455000</v>
      </c>
      <c r="D3" s="18">
        <v>259123000</v>
      </c>
      <c r="E3" s="18">
        <v>232430000</v>
      </c>
      <c r="F3" s="18">
        <v>325244000</v>
      </c>
      <c r="G3" s="18"/>
    </row>
    <row r="4" spans="1:7" ht="15.6" thickBot="1">
      <c r="A4" s="17" t="s">
        <v>29</v>
      </c>
      <c r="B4" s="33">
        <v>3320691476</v>
      </c>
      <c r="C4" s="33">
        <v>2193914942</v>
      </c>
      <c r="D4" s="33">
        <v>1364131709</v>
      </c>
      <c r="E4" s="33">
        <v>1009483171</v>
      </c>
      <c r="F4" s="33">
        <v>473376038</v>
      </c>
      <c r="G4" s="28">
        <v>3044022000</v>
      </c>
    </row>
    <row r="5" spans="1:7" ht="14.4">
      <c r="A5" s="17" t="s">
        <v>1</v>
      </c>
      <c r="B5" s="9">
        <v>47.31</v>
      </c>
      <c r="C5" s="9">
        <v>43.51</v>
      </c>
      <c r="D5" s="9">
        <v>10.34</v>
      </c>
      <c r="E5" s="9">
        <v>32.44</v>
      </c>
      <c r="F5" s="9">
        <v>37.72</v>
      </c>
      <c r="G5" s="9">
        <v>42.34</v>
      </c>
    </row>
    <row r="6" spans="1:7" ht="14.4">
      <c r="A6" s="4" t="s">
        <v>30</v>
      </c>
      <c r="B6" s="5">
        <v>21421232000</v>
      </c>
      <c r="C6" s="5">
        <v>16992213000</v>
      </c>
      <c r="D6" s="5">
        <v>3819928000</v>
      </c>
      <c r="E6" s="5">
        <v>12221215000</v>
      </c>
      <c r="F6" s="5">
        <v>15118655000</v>
      </c>
      <c r="G6" s="5">
        <v>18778253000</v>
      </c>
    </row>
    <row r="7" spans="1:7" ht="15" thickBot="1">
      <c r="A7" s="4" t="s">
        <v>31</v>
      </c>
      <c r="B7" s="5">
        <v>6122614000</v>
      </c>
      <c r="C7" s="5">
        <v>2922024000</v>
      </c>
      <c r="D7" s="5">
        <v>475995000</v>
      </c>
      <c r="E7" s="5">
        <v>1730986000</v>
      </c>
      <c r="F7" s="5">
        <v>2921565000</v>
      </c>
      <c r="G7" s="5">
        <v>5086004000</v>
      </c>
    </row>
    <row r="8" spans="1:7" ht="15" thickBot="1">
      <c r="A8" s="17" t="s">
        <v>32</v>
      </c>
      <c r="B8" s="18">
        <v>56686000</v>
      </c>
      <c r="C8" s="18">
        <v>69088000</v>
      </c>
      <c r="D8" s="18">
        <v>61874000</v>
      </c>
      <c r="E8" s="18">
        <v>33384000</v>
      </c>
      <c r="F8" s="18">
        <v>32644000</v>
      </c>
      <c r="G8" s="18"/>
    </row>
    <row r="9" spans="1:7" ht="15" thickBot="1">
      <c r="A9" s="17" t="s">
        <v>33</v>
      </c>
      <c r="B9" s="20">
        <v>15360741000</v>
      </c>
      <c r="C9" s="20">
        <v>29439270000</v>
      </c>
      <c r="D9" s="20">
        <v>3970413000</v>
      </c>
      <c r="E9" s="20">
        <v>3641843000</v>
      </c>
      <c r="F9" s="20">
        <v>2617766000</v>
      </c>
      <c r="G9" s="19"/>
    </row>
    <row r="10" spans="1:7" ht="15" thickBot="1">
      <c r="A10" s="17" t="s">
        <v>34</v>
      </c>
      <c r="B10" s="20"/>
      <c r="C10" s="20"/>
      <c r="D10" s="20"/>
      <c r="E10" s="20"/>
      <c r="F10" s="20"/>
      <c r="G10" s="20"/>
    </row>
    <row r="11" spans="1:7" ht="15" thickBot="1">
      <c r="A11" s="17" t="s">
        <v>35</v>
      </c>
      <c r="B11" s="20">
        <v>39912489000</v>
      </c>
      <c r="C11" s="20">
        <v>34943136000</v>
      </c>
      <c r="D11" s="20">
        <v>38556478000</v>
      </c>
      <c r="E11" s="20">
        <v>20348688000</v>
      </c>
      <c r="F11" s="20">
        <v>8062716000</v>
      </c>
    </row>
    <row r="12" spans="1:7" ht="15" thickBot="1">
      <c r="A12" s="17" t="s">
        <v>36</v>
      </c>
      <c r="B12" s="20">
        <v>37939262000</v>
      </c>
      <c r="C12" s="20">
        <v>43004871000</v>
      </c>
      <c r="D12" s="20">
        <v>51774606000</v>
      </c>
      <c r="E12" s="20">
        <v>34843123000</v>
      </c>
      <c r="F12" s="20">
        <v>34438631000</v>
      </c>
      <c r="G12" s="20"/>
    </row>
    <row r="13" spans="1:7" ht="15" thickBot="1">
      <c r="A13" s="17" t="s">
        <v>37</v>
      </c>
      <c r="B13" s="20">
        <v>15240874128</v>
      </c>
      <c r="C13" s="20">
        <v>9834639018</v>
      </c>
      <c r="D13" s="20">
        <v>6717215682</v>
      </c>
      <c r="E13" s="20">
        <v>4999169768</v>
      </c>
      <c r="F13" s="20">
        <v>3830116677</v>
      </c>
      <c r="G13" s="20"/>
    </row>
    <row r="14" spans="1:7" ht="15" thickBot="1">
      <c r="A14" s="17" t="s">
        <v>38</v>
      </c>
      <c r="B14" s="33">
        <v>10473329516</v>
      </c>
      <c r="C14" s="33">
        <v>7253686051</v>
      </c>
      <c r="D14" s="33">
        <v>5216466331</v>
      </c>
      <c r="E14" s="33">
        <v>4078869538</v>
      </c>
      <c r="F14" s="33">
        <v>3211178157</v>
      </c>
    </row>
    <row r="15" spans="1:7" ht="15" thickBot="1">
      <c r="A15" s="17" t="s">
        <v>39</v>
      </c>
      <c r="B15" s="20">
        <v>4767544612</v>
      </c>
      <c r="C15" s="20">
        <v>2580952967</v>
      </c>
      <c r="D15" s="20">
        <v>1500749351</v>
      </c>
      <c r="E15" s="20">
        <v>920300230</v>
      </c>
      <c r="F15" s="20">
        <v>618938520</v>
      </c>
    </row>
    <row r="16" spans="1:7" ht="15" thickBot="1">
      <c r="A16" s="17" t="s">
        <v>40</v>
      </c>
      <c r="B16" s="20">
        <v>15270445000</v>
      </c>
      <c r="C16" s="20">
        <v>20842735000</v>
      </c>
      <c r="D16" s="20">
        <v>48757423000</v>
      </c>
      <c r="E16" s="20">
        <v>49485355000</v>
      </c>
      <c r="F16" s="20">
        <v>42183808000</v>
      </c>
      <c r="G16" s="20">
        <v>46367925000</v>
      </c>
    </row>
    <row r="17" spans="1:7" ht="15" thickBot="1">
      <c r="A17" s="17" t="s">
        <v>41</v>
      </c>
      <c r="B17" s="20">
        <v>78571358000</v>
      </c>
      <c r="C17" s="20">
        <v>78375448000</v>
      </c>
      <c r="D17" s="20">
        <v>92160684000</v>
      </c>
      <c r="E17" s="20">
        <v>56874605000</v>
      </c>
      <c r="F17" s="20">
        <v>43798288000</v>
      </c>
      <c r="G17" s="20">
        <v>10343627000</v>
      </c>
    </row>
    <row r="18" spans="1:7" ht="15.6" thickBot="1">
      <c r="A18" s="17" t="s">
        <v>24</v>
      </c>
      <c r="B18" s="25">
        <v>-3453241000</v>
      </c>
      <c r="C18" s="26">
        <v>8043275000</v>
      </c>
      <c r="D18" s="26">
        <v>1968216000</v>
      </c>
      <c r="E18" s="26">
        <v>3486111000</v>
      </c>
      <c r="F18" s="26">
        <v>293548000</v>
      </c>
      <c r="G18" s="26">
        <v>1568756000</v>
      </c>
    </row>
    <row r="19" spans="1:7" ht="15" thickBot="1">
      <c r="A19" s="17" t="s">
        <v>42</v>
      </c>
      <c r="B19" s="20">
        <v>2851977000</v>
      </c>
      <c r="C19" s="20">
        <v>10752401000</v>
      </c>
      <c r="D19" s="20">
        <v>-6936524000</v>
      </c>
      <c r="E19" s="20">
        <v>-14676660000</v>
      </c>
      <c r="F19" s="20">
        <v>-14190031000</v>
      </c>
      <c r="G19" s="20">
        <v>6932795000</v>
      </c>
    </row>
    <row r="20" spans="1:7" ht="15" thickBot="1">
      <c r="A20" s="17" t="s">
        <v>44</v>
      </c>
      <c r="B20" s="19">
        <v>0.44</v>
      </c>
      <c r="C20" s="19">
        <v>0.4</v>
      </c>
      <c r="D20" s="19">
        <v>0.31</v>
      </c>
      <c r="E20" s="19">
        <v>0.38</v>
      </c>
      <c r="F20" s="19">
        <v>0.44</v>
      </c>
      <c r="G20" s="19">
        <v>0.47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F568-D62B-4FFF-95D9-0F5B7506263A}">
  <dimension ref="A1:K20"/>
  <sheetViews>
    <sheetView workbookViewId="0">
      <selection activeCell="K5" sqref="K5"/>
    </sheetView>
  </sheetViews>
  <sheetFormatPr defaultRowHeight="13.2"/>
  <cols>
    <col min="1" max="1" width="37.109375" customWidth="1"/>
    <col min="2" max="7" width="13.77734375" bestFit="1" customWidth="1"/>
  </cols>
  <sheetData>
    <row r="1" spans="1:11" ht="15.75" customHeight="1">
      <c r="A1" s="1"/>
      <c r="B1" s="2">
        <v>2022</v>
      </c>
      <c r="C1" s="2">
        <v>2021</v>
      </c>
      <c r="D1" s="2">
        <v>2020</v>
      </c>
      <c r="E1" s="2">
        <v>2019</v>
      </c>
      <c r="F1" s="2">
        <v>2018</v>
      </c>
      <c r="G1" s="2">
        <v>2017</v>
      </c>
    </row>
    <row r="2" spans="1:11" ht="15" thickBot="1">
      <c r="A2" s="4" t="s">
        <v>10</v>
      </c>
      <c r="B2" s="5">
        <v>81093525000</v>
      </c>
      <c r="C2" s="5">
        <v>62940805000</v>
      </c>
      <c r="D2" s="5">
        <v>41870796000</v>
      </c>
      <c r="E2" s="5">
        <v>48021399000</v>
      </c>
      <c r="F2" s="5">
        <v>47541724000</v>
      </c>
      <c r="G2" s="5">
        <v>45687043000</v>
      </c>
    </row>
    <row r="3" spans="1:11" ht="15" thickBot="1">
      <c r="A3" s="17" t="s">
        <v>28</v>
      </c>
      <c r="B3" s="18">
        <v>223773000</v>
      </c>
      <c r="C3" s="18">
        <v>402455000</v>
      </c>
      <c r="D3" s="18">
        <v>259123000</v>
      </c>
      <c r="E3" s="18">
        <v>232430000</v>
      </c>
      <c r="F3" s="18">
        <v>325244000</v>
      </c>
      <c r="G3" s="18"/>
    </row>
    <row r="4" spans="1:11" ht="15.6" thickBot="1">
      <c r="A4" s="17" t="s">
        <v>29</v>
      </c>
      <c r="B4" s="27">
        <v>5412190000</v>
      </c>
      <c r="C4" s="28">
        <v>7466331000</v>
      </c>
      <c r="D4" s="28">
        <v>494851000</v>
      </c>
      <c r="E4" s="28">
        <v>2664373000</v>
      </c>
      <c r="F4" s="28">
        <v>4364958000</v>
      </c>
      <c r="G4" s="28">
        <v>3044022000</v>
      </c>
    </row>
    <row r="5" spans="1:11" ht="14.4">
      <c r="A5" s="17" t="s">
        <v>1</v>
      </c>
      <c r="B5" s="9">
        <v>47.31</v>
      </c>
      <c r="C5" s="9">
        <v>43.51</v>
      </c>
      <c r="D5" s="9">
        <v>10.34</v>
      </c>
      <c r="E5" s="9">
        <v>32.44</v>
      </c>
      <c r="F5" s="9">
        <v>37.72</v>
      </c>
      <c r="G5" s="9">
        <v>42.34</v>
      </c>
      <c r="K5" s="31">
        <f>B2/B14</f>
        <v>1.7142476728868032</v>
      </c>
    </row>
    <row r="6" spans="1:11" ht="14.4">
      <c r="A6" s="4" t="s">
        <v>30</v>
      </c>
      <c r="B6" s="5">
        <v>21421232000</v>
      </c>
      <c r="C6" s="5">
        <v>16992213000</v>
      </c>
      <c r="D6" s="5">
        <v>3819928000</v>
      </c>
      <c r="E6" s="5">
        <v>12221215000</v>
      </c>
      <c r="F6" s="5">
        <v>15118655000</v>
      </c>
      <c r="G6" s="5">
        <v>18778253000</v>
      </c>
      <c r="K6" s="32">
        <f>B4/B14</f>
        <v>0.11440906179280316</v>
      </c>
    </row>
    <row r="7" spans="1:11" ht="15" thickBot="1">
      <c r="A7" s="4" t="s">
        <v>31</v>
      </c>
      <c r="B7" s="5">
        <v>6122614000</v>
      </c>
      <c r="C7" s="5">
        <v>2922024000</v>
      </c>
      <c r="D7" s="5">
        <v>475995000</v>
      </c>
      <c r="E7" s="5">
        <v>1730986000</v>
      </c>
      <c r="F7" s="5">
        <v>2921565000</v>
      </c>
      <c r="G7" s="5">
        <v>5086004000</v>
      </c>
    </row>
    <row r="8" spans="1:11" ht="15" thickBot="1">
      <c r="A8" s="17" t="s">
        <v>32</v>
      </c>
      <c r="B8" s="18">
        <v>56686000</v>
      </c>
      <c r="C8" s="18">
        <v>69088000</v>
      </c>
      <c r="D8" s="18">
        <v>61874000</v>
      </c>
      <c r="E8" s="18">
        <v>33384000</v>
      </c>
      <c r="F8" s="18">
        <v>32644000</v>
      </c>
      <c r="G8" s="18"/>
    </row>
    <row r="9" spans="1:11" ht="15" thickBot="1">
      <c r="A9" s="17" t="s">
        <v>33</v>
      </c>
      <c r="B9" s="20">
        <v>15360741000</v>
      </c>
      <c r="C9" s="20">
        <v>29439270000</v>
      </c>
      <c r="D9" s="20">
        <v>3970413000</v>
      </c>
      <c r="E9" s="20">
        <v>3641843000</v>
      </c>
      <c r="F9" s="20">
        <v>2617766000</v>
      </c>
      <c r="G9" s="19"/>
      <c r="K9" s="32">
        <f>C4/C14</f>
        <v>0.1604786953664766</v>
      </c>
    </row>
    <row r="10" spans="1:11" ht="15" thickBot="1">
      <c r="A10" s="17" t="s">
        <v>34</v>
      </c>
      <c r="B10" s="20"/>
      <c r="C10" s="20"/>
      <c r="D10" s="20"/>
      <c r="E10" s="20"/>
      <c r="F10" s="20"/>
      <c r="G10" s="20"/>
    </row>
    <row r="11" spans="1:11" ht="15" thickBot="1">
      <c r="A11" s="17" t="s">
        <v>35</v>
      </c>
      <c r="B11" s="20">
        <v>39912489000</v>
      </c>
      <c r="C11" s="20">
        <v>34943136000</v>
      </c>
      <c r="D11" s="20">
        <v>38556478000</v>
      </c>
      <c r="E11" s="20">
        <v>20348688000</v>
      </c>
      <c r="F11" s="20">
        <v>8062716000</v>
      </c>
    </row>
    <row r="12" spans="1:11" ht="15" thickBot="1">
      <c r="A12" s="17" t="s">
        <v>36</v>
      </c>
      <c r="B12" s="20">
        <v>37939262000</v>
      </c>
      <c r="C12" s="20">
        <v>43004871000</v>
      </c>
      <c r="D12" s="20">
        <v>51774606000</v>
      </c>
      <c r="E12" s="20">
        <v>34843123000</v>
      </c>
      <c r="F12" s="20">
        <v>34438631000</v>
      </c>
      <c r="G12" s="20"/>
    </row>
    <row r="13" spans="1:11" ht="15" thickBot="1">
      <c r="A13" s="17" t="s">
        <v>37</v>
      </c>
      <c r="B13" s="20">
        <v>15240874128</v>
      </c>
      <c r="C13" s="20">
        <v>9834639018</v>
      </c>
      <c r="D13" s="20">
        <v>6717215682</v>
      </c>
      <c r="E13" s="20">
        <v>4999169768</v>
      </c>
      <c r="F13" s="20">
        <v>3830116677</v>
      </c>
      <c r="G13" s="20"/>
    </row>
    <row r="14" spans="1:11" ht="15" thickBot="1">
      <c r="A14" s="17" t="s">
        <v>38</v>
      </c>
      <c r="B14" s="20">
        <v>47305606000</v>
      </c>
      <c r="C14" s="20">
        <v>46525372000</v>
      </c>
      <c r="D14" s="20">
        <v>8913728000</v>
      </c>
      <c r="E14" s="20">
        <v>12484990000</v>
      </c>
      <c r="F14" s="20">
        <v>10266036000</v>
      </c>
    </row>
    <row r="15" spans="1:11" ht="15" thickBot="1">
      <c r="A15" s="17" t="s">
        <v>39</v>
      </c>
      <c r="B15" s="20">
        <v>4767544612</v>
      </c>
      <c r="C15" s="20">
        <v>2580952967</v>
      </c>
      <c r="D15" s="20">
        <v>1500749351</v>
      </c>
      <c r="E15" s="20">
        <v>920300230</v>
      </c>
      <c r="F15" s="20">
        <v>618938520</v>
      </c>
    </row>
    <row r="16" spans="1:11" ht="15" thickBot="1">
      <c r="A16" s="17" t="s">
        <v>40</v>
      </c>
      <c r="B16" s="20">
        <v>15270445000</v>
      </c>
      <c r="C16" s="20">
        <v>20842735000</v>
      </c>
      <c r="D16" s="20">
        <v>48757423000</v>
      </c>
      <c r="E16" s="20">
        <v>49485355000</v>
      </c>
      <c r="F16" s="20">
        <v>42183808000</v>
      </c>
      <c r="G16" s="20">
        <v>46367925000</v>
      </c>
    </row>
    <row r="17" spans="1:7" ht="15" thickBot="1">
      <c r="A17" s="17" t="s">
        <v>41</v>
      </c>
      <c r="B17" s="20">
        <v>78571358000</v>
      </c>
      <c r="C17" s="20">
        <v>78375448000</v>
      </c>
      <c r="D17" s="20">
        <v>92160684000</v>
      </c>
      <c r="E17" s="20">
        <v>56874605000</v>
      </c>
      <c r="F17" s="20">
        <v>43798288000</v>
      </c>
      <c r="G17" s="20">
        <v>10343627000</v>
      </c>
    </row>
    <row r="18" spans="1:7" ht="15.6" thickBot="1">
      <c r="A18" s="17" t="s">
        <v>24</v>
      </c>
      <c r="B18" s="25">
        <v>-3453241000</v>
      </c>
      <c r="C18" s="26">
        <v>8043275000</v>
      </c>
      <c r="D18" s="26">
        <v>1968216000</v>
      </c>
      <c r="E18" s="26">
        <v>3486111000</v>
      </c>
      <c r="F18" s="26">
        <v>293548000</v>
      </c>
      <c r="G18" s="26">
        <v>1568756000</v>
      </c>
    </row>
    <row r="19" spans="1:7" ht="15" thickBot="1">
      <c r="A19" s="17" t="s">
        <v>42</v>
      </c>
      <c r="B19" s="20">
        <v>2851977000</v>
      </c>
      <c r="C19" s="20">
        <v>10752401000</v>
      </c>
      <c r="D19" s="20">
        <v>-6936524000</v>
      </c>
      <c r="E19" s="20">
        <v>-14676660000</v>
      </c>
      <c r="F19" s="20">
        <v>-14190031000</v>
      </c>
      <c r="G19" s="20">
        <v>6932795000</v>
      </c>
    </row>
    <row r="20" spans="1:7" ht="15" thickBot="1">
      <c r="A20" s="17" t="s">
        <v>44</v>
      </c>
      <c r="B20" s="19">
        <v>0.44</v>
      </c>
      <c r="C20" s="19">
        <v>0.4</v>
      </c>
      <c r="D20" s="19">
        <v>0.31</v>
      </c>
      <c r="E20" s="19">
        <v>0.38</v>
      </c>
      <c r="F20" s="19">
        <v>0.44</v>
      </c>
      <c r="G20" s="19">
        <v>0.47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7"/>
  <sheetViews>
    <sheetView workbookViewId="0">
      <pane ySplit="1" topLeftCell="A2" activePane="bottomLeft" state="frozen"/>
      <selection pane="bottomLeft" activeCell="A25" sqref="A25:G25"/>
    </sheetView>
  </sheetViews>
  <sheetFormatPr defaultColWidth="12.6640625" defaultRowHeight="15.75" customHeight="1"/>
  <cols>
    <col min="1" max="1" width="24.109375" customWidth="1"/>
    <col min="2" max="4" width="13.77734375" bestFit="1" customWidth="1"/>
    <col min="5" max="5" width="14.44140625" bestFit="1" customWidth="1"/>
    <col min="6" max="6" width="16.33203125" customWidth="1"/>
    <col min="7" max="7" width="13.77734375" bestFit="1" customWidth="1"/>
    <col min="9" max="9" width="13.44140625" bestFit="1" customWidth="1"/>
    <col min="10" max="10" width="18.44140625" bestFit="1" customWidth="1"/>
  </cols>
  <sheetData>
    <row r="1" spans="1:13" ht="15.75" customHeight="1">
      <c r="A1" s="1"/>
      <c r="B1" s="2">
        <v>2022</v>
      </c>
      <c r="C1" s="2">
        <v>2021</v>
      </c>
      <c r="D1" s="2">
        <v>2020</v>
      </c>
      <c r="E1" s="2">
        <v>2019</v>
      </c>
      <c r="F1" s="2">
        <v>2018</v>
      </c>
      <c r="G1" s="2">
        <v>2017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3" ht="15.7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3" ht="15.75" customHeight="1">
      <c r="A3" s="4" t="s">
        <v>10</v>
      </c>
      <c r="B3" s="5">
        <v>81093525000</v>
      </c>
      <c r="C3" s="5">
        <v>62940805000</v>
      </c>
      <c r="D3" s="5">
        <v>41870796000</v>
      </c>
      <c r="E3" s="5">
        <v>48021399000</v>
      </c>
      <c r="F3" s="5">
        <v>47541724000</v>
      </c>
      <c r="G3" s="5">
        <v>45687043000</v>
      </c>
      <c r="H3" s="6"/>
      <c r="I3" s="7"/>
      <c r="J3" s="7"/>
      <c r="K3" s="7"/>
    </row>
    <row r="4" spans="1:13" ht="15.75" customHeight="1">
      <c r="A4" s="4" t="s">
        <v>0</v>
      </c>
      <c r="B4" s="5">
        <v>21815749000</v>
      </c>
      <c r="C4" s="5">
        <v>17325118000</v>
      </c>
      <c r="D4" s="5">
        <v>3996306000</v>
      </c>
      <c r="E4" s="5">
        <v>12221215000</v>
      </c>
      <c r="F4" s="5">
        <v>15118655000</v>
      </c>
      <c r="G4" s="5">
        <v>18778253000</v>
      </c>
      <c r="H4" s="6"/>
      <c r="I4" s="7"/>
      <c r="J4" s="7"/>
      <c r="K4" s="7"/>
    </row>
    <row r="5" spans="1:13" ht="15.75" customHeight="1">
      <c r="A5" s="4" t="s">
        <v>13</v>
      </c>
      <c r="B5" s="5">
        <v>15298618000</v>
      </c>
      <c r="C5" s="5">
        <v>14070189000</v>
      </c>
      <c r="D5" s="5">
        <v>3343933000</v>
      </c>
      <c r="E5" s="5">
        <v>10490229000</v>
      </c>
      <c r="F5" s="5">
        <v>12197090000</v>
      </c>
      <c r="G5" s="5">
        <v>13692249000</v>
      </c>
      <c r="H5" s="6"/>
      <c r="I5" s="7"/>
      <c r="J5" s="7"/>
      <c r="K5" s="7"/>
      <c r="M5" s="8"/>
    </row>
    <row r="6" spans="1:13" ht="15.75" customHeight="1">
      <c r="A6" s="4" t="s">
        <v>1</v>
      </c>
      <c r="B6" s="9">
        <v>47.31</v>
      </c>
      <c r="C6" s="9">
        <v>43.51</v>
      </c>
      <c r="D6" s="9">
        <v>10.34</v>
      </c>
      <c r="E6" s="9">
        <v>32.44</v>
      </c>
      <c r="F6" s="9">
        <v>37.72</v>
      </c>
      <c r="G6" s="9">
        <v>42.34</v>
      </c>
      <c r="H6" s="7"/>
      <c r="I6" s="7"/>
      <c r="J6" s="7"/>
      <c r="K6" s="7"/>
      <c r="M6" s="8"/>
    </row>
    <row r="7" spans="1:13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3" ht="15.75" customHeight="1">
      <c r="A8" s="21" t="s">
        <v>15</v>
      </c>
      <c r="B8" s="22"/>
      <c r="C8" s="22"/>
      <c r="D8" s="22"/>
      <c r="E8" s="22"/>
      <c r="F8" s="22"/>
      <c r="G8" s="22"/>
      <c r="H8" s="22"/>
      <c r="I8" s="22"/>
      <c r="J8" s="22"/>
      <c r="K8" s="23"/>
      <c r="M8" s="8"/>
    </row>
    <row r="9" spans="1:13" ht="15.75" customHeight="1">
      <c r="A9" s="4" t="s">
        <v>5</v>
      </c>
      <c r="B9" s="6">
        <f>B4/B3</f>
        <v>0.26901961654768369</v>
      </c>
      <c r="C9" s="6">
        <f t="shared" ref="C9:G9" si="0">C4/C3</f>
        <v>0.27526050866365626</v>
      </c>
      <c r="D9" s="6">
        <f t="shared" si="0"/>
        <v>9.54437551175287E-2</v>
      </c>
      <c r="E9" s="6">
        <f t="shared" si="0"/>
        <v>0.25449518869702237</v>
      </c>
      <c r="F9" s="6">
        <f t="shared" si="0"/>
        <v>0.31800813533812949</v>
      </c>
      <c r="G9" s="6">
        <f t="shared" si="0"/>
        <v>0.41101922485987985</v>
      </c>
      <c r="H9" s="7"/>
      <c r="I9" s="6">
        <f t="shared" ref="I9:I10" si="1">SUM(B9:D9)/3</f>
        <v>0.2132412934429562</v>
      </c>
      <c r="J9" s="6">
        <f t="shared" ref="J9:J10" si="2">SUM(B9:F9)/5</f>
        <v>0.24244544087280412</v>
      </c>
      <c r="K9" s="7" t="str">
        <f t="shared" ref="K9:K10" si="3">IF(I9 &gt; J9,"Good","BAD")</f>
        <v>BAD</v>
      </c>
      <c r="M9" s="8"/>
    </row>
    <row r="10" spans="1:13" ht="15.75" customHeight="1">
      <c r="A10" s="4" t="s">
        <v>4</v>
      </c>
      <c r="B10" s="6">
        <f t="shared" ref="B10:G10" si="4">B5/B3</f>
        <v>0.18865400166042851</v>
      </c>
      <c r="C10" s="6">
        <f t="shared" si="4"/>
        <v>0.22354637821997986</v>
      </c>
      <c r="D10" s="6">
        <f t="shared" si="4"/>
        <v>7.9863134199789271E-2</v>
      </c>
      <c r="E10" s="6">
        <f t="shared" si="4"/>
        <v>0.21844905018281538</v>
      </c>
      <c r="F10" s="6">
        <f t="shared" si="4"/>
        <v>0.25655548376832105</v>
      </c>
      <c r="G10" s="6">
        <f t="shared" si="4"/>
        <v>0.2996965463490382</v>
      </c>
      <c r="H10" s="7"/>
      <c r="I10" s="6">
        <f t="shared" si="1"/>
        <v>0.16402117136006589</v>
      </c>
      <c r="J10" s="6">
        <f t="shared" si="2"/>
        <v>0.1934136096062668</v>
      </c>
      <c r="K10" s="7" t="str">
        <f t="shared" si="3"/>
        <v>BAD</v>
      </c>
      <c r="M10" s="10"/>
    </row>
    <row r="11" spans="1:13" ht="15.75" customHeight="1">
      <c r="A11" s="4" t="s">
        <v>16</v>
      </c>
      <c r="B11" s="5">
        <v>21421232000</v>
      </c>
      <c r="C11" s="5">
        <v>16992213000</v>
      </c>
      <c r="D11" s="5">
        <v>3819928000</v>
      </c>
      <c r="E11" s="5">
        <v>12221215000</v>
      </c>
      <c r="F11" s="5">
        <v>15118655000</v>
      </c>
      <c r="G11" s="5">
        <v>18778253000</v>
      </c>
      <c r="H11" s="7"/>
      <c r="I11" s="7"/>
      <c r="J11" s="7"/>
      <c r="K11" s="7"/>
      <c r="M11" s="8"/>
    </row>
    <row r="12" spans="1:13" ht="15.75" customHeight="1">
      <c r="A12" s="4" t="s">
        <v>17</v>
      </c>
      <c r="B12" s="5">
        <v>6122614000</v>
      </c>
      <c r="C12" s="5">
        <v>2922024000</v>
      </c>
      <c r="D12" s="5">
        <v>475995000</v>
      </c>
      <c r="E12" s="5">
        <v>1730986000</v>
      </c>
      <c r="F12" s="5">
        <v>2921565000</v>
      </c>
      <c r="G12" s="5">
        <v>5086004000</v>
      </c>
      <c r="H12" s="7"/>
      <c r="I12" s="7"/>
      <c r="J12" s="7"/>
      <c r="K12" s="7"/>
    </row>
    <row r="13" spans="1:13" ht="15.75" customHeight="1">
      <c r="A13" s="4" t="s">
        <v>18</v>
      </c>
      <c r="B13" s="6">
        <f t="shared" ref="B13:G13" si="5">B12/B11</f>
        <v>0.28581988188167701</v>
      </c>
      <c r="C13" s="6">
        <f t="shared" si="5"/>
        <v>0.17196253366174258</v>
      </c>
      <c r="D13" s="6">
        <f t="shared" si="5"/>
        <v>0.12460836958183505</v>
      </c>
      <c r="E13" s="6">
        <f t="shared" si="5"/>
        <v>0.14163779951502367</v>
      </c>
      <c r="F13" s="6">
        <f t="shared" si="5"/>
        <v>0.19324238829446139</v>
      </c>
      <c r="G13" s="6">
        <f t="shared" si="5"/>
        <v>0.27084542955087459</v>
      </c>
      <c r="H13" s="7"/>
      <c r="I13" s="6">
        <f>SUM(B13:D13)/3</f>
        <v>0.19413026170841821</v>
      </c>
      <c r="J13" s="6">
        <f>SUM(B13:F13)/5</f>
        <v>0.18345419458694795</v>
      </c>
      <c r="K13" s="7" t="str">
        <f>IF(I13 &gt; J13,"Good","BAD")</f>
        <v>Good</v>
      </c>
    </row>
    <row r="14" spans="1:13" ht="15.75" customHeight="1">
      <c r="A14" s="4" t="s">
        <v>19</v>
      </c>
      <c r="B14" s="5">
        <v>394517000</v>
      </c>
      <c r="C14" s="5">
        <v>332905000</v>
      </c>
      <c r="D14" s="5">
        <v>176378000</v>
      </c>
      <c r="E14" s="7"/>
      <c r="F14" s="7"/>
      <c r="G14" s="7"/>
      <c r="H14" s="7"/>
      <c r="I14" s="7"/>
      <c r="J14" s="7"/>
      <c r="K14" s="7"/>
    </row>
    <row r="15" spans="1:13" ht="15.75" customHeight="1">
      <c r="A15" s="4" t="s">
        <v>20</v>
      </c>
      <c r="B15" s="7">
        <f>B4/B14</f>
        <v>55.29736107696246</v>
      </c>
      <c r="C15" s="7">
        <f>C4/C14</f>
        <v>52.042228263318364</v>
      </c>
      <c r="D15" s="7">
        <f>D4/D14</f>
        <v>22.657621698851329</v>
      </c>
      <c r="E15" s="7"/>
      <c r="F15" s="7"/>
      <c r="G15" s="7"/>
      <c r="H15" s="7"/>
      <c r="I15" s="7"/>
      <c r="J15" s="7"/>
      <c r="K15" s="7"/>
    </row>
    <row r="16" spans="1:13" ht="14.4">
      <c r="A16" s="4" t="s">
        <v>21</v>
      </c>
      <c r="B16" s="9">
        <v>0.44</v>
      </c>
      <c r="C16" s="9">
        <v>0.38</v>
      </c>
      <c r="D16" s="9">
        <v>0.37</v>
      </c>
      <c r="E16" s="9">
        <v>0.33</v>
      </c>
      <c r="F16" s="9">
        <v>0.26</v>
      </c>
      <c r="G16" s="9">
        <v>0.22</v>
      </c>
      <c r="H16" s="7"/>
      <c r="I16" s="6">
        <f t="shared" ref="I16:I20" si="6">AVERAGE(B16:D16)</f>
        <v>0.39666666666666667</v>
      </c>
      <c r="J16" s="11">
        <f t="shared" ref="J16:J20" si="7">AVERAGE(B16:F16)</f>
        <v>0.35599999999999998</v>
      </c>
      <c r="K16" s="7" t="str">
        <f>IF(I16 &gt; J16,"Good","BAD")</f>
        <v>Good</v>
      </c>
    </row>
    <row r="17" spans="1:11" ht="14.4">
      <c r="A17" s="4" t="s">
        <v>22</v>
      </c>
      <c r="B17" s="9">
        <v>0.31</v>
      </c>
      <c r="C17" s="9">
        <v>0.28000000000000003</v>
      </c>
      <c r="D17" s="9">
        <v>0.27</v>
      </c>
      <c r="E17" s="9">
        <v>0.25</v>
      </c>
      <c r="F17" s="9">
        <v>0.21</v>
      </c>
      <c r="G17" s="9">
        <v>0.18</v>
      </c>
      <c r="H17" s="7"/>
      <c r="I17" s="7">
        <f t="shared" si="6"/>
        <v>0.28666666666666668</v>
      </c>
      <c r="J17" s="12">
        <f t="shared" si="7"/>
        <v>0.26400000000000001</v>
      </c>
      <c r="K17" s="7" t="str">
        <f>IF(I17 &lt; J17,"Good","BAD")</f>
        <v>BAD</v>
      </c>
    </row>
    <row r="18" spans="1:11" ht="14.4">
      <c r="A18" s="4" t="s">
        <v>23</v>
      </c>
      <c r="B18" s="9">
        <v>1.48</v>
      </c>
      <c r="C18" s="9">
        <v>1.34</v>
      </c>
      <c r="D18" s="9">
        <v>0.98</v>
      </c>
      <c r="E18" s="9">
        <v>1.42</v>
      </c>
      <c r="F18" s="9">
        <v>2.82</v>
      </c>
      <c r="G18" s="9">
        <v>4.4800000000000004</v>
      </c>
      <c r="H18" s="7"/>
      <c r="I18" s="7">
        <f t="shared" si="6"/>
        <v>1.2666666666666668</v>
      </c>
      <c r="J18" s="12">
        <f t="shared" si="7"/>
        <v>1.6080000000000001</v>
      </c>
      <c r="K18" s="7" t="str">
        <f t="shared" ref="K18:K20" si="8">IF(I18 &gt; J18,"Good","BAD")</f>
        <v>BAD</v>
      </c>
    </row>
    <row r="19" spans="1:11" ht="14.4">
      <c r="A19" s="4" t="s">
        <v>24</v>
      </c>
      <c r="B19" s="5">
        <v>15469449000</v>
      </c>
      <c r="C19" s="5">
        <v>12492631000</v>
      </c>
      <c r="D19" s="5">
        <v>4953941000</v>
      </c>
      <c r="E19" s="5">
        <v>17083851000</v>
      </c>
      <c r="F19" s="5">
        <v>17079928000</v>
      </c>
      <c r="G19" s="5">
        <v>16844592000</v>
      </c>
      <c r="H19" s="7"/>
      <c r="I19" s="13">
        <f t="shared" si="6"/>
        <v>10972007000</v>
      </c>
      <c r="J19" s="14">
        <f t="shared" si="7"/>
        <v>13415960000</v>
      </c>
      <c r="K19" s="7" t="str">
        <f t="shared" si="8"/>
        <v>BAD</v>
      </c>
    </row>
    <row r="20" spans="1:11" ht="14.4">
      <c r="A20" s="4" t="s">
        <v>25</v>
      </c>
      <c r="B20" s="13">
        <f t="shared" ref="B20:G20" si="9">B11 - B12</f>
        <v>15298618000</v>
      </c>
      <c r="C20" s="13">
        <f t="shared" si="9"/>
        <v>14070189000</v>
      </c>
      <c r="D20" s="13">
        <f t="shared" si="9"/>
        <v>3343933000</v>
      </c>
      <c r="E20" s="13">
        <f t="shared" si="9"/>
        <v>10490229000</v>
      </c>
      <c r="F20" s="13">
        <f t="shared" si="9"/>
        <v>12197090000</v>
      </c>
      <c r="G20" s="13">
        <f t="shared" si="9"/>
        <v>13692249000</v>
      </c>
      <c r="H20" s="7"/>
      <c r="I20" s="13">
        <f t="shared" si="6"/>
        <v>10904246666.666666</v>
      </c>
      <c r="J20" s="14">
        <f t="shared" si="7"/>
        <v>11080011800</v>
      </c>
      <c r="K20" s="7" t="str">
        <f t="shared" si="8"/>
        <v>BAD</v>
      </c>
    </row>
    <row r="21" spans="1:11" ht="14.4">
      <c r="A21" s="4" t="s">
        <v>26</v>
      </c>
      <c r="B21" s="7"/>
      <c r="C21" s="13">
        <f>SUM(B19:F19)</f>
        <v>67079800000</v>
      </c>
      <c r="D21" s="13">
        <f>SUM(B20:F20)</f>
        <v>55400059000</v>
      </c>
      <c r="E21" s="7"/>
      <c r="F21" s="7"/>
      <c r="G21" s="7"/>
      <c r="H21" s="7"/>
      <c r="I21" s="7"/>
      <c r="J21" s="7"/>
      <c r="K21" s="7" t="str">
        <f>IF(C21&gt;D21,"Good","Bad")</f>
        <v>Good</v>
      </c>
    </row>
    <row r="22" spans="1:11" ht="14.4">
      <c r="A22" s="4" t="s">
        <v>3</v>
      </c>
      <c r="B22" s="15">
        <v>0.44</v>
      </c>
      <c r="C22" s="15">
        <v>0.4</v>
      </c>
      <c r="D22" s="15">
        <v>0.31</v>
      </c>
      <c r="E22" s="15">
        <v>0.38</v>
      </c>
      <c r="F22" s="15">
        <v>0.44</v>
      </c>
      <c r="G22" s="15">
        <v>0.47</v>
      </c>
      <c r="H22" s="7"/>
      <c r="I22" s="6">
        <f t="shared" ref="I22:I23" si="10">AVERAGE(B22:D22)</f>
        <v>0.38333333333333336</v>
      </c>
      <c r="J22" s="11">
        <f t="shared" ref="J22:J23" si="11">AVERAGE(B22:F22)</f>
        <v>0.39400000000000002</v>
      </c>
      <c r="K22" s="7" t="str">
        <f t="shared" ref="K22:K23" si="12">IF(I22 &gt; J22,"Good","BAD")</f>
        <v>BAD</v>
      </c>
    </row>
    <row r="23" spans="1:11" ht="14.4">
      <c r="A23" s="4" t="s">
        <v>27</v>
      </c>
      <c r="B23" s="9">
        <v>11.9</v>
      </c>
      <c r="C23" s="9">
        <v>12.43</v>
      </c>
      <c r="D23" s="9">
        <v>3.37</v>
      </c>
      <c r="E23" s="9">
        <v>11.12</v>
      </c>
      <c r="F23" s="9">
        <v>14.12</v>
      </c>
      <c r="G23" s="9">
        <v>17.16</v>
      </c>
      <c r="H23" s="7"/>
      <c r="I23" s="7">
        <f t="shared" si="10"/>
        <v>9.2333333333333325</v>
      </c>
      <c r="J23" s="12">
        <f t="shared" si="11"/>
        <v>10.587999999999999</v>
      </c>
      <c r="K23" s="7" t="str">
        <f t="shared" si="12"/>
        <v>BAD</v>
      </c>
    </row>
    <row r="24" spans="1:11" ht="15" thickBot="1">
      <c r="A24" s="4" t="s">
        <v>2</v>
      </c>
      <c r="B24" s="5">
        <v>2851977000</v>
      </c>
      <c r="C24" s="5">
        <v>10752401000</v>
      </c>
      <c r="D24" s="5">
        <v>-6936524000</v>
      </c>
      <c r="E24" s="5">
        <v>-14676660000</v>
      </c>
      <c r="F24" s="5">
        <v>-14190031000</v>
      </c>
      <c r="G24" s="5">
        <v>6932795000</v>
      </c>
    </row>
    <row r="25" spans="1:11" ht="15.75" customHeight="1" thickBot="1">
      <c r="A25" s="29" t="s">
        <v>43</v>
      </c>
      <c r="B25" s="20">
        <v>82301050000</v>
      </c>
      <c r="C25" s="20">
        <v>62389947000</v>
      </c>
      <c r="D25" s="20">
        <v>60154650000</v>
      </c>
      <c r="E25" s="20">
        <v>57276184000</v>
      </c>
      <c r="F25" s="20">
        <v>40913168000</v>
      </c>
      <c r="G25" s="20">
        <v>37488137000</v>
      </c>
      <c r="J25" s="30">
        <f>AVERAGE(B25:F25)</f>
        <v>60606999800</v>
      </c>
    </row>
    <row r="26" spans="1:11" ht="15.75" customHeight="1">
      <c r="B26">
        <f>B3/E27</f>
        <v>1.120920121934055</v>
      </c>
      <c r="C26">
        <f>C3/C25</f>
        <v>1.0088292750112451</v>
      </c>
      <c r="D26">
        <f>D3/D25</f>
        <v>0.69605252461779765</v>
      </c>
      <c r="E26">
        <f>E3/E25</f>
        <v>0.83841826822820464</v>
      </c>
      <c r="F26">
        <f>F3/F25</f>
        <v>1.1620152220918214</v>
      </c>
      <c r="G26">
        <f>G3/G25</f>
        <v>1.2187066804626754</v>
      </c>
    </row>
    <row r="27" spans="1:11" ht="15.75" customHeight="1">
      <c r="E27" s="24">
        <f>AVERAGE(B25:C25)</f>
        <v>72345498500</v>
      </c>
    </row>
  </sheetData>
  <mergeCells count="2">
    <mergeCell ref="A2:K2"/>
    <mergeCell ref="A8:K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24.109375" customWidth="1"/>
  </cols>
  <sheetData>
    <row r="1" spans="1:13" ht="15.75" customHeight="1">
      <c r="A1" s="1"/>
      <c r="B1" s="2">
        <v>2022</v>
      </c>
      <c r="C1" s="2">
        <v>2021</v>
      </c>
      <c r="D1" s="2">
        <v>2020</v>
      </c>
      <c r="E1" s="2">
        <v>2019</v>
      </c>
      <c r="F1" s="2">
        <v>2018</v>
      </c>
      <c r="G1" s="2">
        <v>2017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3" ht="15.7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3" ht="15.75" customHeight="1">
      <c r="A3" s="4" t="s">
        <v>10</v>
      </c>
      <c r="B3" s="5">
        <v>2451580833000</v>
      </c>
      <c r="C3" s="5">
        <v>1204247375000</v>
      </c>
      <c r="D3" s="5">
        <v>1108357723000</v>
      </c>
      <c r="E3" s="5">
        <v>1154297980000</v>
      </c>
      <c r="F3" s="5">
        <v>1056900563000</v>
      </c>
      <c r="G3" s="5">
        <v>878146786000</v>
      </c>
      <c r="H3" s="6">
        <f>(B3/F3)^(1/5)-1</f>
        <v>0.18326608703093461</v>
      </c>
      <c r="I3" s="7"/>
      <c r="J3" s="7"/>
      <c r="K3" s="7"/>
    </row>
    <row r="4" spans="1:13" ht="15.75" customHeight="1">
      <c r="A4" s="4" t="s">
        <v>11</v>
      </c>
      <c r="B4" s="6">
        <f t="shared" ref="B4:F4" si="0">(B3/C3)^(1/1)-1</f>
        <v>1.0357784321514507</v>
      </c>
      <c r="C4" s="6">
        <f t="shared" si="0"/>
        <v>8.6515075422089138E-2</v>
      </c>
      <c r="D4" s="6">
        <f t="shared" si="0"/>
        <v>-3.9799304682141101E-2</v>
      </c>
      <c r="E4" s="6">
        <f t="shared" si="0"/>
        <v>9.2153813149213004E-2</v>
      </c>
      <c r="F4" s="6">
        <f t="shared" si="0"/>
        <v>0.20355796986313868</v>
      </c>
      <c r="G4" s="7"/>
      <c r="H4" s="7"/>
      <c r="I4" s="7"/>
      <c r="J4" s="7"/>
      <c r="K4" s="7"/>
    </row>
    <row r="5" spans="1:13" ht="15.75" customHeight="1">
      <c r="A5" s="4" t="s">
        <v>0</v>
      </c>
      <c r="B5" s="5">
        <v>152575777000</v>
      </c>
      <c r="C5" s="5">
        <v>54298062000</v>
      </c>
      <c r="D5" s="5">
        <v>8293293000</v>
      </c>
      <c r="E5" s="5">
        <v>26415852000</v>
      </c>
      <c r="F5" s="5">
        <v>32283824000</v>
      </c>
      <c r="G5" s="5">
        <v>35270123000</v>
      </c>
      <c r="H5" s="6">
        <f>(B5/F5)^(1/5)-1</f>
        <v>0.36426935495494361</v>
      </c>
      <c r="I5" s="7"/>
      <c r="J5" s="7"/>
      <c r="K5" s="7"/>
    </row>
    <row r="6" spans="1:13" ht="15.75" customHeight="1">
      <c r="A6" s="4" t="s">
        <v>12</v>
      </c>
      <c r="B6" s="6">
        <f t="shared" ref="B6:F6" si="1">(B5/C5)^(1/1)-1</f>
        <v>1.8099672691817252</v>
      </c>
      <c r="C6" s="6">
        <f t="shared" si="1"/>
        <v>5.547225812472802</v>
      </c>
      <c r="D6" s="6">
        <f t="shared" si="1"/>
        <v>-0.68604862716523396</v>
      </c>
      <c r="E6" s="6">
        <f t="shared" si="1"/>
        <v>-0.18176198705580848</v>
      </c>
      <c r="F6" s="6">
        <f t="shared" si="1"/>
        <v>-8.4669367328262468E-2</v>
      </c>
      <c r="G6" s="7"/>
      <c r="H6" s="7"/>
      <c r="I6" s="7"/>
      <c r="J6" s="7"/>
      <c r="K6" s="7"/>
      <c r="M6" s="8"/>
    </row>
    <row r="7" spans="1:13" ht="15.75" customHeight="1">
      <c r="A7" s="4" t="s">
        <v>13</v>
      </c>
      <c r="B7" s="5">
        <v>86222528000</v>
      </c>
      <c r="C7" s="5">
        <v>29139205000</v>
      </c>
      <c r="D7" s="5">
        <v>-6465552000</v>
      </c>
      <c r="E7" s="5">
        <v>10586553000</v>
      </c>
      <c r="F7" s="5">
        <v>15461257000</v>
      </c>
      <c r="G7" s="5">
        <v>18225625000</v>
      </c>
      <c r="H7" s="6">
        <f>(B7/F7)^(1/5)-1</f>
        <v>0.41018207682916064</v>
      </c>
      <c r="I7" s="7"/>
      <c r="J7" s="7"/>
      <c r="K7" s="7"/>
      <c r="M7" s="8"/>
    </row>
    <row r="8" spans="1:13" ht="15.75" customHeight="1">
      <c r="A8" s="4" t="s">
        <v>14</v>
      </c>
      <c r="B8" s="6">
        <f t="shared" ref="B8:F8" si="2">(B7/C7)^(1/1)-1</f>
        <v>1.9589869730488529</v>
      </c>
      <c r="C8" s="6">
        <f t="shared" si="2"/>
        <v>-5.5068394778976337</v>
      </c>
      <c r="D8" s="6">
        <f t="shared" si="2"/>
        <v>-1.6107325018823406</v>
      </c>
      <c r="E8" s="6">
        <f t="shared" si="2"/>
        <v>-0.31528510262781351</v>
      </c>
      <c r="F8" s="6">
        <f t="shared" si="2"/>
        <v>-0.15167479853228627</v>
      </c>
      <c r="G8" s="7"/>
      <c r="H8" s="7"/>
      <c r="I8" s="7"/>
      <c r="J8" s="7"/>
      <c r="K8" s="7"/>
      <c r="M8" s="8"/>
    </row>
    <row r="9" spans="1:13" ht="15.75" customHeight="1">
      <c r="A9" s="4" t="s">
        <v>1</v>
      </c>
      <c r="B9" s="9">
        <v>183.66</v>
      </c>
      <c r="C9" s="9">
        <v>62.07</v>
      </c>
      <c r="D9" s="9">
        <v>-13.77</v>
      </c>
      <c r="E9" s="9">
        <v>27.06</v>
      </c>
      <c r="F9" s="9">
        <v>47.42</v>
      </c>
      <c r="G9" s="9">
        <v>67.08</v>
      </c>
      <c r="H9" s="7"/>
      <c r="I9" s="7">
        <f>AVERAGE(B9:D9)</f>
        <v>77.319999999999993</v>
      </c>
      <c r="J9" s="7">
        <f>AVERAGE(B9:F9)</f>
        <v>61.287999999999997</v>
      </c>
      <c r="K9" s="7"/>
      <c r="M9" s="8"/>
    </row>
    <row r="10" spans="1:13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3" ht="15.75" customHeight="1">
      <c r="A11" s="21" t="s">
        <v>15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  <c r="M11" s="8"/>
    </row>
    <row r="12" spans="1:13" ht="15.75" customHeight="1">
      <c r="A12" s="4" t="s">
        <v>5</v>
      </c>
      <c r="B12" s="6">
        <f t="shared" ref="B12:G12" si="3">B5/B3</f>
        <v>6.223567052989764E-2</v>
      </c>
      <c r="C12" s="6">
        <f t="shared" si="3"/>
        <v>4.5088794152447292E-2</v>
      </c>
      <c r="D12" s="6">
        <f t="shared" si="3"/>
        <v>7.4825057180568765E-3</v>
      </c>
      <c r="E12" s="6">
        <f t="shared" si="3"/>
        <v>2.2884777117950082E-2</v>
      </c>
      <c r="F12" s="6">
        <f t="shared" si="3"/>
        <v>3.0545753432435253E-2</v>
      </c>
      <c r="G12" s="6">
        <f t="shared" si="3"/>
        <v>4.0164268163705379E-2</v>
      </c>
      <c r="H12" s="7"/>
      <c r="I12" s="6">
        <f t="shared" ref="I12:I13" si="4">SUM(B12:D12)/3</f>
        <v>3.8268990133467275E-2</v>
      </c>
      <c r="J12" s="6">
        <f t="shared" ref="J12:J13" si="5">SUM(B12:F12)/5</f>
        <v>3.3647500190157428E-2</v>
      </c>
      <c r="K12" s="7" t="str">
        <f t="shared" ref="K12:K13" si="6">IF(I12 &gt; J12,"Good","BAD")</f>
        <v>Good</v>
      </c>
      <c r="M12" s="8"/>
    </row>
    <row r="13" spans="1:13" ht="15.75" customHeight="1">
      <c r="A13" s="4" t="s">
        <v>4</v>
      </c>
      <c r="B13" s="6">
        <f t="shared" ref="B13:G13" si="7">B7/B3</f>
        <v>3.5170175439204046E-2</v>
      </c>
      <c r="C13" s="6">
        <f t="shared" si="7"/>
        <v>2.4197025964038329E-2</v>
      </c>
      <c r="D13" s="6">
        <f t="shared" si="7"/>
        <v>-5.833452382593269E-3</v>
      </c>
      <c r="E13" s="6">
        <f t="shared" si="7"/>
        <v>9.1714212304174706E-3</v>
      </c>
      <c r="F13" s="6">
        <f t="shared" si="7"/>
        <v>1.4628866273013803E-2</v>
      </c>
      <c r="G13" s="6">
        <f t="shared" si="7"/>
        <v>2.0754645226248085E-2</v>
      </c>
      <c r="H13" s="7"/>
      <c r="I13" s="6">
        <f t="shared" si="4"/>
        <v>1.7844583006883036E-2</v>
      </c>
      <c r="J13" s="6">
        <f t="shared" si="5"/>
        <v>1.5466807304816078E-2</v>
      </c>
      <c r="K13" s="7" t="str">
        <f t="shared" si="6"/>
        <v>Good</v>
      </c>
      <c r="M13" s="10"/>
    </row>
    <row r="14" spans="1:13" ht="15.75" customHeight="1">
      <c r="A14" s="4" t="s">
        <v>16</v>
      </c>
      <c r="B14" s="5">
        <v>147855072000</v>
      </c>
      <c r="C14" s="5">
        <v>44055712000</v>
      </c>
      <c r="D14" s="5">
        <v>-5134019000</v>
      </c>
      <c r="E14" s="5">
        <v>17476840000</v>
      </c>
      <c r="F14" s="5">
        <v>27160480000</v>
      </c>
      <c r="G14" s="5">
        <v>29346867000</v>
      </c>
      <c r="H14" s="7"/>
      <c r="I14" s="7"/>
      <c r="J14" s="7"/>
      <c r="K14" s="7"/>
      <c r="M14" s="8"/>
    </row>
    <row r="15" spans="1:13" ht="15.75" customHeight="1">
      <c r="A15" s="4" t="s">
        <v>17</v>
      </c>
      <c r="B15" s="5">
        <v>61632544000</v>
      </c>
      <c r="C15" s="5">
        <v>14916507000</v>
      </c>
      <c r="D15" s="5">
        <v>1331533000</v>
      </c>
      <c r="E15" s="5">
        <v>6890287000</v>
      </c>
      <c r="F15" s="5">
        <v>11699223000</v>
      </c>
      <c r="G15" s="5">
        <v>11121242000</v>
      </c>
      <c r="H15" s="7"/>
      <c r="I15" s="7"/>
      <c r="J15" s="7"/>
      <c r="K15" s="7"/>
    </row>
    <row r="16" spans="1:13" ht="15.75" customHeight="1">
      <c r="A16" s="4" t="s">
        <v>18</v>
      </c>
      <c r="B16" s="6">
        <f t="shared" ref="B16:G16" si="8">B15/B14</f>
        <v>0.4168443000724385</v>
      </c>
      <c r="C16" s="6">
        <f t="shared" si="8"/>
        <v>0.33858281532256251</v>
      </c>
      <c r="D16" s="6">
        <f t="shared" si="8"/>
        <v>-0.2593549030496381</v>
      </c>
      <c r="E16" s="6">
        <f t="shared" si="8"/>
        <v>0.3942524506718606</v>
      </c>
      <c r="F16" s="6">
        <f t="shared" si="8"/>
        <v>0.43074433883348157</v>
      </c>
      <c r="G16" s="6">
        <f t="shared" si="8"/>
        <v>0.37895840806447922</v>
      </c>
      <c r="H16" s="7"/>
      <c r="I16" s="6">
        <f>SUM(B16:D16)/3</f>
        <v>0.16535740411512095</v>
      </c>
      <c r="J16" s="6">
        <f>SUM(B16:F16)/5</f>
        <v>0.26421380037014097</v>
      </c>
      <c r="K16" s="7" t="str">
        <f>IF(I16 &gt; J16,"Good","BAD")</f>
        <v>BAD</v>
      </c>
    </row>
    <row r="17" spans="1:11" ht="15.75" customHeight="1">
      <c r="A17" s="4" t="s">
        <v>19</v>
      </c>
      <c r="B17" s="5">
        <v>4720705000</v>
      </c>
      <c r="C17" s="5">
        <v>10242350000</v>
      </c>
      <c r="D17" s="5">
        <v>13427312000</v>
      </c>
      <c r="E17" s="5">
        <v>8939012000</v>
      </c>
      <c r="F17" s="5">
        <v>5123344000</v>
      </c>
      <c r="G17" s="5">
        <v>5923256000</v>
      </c>
      <c r="H17" s="7"/>
      <c r="I17" s="7"/>
      <c r="J17" s="7"/>
      <c r="K17" s="7"/>
    </row>
    <row r="18" spans="1:11" ht="15.75" customHeight="1">
      <c r="A18" s="4" t="s">
        <v>20</v>
      </c>
      <c r="B18" s="7">
        <f t="shared" ref="B18:G18" si="9">B5/B17</f>
        <v>32.32054894343112</v>
      </c>
      <c r="C18" s="7">
        <f t="shared" si="9"/>
        <v>5.3013285037125266</v>
      </c>
      <c r="D18" s="7">
        <f t="shared" si="9"/>
        <v>0.61764357601878916</v>
      </c>
      <c r="E18" s="7">
        <f t="shared" si="9"/>
        <v>2.9551198723080359</v>
      </c>
      <c r="F18" s="7">
        <f t="shared" si="9"/>
        <v>6.3013188261416762</v>
      </c>
      <c r="G18" s="7">
        <f t="shared" si="9"/>
        <v>5.9545160634623926</v>
      </c>
      <c r="H18" s="7"/>
      <c r="I18" s="7"/>
      <c r="J18" s="7"/>
      <c r="K18" s="7"/>
    </row>
    <row r="19" spans="1:11" ht="14.4">
      <c r="A19" s="4" t="s">
        <v>21</v>
      </c>
      <c r="B19" s="9">
        <v>3.17</v>
      </c>
      <c r="C19" s="9">
        <v>1.71</v>
      </c>
      <c r="D19" s="9">
        <v>2.02</v>
      </c>
      <c r="E19" s="9">
        <v>2.5</v>
      </c>
      <c r="F19" s="9">
        <v>2.64</v>
      </c>
      <c r="G19" s="9">
        <v>2.82</v>
      </c>
      <c r="H19" s="7"/>
      <c r="I19" s="6">
        <f t="shared" ref="I19:I23" si="10">AVERAGE(B19:D19)</f>
        <v>2.3000000000000003</v>
      </c>
      <c r="J19" s="11">
        <f t="shared" ref="J19:J23" si="11">AVERAGE(B19:F19)</f>
        <v>2.4080000000000004</v>
      </c>
      <c r="K19" s="7" t="str">
        <f>IF(I19 &gt; J19,"Good","BAD")</f>
        <v>BAD</v>
      </c>
    </row>
    <row r="20" spans="1:11" ht="14.4">
      <c r="A20" s="4" t="s">
        <v>22</v>
      </c>
      <c r="B20" s="9">
        <v>0.76</v>
      </c>
      <c r="C20" s="9">
        <v>0.63</v>
      </c>
      <c r="D20" s="9">
        <v>0.67</v>
      </c>
      <c r="E20" s="9">
        <v>0.71</v>
      </c>
      <c r="F20" s="9">
        <v>0.73</v>
      </c>
      <c r="G20" s="9">
        <v>0.74</v>
      </c>
      <c r="H20" s="7"/>
      <c r="I20" s="7">
        <f t="shared" si="10"/>
        <v>0.68666666666666665</v>
      </c>
      <c r="J20" s="12">
        <f t="shared" si="11"/>
        <v>0.7</v>
      </c>
      <c r="K20" s="7" t="str">
        <f>IF(I20 &lt; J20,"Good","BAD")</f>
        <v>Good</v>
      </c>
    </row>
    <row r="21" spans="1:11" ht="14.4">
      <c r="A21" s="4" t="s">
        <v>23</v>
      </c>
      <c r="B21" s="9">
        <v>1.27</v>
      </c>
      <c r="C21" s="9">
        <v>1.44</v>
      </c>
      <c r="D21" s="9">
        <v>1.35</v>
      </c>
      <c r="E21" s="9">
        <v>1.32</v>
      </c>
      <c r="F21" s="9">
        <v>1.32</v>
      </c>
      <c r="G21" s="9">
        <v>1.31</v>
      </c>
      <c r="H21" s="7"/>
      <c r="I21" s="7">
        <f t="shared" si="10"/>
        <v>1.3533333333333335</v>
      </c>
      <c r="J21" s="12">
        <f t="shared" si="11"/>
        <v>1.3400000000000003</v>
      </c>
      <c r="K21" s="7" t="str">
        <f t="shared" ref="K21:K23" si="12">IF(I21 &gt; J21,"Good","BAD")</f>
        <v>Good</v>
      </c>
    </row>
    <row r="22" spans="1:11" ht="14.4">
      <c r="A22" s="4" t="s">
        <v>24</v>
      </c>
      <c r="B22" s="5">
        <v>-80973693000</v>
      </c>
      <c r="C22" s="5">
        <v>17766124000</v>
      </c>
      <c r="D22" s="5">
        <v>48259521000</v>
      </c>
      <c r="E22" s="5">
        <v>-9231735000</v>
      </c>
      <c r="F22" s="5">
        <v>2580556000</v>
      </c>
      <c r="G22" s="5">
        <v>-27964694000</v>
      </c>
      <c r="H22" s="7"/>
      <c r="I22" s="13">
        <f t="shared" si="10"/>
        <v>-4982682666.666667</v>
      </c>
      <c r="J22" s="14">
        <f t="shared" si="11"/>
        <v>-4319845400</v>
      </c>
      <c r="K22" s="7" t="str">
        <f t="shared" si="12"/>
        <v>BAD</v>
      </c>
    </row>
    <row r="23" spans="1:11" ht="14.4">
      <c r="A23" s="4" t="s">
        <v>25</v>
      </c>
      <c r="B23" s="5">
        <v>86222528000</v>
      </c>
      <c r="C23" s="5">
        <v>29139205000</v>
      </c>
      <c r="D23" s="5">
        <v>-6465552000</v>
      </c>
      <c r="E23" s="5">
        <v>10586553000</v>
      </c>
      <c r="F23" s="5">
        <v>15461257000</v>
      </c>
      <c r="G23" s="5">
        <v>18225625000</v>
      </c>
      <c r="H23" s="7"/>
      <c r="I23" s="13">
        <f t="shared" si="10"/>
        <v>36298727000</v>
      </c>
      <c r="J23" s="14">
        <f t="shared" si="11"/>
        <v>26988798200</v>
      </c>
      <c r="K23" s="7" t="str">
        <f t="shared" si="12"/>
        <v>Good</v>
      </c>
    </row>
    <row r="24" spans="1:11" ht="14.4">
      <c r="A24" s="4" t="s">
        <v>26</v>
      </c>
      <c r="B24" s="7"/>
      <c r="C24" s="13">
        <f>SUM(B22:F22)</f>
        <v>-21599227000</v>
      </c>
      <c r="D24" s="13">
        <f>SUM(C23:G23)</f>
        <v>66947088000</v>
      </c>
      <c r="E24" s="7"/>
      <c r="F24" s="7"/>
      <c r="G24" s="7"/>
      <c r="H24" s="7"/>
      <c r="I24" s="7"/>
      <c r="J24" s="7"/>
      <c r="K24" s="7" t="str">
        <f>IF(C24&gt;D24,"Good","Bad")</f>
        <v>Bad</v>
      </c>
    </row>
    <row r="25" spans="1:11" ht="14.4">
      <c r="A25" s="4" t="s">
        <v>3</v>
      </c>
      <c r="B25" s="9">
        <v>2.73</v>
      </c>
      <c r="C25" s="9">
        <v>3.18</v>
      </c>
      <c r="D25" s="9">
        <v>3.24</v>
      </c>
      <c r="E25" s="9">
        <v>2.77</v>
      </c>
      <c r="F25" s="9">
        <v>2.63</v>
      </c>
      <c r="G25" s="9">
        <v>2.2400000000000002</v>
      </c>
      <c r="H25" s="7"/>
      <c r="I25" s="7">
        <f t="shared" ref="I25:I26" si="13">AVERAGE(B25:D25)</f>
        <v>3.0500000000000003</v>
      </c>
      <c r="J25" s="12">
        <f t="shared" ref="J25:J26" si="14">AVERAGE(B25:F25)</f>
        <v>2.91</v>
      </c>
      <c r="K25" s="7" t="str">
        <f t="shared" ref="K25:K26" si="15">IF(I25 &gt; J25,"Good","BAD")</f>
        <v>Good</v>
      </c>
    </row>
    <row r="26" spans="1:11" ht="14.4">
      <c r="A26" s="4" t="s">
        <v>27</v>
      </c>
      <c r="B26" s="9">
        <v>39.979999999999997</v>
      </c>
      <c r="C26" s="9">
        <v>20.82</v>
      </c>
      <c r="D26" s="9">
        <v>-5.72</v>
      </c>
      <c r="E26" s="9">
        <v>8.8800000000000008</v>
      </c>
      <c r="F26" s="9">
        <v>14</v>
      </c>
      <c r="G26" s="9">
        <v>17.72</v>
      </c>
      <c r="H26" s="7"/>
      <c r="I26" s="7">
        <f t="shared" si="13"/>
        <v>18.36</v>
      </c>
      <c r="J26" s="12">
        <f t="shared" si="14"/>
        <v>15.592000000000002</v>
      </c>
      <c r="K26" s="7" t="str">
        <f t="shared" si="15"/>
        <v>Good</v>
      </c>
    </row>
    <row r="27" spans="1:11" ht="14.4">
      <c r="A27" s="4" t="s">
        <v>2</v>
      </c>
      <c r="B27" s="5">
        <v>17977363000</v>
      </c>
      <c r="C27" s="5">
        <v>-5035721000</v>
      </c>
      <c r="D27" s="5">
        <v>15586940000</v>
      </c>
      <c r="E27" s="5">
        <v>-8542924000</v>
      </c>
      <c r="F27" s="5">
        <v>33577372000</v>
      </c>
      <c r="G27" s="5">
        <v>-11228416000</v>
      </c>
    </row>
  </sheetData>
  <mergeCells count="2">
    <mergeCell ref="A2:K2"/>
    <mergeCell ref="A11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24.109375" customWidth="1"/>
  </cols>
  <sheetData>
    <row r="1" spans="1:12" ht="15.75" customHeight="1">
      <c r="A1" s="1"/>
      <c r="B1" s="2">
        <v>2021</v>
      </c>
      <c r="C1" s="2">
        <v>2020</v>
      </c>
      <c r="D1" s="2">
        <v>2019</v>
      </c>
      <c r="E1" s="2">
        <v>2018</v>
      </c>
      <c r="F1" s="2">
        <v>2017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2" ht="15.75" customHeight="1">
      <c r="A2" s="21"/>
      <c r="B2" s="22"/>
      <c r="C2" s="22"/>
      <c r="D2" s="22"/>
      <c r="E2" s="22"/>
      <c r="F2" s="22"/>
      <c r="G2" s="22"/>
      <c r="H2" s="22"/>
      <c r="I2" s="22"/>
      <c r="J2" s="23"/>
    </row>
    <row r="3" spans="1:12" ht="15.75" customHeight="1">
      <c r="A3" s="4" t="s">
        <v>10</v>
      </c>
      <c r="B3" s="5">
        <v>44971836150</v>
      </c>
      <c r="C3" s="5">
        <v>27304991323</v>
      </c>
      <c r="D3" s="5">
        <v>30828088786</v>
      </c>
      <c r="E3" s="5">
        <v>22225842588</v>
      </c>
      <c r="F3" s="5">
        <v>18802810936</v>
      </c>
      <c r="G3" s="6">
        <f>(B3/E3)^(1/5)-1</f>
        <v>0.15137415638072849</v>
      </c>
      <c r="H3" s="7"/>
      <c r="I3" s="7"/>
      <c r="J3" s="7"/>
    </row>
    <row r="4" spans="1:12" ht="15.75" customHeight="1">
      <c r="A4" s="4" t="s">
        <v>11</v>
      </c>
      <c r="B4" s="6">
        <f t="shared" ref="B4:E4" si="0">(B3/C3)^(1/1)-1</f>
        <v>0.64701887717204887</v>
      </c>
      <c r="C4" s="6">
        <f t="shared" si="0"/>
        <v>-0.11428205904869293</v>
      </c>
      <c r="D4" s="6">
        <f t="shared" si="0"/>
        <v>0.38703802404523713</v>
      </c>
      <c r="E4" s="6">
        <f t="shared" si="0"/>
        <v>0.18204893213313333</v>
      </c>
      <c r="F4" s="7"/>
      <c r="G4" s="7"/>
      <c r="H4" s="7"/>
      <c r="I4" s="7"/>
      <c r="J4" s="7"/>
    </row>
    <row r="5" spans="1:12" ht="15.75" customHeight="1">
      <c r="A5" s="4" t="s">
        <v>0</v>
      </c>
      <c r="B5" s="5">
        <v>5531781769</v>
      </c>
      <c r="C5" s="5">
        <v>2068512875</v>
      </c>
      <c r="D5" s="5">
        <v>2523751750</v>
      </c>
      <c r="E5" s="5">
        <v>2156188167</v>
      </c>
      <c r="F5" s="5">
        <v>1478849084</v>
      </c>
      <c r="G5" s="6">
        <f>(B5/E5)^(1/5)-1</f>
        <v>0.20735692123587657</v>
      </c>
      <c r="H5" s="7"/>
      <c r="I5" s="7"/>
      <c r="J5" s="7"/>
    </row>
    <row r="6" spans="1:12" ht="15.75" customHeight="1">
      <c r="A6" s="4" t="s">
        <v>12</v>
      </c>
      <c r="B6" s="6">
        <f t="shared" ref="B6:E6" si="1">(B5/C5)^(1/1)-1</f>
        <v>1.6742795927726579</v>
      </c>
      <c r="C6" s="6">
        <f t="shared" si="1"/>
        <v>-0.18038179666443022</v>
      </c>
      <c r="D6" s="6">
        <f t="shared" si="1"/>
        <v>0.17046915878005553</v>
      </c>
      <c r="E6" s="6">
        <f t="shared" si="1"/>
        <v>0.45801771818928882</v>
      </c>
      <c r="F6" s="7"/>
      <c r="G6" s="7"/>
      <c r="H6" s="7"/>
      <c r="I6" s="7"/>
      <c r="J6" s="7"/>
      <c r="L6" s="8"/>
    </row>
    <row r="7" spans="1:12" ht="15.75" customHeight="1">
      <c r="A7" s="4" t="s">
        <v>13</v>
      </c>
      <c r="B7" s="5">
        <v>3429149696</v>
      </c>
      <c r="C7" s="5">
        <v>592872065</v>
      </c>
      <c r="D7" s="5">
        <v>1372931179</v>
      </c>
      <c r="E7" s="5">
        <v>1290214932</v>
      </c>
      <c r="F7" s="5">
        <v>990759915</v>
      </c>
      <c r="G7" s="6">
        <f>(B7/E7)^(1/5)-1</f>
        <v>0.21591964748669978</v>
      </c>
      <c r="H7" s="7"/>
      <c r="I7" s="7"/>
      <c r="J7" s="7"/>
      <c r="L7" s="8"/>
    </row>
    <row r="8" spans="1:12" ht="15.75" customHeight="1">
      <c r="A8" s="4" t="s">
        <v>14</v>
      </c>
      <c r="B8" s="6">
        <f t="shared" ref="B8:E8" si="2">(B7/C7)^(1/1)-1</f>
        <v>4.783962339328637</v>
      </c>
      <c r="C8" s="6">
        <f t="shared" si="2"/>
        <v>-0.56817058708519574</v>
      </c>
      <c r="D8" s="6">
        <f t="shared" si="2"/>
        <v>6.4110440011556191E-2</v>
      </c>
      <c r="E8" s="6">
        <f t="shared" si="2"/>
        <v>0.30224781247836408</v>
      </c>
      <c r="F8" s="7"/>
      <c r="G8" s="7"/>
      <c r="H8" s="7"/>
      <c r="I8" s="7"/>
      <c r="J8" s="7"/>
      <c r="L8" s="8"/>
    </row>
    <row r="9" spans="1:12" ht="15.75" customHeight="1">
      <c r="A9" s="4" t="s">
        <v>1</v>
      </c>
      <c r="B9" s="9">
        <v>12.85</v>
      </c>
      <c r="C9" s="9">
        <v>2.36</v>
      </c>
      <c r="D9" s="9">
        <v>5.46</v>
      </c>
      <c r="E9" s="9">
        <v>5.13</v>
      </c>
      <c r="F9" s="9">
        <v>4.21</v>
      </c>
      <c r="G9" s="7"/>
      <c r="H9" s="7">
        <f>AVERAGE(B9:C9)</f>
        <v>7.6049999999999995</v>
      </c>
      <c r="I9" s="7">
        <f>AVERAGE(B9:E9)</f>
        <v>6.4499999999999993</v>
      </c>
      <c r="J9" s="7"/>
      <c r="L9" s="8"/>
    </row>
    <row r="10" spans="1:12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2" ht="15.75" customHeight="1">
      <c r="A11" s="21" t="s">
        <v>15</v>
      </c>
      <c r="B11" s="22"/>
      <c r="C11" s="22"/>
      <c r="D11" s="22"/>
      <c r="E11" s="22"/>
      <c r="F11" s="22"/>
      <c r="G11" s="22"/>
      <c r="H11" s="22"/>
      <c r="I11" s="22"/>
      <c r="J11" s="23"/>
      <c r="L11" s="8"/>
    </row>
    <row r="12" spans="1:12" ht="15.75" customHeight="1">
      <c r="A12" s="4" t="s">
        <v>5</v>
      </c>
      <c r="B12" s="6">
        <f t="shared" ref="B12:F12" si="3">B5/B3</f>
        <v>0.12300546836800659</v>
      </c>
      <c r="C12" s="6">
        <f t="shared" si="3"/>
        <v>7.5755851760978779E-2</v>
      </c>
      <c r="D12" s="6">
        <f t="shared" si="3"/>
        <v>8.1865332863129511E-2</v>
      </c>
      <c r="E12" s="6">
        <f t="shared" si="3"/>
        <v>9.701266255544129E-2</v>
      </c>
      <c r="F12" s="6">
        <f t="shared" si="3"/>
        <v>7.8650425674843372E-2</v>
      </c>
      <c r="G12" s="7"/>
      <c r="H12" s="6">
        <f t="shared" ref="H12:H13" si="4">SUM(B12:C12)/3</f>
        <v>6.6253773376328456E-2</v>
      </c>
      <c r="I12" s="6">
        <f t="shared" ref="I12:I13" si="5">SUM(B12:E12)/5</f>
        <v>7.5527863109511234E-2</v>
      </c>
      <c r="J12" s="7" t="str">
        <f t="shared" ref="J12:J13" si="6">IF(H12 &gt; I12,"Good","BAD")</f>
        <v>BAD</v>
      </c>
      <c r="L12" s="8"/>
    </row>
    <row r="13" spans="1:12" ht="15.75" customHeight="1">
      <c r="A13" s="4" t="s">
        <v>4</v>
      </c>
      <c r="B13" s="6">
        <f t="shared" ref="B13:F13" si="7">B7/B3</f>
        <v>7.6251049313671396E-2</v>
      </c>
      <c r="C13" s="6">
        <f t="shared" si="7"/>
        <v>2.1712955627295954E-2</v>
      </c>
      <c r="D13" s="6">
        <f t="shared" si="7"/>
        <v>4.4535072820456226E-2</v>
      </c>
      <c r="E13" s="6">
        <f t="shared" si="7"/>
        <v>5.8050214604534391E-2</v>
      </c>
      <c r="F13" s="6">
        <f t="shared" si="7"/>
        <v>5.2692117065490658E-2</v>
      </c>
      <c r="G13" s="7"/>
      <c r="H13" s="6">
        <f t="shared" si="4"/>
        <v>3.2654668313655787E-2</v>
      </c>
      <c r="I13" s="6">
        <f t="shared" si="5"/>
        <v>4.0109858473191588E-2</v>
      </c>
      <c r="J13" s="7" t="str">
        <f t="shared" si="6"/>
        <v>BAD</v>
      </c>
      <c r="L13" s="10"/>
    </row>
    <row r="14" spans="1:12" ht="15.75" customHeight="1">
      <c r="A14" s="4" t="s">
        <v>16</v>
      </c>
      <c r="B14" s="5">
        <v>4161487812</v>
      </c>
      <c r="C14" s="5">
        <v>553726995</v>
      </c>
      <c r="D14" s="5">
        <v>1737423261</v>
      </c>
      <c r="E14" s="5">
        <v>1603727936</v>
      </c>
      <c r="F14" s="5">
        <v>1222297788</v>
      </c>
      <c r="G14" s="7"/>
      <c r="H14" s="7"/>
      <c r="I14" s="7"/>
      <c r="J14" s="7"/>
      <c r="L14" s="8"/>
    </row>
    <row r="15" spans="1:12" ht="15.75" customHeight="1">
      <c r="A15" s="4" t="s">
        <v>17</v>
      </c>
      <c r="B15" s="5">
        <v>732338116</v>
      </c>
      <c r="C15" s="5">
        <v>-39145070</v>
      </c>
      <c r="D15" s="5">
        <v>364492082</v>
      </c>
      <c r="E15" s="5">
        <v>313513004</v>
      </c>
      <c r="F15" s="5">
        <v>231537873</v>
      </c>
      <c r="G15" s="7"/>
      <c r="H15" s="7"/>
      <c r="I15" s="7"/>
      <c r="J15" s="7"/>
    </row>
    <row r="16" spans="1:12" ht="15.75" customHeight="1">
      <c r="A16" s="4" t="s">
        <v>18</v>
      </c>
      <c r="B16" s="6">
        <f t="shared" ref="B16:F16" si="8">B15/B14</f>
        <v>0.1759798776505464</v>
      </c>
      <c r="C16" s="6">
        <f t="shared" si="8"/>
        <v>-7.0693808236674469E-2</v>
      </c>
      <c r="D16" s="6">
        <f t="shared" si="8"/>
        <v>0.20978888114471952</v>
      </c>
      <c r="E16" s="6">
        <f t="shared" si="8"/>
        <v>0.19549014328574993</v>
      </c>
      <c r="F16" s="6">
        <f t="shared" si="8"/>
        <v>0.1894283662075972</v>
      </c>
      <c r="G16" s="7"/>
      <c r="H16" s="6">
        <f>SUM(B16:C16)/3</f>
        <v>3.5095356471290647E-2</v>
      </c>
      <c r="I16" s="6">
        <f>SUM(B16:E16)/5</f>
        <v>0.10211301876886827</v>
      </c>
      <c r="J16" s="7" t="str">
        <f>IF(H16 &gt; I16,"Good","BAD")</f>
        <v>BAD</v>
      </c>
    </row>
    <row r="17" spans="1:10" ht="15.75" customHeight="1">
      <c r="A17" s="4" t="s">
        <v>19</v>
      </c>
      <c r="B17" s="5">
        <v>1370293957</v>
      </c>
      <c r="C17" s="5">
        <v>1514785880</v>
      </c>
      <c r="D17" s="5">
        <v>786328489</v>
      </c>
      <c r="E17" s="5">
        <v>552460231</v>
      </c>
      <c r="F17" s="5">
        <v>256551296</v>
      </c>
      <c r="G17" s="7"/>
      <c r="H17" s="7"/>
      <c r="I17" s="7"/>
      <c r="J17" s="7"/>
    </row>
    <row r="18" spans="1:10" ht="15.75" customHeight="1">
      <c r="A18" s="4" t="s">
        <v>20</v>
      </c>
      <c r="B18" s="7">
        <f t="shared" ref="B18:F18" si="9">B5/B17</f>
        <v>4.0369307189464605</v>
      </c>
      <c r="C18" s="7">
        <f t="shared" si="9"/>
        <v>1.3655480304582717</v>
      </c>
      <c r="D18" s="7">
        <f t="shared" si="9"/>
        <v>3.2095387427836153</v>
      </c>
      <c r="E18" s="7">
        <f t="shared" si="9"/>
        <v>3.9028839471342871</v>
      </c>
      <c r="F18" s="7">
        <f t="shared" si="9"/>
        <v>5.7643407266202233</v>
      </c>
      <c r="G18" s="7"/>
      <c r="H18" s="7"/>
      <c r="I18" s="7"/>
      <c r="J18" s="7"/>
    </row>
    <row r="19" spans="1:10" ht="14.4">
      <c r="A19" s="4" t="s">
        <v>21</v>
      </c>
      <c r="B19" s="9">
        <v>1.53</v>
      </c>
      <c r="C19" s="9">
        <v>2.14</v>
      </c>
      <c r="D19" s="9">
        <v>2.02</v>
      </c>
      <c r="E19" s="9">
        <v>1.34</v>
      </c>
      <c r="F19" s="9">
        <v>1.41</v>
      </c>
      <c r="G19" s="7"/>
      <c r="H19" s="6">
        <f t="shared" ref="H19:H23" si="10">AVERAGE(B19:C19)</f>
        <v>1.835</v>
      </c>
      <c r="I19" s="11">
        <f t="shared" ref="I19:I23" si="11">AVERAGE(B19:E19)</f>
        <v>1.7574999999999998</v>
      </c>
      <c r="J19" s="7" t="str">
        <f>IF(H19 &gt; I19,"Good","BAD")</f>
        <v>Good</v>
      </c>
    </row>
    <row r="20" spans="1:10" ht="14.4">
      <c r="A20" s="4" t="s">
        <v>22</v>
      </c>
      <c r="B20" s="9">
        <v>0.61</v>
      </c>
      <c r="C20" s="9">
        <v>0.68</v>
      </c>
      <c r="D20" s="9">
        <v>0.67</v>
      </c>
      <c r="E20" s="9">
        <v>0.56999999999999995</v>
      </c>
      <c r="F20" s="9">
        <v>0.59</v>
      </c>
      <c r="G20" s="7"/>
      <c r="H20" s="7">
        <f t="shared" si="10"/>
        <v>0.64500000000000002</v>
      </c>
      <c r="I20" s="12">
        <f t="shared" si="11"/>
        <v>0.63249999999999995</v>
      </c>
      <c r="J20" s="7" t="str">
        <f>IF(H20 &lt; I20,"Good","BAD")</f>
        <v>BAD</v>
      </c>
    </row>
    <row r="21" spans="1:10" ht="14.4">
      <c r="A21" s="4" t="s">
        <v>23</v>
      </c>
      <c r="B21" s="9">
        <v>1.37</v>
      </c>
      <c r="C21" s="9">
        <v>1.1200000000000001</v>
      </c>
      <c r="D21" s="9">
        <v>1.23</v>
      </c>
      <c r="E21" s="9">
        <v>1.32</v>
      </c>
      <c r="F21" s="9">
        <v>1.34</v>
      </c>
      <c r="G21" s="7"/>
      <c r="H21" s="7">
        <f t="shared" si="10"/>
        <v>1.2450000000000001</v>
      </c>
      <c r="I21" s="12">
        <f t="shared" si="11"/>
        <v>1.26</v>
      </c>
      <c r="J21" s="7" t="str">
        <f t="shared" ref="J21:J23" si="12">IF(H21 &gt; I21,"Good","BAD")</f>
        <v>BAD</v>
      </c>
    </row>
    <row r="22" spans="1:10" ht="14.4">
      <c r="A22" s="4" t="s">
        <v>24</v>
      </c>
      <c r="B22" s="5">
        <v>-6097155890</v>
      </c>
      <c r="C22" s="5">
        <v>-1160961713</v>
      </c>
      <c r="D22" s="5">
        <v>1011489522</v>
      </c>
      <c r="E22" s="5">
        <v>932327655</v>
      </c>
      <c r="F22" s="5">
        <v>-1272825582</v>
      </c>
      <c r="G22" s="7"/>
      <c r="H22" s="13">
        <f t="shared" si="10"/>
        <v>-3629058801.5</v>
      </c>
      <c r="I22" s="14">
        <f t="shared" si="11"/>
        <v>-1328575106.5</v>
      </c>
      <c r="J22" s="7" t="str">
        <f t="shared" si="12"/>
        <v>BAD</v>
      </c>
    </row>
    <row r="23" spans="1:10" ht="14.4">
      <c r="A23" s="4" t="s">
        <v>25</v>
      </c>
      <c r="B23" s="5">
        <v>3429149696</v>
      </c>
      <c r="C23" s="5">
        <v>592872065</v>
      </c>
      <c r="D23" s="5">
        <v>1372931179</v>
      </c>
      <c r="E23" s="5">
        <v>1290214932</v>
      </c>
      <c r="F23" s="5">
        <v>990759915</v>
      </c>
      <c r="G23" s="7"/>
      <c r="H23" s="13">
        <f t="shared" si="10"/>
        <v>2011010880.5</v>
      </c>
      <c r="I23" s="14">
        <f t="shared" si="11"/>
        <v>1671291968</v>
      </c>
      <c r="J23" s="7" t="str">
        <f t="shared" si="12"/>
        <v>Good</v>
      </c>
    </row>
    <row r="24" spans="1:10" ht="14.4">
      <c r="A24" s="4" t="s">
        <v>26</v>
      </c>
      <c r="B24" s="13">
        <f>SUM(B22:E22)</f>
        <v>-5314300426</v>
      </c>
      <c r="C24" s="13">
        <f>SUM(B23:F23)</f>
        <v>7675927787</v>
      </c>
      <c r="D24" s="7"/>
      <c r="E24" s="7"/>
      <c r="F24" s="7"/>
      <c r="G24" s="7"/>
      <c r="H24" s="7"/>
      <c r="I24" s="7"/>
      <c r="J24" s="7" t="str">
        <f>IF(B24&gt;C24,"Good","Bad")</f>
        <v>Bad</v>
      </c>
    </row>
    <row r="25" spans="1:10" ht="14.4">
      <c r="A25" s="4" t="s">
        <v>3</v>
      </c>
      <c r="B25" s="9">
        <v>1.08</v>
      </c>
      <c r="C25" s="9">
        <v>1.07</v>
      </c>
      <c r="D25" s="9">
        <v>1.36</v>
      </c>
      <c r="E25" s="9">
        <v>1.27</v>
      </c>
      <c r="F25" s="9">
        <v>1.17</v>
      </c>
      <c r="G25" s="7"/>
      <c r="H25" s="7">
        <f t="shared" ref="H25:H26" si="13">AVERAGE(B25:C25)</f>
        <v>1.0750000000000002</v>
      </c>
      <c r="I25" s="12">
        <f t="shared" ref="I25:I26" si="14">AVERAGE(B25:E25)</f>
        <v>1.1950000000000003</v>
      </c>
      <c r="J25" s="7" t="str">
        <f t="shared" ref="J25:J26" si="15">IF(H25 &gt; I25,"Good","BAD")</f>
        <v>BAD</v>
      </c>
    </row>
    <row r="26" spans="1:10" ht="14.4">
      <c r="A26" s="4" t="s">
        <v>27</v>
      </c>
      <c r="B26" s="9">
        <v>20.78</v>
      </c>
      <c r="C26" s="9">
        <v>7.27</v>
      </c>
      <c r="D26" s="9">
        <v>18.3</v>
      </c>
      <c r="E26" s="9">
        <v>17.28</v>
      </c>
      <c r="F26" s="9">
        <v>14.93</v>
      </c>
      <c r="G26" s="7"/>
      <c r="H26" s="7">
        <f t="shared" si="13"/>
        <v>14.025</v>
      </c>
      <c r="I26" s="12">
        <f t="shared" si="14"/>
        <v>15.907500000000001</v>
      </c>
      <c r="J26" s="7" t="str">
        <f t="shared" si="15"/>
        <v>BAD</v>
      </c>
    </row>
    <row r="27" spans="1:10" ht="14.4">
      <c r="A27" s="4" t="s">
        <v>2</v>
      </c>
      <c r="B27" s="5">
        <v>-124631944</v>
      </c>
      <c r="C27" s="5">
        <v>-722129387</v>
      </c>
      <c r="D27" s="5">
        <v>1811322247</v>
      </c>
      <c r="E27" s="5">
        <v>-1087629425</v>
      </c>
      <c r="F27" s="5">
        <v>-421574964</v>
      </c>
    </row>
  </sheetData>
  <mergeCells count="2">
    <mergeCell ref="A2:J2"/>
    <mergeCell ref="A11:J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24.109375" customWidth="1"/>
  </cols>
  <sheetData>
    <row r="1" spans="1:13" ht="15.75" customHeight="1">
      <c r="A1" s="1"/>
      <c r="B1" s="2">
        <v>2022</v>
      </c>
      <c r="C1" s="2">
        <v>2021</v>
      </c>
      <c r="D1" s="2">
        <v>2020</v>
      </c>
      <c r="E1" s="2">
        <v>2019</v>
      </c>
      <c r="F1" s="2">
        <v>2018</v>
      </c>
      <c r="G1" s="2">
        <v>2017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3" ht="15.75" customHeight="1">
      <c r="A2" s="21"/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3" ht="15.75" customHeight="1">
      <c r="A3" s="4" t="s">
        <v>10</v>
      </c>
      <c r="B3" s="5">
        <v>91423698000</v>
      </c>
      <c r="C3" s="5">
        <v>69796240000</v>
      </c>
      <c r="D3" s="5">
        <v>48081937000</v>
      </c>
      <c r="E3" s="5">
        <v>55061879000</v>
      </c>
      <c r="F3" s="5">
        <v>47620719000</v>
      </c>
      <c r="G3" s="5">
        <v>33732622000</v>
      </c>
      <c r="H3" s="6">
        <f>(B3/F3)^(1/5)-1</f>
        <v>0.13933795971590812</v>
      </c>
      <c r="I3" s="7"/>
      <c r="J3" s="7"/>
      <c r="K3" s="7"/>
    </row>
    <row r="4" spans="1:13" ht="15.75" customHeight="1">
      <c r="A4" s="4" t="s">
        <v>11</v>
      </c>
      <c r="B4" s="6">
        <f t="shared" ref="B4:F4" si="0">(B3/C3)^(1/1)-1</f>
        <v>0.30986566038514396</v>
      </c>
      <c r="C4" s="6">
        <f t="shared" si="0"/>
        <v>0.45161040413159736</v>
      </c>
      <c r="D4" s="6">
        <f t="shared" si="0"/>
        <v>-0.12676541605127567</v>
      </c>
      <c r="E4" s="6">
        <f t="shared" si="0"/>
        <v>0.15625887546972983</v>
      </c>
      <c r="F4" s="6">
        <f t="shared" si="0"/>
        <v>0.41171116197252622</v>
      </c>
      <c r="G4" s="7"/>
      <c r="H4" s="7"/>
      <c r="I4" s="7"/>
      <c r="J4" s="7"/>
      <c r="K4" s="7"/>
    </row>
    <row r="5" spans="1:13" ht="15.75" customHeight="1">
      <c r="A5" s="4" t="s">
        <v>0</v>
      </c>
      <c r="B5" s="5">
        <v>9323334000</v>
      </c>
      <c r="C5" s="5">
        <v>11106532000</v>
      </c>
      <c r="D5" s="5">
        <v>2756978000</v>
      </c>
      <c r="E5" s="5">
        <v>4968433000</v>
      </c>
      <c r="F5" s="5">
        <v>6342428000</v>
      </c>
      <c r="G5" s="5">
        <v>5064274000</v>
      </c>
      <c r="H5" s="6">
        <f>(B5/F5)^(1/5)-1</f>
        <v>8.0097944010686817E-2</v>
      </c>
      <c r="I5" s="7"/>
      <c r="J5" s="7"/>
      <c r="K5" s="7"/>
    </row>
    <row r="6" spans="1:13" ht="15.75" customHeight="1">
      <c r="A6" s="4" t="s">
        <v>12</v>
      </c>
      <c r="B6" s="6">
        <f t="shared" ref="B6:F6" si="1">(B5/C5)^(1/1)-1</f>
        <v>-0.16055398750933236</v>
      </c>
      <c r="C6" s="6">
        <f t="shared" si="1"/>
        <v>3.0285167310003924</v>
      </c>
      <c r="D6" s="6">
        <f t="shared" si="1"/>
        <v>-0.44510110129290259</v>
      </c>
      <c r="E6" s="6">
        <f t="shared" si="1"/>
        <v>-0.2166354903831782</v>
      </c>
      <c r="F6" s="6">
        <f t="shared" si="1"/>
        <v>0.25238642300949743</v>
      </c>
      <c r="G6" s="7"/>
      <c r="H6" s="7"/>
      <c r="I6" s="7"/>
      <c r="J6" s="7"/>
      <c r="K6" s="7"/>
      <c r="M6" s="8"/>
    </row>
    <row r="7" spans="1:13" ht="15.75" customHeight="1">
      <c r="A7" s="4" t="s">
        <v>13</v>
      </c>
      <c r="B7" s="5">
        <v>5412190000</v>
      </c>
      <c r="C7" s="5">
        <v>7466331000</v>
      </c>
      <c r="D7" s="5">
        <v>494851000</v>
      </c>
      <c r="E7" s="5">
        <v>2664373000</v>
      </c>
      <c r="F7" s="5">
        <v>4364958000</v>
      </c>
      <c r="G7" s="5">
        <v>3044022000</v>
      </c>
      <c r="H7" s="6">
        <f>(B7/F7)^(1/5)-1</f>
        <v>4.3947342449759841E-2</v>
      </c>
      <c r="I7" s="7"/>
      <c r="J7" s="7"/>
      <c r="K7" s="7"/>
      <c r="M7" s="8"/>
    </row>
    <row r="8" spans="1:13" ht="15.75" customHeight="1">
      <c r="A8" s="4" t="s">
        <v>14</v>
      </c>
      <c r="B8" s="6">
        <f t="shared" ref="B8:F8" si="2">(B7/C7)^(1/1)-1</f>
        <v>-0.27512053778489065</v>
      </c>
      <c r="C8" s="6">
        <f t="shared" si="2"/>
        <v>14.08803862172654</v>
      </c>
      <c r="D8" s="6">
        <f t="shared" si="2"/>
        <v>-0.81427112495134879</v>
      </c>
      <c r="E8" s="6">
        <f t="shared" si="2"/>
        <v>-0.38959939591629522</v>
      </c>
      <c r="F8" s="6">
        <f t="shared" si="2"/>
        <v>0.43394430132239514</v>
      </c>
      <c r="G8" s="7"/>
      <c r="H8" s="7"/>
      <c r="I8" s="7"/>
      <c r="J8" s="7"/>
      <c r="K8" s="7"/>
      <c r="M8" s="8"/>
    </row>
    <row r="9" spans="1:13" ht="15.75" customHeight="1">
      <c r="A9" s="4" t="s">
        <v>1</v>
      </c>
      <c r="B9" s="9">
        <v>12.44</v>
      </c>
      <c r="C9" s="9">
        <v>17.16</v>
      </c>
      <c r="D9" s="9">
        <v>1.1399999999999999</v>
      </c>
      <c r="E9" s="9">
        <v>6.12</v>
      </c>
      <c r="F9" s="9">
        <v>10.029999999999999</v>
      </c>
      <c r="G9" s="9"/>
      <c r="H9" s="7"/>
      <c r="I9" s="7">
        <f>AVERAGE(B9:D9)</f>
        <v>10.246666666666668</v>
      </c>
      <c r="J9" s="7">
        <f>AVERAGE(B9:F9)</f>
        <v>9.3780000000000001</v>
      </c>
      <c r="K9" s="7"/>
      <c r="M9" s="8"/>
    </row>
    <row r="10" spans="1:13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3" ht="15.75" customHeight="1">
      <c r="A11" s="21" t="s">
        <v>15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  <c r="M11" s="8"/>
    </row>
    <row r="12" spans="1:13" ht="15.75" customHeight="1">
      <c r="A12" s="4" t="s">
        <v>5</v>
      </c>
      <c r="B12" s="6">
        <f t="shared" ref="B12:G12" si="3">B5/B3</f>
        <v>0.10197940144578269</v>
      </c>
      <c r="C12" s="6">
        <f t="shared" si="3"/>
        <v>0.15912794156246812</v>
      </c>
      <c r="D12" s="6">
        <f t="shared" si="3"/>
        <v>5.7339162521676278E-2</v>
      </c>
      <c r="E12" s="6">
        <f t="shared" si="3"/>
        <v>9.0233626062779293E-2</v>
      </c>
      <c r="F12" s="6">
        <f t="shared" si="3"/>
        <v>0.13318631329358971</v>
      </c>
      <c r="G12" s="6">
        <f t="shared" si="3"/>
        <v>0.1501298653866871</v>
      </c>
      <c r="H12" s="7"/>
      <c r="I12" s="6">
        <f t="shared" ref="I12:I13" si="4">SUM(B12:D12)/3</f>
        <v>0.10614883517664235</v>
      </c>
      <c r="J12" s="6">
        <f t="shared" ref="J12:J13" si="5">SUM(B12:F12)/5</f>
        <v>0.1083732889772592</v>
      </c>
      <c r="K12" s="7" t="str">
        <f t="shared" ref="K12:K13" si="6">IF(I12 &gt; J12,"Good","BAD")</f>
        <v>BAD</v>
      </c>
      <c r="M12" s="8"/>
    </row>
    <row r="13" spans="1:13" ht="15.75" customHeight="1">
      <c r="A13" s="4" t="s">
        <v>4</v>
      </c>
      <c r="B13" s="6">
        <f t="shared" ref="B13:G13" si="7">B7/B3</f>
        <v>5.9198983615823549E-2</v>
      </c>
      <c r="C13" s="6">
        <f t="shared" si="7"/>
        <v>0.10697325529283526</v>
      </c>
      <c r="D13" s="6">
        <f t="shared" si="7"/>
        <v>1.0291827469429944E-2</v>
      </c>
      <c r="E13" s="6">
        <f t="shared" si="7"/>
        <v>4.8388704642643963E-2</v>
      </c>
      <c r="F13" s="6">
        <f t="shared" si="7"/>
        <v>9.1660900794043029E-2</v>
      </c>
      <c r="G13" s="6">
        <f t="shared" si="7"/>
        <v>9.0239709204935209E-2</v>
      </c>
      <c r="H13" s="7"/>
      <c r="I13" s="6">
        <f t="shared" si="4"/>
        <v>5.8821355459362921E-2</v>
      </c>
      <c r="J13" s="6">
        <f t="shared" si="5"/>
        <v>6.3302734362955151E-2</v>
      </c>
      <c r="K13" s="7" t="str">
        <f t="shared" si="6"/>
        <v>BAD</v>
      </c>
      <c r="M13" s="10"/>
    </row>
    <row r="14" spans="1:13" ht="15.75" customHeight="1">
      <c r="A14" s="4" t="s">
        <v>16</v>
      </c>
      <c r="B14" s="5">
        <v>8000750000</v>
      </c>
      <c r="C14" s="5">
        <v>10294601000</v>
      </c>
      <c r="D14" s="5">
        <v>442171000</v>
      </c>
      <c r="E14" s="5">
        <v>3679118000</v>
      </c>
      <c r="F14" s="5">
        <v>5803312000</v>
      </c>
      <c r="G14" s="5">
        <v>4608774000</v>
      </c>
      <c r="H14" s="7"/>
      <c r="I14" s="7"/>
      <c r="J14" s="7"/>
      <c r="K14" s="7"/>
      <c r="M14" s="8"/>
    </row>
    <row r="15" spans="1:13" ht="15.75" customHeight="1">
      <c r="A15" s="4" t="s">
        <v>17</v>
      </c>
      <c r="B15" s="5">
        <v>2588560000</v>
      </c>
      <c r="C15" s="5">
        <v>2828270000</v>
      </c>
      <c r="D15" s="5">
        <v>-52680000</v>
      </c>
      <c r="E15" s="5">
        <v>1014745000</v>
      </c>
      <c r="F15" s="5">
        <v>1438354000</v>
      </c>
      <c r="G15" s="5">
        <v>1564752000</v>
      </c>
      <c r="H15" s="7"/>
      <c r="I15" s="7"/>
      <c r="J15" s="7"/>
      <c r="K15" s="7"/>
    </row>
    <row r="16" spans="1:13" ht="15.75" customHeight="1">
      <c r="A16" s="4" t="s">
        <v>18</v>
      </c>
      <c r="B16" s="6">
        <f t="shared" ref="B16:G16" si="8">B15/B14</f>
        <v>0.32353966815611035</v>
      </c>
      <c r="C16" s="6">
        <f t="shared" si="8"/>
        <v>0.27473332866421923</v>
      </c>
      <c r="D16" s="6">
        <f t="shared" si="8"/>
        <v>-0.11913942795886659</v>
      </c>
      <c r="E16" s="6">
        <f t="shared" si="8"/>
        <v>0.2758120288612651</v>
      </c>
      <c r="F16" s="6">
        <f t="shared" si="8"/>
        <v>0.24785053776188493</v>
      </c>
      <c r="G16" s="6">
        <f t="shared" si="8"/>
        <v>0.33951588860725218</v>
      </c>
      <c r="H16" s="7"/>
      <c r="I16" s="6">
        <f>SUM(B16:D16)/3</f>
        <v>0.15971118962048766</v>
      </c>
      <c r="J16" s="6">
        <f>SUM(B16:F16)/5</f>
        <v>0.20055922709692259</v>
      </c>
      <c r="K16" s="7" t="str">
        <f>IF(I16 &gt; J16,"Good","BAD")</f>
        <v>BAD</v>
      </c>
    </row>
    <row r="17" spans="1:11" ht="15.75" customHeight="1">
      <c r="A17" s="4" t="s">
        <v>19</v>
      </c>
      <c r="B17" s="5">
        <v>1322584000</v>
      </c>
      <c r="C17" s="5">
        <v>811931000</v>
      </c>
      <c r="D17" s="5">
        <v>2314807000</v>
      </c>
      <c r="E17" s="5">
        <v>1289315000</v>
      </c>
      <c r="F17" s="5">
        <v>539116000</v>
      </c>
      <c r="G17" s="5">
        <v>455500000</v>
      </c>
      <c r="H17" s="7"/>
      <c r="I17" s="7"/>
      <c r="J17" s="7"/>
      <c r="K17" s="7"/>
    </row>
    <row r="18" spans="1:11" ht="15.75" customHeight="1">
      <c r="A18" s="4" t="s">
        <v>20</v>
      </c>
      <c r="B18" s="16">
        <f t="shared" ref="B18:G18" si="9">B5/B17</f>
        <v>7.049332216328037</v>
      </c>
      <c r="C18" s="16">
        <f t="shared" si="9"/>
        <v>13.679157465351119</v>
      </c>
      <c r="D18" s="16">
        <f t="shared" si="9"/>
        <v>1.191018516878513</v>
      </c>
      <c r="E18" s="16">
        <f t="shared" si="9"/>
        <v>3.8535447117267698</v>
      </c>
      <c r="F18" s="16">
        <f t="shared" si="9"/>
        <v>11.76449595263357</v>
      </c>
      <c r="G18" s="16">
        <f t="shared" si="9"/>
        <v>11.118054884742042</v>
      </c>
      <c r="H18" s="7"/>
      <c r="I18" s="7"/>
      <c r="J18" s="7"/>
      <c r="K18" s="7"/>
    </row>
    <row r="19" spans="1:11" ht="14.4">
      <c r="A19" s="4" t="s">
        <v>21</v>
      </c>
      <c r="B19" s="9">
        <v>1.59</v>
      </c>
      <c r="C19" s="9">
        <v>1.21</v>
      </c>
      <c r="D19" s="9">
        <v>2.37</v>
      </c>
      <c r="E19" s="9">
        <v>2.09</v>
      </c>
      <c r="F19" s="9">
        <v>2.0099999999999998</v>
      </c>
      <c r="G19" s="9">
        <v>2.08</v>
      </c>
      <c r="H19" s="7"/>
      <c r="I19" s="6">
        <f t="shared" ref="I19:I23" si="10">AVERAGE(B19:D19)</f>
        <v>1.7233333333333334</v>
      </c>
      <c r="J19" s="11">
        <f t="shared" ref="J19:J23" si="11">AVERAGE(B19:F19)</f>
        <v>1.8539999999999999</v>
      </c>
      <c r="K19" s="7" t="str">
        <f>IF(I19 &gt; J19,"Good","BAD")</f>
        <v>BAD</v>
      </c>
    </row>
    <row r="20" spans="1:11" ht="14.4">
      <c r="A20" s="4" t="s">
        <v>22</v>
      </c>
      <c r="B20" s="9">
        <v>0.61</v>
      </c>
      <c r="C20" s="9">
        <v>0.55000000000000004</v>
      </c>
      <c r="D20" s="9">
        <v>0.7</v>
      </c>
      <c r="E20" s="9">
        <v>0.68</v>
      </c>
      <c r="F20" s="9">
        <v>0.67</v>
      </c>
      <c r="G20" s="9">
        <v>0.68</v>
      </c>
      <c r="H20" s="7"/>
      <c r="I20" s="7">
        <f t="shared" si="10"/>
        <v>0.62</v>
      </c>
      <c r="J20" s="12">
        <f t="shared" si="11"/>
        <v>0.64200000000000002</v>
      </c>
      <c r="K20" s="7" t="str">
        <f>IF(I20 &lt; J20,"Good","BAD")</f>
        <v>Good</v>
      </c>
    </row>
    <row r="21" spans="1:11" ht="14.4">
      <c r="A21" s="4" t="s">
        <v>23</v>
      </c>
      <c r="B21" s="9">
        <v>1.2</v>
      </c>
      <c r="C21" s="9">
        <v>1.38</v>
      </c>
      <c r="D21" s="9">
        <v>0.94</v>
      </c>
      <c r="E21" s="9">
        <v>1.0900000000000001</v>
      </c>
      <c r="F21" s="9">
        <v>1.1299999999999999</v>
      </c>
      <c r="G21" s="9">
        <v>1</v>
      </c>
      <c r="H21" s="7"/>
      <c r="I21" s="7">
        <f t="shared" si="10"/>
        <v>1.1733333333333333</v>
      </c>
      <c r="J21" s="12">
        <f t="shared" si="11"/>
        <v>1.1480000000000001</v>
      </c>
      <c r="K21" s="7" t="str">
        <f t="shared" ref="K21:K23" si="12">IF(I21 &gt; J21,"Good","BAD")</f>
        <v>Good</v>
      </c>
    </row>
    <row r="22" spans="1:11" ht="14.4">
      <c r="A22" s="4" t="s">
        <v>24</v>
      </c>
      <c r="B22" s="5">
        <v>-3453241000</v>
      </c>
      <c r="C22" s="5">
        <v>8043275000</v>
      </c>
      <c r="D22" s="5">
        <v>1968216000</v>
      </c>
      <c r="E22" s="5">
        <v>3486111000</v>
      </c>
      <c r="F22" s="5">
        <v>293548000</v>
      </c>
      <c r="G22" s="5">
        <v>1568756000</v>
      </c>
      <c r="H22" s="7"/>
      <c r="I22" s="13">
        <f t="shared" si="10"/>
        <v>2186083333.3333335</v>
      </c>
      <c r="J22" s="14">
        <f t="shared" si="11"/>
        <v>2067581800</v>
      </c>
      <c r="K22" s="7" t="str">
        <f t="shared" si="12"/>
        <v>Good</v>
      </c>
    </row>
    <row r="23" spans="1:11" ht="14.4">
      <c r="A23" s="4" t="s">
        <v>25</v>
      </c>
      <c r="B23" s="5">
        <v>5412190000</v>
      </c>
      <c r="C23" s="5">
        <v>7466331000</v>
      </c>
      <c r="D23" s="5">
        <v>494851000</v>
      </c>
      <c r="E23" s="5">
        <v>2664373000</v>
      </c>
      <c r="F23" s="5">
        <v>4364958000</v>
      </c>
      <c r="G23" s="5">
        <v>3044022000</v>
      </c>
      <c r="H23" s="7"/>
      <c r="I23" s="13">
        <f t="shared" si="10"/>
        <v>4457790666.666667</v>
      </c>
      <c r="J23" s="14">
        <f t="shared" si="11"/>
        <v>4080540600</v>
      </c>
      <c r="K23" s="7" t="str">
        <f t="shared" si="12"/>
        <v>Good</v>
      </c>
    </row>
    <row r="24" spans="1:11" ht="14.4">
      <c r="A24" s="4" t="s">
        <v>26</v>
      </c>
      <c r="B24" s="7"/>
      <c r="C24" s="13">
        <f>SUM(B22:F22)</f>
        <v>10337909000</v>
      </c>
      <c r="D24" s="13">
        <f>SUM(C23:G23)</f>
        <v>18034535000</v>
      </c>
      <c r="E24" s="7"/>
      <c r="F24" s="7"/>
      <c r="G24" s="7"/>
      <c r="H24" s="7"/>
      <c r="I24" s="7"/>
      <c r="J24" s="7"/>
      <c r="K24" s="7" t="str">
        <f>IF(C24&gt;D24,"Good","Bad")</f>
        <v>Bad</v>
      </c>
    </row>
    <row r="25" spans="1:11" ht="14.4">
      <c r="A25" s="4" t="s">
        <v>3</v>
      </c>
      <c r="B25" s="9">
        <v>1.64</v>
      </c>
      <c r="C25" s="9">
        <v>1.67</v>
      </c>
      <c r="D25" s="9">
        <v>1.1200000000000001</v>
      </c>
      <c r="E25" s="9">
        <v>1.38</v>
      </c>
      <c r="F25" s="9">
        <v>1.34</v>
      </c>
      <c r="G25" s="9">
        <v>1.28</v>
      </c>
      <c r="H25" s="7"/>
      <c r="I25" s="7">
        <f t="shared" ref="I25:I26" si="13">AVERAGE(B25:D25)</f>
        <v>1.4766666666666666</v>
      </c>
      <c r="J25" s="12">
        <f t="shared" ref="J25:J26" si="14">AVERAGE(B25:F25)</f>
        <v>1.43</v>
      </c>
      <c r="K25" s="7" t="str">
        <f t="shared" ref="K25:K26" si="15">IF(I25 &gt; J25,"Good","BAD")</f>
        <v>Good</v>
      </c>
    </row>
    <row r="26" spans="1:11" ht="14.4">
      <c r="A26" s="4" t="s">
        <v>27</v>
      </c>
      <c r="B26" s="9">
        <v>25.06</v>
      </c>
      <c r="C26" s="9">
        <v>39.53</v>
      </c>
      <c r="D26" s="9">
        <v>3.89</v>
      </c>
      <c r="E26" s="9">
        <v>20.69</v>
      </c>
      <c r="F26" s="9">
        <v>36.909999999999997</v>
      </c>
      <c r="G26" s="9">
        <v>35.590000000000003</v>
      </c>
      <c r="H26" s="7"/>
      <c r="I26" s="7">
        <f t="shared" si="13"/>
        <v>22.826666666666668</v>
      </c>
      <c r="J26" s="12">
        <f t="shared" si="14"/>
        <v>25.216000000000001</v>
      </c>
      <c r="K26" s="7" t="str">
        <f t="shared" si="15"/>
        <v>BAD</v>
      </c>
    </row>
    <row r="27" spans="1:11" ht="14.4">
      <c r="A27" s="4" t="s">
        <v>2</v>
      </c>
      <c r="B27" s="5">
        <v>-7246333000</v>
      </c>
      <c r="C27" s="5">
        <v>6284747000</v>
      </c>
      <c r="D27" s="5">
        <v>-2336682000</v>
      </c>
      <c r="E27" s="5">
        <v>-1156382000</v>
      </c>
      <c r="F27" s="5">
        <v>-2697655000</v>
      </c>
      <c r="G27" s="5">
        <v>-1499868000</v>
      </c>
    </row>
  </sheetData>
  <mergeCells count="2">
    <mergeCell ref="A2:K2"/>
    <mergeCell ref="A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Sheet1</vt:lpstr>
      <vt:lpstr>Sheet2</vt:lpstr>
      <vt:lpstr>LUCK</vt:lpstr>
      <vt:lpstr>PSO</vt:lpstr>
      <vt:lpstr>Mughal</vt:lpstr>
      <vt:lpstr>ISL</vt:lpstr>
      <vt:lpstr>ISL!CFO</vt:lpstr>
      <vt:lpstr>Mughal!CFO</vt:lpstr>
      <vt:lpstr>PSO!CFO</vt:lpstr>
      <vt:lpstr>CFO</vt:lpstr>
      <vt:lpstr>ISL!EBIT</vt:lpstr>
      <vt:lpstr>Mughal!EBIT</vt:lpstr>
      <vt:lpstr>PSO!EBIT</vt:lpstr>
      <vt:lpstr>EBIT</vt:lpstr>
      <vt:lpstr>ISL!PAT</vt:lpstr>
      <vt:lpstr>Mughal!PAT</vt:lpstr>
      <vt:lpstr>PSO!PAT</vt:lpstr>
      <vt:lpstr>PAT</vt:lpstr>
      <vt:lpstr>ISL!SALES</vt:lpstr>
      <vt:lpstr>Mughal!SALES</vt:lpstr>
      <vt:lpstr>PSO!SALES</vt:lpstr>
      <vt:lpstr>SALES</vt:lpstr>
      <vt:lpstr>ISL!TAX</vt:lpstr>
      <vt:lpstr>Mughal!TAX</vt:lpstr>
      <vt:lpstr>PSO!TAX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SameerKatija</cp:lastModifiedBy>
  <dcterms:modified xsi:type="dcterms:W3CDTF">2022-11-06T18:36:30Z</dcterms:modified>
</cp:coreProperties>
</file>