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rahul\courses\OnlineBsc-BA-course\"/>
    </mc:Choice>
  </mc:AlternateContent>
  <bookViews>
    <workbookView xWindow="0" yWindow="0" windowWidth="19200" windowHeight="7310"/>
  </bookViews>
  <sheets>
    <sheet name="Data" sheetId="1" r:id="rId1"/>
    <sheet name="Coded" sheetId="4" r:id="rId2"/>
    <sheet name="Logit" sheetId="2" r:id="rId3"/>
    <sheet name="Plots" sheetId="3" r:id="rId4"/>
  </sheets>
  <definedNames>
    <definedName name="Actual">Logit!$F$7:$F$33</definedName>
    <definedName name="Predicted">Logit!$L$7:$L$33</definedName>
    <definedName name="solver_adj" localSheetId="2" hidden="1">Logit!$A$2:$E$2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Logit!$K$2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1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3" l="1"/>
  <c r="I33" i="3" s="1"/>
  <c r="G33" i="3"/>
  <c r="I32" i="3"/>
  <c r="J32" i="3" s="1"/>
  <c r="K32" i="3" s="1"/>
  <c r="H32" i="3"/>
  <c r="G32" i="3"/>
  <c r="I31" i="3"/>
  <c r="L31" i="3" s="1"/>
  <c r="H31" i="3"/>
  <c r="G31" i="3"/>
  <c r="H30" i="3"/>
  <c r="I30" i="3" s="1"/>
  <c r="G30" i="3"/>
  <c r="H29" i="3"/>
  <c r="I29" i="3" s="1"/>
  <c r="G29" i="3"/>
  <c r="I28" i="3"/>
  <c r="J28" i="3" s="1"/>
  <c r="K28" i="3" s="1"/>
  <c r="H28" i="3"/>
  <c r="G28" i="3"/>
  <c r="I27" i="3"/>
  <c r="L27" i="3" s="1"/>
  <c r="H27" i="3"/>
  <c r="G27" i="3"/>
  <c r="H26" i="3"/>
  <c r="I26" i="3" s="1"/>
  <c r="G26" i="3"/>
  <c r="H25" i="3"/>
  <c r="I25" i="3" s="1"/>
  <c r="G25" i="3"/>
  <c r="I24" i="3"/>
  <c r="J24" i="3" s="1"/>
  <c r="K24" i="3" s="1"/>
  <c r="H24" i="3"/>
  <c r="G24" i="3"/>
  <c r="I23" i="3"/>
  <c r="L23" i="3" s="1"/>
  <c r="H23" i="3"/>
  <c r="G23" i="3"/>
  <c r="H22" i="3"/>
  <c r="I22" i="3" s="1"/>
  <c r="G22" i="3"/>
  <c r="H21" i="3"/>
  <c r="I21" i="3" s="1"/>
  <c r="G21" i="3"/>
  <c r="I20" i="3"/>
  <c r="J20" i="3" s="1"/>
  <c r="K20" i="3" s="1"/>
  <c r="H20" i="3"/>
  <c r="G20" i="3"/>
  <c r="I19" i="3"/>
  <c r="L19" i="3" s="1"/>
  <c r="H19" i="3"/>
  <c r="G19" i="3"/>
  <c r="H18" i="3"/>
  <c r="I18" i="3" s="1"/>
  <c r="G18" i="3"/>
  <c r="H17" i="3"/>
  <c r="I17" i="3" s="1"/>
  <c r="G17" i="3"/>
  <c r="I16" i="3"/>
  <c r="J16" i="3" s="1"/>
  <c r="K16" i="3" s="1"/>
  <c r="H16" i="3"/>
  <c r="G16" i="3"/>
  <c r="I15" i="3"/>
  <c r="L15" i="3" s="1"/>
  <c r="H15" i="3"/>
  <c r="G15" i="3"/>
  <c r="H14" i="3"/>
  <c r="I14" i="3" s="1"/>
  <c r="G14" i="3"/>
  <c r="H13" i="3"/>
  <c r="I13" i="3" s="1"/>
  <c r="G13" i="3"/>
  <c r="L12" i="3"/>
  <c r="J12" i="3"/>
  <c r="K12" i="3" s="1"/>
  <c r="I12" i="3"/>
  <c r="H12" i="3"/>
  <c r="G12" i="3"/>
  <c r="I11" i="3"/>
  <c r="J11" i="3" s="1"/>
  <c r="K11" i="3" s="1"/>
  <c r="H11" i="3"/>
  <c r="G11" i="3"/>
  <c r="H10" i="3"/>
  <c r="I10" i="3" s="1"/>
  <c r="G10" i="3"/>
  <c r="I9" i="3"/>
  <c r="L9" i="3" s="1"/>
  <c r="H9" i="3"/>
  <c r="G9" i="3"/>
  <c r="S8" i="3"/>
  <c r="R10" i="3" s="1"/>
  <c r="W3" i="3" s="1"/>
  <c r="R8" i="3"/>
  <c r="R11" i="3" s="1"/>
  <c r="X3" i="3" s="1"/>
  <c r="Q8" i="3"/>
  <c r="I8" i="3"/>
  <c r="L8" i="3" s="1"/>
  <c r="H8" i="3"/>
  <c r="G8" i="3"/>
  <c r="S7" i="3"/>
  <c r="R12" i="3" s="1"/>
  <c r="Y3" i="3" s="1"/>
  <c r="R7" i="3"/>
  <c r="Q7" i="3"/>
  <c r="H7" i="3"/>
  <c r="I7" i="3" s="1"/>
  <c r="G7" i="3"/>
  <c r="S6" i="3"/>
  <c r="R6" i="3"/>
  <c r="Q6" i="3"/>
  <c r="R12" i="2"/>
  <c r="R11" i="2"/>
  <c r="R10" i="2"/>
  <c r="L14" i="3" l="1"/>
  <c r="J14" i="3"/>
  <c r="K14" i="3" s="1"/>
  <c r="L17" i="3"/>
  <c r="J17" i="3"/>
  <c r="K17" i="3" s="1"/>
  <c r="L30" i="3"/>
  <c r="J30" i="3"/>
  <c r="K30" i="3" s="1"/>
  <c r="L33" i="3"/>
  <c r="J33" i="3"/>
  <c r="K33" i="3" s="1"/>
  <c r="L18" i="3"/>
  <c r="J18" i="3"/>
  <c r="K18" i="3" s="1"/>
  <c r="L21" i="3"/>
  <c r="J21" i="3"/>
  <c r="K21" i="3" s="1"/>
  <c r="L10" i="3"/>
  <c r="J10" i="3"/>
  <c r="K10" i="3" s="1"/>
  <c r="L22" i="3"/>
  <c r="J22" i="3"/>
  <c r="K22" i="3" s="1"/>
  <c r="L25" i="3"/>
  <c r="J25" i="3"/>
  <c r="K25" i="3" s="1"/>
  <c r="L7" i="3"/>
  <c r="J7" i="3"/>
  <c r="K7" i="3" s="1"/>
  <c r="L13" i="3"/>
  <c r="J13" i="3"/>
  <c r="K13" i="3" s="1"/>
  <c r="L26" i="3"/>
  <c r="J26" i="3"/>
  <c r="K26" i="3" s="1"/>
  <c r="L29" i="3"/>
  <c r="J29" i="3"/>
  <c r="K29" i="3" s="1"/>
  <c r="L11" i="3"/>
  <c r="J15" i="3"/>
  <c r="K15" i="3" s="1"/>
  <c r="L16" i="3"/>
  <c r="J19" i="3"/>
  <c r="K19" i="3" s="1"/>
  <c r="L20" i="3"/>
  <c r="J23" i="3"/>
  <c r="K23" i="3" s="1"/>
  <c r="L24" i="3"/>
  <c r="J27" i="3"/>
  <c r="K27" i="3" s="1"/>
  <c r="L28" i="3"/>
  <c r="J31" i="3"/>
  <c r="K31" i="3" s="1"/>
  <c r="L32" i="3"/>
  <c r="J8" i="3"/>
  <c r="K8" i="3" s="1"/>
  <c r="J9" i="3"/>
  <c r="K9" i="3" s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7" i="2"/>
  <c r="Q7" i="2" s="1"/>
  <c r="G8" i="2"/>
  <c r="H8" i="2" s="1"/>
  <c r="I8" i="2" s="1"/>
  <c r="J8" i="2" s="1"/>
  <c r="K8" i="2" s="1"/>
  <c r="G9" i="2"/>
  <c r="H9" i="2" s="1"/>
  <c r="I9" i="2" s="1"/>
  <c r="J9" i="2" s="1"/>
  <c r="K9" i="2" s="1"/>
  <c r="G10" i="2"/>
  <c r="H10" i="2" s="1"/>
  <c r="I10" i="2" s="1"/>
  <c r="J10" i="2" s="1"/>
  <c r="K10" i="2" s="1"/>
  <c r="G11" i="2"/>
  <c r="H11" i="2" s="1"/>
  <c r="I11" i="2" s="1"/>
  <c r="J11" i="2" s="1"/>
  <c r="K11" i="2" s="1"/>
  <c r="G12" i="2"/>
  <c r="H12" i="2" s="1"/>
  <c r="I12" i="2" s="1"/>
  <c r="J12" i="2" s="1"/>
  <c r="K12" i="2" s="1"/>
  <c r="G13" i="2"/>
  <c r="H13" i="2" s="1"/>
  <c r="I13" i="2" s="1"/>
  <c r="J13" i="2" s="1"/>
  <c r="K13" i="2" s="1"/>
  <c r="G14" i="2"/>
  <c r="H14" i="2" s="1"/>
  <c r="I14" i="2" s="1"/>
  <c r="J14" i="2" s="1"/>
  <c r="K14" i="2" s="1"/>
  <c r="G15" i="2"/>
  <c r="H15" i="2" s="1"/>
  <c r="I15" i="2" s="1"/>
  <c r="J15" i="2" s="1"/>
  <c r="K15" i="2" s="1"/>
  <c r="G16" i="2"/>
  <c r="H16" i="2" s="1"/>
  <c r="I16" i="2" s="1"/>
  <c r="J16" i="2" s="1"/>
  <c r="K16" i="2" s="1"/>
  <c r="G17" i="2"/>
  <c r="H17" i="2" s="1"/>
  <c r="I17" i="2" s="1"/>
  <c r="J17" i="2" s="1"/>
  <c r="K17" i="2" s="1"/>
  <c r="G18" i="2"/>
  <c r="H18" i="2" s="1"/>
  <c r="I18" i="2" s="1"/>
  <c r="J18" i="2" s="1"/>
  <c r="K18" i="2" s="1"/>
  <c r="G19" i="2"/>
  <c r="H19" i="2" s="1"/>
  <c r="I19" i="2" s="1"/>
  <c r="J19" i="2" s="1"/>
  <c r="K19" i="2" s="1"/>
  <c r="G20" i="2"/>
  <c r="H20" i="2" s="1"/>
  <c r="I20" i="2" s="1"/>
  <c r="J20" i="2" s="1"/>
  <c r="K20" i="2" s="1"/>
  <c r="G21" i="2"/>
  <c r="H21" i="2" s="1"/>
  <c r="I21" i="2" s="1"/>
  <c r="J21" i="2" s="1"/>
  <c r="K21" i="2" s="1"/>
  <c r="G22" i="2"/>
  <c r="H22" i="2" s="1"/>
  <c r="I22" i="2" s="1"/>
  <c r="J22" i="2" s="1"/>
  <c r="K22" i="2" s="1"/>
  <c r="G23" i="2"/>
  <c r="H23" i="2" s="1"/>
  <c r="I23" i="2" s="1"/>
  <c r="J23" i="2" s="1"/>
  <c r="K23" i="2" s="1"/>
  <c r="G24" i="2"/>
  <c r="H24" i="2" s="1"/>
  <c r="I24" i="2" s="1"/>
  <c r="J24" i="2" s="1"/>
  <c r="K24" i="2" s="1"/>
  <c r="G25" i="2"/>
  <c r="H25" i="2" s="1"/>
  <c r="I25" i="2" s="1"/>
  <c r="J25" i="2" s="1"/>
  <c r="K25" i="2" s="1"/>
  <c r="G26" i="2"/>
  <c r="H26" i="2" s="1"/>
  <c r="I26" i="2" s="1"/>
  <c r="J26" i="2" s="1"/>
  <c r="K26" i="2" s="1"/>
  <c r="G27" i="2"/>
  <c r="H27" i="2" s="1"/>
  <c r="I27" i="2" s="1"/>
  <c r="J27" i="2" s="1"/>
  <c r="K27" i="2" s="1"/>
  <c r="G28" i="2"/>
  <c r="H28" i="2" s="1"/>
  <c r="I28" i="2" s="1"/>
  <c r="J28" i="2" s="1"/>
  <c r="K28" i="2" s="1"/>
  <c r="G29" i="2"/>
  <c r="H29" i="2" s="1"/>
  <c r="I29" i="2" s="1"/>
  <c r="J29" i="2" s="1"/>
  <c r="K29" i="2" s="1"/>
  <c r="G30" i="2"/>
  <c r="H30" i="2" s="1"/>
  <c r="I30" i="2" s="1"/>
  <c r="J30" i="2" s="1"/>
  <c r="K30" i="2" s="1"/>
  <c r="G31" i="2"/>
  <c r="H31" i="2" s="1"/>
  <c r="I31" i="2" s="1"/>
  <c r="J31" i="2" s="1"/>
  <c r="K31" i="2" s="1"/>
  <c r="G32" i="2"/>
  <c r="H32" i="2" s="1"/>
  <c r="I32" i="2" s="1"/>
  <c r="J32" i="2" s="1"/>
  <c r="K32" i="2" s="1"/>
  <c r="G33" i="2"/>
  <c r="H33" i="2" s="1"/>
  <c r="I33" i="2" s="1"/>
  <c r="J33" i="2" s="1"/>
  <c r="K33" i="2" s="1"/>
  <c r="G7" i="2"/>
  <c r="H7" i="2" s="1"/>
  <c r="I7" i="2" s="1"/>
  <c r="J7" i="2" s="1"/>
  <c r="K7" i="2" s="1"/>
  <c r="K2" i="3" l="1"/>
  <c r="Q6" i="2"/>
  <c r="Q8" i="2" s="1"/>
  <c r="R6" i="2"/>
  <c r="R7" i="2"/>
  <c r="K2" i="2"/>
  <c r="R8" i="2" l="1"/>
  <c r="X3" i="2" s="1"/>
  <c r="S6" i="2"/>
  <c r="S7" i="2"/>
  <c r="Y3" i="2" s="1"/>
  <c r="S8" i="2" l="1"/>
  <c r="W3" i="2" s="1"/>
</calcChain>
</file>

<file path=xl/sharedStrings.xml><?xml version="1.0" encoding="utf-8"?>
<sst xmlns="http://schemas.openxmlformats.org/spreadsheetml/2006/main" count="131" uniqueCount="29">
  <si>
    <t>Student</t>
  </si>
  <si>
    <t>Experience</t>
  </si>
  <si>
    <t>UG CGPA</t>
  </si>
  <si>
    <t>MBA CGPA</t>
  </si>
  <si>
    <t>Extra-curricular</t>
  </si>
  <si>
    <t>Day-0 placed</t>
  </si>
  <si>
    <t>b0</t>
  </si>
  <si>
    <t>b1</t>
  </si>
  <si>
    <t>b2</t>
  </si>
  <si>
    <t>b3</t>
  </si>
  <si>
    <t>b4</t>
  </si>
  <si>
    <t>Logit - Log(odds)</t>
  </si>
  <si>
    <t>Odds</t>
  </si>
  <si>
    <t>Prob of day0 job</t>
  </si>
  <si>
    <t>prob of correct estimate</t>
  </si>
  <si>
    <t>Likelihood</t>
  </si>
  <si>
    <t>Log-Likelihood</t>
  </si>
  <si>
    <t>SUM of Log-Likelihood</t>
  </si>
  <si>
    <t>Cutoff</t>
  </si>
  <si>
    <t>Classification</t>
  </si>
  <si>
    <t>Actual</t>
  </si>
  <si>
    <t>Predicted</t>
  </si>
  <si>
    <t>Total</t>
  </si>
  <si>
    <t>Accuracy</t>
  </si>
  <si>
    <t>Precision</t>
  </si>
  <si>
    <t>Recall</t>
  </si>
  <si>
    <t>Student placement data</t>
  </si>
  <si>
    <t>Placed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</si>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</sst>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10" fontId="0" fillId="0" borderId="0" xfId="1" applyNumberFormat="1" applyFont="1"/>
    <xf numFmtId="0" fontId="2" fillId="0" borderId="0" xfId="0" applyFont="1"/>
    <xf numFmtId="10" fontId="2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Performance</a:t>
            </a:r>
            <a:r>
              <a:rPr lang="en-IN" baseline="0"/>
              <a:t> indicators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Logit!$W$2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Logit!$W$3:$W$13</c:f>
              <c:numCache>
                <c:formatCode>General</c:formatCode>
                <c:ptCount val="11"/>
                <c:pt idx="0" formatCode="0.00%">
                  <c:v>0.81481481481481477</c:v>
                </c:pt>
                <c:pt idx="1">
                  <c:v>0.40740740740740738</c:v>
                </c:pt>
                <c:pt idx="2">
                  <c:v>0.77777777777777779</c:v>
                </c:pt>
                <c:pt idx="3">
                  <c:v>0.81481481481481477</c:v>
                </c:pt>
                <c:pt idx="4">
                  <c:v>0.77777777777777779</c:v>
                </c:pt>
                <c:pt idx="5">
                  <c:v>0.85185185185185186</c:v>
                </c:pt>
                <c:pt idx="6">
                  <c:v>0.81481481481481477</c:v>
                </c:pt>
                <c:pt idx="7">
                  <c:v>0.81481481481481477</c:v>
                </c:pt>
                <c:pt idx="8">
                  <c:v>0.88888888888888884</c:v>
                </c:pt>
                <c:pt idx="9">
                  <c:v>0.85185185185185186</c:v>
                </c:pt>
                <c:pt idx="10">
                  <c:v>0.81481481481481477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Logit!$X$2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Logit!$X$3:$X$13</c:f>
              <c:numCache>
                <c:formatCode>General</c:formatCode>
                <c:ptCount val="11"/>
                <c:pt idx="0" formatCode="0.00%">
                  <c:v>0.72727272727272729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0.81818181818181823</c:v>
                </c:pt>
                <c:pt idx="5">
                  <c:v>0.81818181818181823</c:v>
                </c:pt>
                <c:pt idx="6">
                  <c:v>0.72727272727272729</c:v>
                </c:pt>
                <c:pt idx="7">
                  <c:v>0.72727272727272729</c:v>
                </c:pt>
                <c:pt idx="8">
                  <c:v>0.72727272727272729</c:v>
                </c:pt>
                <c:pt idx="9">
                  <c:v>0.63636363636363635</c:v>
                </c:pt>
                <c:pt idx="10">
                  <c:v>0.54545454545454541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Logit!$Y$2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Logit!$Y$3:$Y$13</c:f>
              <c:numCache>
                <c:formatCode>General</c:formatCode>
                <c:ptCount val="11"/>
                <c:pt idx="0" formatCode="0.00%">
                  <c:v>0.8</c:v>
                </c:pt>
                <c:pt idx="1">
                  <c:v>0.40740740740740738</c:v>
                </c:pt>
                <c:pt idx="2">
                  <c:v>0.6470588235294118</c:v>
                </c:pt>
                <c:pt idx="3">
                  <c:v>0.6875</c:v>
                </c:pt>
                <c:pt idx="4">
                  <c:v>0.69230769230769229</c:v>
                </c:pt>
                <c:pt idx="5">
                  <c:v>0.81818181818181823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3722656"/>
        <c:axId val="-813732992"/>
      </c:scatterChart>
      <c:valAx>
        <c:axId val="-81372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Cut-off</a:t>
                </a:r>
                <a:r>
                  <a:rPr lang="en-IN" baseline="0"/>
                  <a:t> used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32992"/>
        <c:crosses val="autoZero"/>
        <c:crossBetween val="midCat"/>
      </c:valAx>
      <c:valAx>
        <c:axId val="-8137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2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Logit!$W$2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Logit!$W$3:$W$13</c:f>
              <c:numCache>
                <c:formatCode>General</c:formatCode>
                <c:ptCount val="11"/>
                <c:pt idx="0" formatCode="0.00%">
                  <c:v>0.81481481481481477</c:v>
                </c:pt>
                <c:pt idx="1">
                  <c:v>0.40740740740740738</c:v>
                </c:pt>
                <c:pt idx="2">
                  <c:v>0.77777777777777779</c:v>
                </c:pt>
                <c:pt idx="3">
                  <c:v>0.81481481481481477</c:v>
                </c:pt>
                <c:pt idx="4">
                  <c:v>0.77777777777777779</c:v>
                </c:pt>
                <c:pt idx="5">
                  <c:v>0.85185185185185186</c:v>
                </c:pt>
                <c:pt idx="6">
                  <c:v>0.81481481481481477</c:v>
                </c:pt>
                <c:pt idx="7">
                  <c:v>0.81481481481481477</c:v>
                </c:pt>
                <c:pt idx="8">
                  <c:v>0.88888888888888884</c:v>
                </c:pt>
                <c:pt idx="9">
                  <c:v>0.85185185185185186</c:v>
                </c:pt>
                <c:pt idx="10">
                  <c:v>0.81481481481481477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Logit!$X$2</c:f>
              <c:strCache>
                <c:ptCount val="1"/>
                <c:pt idx="0">
                  <c:v>Precision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Logit!$X$3:$X$13</c:f>
              <c:numCache>
                <c:formatCode>General</c:formatCode>
                <c:ptCount val="11"/>
                <c:pt idx="0" formatCode="0.00%">
                  <c:v>0.72727272727272729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0.81818181818181823</c:v>
                </c:pt>
                <c:pt idx="5">
                  <c:v>0.81818181818181823</c:v>
                </c:pt>
                <c:pt idx="6">
                  <c:v>0.72727272727272729</c:v>
                </c:pt>
                <c:pt idx="7">
                  <c:v>0.72727272727272729</c:v>
                </c:pt>
                <c:pt idx="8">
                  <c:v>0.72727272727272729</c:v>
                </c:pt>
                <c:pt idx="9">
                  <c:v>0.63636363636363635</c:v>
                </c:pt>
                <c:pt idx="10">
                  <c:v>0.54545454545454541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Logit!$Y$2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Logit!$V$3:$V$13</c:f>
              <c:numCache>
                <c:formatCode>General</c:formatCode>
                <c:ptCount val="11"/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</c:numCache>
            </c:numRef>
          </c:xVal>
          <c:yVal>
            <c:numRef>
              <c:f>Logit!$Y$3:$Y$13</c:f>
              <c:numCache>
                <c:formatCode>General</c:formatCode>
                <c:ptCount val="11"/>
                <c:pt idx="0" formatCode="0.00%">
                  <c:v>0.8</c:v>
                </c:pt>
                <c:pt idx="1">
                  <c:v>0.40740740740740738</c:v>
                </c:pt>
                <c:pt idx="2">
                  <c:v>0.6470588235294118</c:v>
                </c:pt>
                <c:pt idx="3">
                  <c:v>0.6875</c:v>
                </c:pt>
                <c:pt idx="4">
                  <c:v>0.69230769230769229</c:v>
                </c:pt>
                <c:pt idx="5">
                  <c:v>0.81818181818181823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3725920"/>
        <c:axId val="-813719392"/>
      </c:scatterChart>
      <c:valAx>
        <c:axId val="-81372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19392"/>
        <c:crosses val="autoZero"/>
        <c:crossBetween val="midCat"/>
      </c:valAx>
      <c:valAx>
        <c:axId val="-8137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25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Plots!$I$6</c:f>
              <c:strCache>
                <c:ptCount val="1"/>
                <c:pt idx="0">
                  <c:v>Prob of day0 job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Plots!$B$7:$B$33</c:f>
              <c:numCache>
                <c:formatCode>General</c:formatCode>
                <c:ptCount val="27"/>
                <c:pt idx="0">
                  <c:v>9.1</c:v>
                </c:pt>
                <c:pt idx="1">
                  <c:v>8.9</c:v>
                </c:pt>
                <c:pt idx="2">
                  <c:v>7</c:v>
                </c:pt>
                <c:pt idx="3">
                  <c:v>9.1</c:v>
                </c:pt>
                <c:pt idx="4">
                  <c:v>8.1999999999999993</c:v>
                </c:pt>
                <c:pt idx="5">
                  <c:v>6.5</c:v>
                </c:pt>
                <c:pt idx="6">
                  <c:v>7.9</c:v>
                </c:pt>
                <c:pt idx="7">
                  <c:v>5.43</c:v>
                </c:pt>
                <c:pt idx="8">
                  <c:v>8.1</c:v>
                </c:pt>
                <c:pt idx="9">
                  <c:v>7.89</c:v>
                </c:pt>
                <c:pt idx="10">
                  <c:v>8.65</c:v>
                </c:pt>
                <c:pt idx="11">
                  <c:v>9.4499999999999993</c:v>
                </c:pt>
                <c:pt idx="12">
                  <c:v>7.8</c:v>
                </c:pt>
                <c:pt idx="13">
                  <c:v>9.01</c:v>
                </c:pt>
                <c:pt idx="14">
                  <c:v>6.8</c:v>
                </c:pt>
                <c:pt idx="15">
                  <c:v>7.14</c:v>
                </c:pt>
                <c:pt idx="16">
                  <c:v>8.56</c:v>
                </c:pt>
                <c:pt idx="17">
                  <c:v>7.4</c:v>
                </c:pt>
                <c:pt idx="18">
                  <c:v>8.23</c:v>
                </c:pt>
                <c:pt idx="19">
                  <c:v>7.3</c:v>
                </c:pt>
                <c:pt idx="20">
                  <c:v>9.1</c:v>
                </c:pt>
                <c:pt idx="21">
                  <c:v>7.8</c:v>
                </c:pt>
                <c:pt idx="22">
                  <c:v>5.6</c:v>
                </c:pt>
                <c:pt idx="23">
                  <c:v>8.1</c:v>
                </c:pt>
                <c:pt idx="24">
                  <c:v>8.7899999999999991</c:v>
                </c:pt>
                <c:pt idx="25">
                  <c:v>7.19</c:v>
                </c:pt>
                <c:pt idx="26">
                  <c:v>8.18</c:v>
                </c:pt>
              </c:numCache>
            </c:numRef>
          </c:xVal>
          <c:yVal>
            <c:numRef>
              <c:f>Plots!$I$7:$I$33</c:f>
              <c:numCache>
                <c:formatCode>General</c:formatCode>
                <c:ptCount val="27"/>
                <c:pt idx="0">
                  <c:v>0.97516756102040136</c:v>
                </c:pt>
                <c:pt idx="1">
                  <c:v>0.91806848054820112</c:v>
                </c:pt>
                <c:pt idx="2">
                  <c:v>4.5759985350455274E-3</c:v>
                </c:pt>
                <c:pt idx="3">
                  <c:v>0.3703257090712489</c:v>
                </c:pt>
                <c:pt idx="4">
                  <c:v>0.7753366121345785</c:v>
                </c:pt>
                <c:pt idx="5">
                  <c:v>8.8074123558285603E-5</c:v>
                </c:pt>
                <c:pt idx="6">
                  <c:v>0.37492478190828071</c:v>
                </c:pt>
                <c:pt idx="7">
                  <c:v>8.7247177575370905E-6</c:v>
                </c:pt>
                <c:pt idx="8">
                  <c:v>0.46636582837354418</c:v>
                </c:pt>
                <c:pt idx="9">
                  <c:v>0.23874874371569763</c:v>
                </c:pt>
                <c:pt idx="10">
                  <c:v>0.27498881069887116</c:v>
                </c:pt>
                <c:pt idx="11">
                  <c:v>0.98623171063597737</c:v>
                </c:pt>
                <c:pt idx="12">
                  <c:v>0.89783494910406592</c:v>
                </c:pt>
                <c:pt idx="13">
                  <c:v>0.91725528989297134</c:v>
                </c:pt>
                <c:pt idx="14">
                  <c:v>0.11822122625528889</c:v>
                </c:pt>
                <c:pt idx="15">
                  <c:v>6.7795178057768052E-3</c:v>
                </c:pt>
                <c:pt idx="16">
                  <c:v>0.66325160798031813</c:v>
                </c:pt>
                <c:pt idx="17">
                  <c:v>4.5574497243974412E-3</c:v>
                </c:pt>
                <c:pt idx="18">
                  <c:v>6.7351533515435227E-2</c:v>
                </c:pt>
                <c:pt idx="19">
                  <c:v>1.1547626639857823E-2</c:v>
                </c:pt>
                <c:pt idx="20">
                  <c:v>0.98175125305824151</c:v>
                </c:pt>
                <c:pt idx="21">
                  <c:v>6.3486922371942547E-2</c:v>
                </c:pt>
                <c:pt idx="22">
                  <c:v>1.5373725115292895E-4</c:v>
                </c:pt>
                <c:pt idx="23">
                  <c:v>0.23040055989381591</c:v>
                </c:pt>
                <c:pt idx="24">
                  <c:v>0.95633705487753029</c:v>
                </c:pt>
                <c:pt idx="25">
                  <c:v>4.318514316907089E-3</c:v>
                </c:pt>
                <c:pt idx="26">
                  <c:v>0.69192069549534485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3723744"/>
        <c:axId val="-813720480"/>
      </c:scatterChart>
      <c:valAx>
        <c:axId val="-813723744"/>
        <c:scaling>
          <c:orientation val="minMax"/>
          <c:max val="9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CGPA</a:t>
                </a:r>
                <a:r>
                  <a:rPr lang="en-IN" baseline="0"/>
                  <a:t> during MBA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20480"/>
        <c:crosses val="autoZero"/>
        <c:crossBetween val="midCat"/>
        <c:minorUnit val="1"/>
      </c:valAx>
      <c:valAx>
        <c:axId val="-81372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Prob of placement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372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320674</xdr:colOff>
      <xdr:row>14</xdr:row>
      <xdr:rowOff>98424</xdr:rowOff>
    </xdr:from>
    <xdr:to>
      <xdr:col>27</xdr:col>
      <xdr:colOff>393699</xdr:colOff>
      <xdr:row>31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320675</xdr:colOff>
      <xdr:row>14</xdr:row>
      <xdr:rowOff>98425</xdr:rowOff>
    </xdr:from>
    <xdr:to>
      <xdr:col>27</xdr:col>
      <xdr:colOff>15875</xdr:colOff>
      <xdr:row>29</xdr:row>
      <xdr:rowOff>79375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1006475</xdr:colOff>
      <xdr:row>22</xdr:row>
      <xdr:rowOff>34925</xdr:rowOff>
    </xdr:from>
    <xdr:to>
      <xdr:col>14</xdr:col>
      <xdr:colOff>98425</xdr:colOff>
      <xdr:row>37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workbookViewId="0">
      <selection activeCell="I12" sqref="I12"/>
    </sheetView>
  </sheetViews>
  <sheetFormatPr defaultRowHeight="14.5" x14ac:dyDescent="0.35"/>
  <cols>
    <col min="2" max="2" width="9.81640625" bestFit="1" customWidth="1"/>
    <col min="3" max="3" width="10.81640625" customWidth="1"/>
    <col min="5" max="5" width="13.7265625" bestFit="1" customWidth="1"/>
    <col min="6" max="6" width="11.54296875" bestFit="1" customWidth="1"/>
  </cols>
  <sheetData>
    <row r="2" spans="1:6" ht="18.5" x14ac:dyDescent="0.45">
      <c r="A2" s="7" t="s">
        <v>26</v>
      </c>
    </row>
    <row r="4" spans="1:6" x14ac:dyDescent="0.35">
      <c r="A4" s="8" t="s">
        <v>0</v>
      </c>
      <c r="B4" s="8" t="s">
        <v>3</v>
      </c>
      <c r="C4" s="8" t="s">
        <v>1</v>
      </c>
      <c r="D4" s="8" t="s">
        <v>2</v>
      </c>
      <c r="E4" s="8" t="s">
        <v>4</v>
      </c>
      <c r="F4" s="8" t="s">
        <v>5</v>
      </c>
    </row>
    <row r="5" spans="1:6" x14ac:dyDescent="0.35">
      <c r="A5" s="8">
        <v>1</v>
      </c>
      <c r="B5" s="8">
        <v>9.1</v>
      </c>
      <c r="C5" s="8">
        <v>2.2999999999999998</v>
      </c>
      <c r="D5" s="8">
        <v>8.1</v>
      </c>
      <c r="E5" s="8">
        <v>8.6</v>
      </c>
      <c r="F5" s="8" t="s">
        <v>27</v>
      </c>
    </row>
    <row r="6" spans="1:6" x14ac:dyDescent="0.35">
      <c r="A6" s="8">
        <v>2</v>
      </c>
      <c r="B6" s="8">
        <v>8.9</v>
      </c>
      <c r="C6" s="8">
        <v>0</v>
      </c>
      <c r="D6" s="8">
        <v>8.6999999999999993</v>
      </c>
      <c r="E6" s="8">
        <v>8.9</v>
      </c>
      <c r="F6" s="8" t="s">
        <v>27</v>
      </c>
    </row>
    <row r="7" spans="1:6" x14ac:dyDescent="0.35">
      <c r="A7" s="8">
        <v>3</v>
      </c>
      <c r="B7" s="8">
        <v>7</v>
      </c>
      <c r="C7" s="8">
        <v>3.9</v>
      </c>
      <c r="D7" s="8">
        <v>8</v>
      </c>
      <c r="E7" s="8">
        <v>5.13</v>
      </c>
      <c r="F7" s="8" t="s">
        <v>28</v>
      </c>
    </row>
    <row r="8" spans="1:6" x14ac:dyDescent="0.35">
      <c r="A8" s="8">
        <v>4</v>
      </c>
      <c r="B8" s="8">
        <v>9.1</v>
      </c>
      <c r="C8" s="8">
        <v>1.1000000000000001</v>
      </c>
      <c r="D8" s="8">
        <v>7.8</v>
      </c>
      <c r="E8" s="8">
        <v>4.9000000000000004</v>
      </c>
      <c r="F8" s="8" t="s">
        <v>28</v>
      </c>
    </row>
    <row r="9" spans="1:6" x14ac:dyDescent="0.35">
      <c r="A9" s="8">
        <v>5</v>
      </c>
      <c r="B9" s="8">
        <v>8.1999999999999993</v>
      </c>
      <c r="C9" s="8">
        <v>0.7</v>
      </c>
      <c r="D9" s="8">
        <v>9.3000000000000007</v>
      </c>
      <c r="E9" s="8">
        <v>9.1300000000000008</v>
      </c>
      <c r="F9" s="8" t="s">
        <v>27</v>
      </c>
    </row>
    <row r="10" spans="1:6" x14ac:dyDescent="0.35">
      <c r="A10" s="8">
        <v>6</v>
      </c>
      <c r="B10" s="8">
        <v>6.5</v>
      </c>
      <c r="C10" s="8">
        <v>1.5</v>
      </c>
      <c r="D10" s="8">
        <v>7.9</v>
      </c>
      <c r="E10" s="8">
        <v>4.2</v>
      </c>
      <c r="F10" s="8" t="s">
        <v>28</v>
      </c>
    </row>
    <row r="11" spans="1:6" x14ac:dyDescent="0.35">
      <c r="A11" s="8">
        <v>7</v>
      </c>
      <c r="B11" s="8">
        <v>7.9</v>
      </c>
      <c r="C11" s="8">
        <v>3.1</v>
      </c>
      <c r="D11" s="8">
        <v>9.23</v>
      </c>
      <c r="E11" s="8">
        <v>6.7</v>
      </c>
      <c r="F11" s="8" t="s">
        <v>28</v>
      </c>
    </row>
    <row r="12" spans="1:6" x14ac:dyDescent="0.35">
      <c r="A12" s="8">
        <v>8</v>
      </c>
      <c r="B12" s="8">
        <v>5.43</v>
      </c>
      <c r="C12" s="8">
        <v>1.2</v>
      </c>
      <c r="D12" s="8">
        <v>6.12</v>
      </c>
      <c r="E12" s="8">
        <v>7.45</v>
      </c>
      <c r="F12" s="8" t="s">
        <v>28</v>
      </c>
    </row>
    <row r="13" spans="1:6" x14ac:dyDescent="0.35">
      <c r="A13" s="8">
        <v>9</v>
      </c>
      <c r="B13" s="8">
        <v>8.1</v>
      </c>
      <c r="C13" s="8">
        <v>2.1</v>
      </c>
      <c r="D13" s="8">
        <v>8.6999999999999993</v>
      </c>
      <c r="E13" s="8">
        <v>7.56</v>
      </c>
      <c r="F13" s="8" t="s">
        <v>27</v>
      </c>
    </row>
    <row r="14" spans="1:6" x14ac:dyDescent="0.35">
      <c r="A14" s="8">
        <v>10</v>
      </c>
      <c r="B14" s="8">
        <v>7.89</v>
      </c>
      <c r="C14" s="8">
        <v>1.02</v>
      </c>
      <c r="D14" s="8">
        <v>7.65</v>
      </c>
      <c r="E14" s="8">
        <v>8.9</v>
      </c>
      <c r="F14" s="8" t="s">
        <v>27</v>
      </c>
    </row>
    <row r="15" spans="1:6" x14ac:dyDescent="0.35">
      <c r="A15" s="8">
        <v>11</v>
      </c>
      <c r="B15" s="8">
        <v>8.65</v>
      </c>
      <c r="C15" s="8">
        <v>2.2999999999999998</v>
      </c>
      <c r="D15" s="8">
        <v>7.98</v>
      </c>
      <c r="E15" s="8">
        <v>5.0999999999999996</v>
      </c>
      <c r="F15" s="8" t="s">
        <v>27</v>
      </c>
    </row>
    <row r="16" spans="1:6" x14ac:dyDescent="0.35">
      <c r="A16" s="8">
        <v>12</v>
      </c>
      <c r="B16" s="8">
        <v>9.4499999999999993</v>
      </c>
      <c r="C16" s="8">
        <v>2.5</v>
      </c>
      <c r="D16" s="8">
        <v>9.1999999999999993</v>
      </c>
      <c r="E16" s="8">
        <v>6.8</v>
      </c>
      <c r="F16" s="8" t="s">
        <v>27</v>
      </c>
    </row>
    <row r="17" spans="1:6" x14ac:dyDescent="0.35">
      <c r="A17" s="8">
        <v>13</v>
      </c>
      <c r="B17" s="8">
        <v>7.8</v>
      </c>
      <c r="C17" s="8">
        <v>5.0999999999999996</v>
      </c>
      <c r="D17" s="8">
        <v>8.9</v>
      </c>
      <c r="E17" s="8">
        <v>9.1</v>
      </c>
      <c r="F17" s="8" t="s">
        <v>27</v>
      </c>
    </row>
    <row r="18" spans="1:6" x14ac:dyDescent="0.35">
      <c r="A18" s="8">
        <v>14</v>
      </c>
      <c r="B18" s="8">
        <v>9.01</v>
      </c>
      <c r="C18" s="8">
        <v>0.3</v>
      </c>
      <c r="D18" s="8">
        <v>9.1999999999999993</v>
      </c>
      <c r="E18" s="8">
        <v>7.8</v>
      </c>
      <c r="F18" s="8" t="s">
        <v>27</v>
      </c>
    </row>
    <row r="19" spans="1:6" x14ac:dyDescent="0.35">
      <c r="A19" s="8">
        <v>15</v>
      </c>
      <c r="B19" s="8">
        <v>6.8</v>
      </c>
      <c r="C19" s="8">
        <v>2.2999999999999998</v>
      </c>
      <c r="D19" s="8">
        <v>9.8000000000000007</v>
      </c>
      <c r="E19" s="8">
        <v>9.1</v>
      </c>
      <c r="F19" s="8" t="s">
        <v>28</v>
      </c>
    </row>
    <row r="20" spans="1:6" x14ac:dyDescent="0.35">
      <c r="A20" s="8">
        <v>16</v>
      </c>
      <c r="B20" s="8">
        <v>7.14</v>
      </c>
      <c r="C20" s="8">
        <v>0.4</v>
      </c>
      <c r="D20" s="8">
        <v>8.56</v>
      </c>
      <c r="E20" s="8">
        <v>6.89</v>
      </c>
      <c r="F20" s="8" t="s">
        <v>28</v>
      </c>
    </row>
    <row r="21" spans="1:6" x14ac:dyDescent="0.35">
      <c r="A21" s="8">
        <v>17</v>
      </c>
      <c r="B21" s="8">
        <v>8.56</v>
      </c>
      <c r="C21" s="8">
        <v>1.3</v>
      </c>
      <c r="D21" s="8">
        <v>8.34</v>
      </c>
      <c r="E21" s="8">
        <v>7.65</v>
      </c>
      <c r="F21" s="8" t="s">
        <v>28</v>
      </c>
    </row>
    <row r="22" spans="1:6" x14ac:dyDescent="0.35">
      <c r="A22" s="8">
        <v>18</v>
      </c>
      <c r="B22" s="8">
        <v>7.4</v>
      </c>
      <c r="C22" s="8">
        <v>0</v>
      </c>
      <c r="D22" s="8">
        <v>8.6999999999999993</v>
      </c>
      <c r="E22" s="8">
        <v>5.6</v>
      </c>
      <c r="F22" s="8" t="s">
        <v>28</v>
      </c>
    </row>
    <row r="23" spans="1:6" x14ac:dyDescent="0.35">
      <c r="A23" s="8">
        <v>19</v>
      </c>
      <c r="B23" s="8">
        <v>8.23</v>
      </c>
      <c r="C23" s="8">
        <v>0</v>
      </c>
      <c r="D23" s="8">
        <v>7.8</v>
      </c>
      <c r="E23" s="8">
        <v>6.5</v>
      </c>
      <c r="F23" s="8" t="s">
        <v>28</v>
      </c>
    </row>
    <row r="24" spans="1:6" x14ac:dyDescent="0.35">
      <c r="A24" s="8">
        <v>20</v>
      </c>
      <c r="B24" s="8">
        <v>7.3</v>
      </c>
      <c r="C24" s="8">
        <v>0</v>
      </c>
      <c r="D24" s="8">
        <v>7.1</v>
      </c>
      <c r="E24" s="8">
        <v>8.56</v>
      </c>
      <c r="F24" s="8" t="s">
        <v>28</v>
      </c>
    </row>
    <row r="25" spans="1:6" x14ac:dyDescent="0.35">
      <c r="A25" s="8">
        <v>21</v>
      </c>
      <c r="B25" s="8">
        <v>9.1</v>
      </c>
      <c r="C25" s="8">
        <v>0</v>
      </c>
      <c r="D25" s="8">
        <v>9.8000000000000007</v>
      </c>
      <c r="E25" s="8">
        <v>8.9</v>
      </c>
      <c r="F25" s="8" t="s">
        <v>27</v>
      </c>
    </row>
    <row r="26" spans="1:6" x14ac:dyDescent="0.35">
      <c r="A26" s="8">
        <v>22</v>
      </c>
      <c r="B26" s="8">
        <v>7.8</v>
      </c>
      <c r="C26" s="8">
        <v>1.3</v>
      </c>
      <c r="D26" s="8">
        <v>6.7</v>
      </c>
      <c r="E26" s="8">
        <v>8.1999999999999993</v>
      </c>
      <c r="F26" s="8" t="s">
        <v>28</v>
      </c>
    </row>
    <row r="27" spans="1:6" x14ac:dyDescent="0.35">
      <c r="A27" s="8">
        <v>23</v>
      </c>
      <c r="B27" s="8">
        <v>5.6</v>
      </c>
      <c r="C27" s="8">
        <v>2.2999999999999998</v>
      </c>
      <c r="D27" s="8">
        <v>8.6999999999999993</v>
      </c>
      <c r="E27" s="8">
        <v>6.9</v>
      </c>
      <c r="F27" s="8" t="s">
        <v>28</v>
      </c>
    </row>
    <row r="28" spans="1:6" x14ac:dyDescent="0.35">
      <c r="A28" s="8">
        <v>24</v>
      </c>
      <c r="B28" s="8">
        <v>8.1</v>
      </c>
      <c r="C28" s="8">
        <v>1.78</v>
      </c>
      <c r="D28" s="8">
        <v>7.28</v>
      </c>
      <c r="E28" s="8">
        <v>7.9</v>
      </c>
      <c r="F28" s="8" t="s">
        <v>28</v>
      </c>
    </row>
    <row r="29" spans="1:6" x14ac:dyDescent="0.35">
      <c r="A29" s="8">
        <v>25</v>
      </c>
      <c r="B29" s="8">
        <v>8.7899999999999991</v>
      </c>
      <c r="C29" s="8">
        <v>3.98</v>
      </c>
      <c r="D29" s="8">
        <v>9.11</v>
      </c>
      <c r="E29" s="8">
        <v>7</v>
      </c>
      <c r="F29" s="8" t="s">
        <v>27</v>
      </c>
    </row>
    <row r="30" spans="1:6" x14ac:dyDescent="0.35">
      <c r="A30" s="8">
        <v>26</v>
      </c>
      <c r="B30" s="8">
        <v>7.19</v>
      </c>
      <c r="C30" s="8">
        <v>0.2</v>
      </c>
      <c r="D30" s="8">
        <v>8.16</v>
      </c>
      <c r="E30" s="8">
        <v>6.7</v>
      </c>
      <c r="F30" s="8" t="s">
        <v>28</v>
      </c>
    </row>
    <row r="31" spans="1:6" x14ac:dyDescent="0.35">
      <c r="A31" s="8">
        <v>27</v>
      </c>
      <c r="B31" s="8">
        <v>8.18</v>
      </c>
      <c r="C31" s="8">
        <v>1.9</v>
      </c>
      <c r="D31" s="8">
        <v>8.25</v>
      </c>
      <c r="E31" s="8">
        <v>8.9</v>
      </c>
      <c r="F31" s="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A5" sqref="A5"/>
    </sheetView>
  </sheetViews>
  <sheetFormatPr defaultRowHeight="14.5" x14ac:dyDescent="0.35"/>
  <cols>
    <col min="2" max="2" width="9.81640625" bestFit="1" customWidth="1"/>
    <col min="3" max="3" width="10.81640625" customWidth="1"/>
    <col min="5" max="5" width="13.7265625" bestFit="1" customWidth="1"/>
    <col min="6" max="6" width="14.26953125" bestFit="1" customWidth="1"/>
  </cols>
  <sheetData>
    <row r="2" spans="1:6" ht="18.5" x14ac:dyDescent="0.45">
      <c r="A2" s="7" t="s">
        <v>26</v>
      </c>
    </row>
    <row r="4" spans="1:6" x14ac:dyDescent="0.35">
      <c r="A4" s="8" t="s">
        <v>0</v>
      </c>
      <c r="B4" s="8" t="s">
        <v>3</v>
      </c>
      <c r="C4" s="8" t="s">
        <v>1</v>
      </c>
      <c r="D4" s="8" t="s">
        <v>2</v>
      </c>
      <c r="E4" s="8" t="s">
        <v>4</v>
      </c>
      <c r="F4" s="8" t="s">
        <v>5</v>
      </c>
    </row>
    <row r="5" spans="1:6" x14ac:dyDescent="0.35">
      <c r="A5" s="8">
        <v>1</v>
      </c>
      <c r="B5" s="8">
        <v>9.1</v>
      </c>
      <c r="C5" s="8">
        <v>2.2999999999999998</v>
      </c>
      <c r="D5" s="8">
        <v>8.1</v>
      </c>
      <c r="E5" s="8">
        <v>8.6</v>
      </c>
      <c r="F5" s="8">
        <v>1</v>
      </c>
    </row>
    <row r="6" spans="1:6" x14ac:dyDescent="0.35">
      <c r="A6" s="8">
        <v>2</v>
      </c>
      <c r="B6" s="8">
        <v>8.9</v>
      </c>
      <c r="C6" s="8">
        <v>0</v>
      </c>
      <c r="D6" s="8">
        <v>8.6999999999999993</v>
      </c>
      <c r="E6" s="8">
        <v>8.9</v>
      </c>
      <c r="F6" s="8">
        <v>1</v>
      </c>
    </row>
    <row r="7" spans="1:6" x14ac:dyDescent="0.35">
      <c r="A7" s="8">
        <v>3</v>
      </c>
      <c r="B7" s="8">
        <v>7</v>
      </c>
      <c r="C7" s="8">
        <v>3.9</v>
      </c>
      <c r="D7" s="8">
        <v>8</v>
      </c>
      <c r="E7" s="8">
        <v>5.13</v>
      </c>
      <c r="F7" s="8">
        <v>0</v>
      </c>
    </row>
    <row r="8" spans="1:6" x14ac:dyDescent="0.35">
      <c r="A8" s="8">
        <v>4</v>
      </c>
      <c r="B8" s="8">
        <v>9.1</v>
      </c>
      <c r="C8" s="8">
        <v>1.1000000000000001</v>
      </c>
      <c r="D8" s="8">
        <v>7.8</v>
      </c>
      <c r="E8" s="8">
        <v>4.9000000000000004</v>
      </c>
      <c r="F8" s="8">
        <v>0</v>
      </c>
    </row>
    <row r="9" spans="1:6" x14ac:dyDescent="0.35">
      <c r="A9" s="8">
        <v>5</v>
      </c>
      <c r="B9" s="8">
        <v>8.1999999999999993</v>
      </c>
      <c r="C9" s="8">
        <v>0.7</v>
      </c>
      <c r="D9" s="8">
        <v>9.3000000000000007</v>
      </c>
      <c r="E9" s="8">
        <v>9.1300000000000008</v>
      </c>
      <c r="F9" s="8">
        <v>1</v>
      </c>
    </row>
    <row r="10" spans="1:6" x14ac:dyDescent="0.35">
      <c r="A10" s="8">
        <v>6</v>
      </c>
      <c r="B10" s="8">
        <v>6.5</v>
      </c>
      <c r="C10" s="8">
        <v>1.5</v>
      </c>
      <c r="D10" s="8">
        <v>7.9</v>
      </c>
      <c r="E10" s="8">
        <v>4.2</v>
      </c>
      <c r="F10" s="8">
        <v>0</v>
      </c>
    </row>
    <row r="11" spans="1:6" x14ac:dyDescent="0.35">
      <c r="A11" s="8">
        <v>7</v>
      </c>
      <c r="B11" s="8">
        <v>7.9</v>
      </c>
      <c r="C11" s="8">
        <v>3.1</v>
      </c>
      <c r="D11" s="8">
        <v>9.23</v>
      </c>
      <c r="E11" s="8">
        <v>6.7</v>
      </c>
      <c r="F11" s="8">
        <v>0</v>
      </c>
    </row>
    <row r="12" spans="1:6" x14ac:dyDescent="0.35">
      <c r="A12" s="8">
        <v>8</v>
      </c>
      <c r="B12" s="8">
        <v>5.43</v>
      </c>
      <c r="C12" s="8">
        <v>1.2</v>
      </c>
      <c r="D12" s="8">
        <v>6.12</v>
      </c>
      <c r="E12" s="8">
        <v>7.45</v>
      </c>
      <c r="F12" s="8">
        <v>0</v>
      </c>
    </row>
    <row r="13" spans="1:6" x14ac:dyDescent="0.35">
      <c r="A13" s="8">
        <v>9</v>
      </c>
      <c r="B13" s="8">
        <v>8.1</v>
      </c>
      <c r="C13" s="8">
        <v>2.1</v>
      </c>
      <c r="D13" s="8">
        <v>8.6999999999999993</v>
      </c>
      <c r="E13" s="8">
        <v>7.56</v>
      </c>
      <c r="F13" s="8">
        <v>1</v>
      </c>
    </row>
    <row r="14" spans="1:6" x14ac:dyDescent="0.35">
      <c r="A14" s="8">
        <v>10</v>
      </c>
      <c r="B14" s="8">
        <v>7.89</v>
      </c>
      <c r="C14" s="8">
        <v>1.02</v>
      </c>
      <c r="D14" s="8">
        <v>7.65</v>
      </c>
      <c r="E14" s="8">
        <v>8.9</v>
      </c>
      <c r="F14" s="8">
        <v>1</v>
      </c>
    </row>
    <row r="15" spans="1:6" x14ac:dyDescent="0.35">
      <c r="A15" s="8">
        <v>11</v>
      </c>
      <c r="B15" s="8">
        <v>8.65</v>
      </c>
      <c r="C15" s="8">
        <v>2.2999999999999998</v>
      </c>
      <c r="D15" s="8">
        <v>7.98</v>
      </c>
      <c r="E15" s="8">
        <v>5.0999999999999996</v>
      </c>
      <c r="F15" s="8">
        <v>1</v>
      </c>
    </row>
    <row r="16" spans="1:6" x14ac:dyDescent="0.35">
      <c r="A16" s="8">
        <v>12</v>
      </c>
      <c r="B16" s="8">
        <v>9.4499999999999993</v>
      </c>
      <c r="C16" s="8">
        <v>2.5</v>
      </c>
      <c r="D16" s="8">
        <v>9.1999999999999993</v>
      </c>
      <c r="E16" s="8">
        <v>6.8</v>
      </c>
      <c r="F16" s="8">
        <v>1</v>
      </c>
    </row>
    <row r="17" spans="1:6" x14ac:dyDescent="0.35">
      <c r="A17" s="8">
        <v>13</v>
      </c>
      <c r="B17" s="8">
        <v>7.8</v>
      </c>
      <c r="C17" s="8">
        <v>5.0999999999999996</v>
      </c>
      <c r="D17" s="8">
        <v>8.9</v>
      </c>
      <c r="E17" s="8">
        <v>9.1</v>
      </c>
      <c r="F17" s="8">
        <v>1</v>
      </c>
    </row>
    <row r="18" spans="1:6" x14ac:dyDescent="0.35">
      <c r="A18" s="8">
        <v>14</v>
      </c>
      <c r="B18" s="8">
        <v>9.01</v>
      </c>
      <c r="C18" s="8">
        <v>0.3</v>
      </c>
      <c r="D18" s="8">
        <v>9.1999999999999993</v>
      </c>
      <c r="E18" s="8">
        <v>7.8</v>
      </c>
      <c r="F18" s="8">
        <v>1</v>
      </c>
    </row>
    <row r="19" spans="1:6" x14ac:dyDescent="0.35">
      <c r="A19" s="8">
        <v>15</v>
      </c>
      <c r="B19" s="8">
        <v>6.8</v>
      </c>
      <c r="C19" s="8">
        <v>2.2999999999999998</v>
      </c>
      <c r="D19" s="8">
        <v>9.8000000000000007</v>
      </c>
      <c r="E19" s="8">
        <v>9.1</v>
      </c>
      <c r="F19" s="8">
        <v>0</v>
      </c>
    </row>
    <row r="20" spans="1:6" x14ac:dyDescent="0.35">
      <c r="A20" s="8">
        <v>16</v>
      </c>
      <c r="B20" s="8">
        <v>7.14</v>
      </c>
      <c r="C20" s="8">
        <v>0.4</v>
      </c>
      <c r="D20" s="8">
        <v>8.56</v>
      </c>
      <c r="E20" s="8">
        <v>6.89</v>
      </c>
      <c r="F20" s="8">
        <v>0</v>
      </c>
    </row>
    <row r="21" spans="1:6" x14ac:dyDescent="0.35">
      <c r="A21" s="8">
        <v>17</v>
      </c>
      <c r="B21" s="8">
        <v>8.56</v>
      </c>
      <c r="C21" s="8">
        <v>1.3</v>
      </c>
      <c r="D21" s="8">
        <v>8.34</v>
      </c>
      <c r="E21" s="8">
        <v>7.65</v>
      </c>
      <c r="F21" s="8">
        <v>0</v>
      </c>
    </row>
    <row r="22" spans="1:6" x14ac:dyDescent="0.35">
      <c r="A22" s="8">
        <v>18</v>
      </c>
      <c r="B22" s="8">
        <v>7.4</v>
      </c>
      <c r="C22" s="8">
        <v>0</v>
      </c>
      <c r="D22" s="8">
        <v>8.6999999999999993</v>
      </c>
      <c r="E22" s="8">
        <v>5.6</v>
      </c>
      <c r="F22" s="8">
        <v>0</v>
      </c>
    </row>
    <row r="23" spans="1:6" x14ac:dyDescent="0.35">
      <c r="A23" s="8">
        <v>19</v>
      </c>
      <c r="B23" s="8">
        <v>8.23</v>
      </c>
      <c r="C23" s="8">
        <v>0</v>
      </c>
      <c r="D23" s="8">
        <v>7.8</v>
      </c>
      <c r="E23" s="8">
        <v>6.5</v>
      </c>
      <c r="F23" s="8">
        <v>0</v>
      </c>
    </row>
    <row r="24" spans="1:6" x14ac:dyDescent="0.35">
      <c r="A24" s="8">
        <v>20</v>
      </c>
      <c r="B24" s="8">
        <v>7.3</v>
      </c>
      <c r="C24" s="8">
        <v>0</v>
      </c>
      <c r="D24" s="8">
        <v>7.1</v>
      </c>
      <c r="E24" s="8">
        <v>8.56</v>
      </c>
      <c r="F24" s="8">
        <v>0</v>
      </c>
    </row>
    <row r="25" spans="1:6" x14ac:dyDescent="0.35">
      <c r="A25" s="8">
        <v>21</v>
      </c>
      <c r="B25" s="8">
        <v>9.1</v>
      </c>
      <c r="C25" s="8">
        <v>0</v>
      </c>
      <c r="D25" s="8">
        <v>9.8000000000000007</v>
      </c>
      <c r="E25" s="8">
        <v>8.9</v>
      </c>
      <c r="F25" s="8">
        <v>1</v>
      </c>
    </row>
    <row r="26" spans="1:6" x14ac:dyDescent="0.35">
      <c r="A26" s="8">
        <v>22</v>
      </c>
      <c r="B26" s="8">
        <v>7.8</v>
      </c>
      <c r="C26" s="8">
        <v>1.3</v>
      </c>
      <c r="D26" s="8">
        <v>6.7</v>
      </c>
      <c r="E26" s="8">
        <v>8.1999999999999993</v>
      </c>
      <c r="F26" s="8">
        <v>0</v>
      </c>
    </row>
    <row r="27" spans="1:6" x14ac:dyDescent="0.35">
      <c r="A27" s="8">
        <v>23</v>
      </c>
      <c r="B27" s="8">
        <v>5.6</v>
      </c>
      <c r="C27" s="8">
        <v>2.2999999999999998</v>
      </c>
      <c r="D27" s="8">
        <v>8.6999999999999993</v>
      </c>
      <c r="E27" s="8">
        <v>6.9</v>
      </c>
      <c r="F27" s="8">
        <v>0</v>
      </c>
    </row>
    <row r="28" spans="1:6" x14ac:dyDescent="0.35">
      <c r="A28" s="8">
        <v>24</v>
      </c>
      <c r="B28" s="8">
        <v>8.1</v>
      </c>
      <c r="C28" s="8">
        <v>1.78</v>
      </c>
      <c r="D28" s="8">
        <v>7.28</v>
      </c>
      <c r="E28" s="8">
        <v>7.9</v>
      </c>
      <c r="F28" s="8">
        <v>0</v>
      </c>
    </row>
    <row r="29" spans="1:6" x14ac:dyDescent="0.35">
      <c r="A29" s="8">
        <v>25</v>
      </c>
      <c r="B29" s="8">
        <v>8.7899999999999991</v>
      </c>
      <c r="C29" s="8">
        <v>3.98</v>
      </c>
      <c r="D29" s="8">
        <v>9.11</v>
      </c>
      <c r="E29" s="8">
        <v>7</v>
      </c>
      <c r="F29" s="8">
        <v>1</v>
      </c>
    </row>
    <row r="30" spans="1:6" x14ac:dyDescent="0.35">
      <c r="A30" s="8">
        <v>26</v>
      </c>
      <c r="B30" s="8">
        <v>7.19</v>
      </c>
      <c r="C30" s="8">
        <v>0.2</v>
      </c>
      <c r="D30" s="8">
        <v>8.16</v>
      </c>
      <c r="E30" s="8">
        <v>6.7</v>
      </c>
      <c r="F30" s="8">
        <v>0</v>
      </c>
    </row>
    <row r="31" spans="1:6" x14ac:dyDescent="0.35">
      <c r="A31" s="8">
        <v>27</v>
      </c>
      <c r="B31" s="8">
        <v>8.18</v>
      </c>
      <c r="C31" s="8">
        <v>1.9</v>
      </c>
      <c r="D31" s="8">
        <v>8.25</v>
      </c>
      <c r="E31" s="8">
        <v>8.9</v>
      </c>
      <c r="F31" s="8">
        <v>0</v>
      </c>
    </row>
    <row r="33" spans="2:7" ht="15" thickBot="1" x14ac:dyDescent="0.4"/>
    <row r="34" spans="2:7" x14ac:dyDescent="0.35">
      <c r="B34" s="3"/>
      <c r="C34" s="3" t="s">
        <v>3</v>
      </c>
      <c r="D34" s="3" t="s">
        <v>1</v>
      </c>
      <c r="E34" s="3" t="s">
        <v>2</v>
      </c>
      <c r="F34" s="3" t="s">
        <v>4</v>
      </c>
      <c r="G34" s="3" t="s">
        <v>5</v>
      </c>
    </row>
    <row r="35" spans="2:7" x14ac:dyDescent="0.35">
      <c r="B35" s="1" t="s">
        <v>3</v>
      </c>
      <c r="C35" s="1">
        <v>1</v>
      </c>
      <c r="D35" s="1"/>
      <c r="E35" s="1"/>
      <c r="F35" s="1"/>
      <c r="G35" s="1"/>
    </row>
    <row r="36" spans="2:7" x14ac:dyDescent="0.35">
      <c r="B36" s="1" t="s">
        <v>1</v>
      </c>
      <c r="C36" s="1">
        <v>-3.8867106787500903E-2</v>
      </c>
      <c r="D36" s="1">
        <v>1</v>
      </c>
      <c r="E36" s="1"/>
      <c r="F36" s="1"/>
      <c r="G36" s="1"/>
    </row>
    <row r="37" spans="2:7" x14ac:dyDescent="0.35">
      <c r="B37" s="1" t="s">
        <v>2</v>
      </c>
      <c r="C37" s="1">
        <v>0.34830152610462844</v>
      </c>
      <c r="D37" s="1">
        <v>0.17029435247358363</v>
      </c>
      <c r="E37" s="1">
        <v>1</v>
      </c>
      <c r="F37" s="1"/>
      <c r="G37" s="1"/>
    </row>
    <row r="38" spans="2:7" x14ac:dyDescent="0.35">
      <c r="B38" s="1" t="s">
        <v>4</v>
      </c>
      <c r="C38" s="1">
        <v>0.16846310960135255</v>
      </c>
      <c r="D38" s="1">
        <v>-7.0032269336309211E-2</v>
      </c>
      <c r="E38" s="1">
        <v>0.17662745459696799</v>
      </c>
      <c r="F38" s="1">
        <v>1</v>
      </c>
      <c r="G38" s="1"/>
    </row>
    <row r="39" spans="2:7" ht="15" thickBot="1" x14ac:dyDescent="0.4">
      <c r="B39" s="2" t="s">
        <v>5</v>
      </c>
      <c r="C39" s="2">
        <v>0.59925900168154878</v>
      </c>
      <c r="D39" s="2">
        <v>0.16654060619348796</v>
      </c>
      <c r="E39" s="2">
        <v>0.42426744311293807</v>
      </c>
      <c r="F39" s="2">
        <v>0.35424147517005511</v>
      </c>
      <c r="G39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A27" workbookViewId="0">
      <selection activeCell="A49" sqref="A49"/>
    </sheetView>
  </sheetViews>
  <sheetFormatPr defaultRowHeight="14.5" x14ac:dyDescent="0.35"/>
  <cols>
    <col min="2" max="2" width="9.81640625" bestFit="1" customWidth="1"/>
    <col min="3" max="3" width="9.90625" bestFit="1" customWidth="1"/>
    <col min="6" max="6" width="11.54296875" bestFit="1" customWidth="1"/>
    <col min="7" max="7" width="13.6328125" bestFit="1" customWidth="1"/>
    <col min="9" max="9" width="14.54296875" bestFit="1" customWidth="1"/>
    <col min="10" max="10" width="21.1796875" bestFit="1" customWidth="1"/>
    <col min="11" max="11" width="13.6328125" customWidth="1"/>
    <col min="12" max="12" width="11.6328125" bestFit="1" customWidth="1"/>
  </cols>
  <sheetData>
    <row r="1" spans="1:2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25" x14ac:dyDescent="0.35">
      <c r="A2">
        <v>-41.751161655231577</v>
      </c>
      <c r="B2">
        <v>3.2741492433917223</v>
      </c>
      <c r="C2">
        <v>0.59159581820674401</v>
      </c>
      <c r="D2">
        <v>0.83093044410282335</v>
      </c>
      <c r="E2">
        <v>0.87623895966545062</v>
      </c>
      <c r="J2" t="s">
        <v>17</v>
      </c>
      <c r="K2">
        <f>SUM(K7:K33)</f>
        <v>-7.8757264812152483</v>
      </c>
      <c r="V2" t="s">
        <v>18</v>
      </c>
      <c r="W2" t="s">
        <v>23</v>
      </c>
      <c r="X2" t="s">
        <v>24</v>
      </c>
      <c r="Y2" t="s">
        <v>25</v>
      </c>
    </row>
    <row r="3" spans="1:25" x14ac:dyDescent="0.35">
      <c r="J3" t="s">
        <v>18</v>
      </c>
      <c r="K3">
        <v>0.5</v>
      </c>
      <c r="V3" s="5"/>
      <c r="W3" s="6">
        <f>R10</f>
        <v>0.81481481481481477</v>
      </c>
      <c r="X3" s="6">
        <f>R11</f>
        <v>0.72727272727272729</v>
      </c>
      <c r="Y3" s="6">
        <f>R12</f>
        <v>0.8</v>
      </c>
    </row>
    <row r="4" spans="1:25" x14ac:dyDescent="0.35">
      <c r="Q4" t="s">
        <v>21</v>
      </c>
      <c r="V4">
        <v>0</v>
      </c>
      <c r="W4">
        <f t="dataTable" ref="W4:Y13" dt2D="0" dtr="0" r1="K3"/>
        <v>0.40740740740740738</v>
      </c>
      <c r="X4">
        <v>1</v>
      </c>
      <c r="Y4">
        <v>0.40740740740740738</v>
      </c>
    </row>
    <row r="5" spans="1:25" x14ac:dyDescent="0.35">
      <c r="J5" t="s">
        <v>15</v>
      </c>
      <c r="Q5">
        <v>0</v>
      </c>
      <c r="R5">
        <v>1</v>
      </c>
      <c r="S5" t="s">
        <v>22</v>
      </c>
      <c r="V5">
        <v>0.1</v>
      </c>
      <c r="W5">
        <v>0.77777777777777779</v>
      </c>
      <c r="X5">
        <v>1</v>
      </c>
      <c r="Y5">
        <v>0.6470588235294118</v>
      </c>
    </row>
    <row r="6" spans="1:25" x14ac:dyDescent="0.35">
      <c r="A6" t="s">
        <v>0</v>
      </c>
      <c r="B6" t="s">
        <v>3</v>
      </c>
      <c r="C6" t="s">
        <v>1</v>
      </c>
      <c r="D6" t="s">
        <v>2</v>
      </c>
      <c r="E6" t="s">
        <v>4</v>
      </c>
      <c r="F6" t="s">
        <v>5</v>
      </c>
      <c r="G6" t="s">
        <v>11</v>
      </c>
      <c r="H6" t="s">
        <v>12</v>
      </c>
      <c r="I6" t="s">
        <v>13</v>
      </c>
      <c r="J6" t="s">
        <v>14</v>
      </c>
      <c r="K6" t="s">
        <v>16</v>
      </c>
      <c r="L6" t="s">
        <v>19</v>
      </c>
      <c r="O6" t="s">
        <v>20</v>
      </c>
      <c r="P6">
        <v>0</v>
      </c>
      <c r="Q6">
        <f>COUNTIFS(Predicted,$P6,Actual,Q$5)</f>
        <v>14</v>
      </c>
      <c r="R6">
        <f>COUNTIFS(Predicted,$P6,Actual,R$5)</f>
        <v>3</v>
      </c>
      <c r="S6">
        <f>Q6+R6</f>
        <v>17</v>
      </c>
      <c r="V6">
        <v>0.2</v>
      </c>
      <c r="W6">
        <v>0.81481481481481477</v>
      </c>
      <c r="X6">
        <v>1</v>
      </c>
      <c r="Y6">
        <v>0.6875</v>
      </c>
    </row>
    <row r="7" spans="1:25" x14ac:dyDescent="0.35">
      <c r="A7">
        <v>1</v>
      </c>
      <c r="B7">
        <v>9.1</v>
      </c>
      <c r="C7">
        <v>2.2999999999999998</v>
      </c>
      <c r="D7">
        <v>8.1</v>
      </c>
      <c r="E7">
        <v>8.6</v>
      </c>
      <c r="F7">
        <v>1</v>
      </c>
      <c r="G7">
        <f>$A$2+SUMPRODUCT($B$2:$E$2,B7:E7)</f>
        <v>3.6704584918643448</v>
      </c>
      <c r="H7">
        <f>EXP(G7)</f>
        <v>39.269906666097647</v>
      </c>
      <c r="I7">
        <f>H7/(1+H7)</f>
        <v>0.97516756102040136</v>
      </c>
      <c r="J7">
        <f>IF(F7=1,I7,1-I7)</f>
        <v>0.97516756102040136</v>
      </c>
      <c r="K7">
        <f>LN(J7)</f>
        <v>-2.5145965293268978E-2</v>
      </c>
      <c r="L7">
        <f>IF(I7&gt;=$K$3,1,0)</f>
        <v>1</v>
      </c>
      <c r="P7">
        <v>1</v>
      </c>
      <c r="Q7">
        <f>COUNTIFS(Predicted,$P7,Actual,Q$5)</f>
        <v>2</v>
      </c>
      <c r="R7">
        <f>COUNTIFS(Predicted,$P7,Actual,R$5)</f>
        <v>8</v>
      </c>
      <c r="S7">
        <f t="shared" ref="S7:S8" si="0">Q7+R7</f>
        <v>10</v>
      </c>
      <c r="V7">
        <v>0.3</v>
      </c>
      <c r="W7">
        <v>0.77777777777777779</v>
      </c>
      <c r="X7">
        <v>0.81818181818181823</v>
      </c>
      <c r="Y7">
        <v>0.69230769230769229</v>
      </c>
    </row>
    <row r="8" spans="1:25" x14ac:dyDescent="0.35">
      <c r="A8">
        <v>2</v>
      </c>
      <c r="B8">
        <v>8.9</v>
      </c>
      <c r="C8">
        <v>0</v>
      </c>
      <c r="D8">
        <v>8.6999999999999993</v>
      </c>
      <c r="E8">
        <v>8.9</v>
      </c>
      <c r="F8">
        <v>1</v>
      </c>
      <c r="G8">
        <f t="shared" ref="G8:G33" si="1">$A$2+SUMPRODUCT($B$2:$E$2,B8:E8)</f>
        <v>2.4163882156718302</v>
      </c>
      <c r="H8">
        <f t="shared" ref="H8:H33" si="2">EXP(G8)</f>
        <v>11.205314959260704</v>
      </c>
      <c r="I8">
        <f t="shared" ref="I8:I33" si="3">H8/(1+H8)</f>
        <v>0.91806848054820112</v>
      </c>
      <c r="J8">
        <f t="shared" ref="J8:J33" si="4">IF(F8=1,I8,1-I8)</f>
        <v>0.91806848054820112</v>
      </c>
      <c r="K8">
        <f t="shared" ref="K8:K33" si="5">LN(J8)</f>
        <v>-8.54832935968452E-2</v>
      </c>
      <c r="L8">
        <f t="shared" ref="L8:L33" si="6">IF(I8&gt;=$K$3,1,0)</f>
        <v>1</v>
      </c>
      <c r="Q8">
        <f>Q6+Q7</f>
        <v>16</v>
      </c>
      <c r="R8">
        <f>R6+R7</f>
        <v>11</v>
      </c>
      <c r="S8">
        <f t="shared" si="0"/>
        <v>27</v>
      </c>
      <c r="V8">
        <v>0.4</v>
      </c>
      <c r="W8">
        <v>0.85185185185185186</v>
      </c>
      <c r="X8">
        <v>0.81818181818181823</v>
      </c>
      <c r="Y8">
        <v>0.81818181818181823</v>
      </c>
    </row>
    <row r="9" spans="1:25" x14ac:dyDescent="0.35">
      <c r="A9">
        <v>3</v>
      </c>
      <c r="B9">
        <v>7</v>
      </c>
      <c r="C9">
        <v>3.9</v>
      </c>
      <c r="D9">
        <v>8</v>
      </c>
      <c r="E9">
        <v>5.13</v>
      </c>
      <c r="F9">
        <v>0</v>
      </c>
      <c r="G9">
        <f t="shared" si="1"/>
        <v>-5.382343844576873</v>
      </c>
      <c r="H9">
        <f t="shared" si="2"/>
        <v>4.5970345584505504E-3</v>
      </c>
      <c r="I9">
        <f t="shared" si="3"/>
        <v>4.5759985350455274E-3</v>
      </c>
      <c r="J9">
        <f t="shared" si="4"/>
        <v>0.99542400146495447</v>
      </c>
      <c r="K9">
        <f t="shared" si="5"/>
        <v>-4.5865004664707937E-3</v>
      </c>
      <c r="L9">
        <f t="shared" si="6"/>
        <v>0</v>
      </c>
      <c r="V9">
        <v>0.5</v>
      </c>
      <c r="W9">
        <v>0.81481481481481477</v>
      </c>
      <c r="X9">
        <v>0.72727272727272729</v>
      </c>
      <c r="Y9">
        <v>0.8</v>
      </c>
    </row>
    <row r="10" spans="1:25" x14ac:dyDescent="0.35">
      <c r="A10">
        <v>4</v>
      </c>
      <c r="B10">
        <v>9.1</v>
      </c>
      <c r="C10">
        <v>1.1000000000000001</v>
      </c>
      <c r="D10">
        <v>7.8</v>
      </c>
      <c r="E10">
        <v>4.9000000000000004</v>
      </c>
      <c r="F10">
        <v>0</v>
      </c>
      <c r="G10">
        <f t="shared" si="1"/>
        <v>-0.53081977397675928</v>
      </c>
      <c r="H10">
        <f t="shared" si="2"/>
        <v>0.58812264436750217</v>
      </c>
      <c r="I10">
        <f t="shared" si="3"/>
        <v>0.3703257090712489</v>
      </c>
      <c r="J10">
        <f t="shared" si="4"/>
        <v>0.62967429092875116</v>
      </c>
      <c r="K10">
        <f t="shared" si="5"/>
        <v>-0.46255259181216862</v>
      </c>
      <c r="L10">
        <f t="shared" si="6"/>
        <v>0</v>
      </c>
      <c r="Q10" t="s">
        <v>23</v>
      </c>
      <c r="R10" s="4">
        <f>(Q6+R7)/S8</f>
        <v>0.81481481481481477</v>
      </c>
      <c r="V10">
        <v>0.6</v>
      </c>
      <c r="W10">
        <v>0.81481481481481477</v>
      </c>
      <c r="X10">
        <v>0.72727272727272729</v>
      </c>
      <c r="Y10">
        <v>0.8</v>
      </c>
    </row>
    <row r="11" spans="1:25" x14ac:dyDescent="0.35">
      <c r="A11">
        <v>5</v>
      </c>
      <c r="B11">
        <v>8.1999999999999993</v>
      </c>
      <c r="C11">
        <v>0.7</v>
      </c>
      <c r="D11">
        <v>9.3000000000000007</v>
      </c>
      <c r="E11">
        <v>9.1300000000000008</v>
      </c>
      <c r="F11">
        <v>1</v>
      </c>
      <c r="G11">
        <f t="shared" si="1"/>
        <v>1.2386940452270849</v>
      </c>
      <c r="H11">
        <f t="shared" si="2"/>
        <v>3.451103535387896</v>
      </c>
      <c r="I11">
        <f t="shared" si="3"/>
        <v>0.7753366121345785</v>
      </c>
      <c r="J11">
        <f t="shared" si="4"/>
        <v>0.7753366121345785</v>
      </c>
      <c r="K11">
        <f t="shared" si="5"/>
        <v>-0.25445800568817312</v>
      </c>
      <c r="L11">
        <f t="shared" si="6"/>
        <v>1</v>
      </c>
      <c r="Q11" t="s">
        <v>24</v>
      </c>
      <c r="R11" s="4">
        <f>R7/R8</f>
        <v>0.72727272727272729</v>
      </c>
      <c r="V11">
        <v>0.7</v>
      </c>
      <c r="W11">
        <v>0.88888888888888884</v>
      </c>
      <c r="X11">
        <v>0.72727272727272729</v>
      </c>
      <c r="Y11">
        <v>1</v>
      </c>
    </row>
    <row r="12" spans="1:25" x14ac:dyDescent="0.35">
      <c r="A12">
        <v>6</v>
      </c>
      <c r="B12">
        <v>6.5</v>
      </c>
      <c r="C12">
        <v>1.5</v>
      </c>
      <c r="D12">
        <v>7.9</v>
      </c>
      <c r="E12">
        <v>4.2</v>
      </c>
      <c r="F12">
        <v>0</v>
      </c>
      <c r="G12">
        <f t="shared" si="1"/>
        <v>-9.3372437068680725</v>
      </c>
      <c r="H12">
        <f t="shared" si="2"/>
        <v>8.808188129278182E-5</v>
      </c>
      <c r="I12">
        <f t="shared" si="3"/>
        <v>8.8074123558285603E-5</v>
      </c>
      <c r="J12">
        <f t="shared" si="4"/>
        <v>0.99991192587644173</v>
      </c>
      <c r="K12">
        <f t="shared" si="5"/>
        <v>-8.8078002311635427E-5</v>
      </c>
      <c r="L12">
        <f t="shared" si="6"/>
        <v>0</v>
      </c>
      <c r="Q12" t="s">
        <v>25</v>
      </c>
      <c r="R12" s="4">
        <f>R7/S7</f>
        <v>0.8</v>
      </c>
      <c r="V12">
        <v>0.8</v>
      </c>
      <c r="W12">
        <v>0.85185185185185186</v>
      </c>
      <c r="X12">
        <v>0.63636363636363635</v>
      </c>
      <c r="Y12">
        <v>1</v>
      </c>
    </row>
    <row r="13" spans="1:25" x14ac:dyDescent="0.35">
      <c r="A13">
        <v>7</v>
      </c>
      <c r="B13">
        <v>7.9</v>
      </c>
      <c r="C13">
        <v>3.1</v>
      </c>
      <c r="D13">
        <v>9.23</v>
      </c>
      <c r="E13">
        <v>6.7</v>
      </c>
      <c r="F13">
        <v>0</v>
      </c>
      <c r="G13">
        <f t="shared" si="1"/>
        <v>-0.51114656716848117</v>
      </c>
      <c r="H13">
        <f t="shared" si="2"/>
        <v>0.59980746485660041</v>
      </c>
      <c r="I13">
        <f t="shared" si="3"/>
        <v>0.37492478190828071</v>
      </c>
      <c r="J13">
        <f t="shared" si="4"/>
        <v>0.62507521809171929</v>
      </c>
      <c r="K13">
        <f t="shared" si="5"/>
        <v>-0.4698832875403382</v>
      </c>
      <c r="L13">
        <f t="shared" si="6"/>
        <v>0</v>
      </c>
      <c r="V13">
        <v>0.9</v>
      </c>
      <c r="W13">
        <v>0.81481481481481477</v>
      </c>
      <c r="X13">
        <v>0.54545454545454541</v>
      </c>
      <c r="Y13">
        <v>1</v>
      </c>
    </row>
    <row r="14" spans="1:25" x14ac:dyDescent="0.35">
      <c r="A14">
        <v>8</v>
      </c>
      <c r="B14">
        <v>5.43</v>
      </c>
      <c r="C14">
        <v>1.2</v>
      </c>
      <c r="D14">
        <v>6.12</v>
      </c>
      <c r="E14">
        <v>7.45</v>
      </c>
      <c r="F14">
        <v>0</v>
      </c>
      <c r="G14">
        <f t="shared" si="1"/>
        <v>-11.649341714349546</v>
      </c>
      <c r="H14">
        <f t="shared" si="2"/>
        <v>8.7247938789011769E-6</v>
      </c>
      <c r="I14">
        <f t="shared" si="3"/>
        <v>8.7247177575370905E-6</v>
      </c>
      <c r="J14">
        <f t="shared" si="4"/>
        <v>0.99999127528224241</v>
      </c>
      <c r="K14">
        <f t="shared" si="5"/>
        <v>-8.7247558181624477E-6</v>
      </c>
      <c r="L14">
        <f t="shared" si="6"/>
        <v>0</v>
      </c>
    </row>
    <row r="15" spans="1:25" x14ac:dyDescent="0.35">
      <c r="A15">
        <v>9</v>
      </c>
      <c r="B15">
        <v>8.1</v>
      </c>
      <c r="C15">
        <v>2.1</v>
      </c>
      <c r="D15">
        <v>8.6999999999999993</v>
      </c>
      <c r="E15">
        <v>7.56</v>
      </c>
      <c r="F15">
        <v>1</v>
      </c>
      <c r="G15">
        <f t="shared" si="1"/>
        <v>-0.13474016675909439</v>
      </c>
      <c r="H15">
        <f t="shared" si="2"/>
        <v>0.87394296162128171</v>
      </c>
      <c r="I15">
        <f t="shared" si="3"/>
        <v>0.46636582837354418</v>
      </c>
      <c r="J15">
        <f t="shared" si="4"/>
        <v>0.46636582837354418</v>
      </c>
      <c r="K15">
        <f t="shared" si="5"/>
        <v>-0.76278491341056176</v>
      </c>
      <c r="L15">
        <f t="shared" si="6"/>
        <v>0</v>
      </c>
    </row>
    <row r="16" spans="1:25" x14ac:dyDescent="0.35">
      <c r="A16">
        <v>10</v>
      </c>
      <c r="B16">
        <v>7.89</v>
      </c>
      <c r="C16">
        <v>1.02</v>
      </c>
      <c r="D16">
        <v>7.65</v>
      </c>
      <c r="E16">
        <v>8.9</v>
      </c>
      <c r="F16">
        <v>1</v>
      </c>
      <c r="G16">
        <f t="shared" si="1"/>
        <v>-1.1595517518908949</v>
      </c>
      <c r="H16">
        <f t="shared" si="2"/>
        <v>0.31362673196894247</v>
      </c>
      <c r="I16">
        <f t="shared" si="3"/>
        <v>0.23874874371569763</v>
      </c>
      <c r="J16">
        <f t="shared" si="4"/>
        <v>0.23874874371569763</v>
      </c>
      <c r="K16">
        <f t="shared" si="5"/>
        <v>-1.4323435615589211</v>
      </c>
      <c r="L16">
        <f t="shared" si="6"/>
        <v>0</v>
      </c>
    </row>
    <row r="17" spans="1:12" x14ac:dyDescent="0.35">
      <c r="A17">
        <v>11</v>
      </c>
      <c r="B17">
        <v>8.65</v>
      </c>
      <c r="C17">
        <v>2.2999999999999998</v>
      </c>
      <c r="D17">
        <v>7.98</v>
      </c>
      <c r="E17">
        <v>5.0999999999999996</v>
      </c>
      <c r="F17">
        <v>1</v>
      </c>
      <c r="G17">
        <f t="shared" si="1"/>
        <v>-0.96945667978334171</v>
      </c>
      <c r="H17">
        <f t="shared" si="2"/>
        <v>0.37928905754398817</v>
      </c>
      <c r="I17">
        <f t="shared" si="3"/>
        <v>0.27498881069887116</v>
      </c>
      <c r="J17">
        <f t="shared" si="4"/>
        <v>0.27498881069887116</v>
      </c>
      <c r="K17">
        <f t="shared" si="5"/>
        <v>-1.2910248705111012</v>
      </c>
      <c r="L17">
        <f t="shared" si="6"/>
        <v>0</v>
      </c>
    </row>
    <row r="18" spans="1:12" x14ac:dyDescent="0.35">
      <c r="A18">
        <v>12</v>
      </c>
      <c r="B18">
        <v>9.4499999999999993</v>
      </c>
      <c r="C18">
        <v>2.5</v>
      </c>
      <c r="D18">
        <v>9.1999999999999993</v>
      </c>
      <c r="E18">
        <v>6.8</v>
      </c>
      <c r="F18">
        <v>1</v>
      </c>
      <c r="G18">
        <f t="shared" si="1"/>
        <v>4.271523251808091</v>
      </c>
      <c r="H18">
        <f t="shared" si="2"/>
        <v>71.630664097825886</v>
      </c>
      <c r="I18">
        <f t="shared" si="3"/>
        <v>0.98623171063597737</v>
      </c>
      <c r="J18">
        <f t="shared" si="4"/>
        <v>0.98623171063597737</v>
      </c>
      <c r="K18">
        <f t="shared" si="5"/>
        <v>-1.3863951342820511E-2</v>
      </c>
      <c r="L18">
        <f t="shared" si="6"/>
        <v>1</v>
      </c>
    </row>
    <row r="19" spans="1:12" x14ac:dyDescent="0.35">
      <c r="A19">
        <v>13</v>
      </c>
      <c r="B19">
        <v>7.8</v>
      </c>
      <c r="C19">
        <v>5.0999999999999996</v>
      </c>
      <c r="D19">
        <v>8.9</v>
      </c>
      <c r="E19">
        <v>9.1</v>
      </c>
      <c r="F19">
        <v>1</v>
      </c>
      <c r="G19">
        <f t="shared" si="1"/>
        <v>2.1733966015489798</v>
      </c>
      <c r="H19">
        <f t="shared" si="2"/>
        <v>8.788083020862052</v>
      </c>
      <c r="I19">
        <f t="shared" si="3"/>
        <v>0.89783494910406592</v>
      </c>
      <c r="J19">
        <f t="shared" si="4"/>
        <v>0.89783494910406592</v>
      </c>
      <c r="K19">
        <f t="shared" si="5"/>
        <v>-0.10776902589801321</v>
      </c>
      <c r="L19">
        <f t="shared" si="6"/>
        <v>1</v>
      </c>
    </row>
    <row r="20" spans="1:12" x14ac:dyDescent="0.35">
      <c r="A20">
        <v>14</v>
      </c>
      <c r="B20">
        <v>9.01</v>
      </c>
      <c r="C20">
        <v>0.3</v>
      </c>
      <c r="D20">
        <v>9.1999999999999993</v>
      </c>
      <c r="E20">
        <v>7.8</v>
      </c>
      <c r="F20">
        <v>1</v>
      </c>
      <c r="G20">
        <f t="shared" si="1"/>
        <v>2.4056257443263505</v>
      </c>
      <c r="H20">
        <f t="shared" si="2"/>
        <v>11.08536471644555</v>
      </c>
      <c r="I20">
        <f t="shared" si="3"/>
        <v>0.91725528989297134</v>
      </c>
      <c r="J20">
        <f t="shared" si="4"/>
        <v>0.91725528989297134</v>
      </c>
      <c r="K20">
        <f t="shared" si="5"/>
        <v>-8.6369448641029994E-2</v>
      </c>
      <c r="L20">
        <f t="shared" si="6"/>
        <v>1</v>
      </c>
    </row>
    <row r="21" spans="1:12" x14ac:dyDescent="0.35">
      <c r="A21">
        <v>15</v>
      </c>
      <c r="B21">
        <v>6.8</v>
      </c>
      <c r="C21">
        <v>2.2999999999999998</v>
      </c>
      <c r="D21">
        <v>9.8000000000000007</v>
      </c>
      <c r="E21">
        <v>9.1</v>
      </c>
      <c r="F21">
        <v>0</v>
      </c>
      <c r="G21">
        <f t="shared" si="1"/>
        <v>-2.009383533129089</v>
      </c>
      <c r="H21">
        <f t="shared" si="2"/>
        <v>0.13407129971300011</v>
      </c>
      <c r="I21">
        <f t="shared" si="3"/>
        <v>0.11822122625528889</v>
      </c>
      <c r="J21">
        <f t="shared" si="4"/>
        <v>0.88177877374471114</v>
      </c>
      <c r="K21">
        <f t="shared" si="5"/>
        <v>-0.12581407785549523</v>
      </c>
      <c r="L21">
        <f t="shared" si="6"/>
        <v>0</v>
      </c>
    </row>
    <row r="22" spans="1:12" x14ac:dyDescent="0.35">
      <c r="A22">
        <v>16</v>
      </c>
      <c r="B22">
        <v>7.14</v>
      </c>
      <c r="C22">
        <v>0.4</v>
      </c>
      <c r="D22">
        <v>8.56</v>
      </c>
      <c r="E22">
        <v>6.89</v>
      </c>
      <c r="F22">
        <v>0</v>
      </c>
      <c r="G22">
        <f t="shared" si="1"/>
        <v>-4.9870466965168632</v>
      </c>
      <c r="H22">
        <f t="shared" si="2"/>
        <v>6.8257933936274572E-3</v>
      </c>
      <c r="I22">
        <f t="shared" si="3"/>
        <v>6.7795178057768052E-3</v>
      </c>
      <c r="J22">
        <f t="shared" si="4"/>
        <v>0.99322048219422321</v>
      </c>
      <c r="K22">
        <f t="shared" si="5"/>
        <v>-6.8026031340398885E-3</v>
      </c>
      <c r="L22">
        <f t="shared" si="6"/>
        <v>0</v>
      </c>
    </row>
    <row r="23" spans="1:12" x14ac:dyDescent="0.35">
      <c r="A23">
        <v>17</v>
      </c>
      <c r="B23">
        <v>8.56</v>
      </c>
      <c r="C23">
        <v>1.3</v>
      </c>
      <c r="D23">
        <v>8.34</v>
      </c>
      <c r="E23">
        <v>7.65</v>
      </c>
      <c r="F23">
        <v>0</v>
      </c>
      <c r="G23">
        <f t="shared" si="1"/>
        <v>0.67781837712857396</v>
      </c>
      <c r="H23">
        <f t="shared" si="2"/>
        <v>1.9695761693245237</v>
      </c>
      <c r="I23">
        <f t="shared" si="3"/>
        <v>0.66325160798031813</v>
      </c>
      <c r="J23">
        <f t="shared" si="4"/>
        <v>0.33674839201968187</v>
      </c>
      <c r="K23">
        <f t="shared" si="5"/>
        <v>-1.0884192387002967</v>
      </c>
      <c r="L23">
        <f t="shared" si="6"/>
        <v>1</v>
      </c>
    </row>
    <row r="24" spans="1:12" x14ac:dyDescent="0.35">
      <c r="A24">
        <v>18</v>
      </c>
      <c r="B24">
        <v>7.4</v>
      </c>
      <c r="C24">
        <v>0</v>
      </c>
      <c r="D24">
        <v>8.6999999999999993</v>
      </c>
      <c r="E24">
        <v>5.6</v>
      </c>
      <c r="F24">
        <v>0</v>
      </c>
      <c r="G24">
        <f t="shared" si="1"/>
        <v>-5.3864242163117453</v>
      </c>
      <c r="H24">
        <f t="shared" si="2"/>
        <v>4.5783151655870514E-3</v>
      </c>
      <c r="I24">
        <f t="shared" si="3"/>
        <v>4.5574497243974412E-3</v>
      </c>
      <c r="J24">
        <f t="shared" si="4"/>
        <v>0.99544255027560258</v>
      </c>
      <c r="K24">
        <f t="shared" si="5"/>
        <v>-4.56786655991143E-3</v>
      </c>
      <c r="L24">
        <f t="shared" si="6"/>
        <v>0</v>
      </c>
    </row>
    <row r="25" spans="1:12" x14ac:dyDescent="0.35">
      <c r="A25">
        <v>19</v>
      </c>
      <c r="B25">
        <v>8.23</v>
      </c>
      <c r="C25">
        <v>0</v>
      </c>
      <c r="D25">
        <v>7.8</v>
      </c>
      <c r="E25">
        <v>6.5</v>
      </c>
      <c r="F25">
        <v>0</v>
      </c>
      <c r="G25">
        <f t="shared" si="1"/>
        <v>-2.6281026802902474</v>
      </c>
      <c r="H25">
        <f t="shared" si="2"/>
        <v>7.2215347942728741E-2</v>
      </c>
      <c r="I25">
        <f t="shared" si="3"/>
        <v>6.7351533515435227E-2</v>
      </c>
      <c r="J25">
        <f t="shared" si="4"/>
        <v>0.93264846648456479</v>
      </c>
      <c r="K25">
        <f t="shared" si="5"/>
        <v>-6.9726926748999579E-2</v>
      </c>
      <c r="L25">
        <f t="shared" si="6"/>
        <v>0</v>
      </c>
    </row>
    <row r="26" spans="1:12" x14ac:dyDescent="0.35">
      <c r="A26">
        <v>20</v>
      </c>
      <c r="B26">
        <v>7.3</v>
      </c>
      <c r="C26">
        <v>0</v>
      </c>
      <c r="D26">
        <v>7.1</v>
      </c>
      <c r="E26">
        <v>8.56</v>
      </c>
      <c r="F26">
        <v>0</v>
      </c>
      <c r="G26">
        <f t="shared" si="1"/>
        <v>-4.4496605306057049</v>
      </c>
      <c r="H26">
        <f t="shared" si="2"/>
        <v>1.1682532159443204E-2</v>
      </c>
      <c r="I26">
        <f t="shared" si="3"/>
        <v>1.1547626639857823E-2</v>
      </c>
      <c r="J26">
        <f t="shared" si="4"/>
        <v>0.98845237336014213</v>
      </c>
      <c r="K26">
        <f t="shared" si="5"/>
        <v>-1.1614818250309735E-2</v>
      </c>
      <c r="L26">
        <f t="shared" si="6"/>
        <v>0</v>
      </c>
    </row>
    <row r="27" spans="1:12" x14ac:dyDescent="0.35">
      <c r="A27">
        <v>21</v>
      </c>
      <c r="B27">
        <v>9.1</v>
      </c>
      <c r="C27">
        <v>0</v>
      </c>
      <c r="D27">
        <v>9.8000000000000007</v>
      </c>
      <c r="E27">
        <v>8.9</v>
      </c>
      <c r="F27">
        <v>1</v>
      </c>
      <c r="G27">
        <f t="shared" si="1"/>
        <v>3.985241552863279</v>
      </c>
      <c r="H27">
        <f t="shared" si="2"/>
        <v>53.798283037818038</v>
      </c>
      <c r="I27">
        <f t="shared" si="3"/>
        <v>0.98175125305824151</v>
      </c>
      <c r="J27">
        <f t="shared" si="4"/>
        <v>0.98175125305824151</v>
      </c>
      <c r="K27">
        <f t="shared" si="5"/>
        <v>-1.8417309173173291E-2</v>
      </c>
      <c r="L27">
        <f t="shared" si="6"/>
        <v>1</v>
      </c>
    </row>
    <row r="28" spans="1:12" x14ac:dyDescent="0.35">
      <c r="A28">
        <v>22</v>
      </c>
      <c r="B28">
        <v>7.8</v>
      </c>
      <c r="C28">
        <v>1.3</v>
      </c>
      <c r="D28">
        <v>6.7</v>
      </c>
      <c r="E28">
        <v>8.1999999999999993</v>
      </c>
      <c r="F28">
        <v>0</v>
      </c>
      <c r="G28">
        <f t="shared" si="1"/>
        <v>-2.6913295483617645</v>
      </c>
      <c r="H28">
        <f t="shared" si="2"/>
        <v>6.7790748349973187E-2</v>
      </c>
      <c r="I28">
        <f t="shared" si="3"/>
        <v>6.3486922371942547E-2</v>
      </c>
      <c r="J28">
        <f t="shared" si="4"/>
        <v>0.93651307762805747</v>
      </c>
      <c r="K28">
        <f t="shared" si="5"/>
        <v>-6.5591792830243786E-2</v>
      </c>
      <c r="L28">
        <f t="shared" si="6"/>
        <v>0</v>
      </c>
    </row>
    <row r="29" spans="1:12" x14ac:dyDescent="0.35">
      <c r="A29">
        <v>23</v>
      </c>
      <c r="B29">
        <v>5.6</v>
      </c>
      <c r="C29">
        <v>2.2999999999999998</v>
      </c>
      <c r="D29">
        <v>8.6999999999999993</v>
      </c>
      <c r="E29">
        <v>6.9</v>
      </c>
      <c r="F29">
        <v>0</v>
      </c>
      <c r="G29">
        <f t="shared" si="1"/>
        <v>-8.7801118249762524</v>
      </c>
      <c r="H29">
        <f t="shared" si="2"/>
        <v>1.5376088992948155E-4</v>
      </c>
      <c r="I29">
        <f t="shared" si="3"/>
        <v>1.5373725115292895E-4</v>
      </c>
      <c r="J29">
        <f t="shared" si="4"/>
        <v>0.99984626274884703</v>
      </c>
      <c r="K29">
        <f t="shared" si="5"/>
        <v>-1.5374906993551073E-4</v>
      </c>
      <c r="L29">
        <f t="shared" si="6"/>
        <v>0</v>
      </c>
    </row>
    <row r="30" spans="1:12" x14ac:dyDescent="0.35">
      <c r="A30">
        <v>24</v>
      </c>
      <c r="B30">
        <v>8.1</v>
      </c>
      <c r="C30">
        <v>1.78</v>
      </c>
      <c r="D30">
        <v>7.28</v>
      </c>
      <c r="E30">
        <v>7.9</v>
      </c>
      <c r="F30">
        <v>0</v>
      </c>
      <c r="G30">
        <f t="shared" si="1"/>
        <v>-1.2060508129250067</v>
      </c>
      <c r="H30">
        <f t="shared" si="2"/>
        <v>0.29937724468981791</v>
      </c>
      <c r="I30">
        <f t="shared" si="3"/>
        <v>0.23040055989381591</v>
      </c>
      <c r="J30">
        <f t="shared" si="4"/>
        <v>0.76959944010618409</v>
      </c>
      <c r="K30">
        <f t="shared" si="5"/>
        <v>-0.26188510714365953</v>
      </c>
      <c r="L30">
        <f t="shared" si="6"/>
        <v>0</v>
      </c>
    </row>
    <row r="31" spans="1:12" x14ac:dyDescent="0.35">
      <c r="A31">
        <v>25</v>
      </c>
      <c r="B31">
        <v>8.7899999999999991</v>
      </c>
      <c r="C31">
        <v>3.98</v>
      </c>
      <c r="D31">
        <v>9.11</v>
      </c>
      <c r="E31">
        <v>7</v>
      </c>
      <c r="F31">
        <v>1</v>
      </c>
      <c r="G31">
        <f t="shared" si="1"/>
        <v>3.0866106140793832</v>
      </c>
      <c r="H31">
        <f t="shared" si="2"/>
        <v>21.902715270239124</v>
      </c>
      <c r="I31">
        <f t="shared" si="3"/>
        <v>0.95633705487753029</v>
      </c>
      <c r="J31">
        <f t="shared" si="4"/>
        <v>0.95633705487753029</v>
      </c>
      <c r="K31">
        <f t="shared" si="5"/>
        <v>-4.4644860204654871E-2</v>
      </c>
      <c r="L31">
        <f t="shared" si="6"/>
        <v>1</v>
      </c>
    </row>
    <row r="32" spans="1:12" x14ac:dyDescent="0.35">
      <c r="A32">
        <v>26</v>
      </c>
      <c r="B32">
        <v>7.19</v>
      </c>
      <c r="C32">
        <v>0.2</v>
      </c>
      <c r="D32">
        <v>8.16</v>
      </c>
      <c r="E32">
        <v>6.7</v>
      </c>
      <c r="F32">
        <v>0</v>
      </c>
      <c r="G32">
        <f t="shared" si="1"/>
        <v>-5.4405159779661858</v>
      </c>
      <c r="H32">
        <f t="shared" si="2"/>
        <v>4.3372447705446156E-3</v>
      </c>
      <c r="I32">
        <f t="shared" si="3"/>
        <v>4.318514316907089E-3</v>
      </c>
      <c r="J32">
        <f t="shared" si="4"/>
        <v>0.99568148568309289</v>
      </c>
      <c r="K32">
        <f t="shared" si="5"/>
        <v>-4.327866033251959E-3</v>
      </c>
      <c r="L32">
        <f t="shared" si="6"/>
        <v>0</v>
      </c>
    </row>
    <row r="33" spans="1:12" x14ac:dyDescent="0.35">
      <c r="A33">
        <v>27</v>
      </c>
      <c r="B33">
        <v>8.18</v>
      </c>
      <c r="C33">
        <v>1.9</v>
      </c>
      <c r="D33">
        <v>8.25</v>
      </c>
      <c r="E33">
        <v>8.9</v>
      </c>
      <c r="F33">
        <v>0</v>
      </c>
      <c r="G33">
        <f t="shared" si="1"/>
        <v>0.80911411517632814</v>
      </c>
      <c r="H33">
        <f t="shared" si="2"/>
        <v>2.2459174809156641</v>
      </c>
      <c r="I33">
        <f t="shared" si="3"/>
        <v>0.69192069549534485</v>
      </c>
      <c r="J33">
        <f t="shared" si="4"/>
        <v>0.30807930450465515</v>
      </c>
      <c r="K33">
        <f t="shared" si="5"/>
        <v>-1.1773980469934331</v>
      </c>
      <c r="L33">
        <f t="shared" si="6"/>
        <v>1</v>
      </c>
    </row>
    <row r="35" spans="1:12" ht="15" thickBot="1" x14ac:dyDescent="0.4"/>
    <row r="36" spans="1:12" x14ac:dyDescent="0.35">
      <c r="B36" s="3"/>
      <c r="C36" s="3" t="s">
        <v>3</v>
      </c>
      <c r="D36" s="3" t="s">
        <v>1</v>
      </c>
      <c r="E36" s="3" t="s">
        <v>2</v>
      </c>
      <c r="F36" s="3" t="s">
        <v>4</v>
      </c>
      <c r="G36" s="3" t="s">
        <v>5</v>
      </c>
    </row>
    <row r="37" spans="1:12" x14ac:dyDescent="0.35">
      <c r="B37" s="1" t="s">
        <v>3</v>
      </c>
      <c r="C37" s="1">
        <v>1</v>
      </c>
      <c r="D37" s="1"/>
      <c r="E37" s="1"/>
      <c r="F37" s="1"/>
      <c r="G37" s="1"/>
    </row>
    <row r="38" spans="1:12" x14ac:dyDescent="0.35">
      <c r="B38" s="1" t="s">
        <v>1</v>
      </c>
      <c r="C38" s="1">
        <v>-3.8867106787500903E-2</v>
      </c>
      <c r="D38" s="1">
        <v>1</v>
      </c>
      <c r="E38" s="1"/>
      <c r="F38" s="1"/>
      <c r="G38" s="1"/>
    </row>
    <row r="39" spans="1:12" x14ac:dyDescent="0.35">
      <c r="B39" s="1" t="s">
        <v>2</v>
      </c>
      <c r="C39" s="1">
        <v>0.34830152610462844</v>
      </c>
      <c r="D39" s="1">
        <v>0.17029435247358363</v>
      </c>
      <c r="E39" s="1">
        <v>1</v>
      </c>
      <c r="F39" s="1"/>
      <c r="G39" s="1"/>
    </row>
    <row r="40" spans="1:12" x14ac:dyDescent="0.35">
      <c r="B40" s="1" t="s">
        <v>4</v>
      </c>
      <c r="C40" s="1">
        <v>0.16846310960135255</v>
      </c>
      <c r="D40" s="1">
        <v>-7.0032269336309211E-2</v>
      </c>
      <c r="E40" s="1">
        <v>0.17662745459696799</v>
      </c>
      <c r="F40" s="1">
        <v>1</v>
      </c>
      <c r="G40" s="1"/>
    </row>
    <row r="41" spans="1:12" ht="15" thickBot="1" x14ac:dyDescent="0.4">
      <c r="B41" s="2" t="s">
        <v>5</v>
      </c>
      <c r="C41" s="2">
        <v>0.59925900168154878</v>
      </c>
      <c r="D41" s="2">
        <v>0.16654060619348796</v>
      </c>
      <c r="E41" s="2">
        <v>0.42426744311293807</v>
      </c>
      <c r="F41" s="2">
        <v>0.35424147517005511</v>
      </c>
      <c r="G41" s="2"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A29" workbookViewId="0">
      <selection activeCell="I50" sqref="I50"/>
    </sheetView>
  </sheetViews>
  <sheetFormatPr defaultRowHeight="14.5" x14ac:dyDescent="0.35"/>
  <cols>
    <col min="2" max="2" width="9.81640625" bestFit="1" customWidth="1"/>
    <col min="3" max="3" width="9.90625" bestFit="1" customWidth="1"/>
    <col min="6" max="6" width="11.54296875" bestFit="1" customWidth="1"/>
    <col min="7" max="7" width="13.6328125" bestFit="1" customWidth="1"/>
    <col min="9" max="9" width="14.54296875" bestFit="1" customWidth="1"/>
    <col min="10" max="10" width="21.1796875" bestFit="1" customWidth="1"/>
    <col min="11" max="11" width="13.6328125" customWidth="1"/>
    <col min="12" max="12" width="11.6328125" bestFit="1" customWidth="1"/>
  </cols>
  <sheetData>
    <row r="1" spans="1:2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25" x14ac:dyDescent="0.35">
      <c r="A2">
        <v>-41.751161655231577</v>
      </c>
      <c r="B2">
        <v>3.2741492433917223</v>
      </c>
      <c r="C2">
        <v>0.59159581820674401</v>
      </c>
      <c r="D2">
        <v>0.83093044410282335</v>
      </c>
      <c r="E2">
        <v>0.87623895966545062</v>
      </c>
      <c r="J2" t="s">
        <v>17</v>
      </c>
      <c r="K2">
        <f>SUM(K7:K33)</f>
        <v>-7.8757264812152483</v>
      </c>
      <c r="V2" t="s">
        <v>18</v>
      </c>
      <c r="W2" t="s">
        <v>23</v>
      </c>
      <c r="X2" t="s">
        <v>24</v>
      </c>
      <c r="Y2" t="s">
        <v>25</v>
      </c>
    </row>
    <row r="3" spans="1:25" x14ac:dyDescent="0.35">
      <c r="J3" t="s">
        <v>18</v>
      </c>
      <c r="K3">
        <v>0.5</v>
      </c>
      <c r="V3" s="5"/>
      <c r="W3" s="6">
        <f>R10</f>
        <v>0.81481481481481477</v>
      </c>
      <c r="X3" s="6">
        <f>R11</f>
        <v>0.72727272727272729</v>
      </c>
      <c r="Y3" s="6">
        <f>R12</f>
        <v>0.8</v>
      </c>
    </row>
    <row r="4" spans="1:25" x14ac:dyDescent="0.35">
      <c r="Q4" t="s">
        <v>21</v>
      </c>
      <c r="V4">
        <v>0</v>
      </c>
      <c r="W4">
        <v>0.40740740740740738</v>
      </c>
      <c r="X4">
        <v>1</v>
      </c>
      <c r="Y4">
        <v>0.40740740740740738</v>
      </c>
    </row>
    <row r="5" spans="1:25" x14ac:dyDescent="0.35">
      <c r="J5" t="s">
        <v>15</v>
      </c>
      <c r="Q5">
        <v>0</v>
      </c>
      <c r="R5">
        <v>1</v>
      </c>
      <c r="S5" t="s">
        <v>22</v>
      </c>
      <c r="V5">
        <v>0.1</v>
      </c>
      <c r="W5">
        <v>0.77777777777777779</v>
      </c>
      <c r="X5">
        <v>1</v>
      </c>
      <c r="Y5">
        <v>0.6470588235294118</v>
      </c>
    </row>
    <row r="6" spans="1:25" x14ac:dyDescent="0.35">
      <c r="A6" t="s">
        <v>0</v>
      </c>
      <c r="B6" t="s">
        <v>3</v>
      </c>
      <c r="C6" t="s">
        <v>1</v>
      </c>
      <c r="D6" t="s">
        <v>2</v>
      </c>
      <c r="E6" t="s">
        <v>4</v>
      </c>
      <c r="F6" t="s">
        <v>5</v>
      </c>
      <c r="G6" t="s">
        <v>11</v>
      </c>
      <c r="H6" t="s">
        <v>12</v>
      </c>
      <c r="I6" t="s">
        <v>13</v>
      </c>
      <c r="J6" t="s">
        <v>14</v>
      </c>
      <c r="K6" t="s">
        <v>16</v>
      </c>
      <c r="L6" t="s">
        <v>19</v>
      </c>
      <c r="O6" t="s">
        <v>20</v>
      </c>
      <c r="P6">
        <v>0</v>
      </c>
      <c r="Q6">
        <f>COUNTIFS(Predicted,$P6,Actual,Q$5)</f>
        <v>14</v>
      </c>
      <c r="R6">
        <f>COUNTIFS(Predicted,$P6,Actual,R$5)</f>
        <v>3</v>
      </c>
      <c r="S6">
        <f>Q6+R6</f>
        <v>17</v>
      </c>
      <c r="V6">
        <v>0.2</v>
      </c>
      <c r="W6">
        <v>0.81481481481481477</v>
      </c>
      <c r="X6">
        <v>1</v>
      </c>
      <c r="Y6">
        <v>0.6875</v>
      </c>
    </row>
    <row r="7" spans="1:25" x14ac:dyDescent="0.35">
      <c r="A7">
        <v>1</v>
      </c>
      <c r="B7">
        <v>9.1</v>
      </c>
      <c r="C7">
        <v>2.2999999999999998</v>
      </c>
      <c r="D7">
        <v>8.1</v>
      </c>
      <c r="E7">
        <v>8.6</v>
      </c>
      <c r="F7">
        <v>1</v>
      </c>
      <c r="G7">
        <f>$A$2+SUMPRODUCT($B$2:$E$2,B7:E7)</f>
        <v>3.6704584918643448</v>
      </c>
      <c r="H7">
        <f>EXP(G7)</f>
        <v>39.269906666097647</v>
      </c>
      <c r="I7">
        <f>H7/(1+H7)</f>
        <v>0.97516756102040136</v>
      </c>
      <c r="J7">
        <f>IF(F7=1,I7,1-I7)</f>
        <v>0.97516756102040136</v>
      </c>
      <c r="K7">
        <f>LN(J7)</f>
        <v>-2.5145965293268978E-2</v>
      </c>
      <c r="L7">
        <f>IF(I7&gt;=$K$3,1,0)</f>
        <v>1</v>
      </c>
      <c r="P7">
        <v>1</v>
      </c>
      <c r="Q7">
        <f>COUNTIFS(Predicted,$P7,Actual,Q$5)</f>
        <v>2</v>
      </c>
      <c r="R7">
        <f>COUNTIFS(Predicted,$P7,Actual,R$5)</f>
        <v>8</v>
      </c>
      <c r="S7">
        <f t="shared" ref="S7:S8" si="0">Q7+R7</f>
        <v>10</v>
      </c>
      <c r="V7">
        <v>0.3</v>
      </c>
      <c r="W7">
        <v>0.77777777777777779</v>
      </c>
      <c r="X7">
        <v>0.81818181818181823</v>
      </c>
      <c r="Y7">
        <v>0.69230769230769229</v>
      </c>
    </row>
    <row r="8" spans="1:25" x14ac:dyDescent="0.35">
      <c r="A8">
        <v>2</v>
      </c>
      <c r="B8">
        <v>8.9</v>
      </c>
      <c r="C8">
        <v>0</v>
      </c>
      <c r="D8">
        <v>8.6999999999999993</v>
      </c>
      <c r="E8">
        <v>8.9</v>
      </c>
      <c r="F8">
        <v>1</v>
      </c>
      <c r="G8">
        <f t="shared" ref="G8:G33" si="1">$A$2+SUMPRODUCT($B$2:$E$2,B8:E8)</f>
        <v>2.4163882156718302</v>
      </c>
      <c r="H8">
        <f t="shared" ref="H8:H33" si="2">EXP(G8)</f>
        <v>11.205314959260704</v>
      </c>
      <c r="I8">
        <f t="shared" ref="I8:I33" si="3">H8/(1+H8)</f>
        <v>0.91806848054820112</v>
      </c>
      <c r="J8">
        <f t="shared" ref="J8:J33" si="4">IF(F8=1,I8,1-I8)</f>
        <v>0.91806848054820112</v>
      </c>
      <c r="K8">
        <f t="shared" ref="K8:K33" si="5">LN(J8)</f>
        <v>-8.54832935968452E-2</v>
      </c>
      <c r="L8">
        <f t="shared" ref="L8:L33" si="6">IF(I8&gt;=$K$3,1,0)</f>
        <v>1</v>
      </c>
      <c r="Q8">
        <f>Q6+Q7</f>
        <v>16</v>
      </c>
      <c r="R8">
        <f>R6+R7</f>
        <v>11</v>
      </c>
      <c r="S8">
        <f t="shared" si="0"/>
        <v>27</v>
      </c>
      <c r="V8">
        <v>0.4</v>
      </c>
      <c r="W8">
        <v>0.85185185185185186</v>
      </c>
      <c r="X8">
        <v>0.81818181818181823</v>
      </c>
      <c r="Y8">
        <v>0.81818181818181823</v>
      </c>
    </row>
    <row r="9" spans="1:25" x14ac:dyDescent="0.35">
      <c r="A9">
        <v>3</v>
      </c>
      <c r="B9">
        <v>7</v>
      </c>
      <c r="C9">
        <v>3.9</v>
      </c>
      <c r="D9">
        <v>8</v>
      </c>
      <c r="E9">
        <v>5.13</v>
      </c>
      <c r="F9">
        <v>0</v>
      </c>
      <c r="G9">
        <f t="shared" si="1"/>
        <v>-5.382343844576873</v>
      </c>
      <c r="H9">
        <f t="shared" si="2"/>
        <v>4.5970345584505504E-3</v>
      </c>
      <c r="I9">
        <f t="shared" si="3"/>
        <v>4.5759985350455274E-3</v>
      </c>
      <c r="J9">
        <f t="shared" si="4"/>
        <v>0.99542400146495447</v>
      </c>
      <c r="K9">
        <f t="shared" si="5"/>
        <v>-4.5865004664707937E-3</v>
      </c>
      <c r="L9">
        <f t="shared" si="6"/>
        <v>0</v>
      </c>
      <c r="V9">
        <v>0.5</v>
      </c>
      <c r="W9">
        <v>0.81481481481481477</v>
      </c>
      <c r="X9">
        <v>0.72727272727272729</v>
      </c>
      <c r="Y9">
        <v>0.8</v>
      </c>
    </row>
    <row r="10" spans="1:25" x14ac:dyDescent="0.35">
      <c r="A10">
        <v>4</v>
      </c>
      <c r="B10">
        <v>9.1</v>
      </c>
      <c r="C10">
        <v>1.1000000000000001</v>
      </c>
      <c r="D10">
        <v>7.8</v>
      </c>
      <c r="E10">
        <v>4.9000000000000004</v>
      </c>
      <c r="F10">
        <v>0</v>
      </c>
      <c r="G10">
        <f t="shared" si="1"/>
        <v>-0.53081977397675928</v>
      </c>
      <c r="H10">
        <f t="shared" si="2"/>
        <v>0.58812264436750217</v>
      </c>
      <c r="I10">
        <f t="shared" si="3"/>
        <v>0.3703257090712489</v>
      </c>
      <c r="J10">
        <f t="shared" si="4"/>
        <v>0.62967429092875116</v>
      </c>
      <c r="K10">
        <f t="shared" si="5"/>
        <v>-0.46255259181216862</v>
      </c>
      <c r="L10">
        <f t="shared" si="6"/>
        <v>0</v>
      </c>
      <c r="Q10" t="s">
        <v>23</v>
      </c>
      <c r="R10" s="4">
        <f>(Q6+R7)/S8</f>
        <v>0.81481481481481477</v>
      </c>
      <c r="V10">
        <v>0.6</v>
      </c>
      <c r="W10">
        <v>0.81481481481481477</v>
      </c>
      <c r="X10">
        <v>0.72727272727272729</v>
      </c>
      <c r="Y10">
        <v>0.8</v>
      </c>
    </row>
    <row r="11" spans="1:25" x14ac:dyDescent="0.35">
      <c r="A11">
        <v>5</v>
      </c>
      <c r="B11">
        <v>8.1999999999999993</v>
      </c>
      <c r="C11">
        <v>0.7</v>
      </c>
      <c r="D11">
        <v>9.3000000000000007</v>
      </c>
      <c r="E11">
        <v>9.1300000000000008</v>
      </c>
      <c r="F11">
        <v>1</v>
      </c>
      <c r="G11">
        <f t="shared" si="1"/>
        <v>1.2386940452270849</v>
      </c>
      <c r="H11">
        <f t="shared" si="2"/>
        <v>3.451103535387896</v>
      </c>
      <c r="I11">
        <f t="shared" si="3"/>
        <v>0.7753366121345785</v>
      </c>
      <c r="J11">
        <f t="shared" si="4"/>
        <v>0.7753366121345785</v>
      </c>
      <c r="K11">
        <f t="shared" si="5"/>
        <v>-0.25445800568817312</v>
      </c>
      <c r="L11">
        <f t="shared" si="6"/>
        <v>1</v>
      </c>
      <c r="Q11" t="s">
        <v>24</v>
      </c>
      <c r="R11" s="4">
        <f>R7/R8</f>
        <v>0.72727272727272729</v>
      </c>
      <c r="V11">
        <v>0.7</v>
      </c>
      <c r="W11">
        <v>0.88888888888888884</v>
      </c>
      <c r="X11">
        <v>0.72727272727272729</v>
      </c>
      <c r="Y11">
        <v>1</v>
      </c>
    </row>
    <row r="12" spans="1:25" x14ac:dyDescent="0.35">
      <c r="A12">
        <v>6</v>
      </c>
      <c r="B12">
        <v>6.5</v>
      </c>
      <c r="C12">
        <v>1.5</v>
      </c>
      <c r="D12">
        <v>7.9</v>
      </c>
      <c r="E12">
        <v>4.2</v>
      </c>
      <c r="F12">
        <v>0</v>
      </c>
      <c r="G12">
        <f t="shared" si="1"/>
        <v>-9.3372437068680725</v>
      </c>
      <c r="H12">
        <f t="shared" si="2"/>
        <v>8.808188129278182E-5</v>
      </c>
      <c r="I12">
        <f t="shared" si="3"/>
        <v>8.8074123558285603E-5</v>
      </c>
      <c r="J12">
        <f t="shared" si="4"/>
        <v>0.99991192587644173</v>
      </c>
      <c r="K12">
        <f t="shared" si="5"/>
        <v>-8.8078002311635427E-5</v>
      </c>
      <c r="L12">
        <f t="shared" si="6"/>
        <v>0</v>
      </c>
      <c r="Q12" t="s">
        <v>25</v>
      </c>
      <c r="R12" s="4">
        <f>R7/S7</f>
        <v>0.8</v>
      </c>
      <c r="V12">
        <v>0.8</v>
      </c>
      <c r="W12">
        <v>0.85185185185185186</v>
      </c>
      <c r="X12">
        <v>0.63636363636363635</v>
      </c>
      <c r="Y12">
        <v>1</v>
      </c>
    </row>
    <row r="13" spans="1:25" x14ac:dyDescent="0.35">
      <c r="A13">
        <v>7</v>
      </c>
      <c r="B13">
        <v>7.9</v>
      </c>
      <c r="C13">
        <v>3.1</v>
      </c>
      <c r="D13">
        <v>9.23</v>
      </c>
      <c r="E13">
        <v>6.7</v>
      </c>
      <c r="F13">
        <v>0</v>
      </c>
      <c r="G13">
        <f t="shared" si="1"/>
        <v>-0.51114656716848117</v>
      </c>
      <c r="H13">
        <f t="shared" si="2"/>
        <v>0.59980746485660041</v>
      </c>
      <c r="I13">
        <f t="shared" si="3"/>
        <v>0.37492478190828071</v>
      </c>
      <c r="J13">
        <f t="shared" si="4"/>
        <v>0.62507521809171929</v>
      </c>
      <c r="K13">
        <f t="shared" si="5"/>
        <v>-0.4698832875403382</v>
      </c>
      <c r="L13">
        <f t="shared" si="6"/>
        <v>0</v>
      </c>
      <c r="V13">
        <v>0.9</v>
      </c>
      <c r="W13">
        <v>0.81481481481481477</v>
      </c>
      <c r="X13">
        <v>0.54545454545454541</v>
      </c>
      <c r="Y13">
        <v>1</v>
      </c>
    </row>
    <row r="14" spans="1:25" x14ac:dyDescent="0.35">
      <c r="A14">
        <v>8</v>
      </c>
      <c r="B14">
        <v>5.43</v>
      </c>
      <c r="C14">
        <v>1.2</v>
      </c>
      <c r="D14">
        <v>6.12</v>
      </c>
      <c r="E14">
        <v>7.45</v>
      </c>
      <c r="F14">
        <v>0</v>
      </c>
      <c r="G14">
        <f t="shared" si="1"/>
        <v>-11.649341714349546</v>
      </c>
      <c r="H14">
        <f t="shared" si="2"/>
        <v>8.7247938789011769E-6</v>
      </c>
      <c r="I14">
        <f t="shared" si="3"/>
        <v>8.7247177575370905E-6</v>
      </c>
      <c r="J14">
        <f t="shared" si="4"/>
        <v>0.99999127528224241</v>
      </c>
      <c r="K14">
        <f t="shared" si="5"/>
        <v>-8.7247558181624477E-6</v>
      </c>
      <c r="L14">
        <f t="shared" si="6"/>
        <v>0</v>
      </c>
    </row>
    <row r="15" spans="1:25" x14ac:dyDescent="0.35">
      <c r="A15">
        <v>9</v>
      </c>
      <c r="B15">
        <v>8.1</v>
      </c>
      <c r="C15">
        <v>2.1</v>
      </c>
      <c r="D15">
        <v>8.6999999999999993</v>
      </c>
      <c r="E15">
        <v>7.56</v>
      </c>
      <c r="F15">
        <v>1</v>
      </c>
      <c r="G15">
        <f t="shared" si="1"/>
        <v>-0.13474016675909439</v>
      </c>
      <c r="H15">
        <f t="shared" si="2"/>
        <v>0.87394296162128171</v>
      </c>
      <c r="I15">
        <f t="shared" si="3"/>
        <v>0.46636582837354418</v>
      </c>
      <c r="J15">
        <f t="shared" si="4"/>
        <v>0.46636582837354418</v>
      </c>
      <c r="K15">
        <f t="shared" si="5"/>
        <v>-0.76278491341056176</v>
      </c>
      <c r="L15">
        <f t="shared" si="6"/>
        <v>0</v>
      </c>
    </row>
    <row r="16" spans="1:25" x14ac:dyDescent="0.35">
      <c r="A16">
        <v>10</v>
      </c>
      <c r="B16">
        <v>7.89</v>
      </c>
      <c r="C16">
        <v>1.02</v>
      </c>
      <c r="D16">
        <v>7.65</v>
      </c>
      <c r="E16">
        <v>8.9</v>
      </c>
      <c r="F16">
        <v>1</v>
      </c>
      <c r="G16">
        <f t="shared" si="1"/>
        <v>-1.1595517518908949</v>
      </c>
      <c r="H16">
        <f t="shared" si="2"/>
        <v>0.31362673196894247</v>
      </c>
      <c r="I16">
        <f t="shared" si="3"/>
        <v>0.23874874371569763</v>
      </c>
      <c r="J16">
        <f t="shared" si="4"/>
        <v>0.23874874371569763</v>
      </c>
      <c r="K16">
        <f t="shared" si="5"/>
        <v>-1.4323435615589211</v>
      </c>
      <c r="L16">
        <f t="shared" si="6"/>
        <v>0</v>
      </c>
    </row>
    <row r="17" spans="1:12" x14ac:dyDescent="0.35">
      <c r="A17">
        <v>11</v>
      </c>
      <c r="B17">
        <v>8.65</v>
      </c>
      <c r="C17">
        <v>2.2999999999999998</v>
      </c>
      <c r="D17">
        <v>7.98</v>
      </c>
      <c r="E17">
        <v>5.0999999999999996</v>
      </c>
      <c r="F17">
        <v>1</v>
      </c>
      <c r="G17">
        <f t="shared" si="1"/>
        <v>-0.96945667978334171</v>
      </c>
      <c r="H17">
        <f t="shared" si="2"/>
        <v>0.37928905754398817</v>
      </c>
      <c r="I17">
        <f t="shared" si="3"/>
        <v>0.27498881069887116</v>
      </c>
      <c r="J17">
        <f t="shared" si="4"/>
        <v>0.27498881069887116</v>
      </c>
      <c r="K17">
        <f t="shared" si="5"/>
        <v>-1.2910248705111012</v>
      </c>
      <c r="L17">
        <f t="shared" si="6"/>
        <v>0</v>
      </c>
    </row>
    <row r="18" spans="1:12" x14ac:dyDescent="0.35">
      <c r="A18">
        <v>12</v>
      </c>
      <c r="B18">
        <v>9.4499999999999993</v>
      </c>
      <c r="C18">
        <v>2.5</v>
      </c>
      <c r="D18">
        <v>9.1999999999999993</v>
      </c>
      <c r="E18">
        <v>6.8</v>
      </c>
      <c r="F18">
        <v>1</v>
      </c>
      <c r="G18">
        <f t="shared" si="1"/>
        <v>4.271523251808091</v>
      </c>
      <c r="H18">
        <f t="shared" si="2"/>
        <v>71.630664097825886</v>
      </c>
      <c r="I18">
        <f t="shared" si="3"/>
        <v>0.98623171063597737</v>
      </c>
      <c r="J18">
        <f t="shared" si="4"/>
        <v>0.98623171063597737</v>
      </c>
      <c r="K18">
        <f t="shared" si="5"/>
        <v>-1.3863951342820511E-2</v>
      </c>
      <c r="L18">
        <f t="shared" si="6"/>
        <v>1</v>
      </c>
    </row>
    <row r="19" spans="1:12" x14ac:dyDescent="0.35">
      <c r="A19">
        <v>13</v>
      </c>
      <c r="B19">
        <v>7.8</v>
      </c>
      <c r="C19">
        <v>5.0999999999999996</v>
      </c>
      <c r="D19">
        <v>8.9</v>
      </c>
      <c r="E19">
        <v>9.1</v>
      </c>
      <c r="F19">
        <v>1</v>
      </c>
      <c r="G19">
        <f t="shared" si="1"/>
        <v>2.1733966015489798</v>
      </c>
      <c r="H19">
        <f t="shared" si="2"/>
        <v>8.788083020862052</v>
      </c>
      <c r="I19">
        <f t="shared" si="3"/>
        <v>0.89783494910406592</v>
      </c>
      <c r="J19">
        <f t="shared" si="4"/>
        <v>0.89783494910406592</v>
      </c>
      <c r="K19">
        <f t="shared" si="5"/>
        <v>-0.10776902589801321</v>
      </c>
      <c r="L19">
        <f t="shared" si="6"/>
        <v>1</v>
      </c>
    </row>
    <row r="20" spans="1:12" x14ac:dyDescent="0.35">
      <c r="A20">
        <v>14</v>
      </c>
      <c r="B20">
        <v>9.01</v>
      </c>
      <c r="C20">
        <v>0.3</v>
      </c>
      <c r="D20">
        <v>9.1999999999999993</v>
      </c>
      <c r="E20">
        <v>7.8</v>
      </c>
      <c r="F20">
        <v>1</v>
      </c>
      <c r="G20">
        <f t="shared" si="1"/>
        <v>2.4056257443263505</v>
      </c>
      <c r="H20">
        <f t="shared" si="2"/>
        <v>11.08536471644555</v>
      </c>
      <c r="I20">
        <f t="shared" si="3"/>
        <v>0.91725528989297134</v>
      </c>
      <c r="J20">
        <f t="shared" si="4"/>
        <v>0.91725528989297134</v>
      </c>
      <c r="K20">
        <f t="shared" si="5"/>
        <v>-8.6369448641029994E-2</v>
      </c>
      <c r="L20">
        <f t="shared" si="6"/>
        <v>1</v>
      </c>
    </row>
    <row r="21" spans="1:12" x14ac:dyDescent="0.35">
      <c r="A21">
        <v>15</v>
      </c>
      <c r="B21">
        <v>6.8</v>
      </c>
      <c r="C21">
        <v>2.2999999999999998</v>
      </c>
      <c r="D21">
        <v>9.8000000000000007</v>
      </c>
      <c r="E21">
        <v>9.1</v>
      </c>
      <c r="F21">
        <v>0</v>
      </c>
      <c r="G21">
        <f t="shared" si="1"/>
        <v>-2.009383533129089</v>
      </c>
      <c r="H21">
        <f t="shared" si="2"/>
        <v>0.13407129971300011</v>
      </c>
      <c r="I21">
        <f t="shared" si="3"/>
        <v>0.11822122625528889</v>
      </c>
      <c r="J21">
        <f t="shared" si="4"/>
        <v>0.88177877374471114</v>
      </c>
      <c r="K21">
        <f t="shared" si="5"/>
        <v>-0.12581407785549523</v>
      </c>
      <c r="L21">
        <f t="shared" si="6"/>
        <v>0</v>
      </c>
    </row>
    <row r="22" spans="1:12" x14ac:dyDescent="0.35">
      <c r="A22">
        <v>16</v>
      </c>
      <c r="B22">
        <v>7.14</v>
      </c>
      <c r="C22">
        <v>0.4</v>
      </c>
      <c r="D22">
        <v>8.56</v>
      </c>
      <c r="E22">
        <v>6.89</v>
      </c>
      <c r="F22">
        <v>0</v>
      </c>
      <c r="G22">
        <f t="shared" si="1"/>
        <v>-4.9870466965168632</v>
      </c>
      <c r="H22">
        <f t="shared" si="2"/>
        <v>6.8257933936274572E-3</v>
      </c>
      <c r="I22">
        <f t="shared" si="3"/>
        <v>6.7795178057768052E-3</v>
      </c>
      <c r="J22">
        <f t="shared" si="4"/>
        <v>0.99322048219422321</v>
      </c>
      <c r="K22">
        <f t="shared" si="5"/>
        <v>-6.8026031340398885E-3</v>
      </c>
      <c r="L22">
        <f t="shared" si="6"/>
        <v>0</v>
      </c>
    </row>
    <row r="23" spans="1:12" x14ac:dyDescent="0.35">
      <c r="A23">
        <v>17</v>
      </c>
      <c r="B23">
        <v>8.56</v>
      </c>
      <c r="C23">
        <v>1.3</v>
      </c>
      <c r="D23">
        <v>8.34</v>
      </c>
      <c r="E23">
        <v>7.65</v>
      </c>
      <c r="F23">
        <v>0</v>
      </c>
      <c r="G23">
        <f t="shared" si="1"/>
        <v>0.67781837712857396</v>
      </c>
      <c r="H23">
        <f t="shared" si="2"/>
        <v>1.9695761693245237</v>
      </c>
      <c r="I23">
        <f t="shared" si="3"/>
        <v>0.66325160798031813</v>
      </c>
      <c r="J23">
        <f t="shared" si="4"/>
        <v>0.33674839201968187</v>
      </c>
      <c r="K23">
        <f t="shared" si="5"/>
        <v>-1.0884192387002967</v>
      </c>
      <c r="L23">
        <f t="shared" si="6"/>
        <v>1</v>
      </c>
    </row>
    <row r="24" spans="1:12" x14ac:dyDescent="0.35">
      <c r="A24">
        <v>18</v>
      </c>
      <c r="B24">
        <v>7.4</v>
      </c>
      <c r="C24">
        <v>0</v>
      </c>
      <c r="D24">
        <v>8.6999999999999993</v>
      </c>
      <c r="E24">
        <v>5.6</v>
      </c>
      <c r="F24">
        <v>0</v>
      </c>
      <c r="G24">
        <f t="shared" si="1"/>
        <v>-5.3864242163117453</v>
      </c>
      <c r="H24">
        <f t="shared" si="2"/>
        <v>4.5783151655870514E-3</v>
      </c>
      <c r="I24">
        <f t="shared" si="3"/>
        <v>4.5574497243974412E-3</v>
      </c>
      <c r="J24">
        <f t="shared" si="4"/>
        <v>0.99544255027560258</v>
      </c>
      <c r="K24">
        <f t="shared" si="5"/>
        <v>-4.56786655991143E-3</v>
      </c>
      <c r="L24">
        <f t="shared" si="6"/>
        <v>0</v>
      </c>
    </row>
    <row r="25" spans="1:12" x14ac:dyDescent="0.35">
      <c r="A25">
        <v>19</v>
      </c>
      <c r="B25">
        <v>8.23</v>
      </c>
      <c r="C25">
        <v>0</v>
      </c>
      <c r="D25">
        <v>7.8</v>
      </c>
      <c r="E25">
        <v>6.5</v>
      </c>
      <c r="F25">
        <v>0</v>
      </c>
      <c r="G25">
        <f t="shared" si="1"/>
        <v>-2.6281026802902474</v>
      </c>
      <c r="H25">
        <f t="shared" si="2"/>
        <v>7.2215347942728741E-2</v>
      </c>
      <c r="I25">
        <f t="shared" si="3"/>
        <v>6.7351533515435227E-2</v>
      </c>
      <c r="J25">
        <f t="shared" si="4"/>
        <v>0.93264846648456479</v>
      </c>
      <c r="K25">
        <f t="shared" si="5"/>
        <v>-6.9726926748999579E-2</v>
      </c>
      <c r="L25">
        <f t="shared" si="6"/>
        <v>0</v>
      </c>
    </row>
    <row r="26" spans="1:12" x14ac:dyDescent="0.35">
      <c r="A26">
        <v>20</v>
      </c>
      <c r="B26">
        <v>7.3</v>
      </c>
      <c r="C26">
        <v>0</v>
      </c>
      <c r="D26">
        <v>7.1</v>
      </c>
      <c r="E26">
        <v>8.56</v>
      </c>
      <c r="F26">
        <v>0</v>
      </c>
      <c r="G26">
        <f t="shared" si="1"/>
        <v>-4.4496605306057049</v>
      </c>
      <c r="H26">
        <f t="shared" si="2"/>
        <v>1.1682532159443204E-2</v>
      </c>
      <c r="I26">
        <f t="shared" si="3"/>
        <v>1.1547626639857823E-2</v>
      </c>
      <c r="J26">
        <f t="shared" si="4"/>
        <v>0.98845237336014213</v>
      </c>
      <c r="K26">
        <f t="shared" si="5"/>
        <v>-1.1614818250309735E-2</v>
      </c>
      <c r="L26">
        <f t="shared" si="6"/>
        <v>0</v>
      </c>
    </row>
    <row r="27" spans="1:12" x14ac:dyDescent="0.35">
      <c r="A27">
        <v>21</v>
      </c>
      <c r="B27">
        <v>9.1</v>
      </c>
      <c r="C27">
        <v>0</v>
      </c>
      <c r="D27">
        <v>9.8000000000000007</v>
      </c>
      <c r="E27">
        <v>8.9</v>
      </c>
      <c r="F27">
        <v>1</v>
      </c>
      <c r="G27">
        <f t="shared" si="1"/>
        <v>3.985241552863279</v>
      </c>
      <c r="H27">
        <f t="shared" si="2"/>
        <v>53.798283037818038</v>
      </c>
      <c r="I27">
        <f t="shared" si="3"/>
        <v>0.98175125305824151</v>
      </c>
      <c r="J27">
        <f t="shared" si="4"/>
        <v>0.98175125305824151</v>
      </c>
      <c r="K27">
        <f t="shared" si="5"/>
        <v>-1.8417309173173291E-2</v>
      </c>
      <c r="L27">
        <f t="shared" si="6"/>
        <v>1</v>
      </c>
    </row>
    <row r="28" spans="1:12" x14ac:dyDescent="0.35">
      <c r="A28">
        <v>22</v>
      </c>
      <c r="B28">
        <v>7.8</v>
      </c>
      <c r="C28">
        <v>1.3</v>
      </c>
      <c r="D28">
        <v>6.7</v>
      </c>
      <c r="E28">
        <v>8.1999999999999993</v>
      </c>
      <c r="F28">
        <v>0</v>
      </c>
      <c r="G28">
        <f t="shared" si="1"/>
        <v>-2.6913295483617645</v>
      </c>
      <c r="H28">
        <f t="shared" si="2"/>
        <v>6.7790748349973187E-2</v>
      </c>
      <c r="I28">
        <f t="shared" si="3"/>
        <v>6.3486922371942547E-2</v>
      </c>
      <c r="J28">
        <f t="shared" si="4"/>
        <v>0.93651307762805747</v>
      </c>
      <c r="K28">
        <f t="shared" si="5"/>
        <v>-6.5591792830243786E-2</v>
      </c>
      <c r="L28">
        <f t="shared" si="6"/>
        <v>0</v>
      </c>
    </row>
    <row r="29" spans="1:12" x14ac:dyDescent="0.35">
      <c r="A29">
        <v>23</v>
      </c>
      <c r="B29">
        <v>5.6</v>
      </c>
      <c r="C29">
        <v>2.2999999999999998</v>
      </c>
      <c r="D29">
        <v>8.6999999999999993</v>
      </c>
      <c r="E29">
        <v>6.9</v>
      </c>
      <c r="F29">
        <v>0</v>
      </c>
      <c r="G29">
        <f t="shared" si="1"/>
        <v>-8.7801118249762524</v>
      </c>
      <c r="H29">
        <f t="shared" si="2"/>
        <v>1.5376088992948155E-4</v>
      </c>
      <c r="I29">
        <f t="shared" si="3"/>
        <v>1.5373725115292895E-4</v>
      </c>
      <c r="J29">
        <f t="shared" si="4"/>
        <v>0.99984626274884703</v>
      </c>
      <c r="K29">
        <f t="shared" si="5"/>
        <v>-1.5374906993551073E-4</v>
      </c>
      <c r="L29">
        <f t="shared" si="6"/>
        <v>0</v>
      </c>
    </row>
    <row r="30" spans="1:12" x14ac:dyDescent="0.35">
      <c r="A30">
        <v>24</v>
      </c>
      <c r="B30">
        <v>8.1</v>
      </c>
      <c r="C30">
        <v>1.78</v>
      </c>
      <c r="D30">
        <v>7.28</v>
      </c>
      <c r="E30">
        <v>7.9</v>
      </c>
      <c r="F30">
        <v>0</v>
      </c>
      <c r="G30">
        <f t="shared" si="1"/>
        <v>-1.2060508129250067</v>
      </c>
      <c r="H30">
        <f t="shared" si="2"/>
        <v>0.29937724468981791</v>
      </c>
      <c r="I30">
        <f t="shared" si="3"/>
        <v>0.23040055989381591</v>
      </c>
      <c r="J30">
        <f t="shared" si="4"/>
        <v>0.76959944010618409</v>
      </c>
      <c r="K30">
        <f t="shared" si="5"/>
        <v>-0.26188510714365953</v>
      </c>
      <c r="L30">
        <f t="shared" si="6"/>
        <v>0</v>
      </c>
    </row>
    <row r="31" spans="1:12" x14ac:dyDescent="0.35">
      <c r="A31">
        <v>25</v>
      </c>
      <c r="B31">
        <v>8.7899999999999991</v>
      </c>
      <c r="C31">
        <v>3.98</v>
      </c>
      <c r="D31">
        <v>9.11</v>
      </c>
      <c r="E31">
        <v>7</v>
      </c>
      <c r="F31">
        <v>1</v>
      </c>
      <c r="G31">
        <f t="shared" si="1"/>
        <v>3.0866106140793832</v>
      </c>
      <c r="H31">
        <f t="shared" si="2"/>
        <v>21.902715270239124</v>
      </c>
      <c r="I31">
        <f t="shared" si="3"/>
        <v>0.95633705487753029</v>
      </c>
      <c r="J31">
        <f t="shared" si="4"/>
        <v>0.95633705487753029</v>
      </c>
      <c r="K31">
        <f t="shared" si="5"/>
        <v>-4.4644860204654871E-2</v>
      </c>
      <c r="L31">
        <f t="shared" si="6"/>
        <v>1</v>
      </c>
    </row>
    <row r="32" spans="1:12" x14ac:dyDescent="0.35">
      <c r="A32">
        <v>26</v>
      </c>
      <c r="B32">
        <v>7.19</v>
      </c>
      <c r="C32">
        <v>0.2</v>
      </c>
      <c r="D32">
        <v>8.16</v>
      </c>
      <c r="E32">
        <v>6.7</v>
      </c>
      <c r="F32">
        <v>0</v>
      </c>
      <c r="G32">
        <f t="shared" si="1"/>
        <v>-5.4405159779661858</v>
      </c>
      <c r="H32">
        <f t="shared" si="2"/>
        <v>4.3372447705446156E-3</v>
      </c>
      <c r="I32">
        <f t="shared" si="3"/>
        <v>4.318514316907089E-3</v>
      </c>
      <c r="J32">
        <f t="shared" si="4"/>
        <v>0.99568148568309289</v>
      </c>
      <c r="K32">
        <f t="shared" si="5"/>
        <v>-4.327866033251959E-3</v>
      </c>
      <c r="L32">
        <f t="shared" si="6"/>
        <v>0</v>
      </c>
    </row>
    <row r="33" spans="1:12" x14ac:dyDescent="0.35">
      <c r="A33">
        <v>27</v>
      </c>
      <c r="B33">
        <v>8.18</v>
      </c>
      <c r="C33">
        <v>1.9</v>
      </c>
      <c r="D33">
        <v>8.25</v>
      </c>
      <c r="E33">
        <v>8.9</v>
      </c>
      <c r="F33">
        <v>0</v>
      </c>
      <c r="G33">
        <f t="shared" si="1"/>
        <v>0.80911411517632814</v>
      </c>
      <c r="H33">
        <f t="shared" si="2"/>
        <v>2.2459174809156641</v>
      </c>
      <c r="I33">
        <f t="shared" si="3"/>
        <v>0.69192069549534485</v>
      </c>
      <c r="J33">
        <f t="shared" si="4"/>
        <v>0.30807930450465515</v>
      </c>
      <c r="K33">
        <f t="shared" si="5"/>
        <v>-1.1773980469934331</v>
      </c>
      <c r="L33">
        <f t="shared" si="6"/>
        <v>1</v>
      </c>
    </row>
    <row r="35" spans="1:12" ht="15" thickBot="1" x14ac:dyDescent="0.4"/>
    <row r="36" spans="1:12" x14ac:dyDescent="0.35">
      <c r="B36" s="3"/>
      <c r="C36" s="3" t="s">
        <v>3</v>
      </c>
      <c r="D36" s="3" t="s">
        <v>1</v>
      </c>
      <c r="E36" s="3" t="s">
        <v>2</v>
      </c>
      <c r="F36" s="3" t="s">
        <v>4</v>
      </c>
      <c r="G36" s="3" t="s">
        <v>5</v>
      </c>
    </row>
    <row r="37" spans="1:12" x14ac:dyDescent="0.35">
      <c r="B37" s="1" t="s">
        <v>3</v>
      </c>
      <c r="C37" s="1">
        <v>1</v>
      </c>
      <c r="D37" s="1"/>
      <c r="E37" s="1"/>
      <c r="F37" s="1"/>
      <c r="G37" s="1"/>
    </row>
    <row r="38" spans="1:12" x14ac:dyDescent="0.35">
      <c r="B38" s="1" t="s">
        <v>1</v>
      </c>
      <c r="C38" s="1">
        <v>-3.8867106787500903E-2</v>
      </c>
      <c r="D38" s="1">
        <v>1</v>
      </c>
      <c r="E38" s="1"/>
      <c r="F38" s="1"/>
      <c r="G38" s="1"/>
    </row>
    <row r="39" spans="1:12" x14ac:dyDescent="0.35">
      <c r="B39" s="1" t="s">
        <v>2</v>
      </c>
      <c r="C39" s="1">
        <v>0.34830152610462844</v>
      </c>
      <c r="D39" s="1">
        <v>0.17029435247358363</v>
      </c>
      <c r="E39" s="1">
        <v>1</v>
      </c>
      <c r="F39" s="1"/>
      <c r="G39" s="1"/>
    </row>
    <row r="40" spans="1:12" x14ac:dyDescent="0.35">
      <c r="B40" s="1" t="s">
        <v>4</v>
      </c>
      <c r="C40" s="1">
        <v>0.16846310960135255</v>
      </c>
      <c r="D40" s="1">
        <v>-7.0032269336309211E-2</v>
      </c>
      <c r="E40" s="1">
        <v>0.17662745459696799</v>
      </c>
      <c r="F40" s="1">
        <v>1</v>
      </c>
      <c r="G40" s="1"/>
    </row>
    <row r="41" spans="1:12" ht="15" thickBot="1" x14ac:dyDescent="0.4">
      <c r="B41" s="2" t="s">
        <v>5</v>
      </c>
      <c r="C41" s="2">
        <v>0.59925900168154878</v>
      </c>
      <c r="D41" s="2">
        <v>0.16654060619348796</v>
      </c>
      <c r="E41" s="2">
        <v>0.42426744311293807</v>
      </c>
      <c r="F41" s="2">
        <v>0.35424147517005511</v>
      </c>
      <c r="G41" s="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Data</vt:lpstr>
      <vt:lpstr>Coded</vt:lpstr>
      <vt:lpstr>Logit</vt:lpstr>
      <vt:lpstr>Plots</vt:lpstr>
      <vt:lpstr>Actual</vt:lpstr>
      <vt:lpstr>Predicted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2021-11-14T10:26:06Z</dcterms:created>
  <dcterms:modified xsi:type="dcterms:W3CDTF">2022-01-20T03:43:59Z</dcterms:modified>
</cp:coreProperties>
</file>