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hart22.xml" ContentType="application/vnd.openxmlformats-officedocument.drawingml.chart+xml"/>
  <Override PartName="/xl/charts/chart16.xml" ContentType="application/vnd.openxmlformats-officedocument.drawingml.chart+xml"/>
  <Override PartName="/xl/charts/chart23.xml" ContentType="application/vnd.openxmlformats-officedocument.drawingml.chart+xml"/>
  <Override PartName="/xl/charts/chart17.xml" ContentType="application/vnd.openxmlformats-officedocument.drawingml.chart+xml"/>
  <Override PartName="/xl/charts/chart24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Reverse" sheetId="1" state="visible" r:id="rId2"/>
    <sheet name="Sorted" sheetId="2" state="visible" r:id="rId3"/>
    <sheet name="Rando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<sst xmlns="http://schemas.openxmlformats.org/spreadsheetml/2006/main" count="93" uniqueCount="15">
  <si>
    <t xml:space="preserve">Reverse</t>
  </si>
  <si>
    <t xml:space="preserve">Time</t>
  </si>
  <si>
    <t xml:space="preserve">Simple Quick Sort</t>
  </si>
  <si>
    <t xml:space="preserve">M3 QS (5)</t>
  </si>
  <si>
    <t xml:space="preserve">M3 QS (20)</t>
  </si>
  <si>
    <t xml:space="preserve">M3 QS (100)</t>
  </si>
  <si>
    <t xml:space="preserve">Random Pivot QS</t>
  </si>
  <si>
    <t xml:space="preserve">Iterative QS</t>
  </si>
  <si>
    <t xml:space="preserve">Merge Sort</t>
  </si>
  <si>
    <t xml:space="preserve">Iterative Merge Sort</t>
  </si>
  <si>
    <t xml:space="preserve">My Iterative Merge Sort</t>
  </si>
  <si>
    <t xml:space="preserve">Comparisons</t>
  </si>
  <si>
    <t xml:space="preserve">Moves</t>
  </si>
  <si>
    <t xml:space="preserve">Sorted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</si>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</sst>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Time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Reverse!$C$5:$J$5</c:f>
              <c:numCache>
                <c:formatCode>General</c:formatCode>
                <c:ptCount val="8"/>
                <c:pt idx="0">
                  <c:v>0.325155732</c:v>
                </c:pt>
                <c:pt idx="1">
                  <c:v>1.325790791</c:v>
                </c:pt>
                <c:pt idx="2">
                  <c:v>5.380248613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Reverse!$C$6:$J$6</c:f>
              <c:numCache>
                <c:formatCode>General</c:formatCode>
                <c:ptCount val="8"/>
                <c:pt idx="0">
                  <c:v>0.001067615</c:v>
                </c:pt>
                <c:pt idx="1">
                  <c:v>0.002048197</c:v>
                </c:pt>
                <c:pt idx="2">
                  <c:v>0.004285273</c:v>
                </c:pt>
                <c:pt idx="3">
                  <c:v>0.009203799</c:v>
                </c:pt>
                <c:pt idx="4">
                  <c:v>0.02108324</c:v>
                </c:pt>
                <c:pt idx="5">
                  <c:v>0.044104089</c:v>
                </c:pt>
                <c:pt idx="6">
                  <c:v>0.088208178</c:v>
                </c:pt>
                <c:pt idx="7">
                  <c:v>0.176416356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Reverse!$C$7:$J$7</c:f>
              <c:numCache>
                <c:formatCode>General</c:formatCode>
                <c:ptCount val="8"/>
                <c:pt idx="0">
                  <c:v>0.000973053</c:v>
                </c:pt>
                <c:pt idx="1">
                  <c:v>0.002072691</c:v>
                </c:pt>
                <c:pt idx="2">
                  <c:v>0.004114979</c:v>
                </c:pt>
                <c:pt idx="3">
                  <c:v>0.00870993</c:v>
                </c:pt>
                <c:pt idx="4">
                  <c:v>0.026791596</c:v>
                </c:pt>
                <c:pt idx="5">
                  <c:v>0.045561746</c:v>
                </c:pt>
                <c:pt idx="6">
                  <c:v>0.091123492</c:v>
                </c:pt>
                <c:pt idx="7">
                  <c:v>0.182246984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Reverse!$C$8:$J$8</c:f>
              <c:numCache>
                <c:formatCode>General</c:formatCode>
                <c:ptCount val="8"/>
                <c:pt idx="0">
                  <c:v>0.000829766</c:v>
                </c:pt>
                <c:pt idx="1">
                  <c:v>0.001389103</c:v>
                </c:pt>
                <c:pt idx="2">
                  <c:v>0.003084718</c:v>
                </c:pt>
                <c:pt idx="3">
                  <c:v>0.006514667</c:v>
                </c:pt>
                <c:pt idx="4">
                  <c:v>0.016472378</c:v>
                </c:pt>
                <c:pt idx="5">
                  <c:v>0.050523853</c:v>
                </c:pt>
                <c:pt idx="6">
                  <c:v>0.101047706</c:v>
                </c:pt>
                <c:pt idx="7">
                  <c:v>0.202095412</c:v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Reverse!$C$9:$J$9</c:f>
              <c:numCache>
                <c:formatCode>General</c:formatCode>
                <c:ptCount val="8"/>
                <c:pt idx="0">
                  <c:v>0.001004843</c:v>
                </c:pt>
                <c:pt idx="1">
                  <c:v>0.002023408</c:v>
                </c:pt>
                <c:pt idx="2">
                  <c:v>0.004508752</c:v>
                </c:pt>
                <c:pt idx="3">
                  <c:v>0.008906187</c:v>
                </c:pt>
                <c:pt idx="4">
                  <c:v>0.026537183</c:v>
                </c:pt>
                <c:pt idx="5">
                  <c:v>0.06030826</c:v>
                </c:pt>
                <c:pt idx="6">
                  <c:v>0.12061652</c:v>
                </c:pt>
                <c:pt idx="7">
                  <c:v>0.24123304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Reverse!$C$10:$J$10</c:f>
              <c:numCache>
                <c:formatCode>General</c:formatCode>
                <c:ptCount val="8"/>
                <c:pt idx="0">
                  <c:v>0.001283539</c:v>
                </c:pt>
                <c:pt idx="1">
                  <c:v>0.002523465</c:v>
                </c:pt>
                <c:pt idx="2">
                  <c:v>0.005523405</c:v>
                </c:pt>
                <c:pt idx="3">
                  <c:v>0.0113428</c:v>
                </c:pt>
                <c:pt idx="4">
                  <c:v>0.030134483</c:v>
                </c:pt>
                <c:pt idx="5">
                  <c:v>0.070322208</c:v>
                </c:pt>
                <c:pt idx="6">
                  <c:v>0.140644416</c:v>
                </c:pt>
                <c:pt idx="7">
                  <c:v>0.281288832</c:v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Reverse!$C$11:$J$11</c:f>
              <c:numCache>
                <c:formatCode>General</c:formatCode>
                <c:ptCount val="8"/>
                <c:pt idx="0">
                  <c:v>0.002284379</c:v>
                </c:pt>
                <c:pt idx="1">
                  <c:v>0.004491226</c:v>
                </c:pt>
                <c:pt idx="2">
                  <c:v>0.009577329</c:v>
                </c:pt>
                <c:pt idx="3">
                  <c:v>0.019868893</c:v>
                </c:pt>
                <c:pt idx="4">
                  <c:v>0.049754116</c:v>
                </c:pt>
                <c:pt idx="5">
                  <c:v>0.101812733</c:v>
                </c:pt>
                <c:pt idx="6">
                  <c:v>0.203625466</c:v>
                </c:pt>
                <c:pt idx="7">
                  <c:v>0.407250932</c:v>
                </c:pt>
              </c:numCache>
            </c:numRef>
          </c:val>
        </c:ser>
        <c:ser>
          <c:idx val="7"/>
          <c:order val="7"/>
          <c:spPr>
            <a:solidFill>
              <a:srgbClr val="aecf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Reverse!$C$12:$J$12</c:f>
              <c:numCache>
                <c:formatCode>General</c:formatCode>
                <c:ptCount val="8"/>
                <c:pt idx="0">
                  <c:v>0.002032159</c:v>
                </c:pt>
                <c:pt idx="1">
                  <c:v>0.004253442</c:v>
                </c:pt>
                <c:pt idx="2">
                  <c:v>0.008855624</c:v>
                </c:pt>
                <c:pt idx="3">
                  <c:v>0.022477792</c:v>
                </c:pt>
                <c:pt idx="4">
                  <c:v>0.053105908</c:v>
                </c:pt>
                <c:pt idx="5">
                  <c:v>0.104744527</c:v>
                </c:pt>
                <c:pt idx="6">
                  <c:v>0.209489054</c:v>
                </c:pt>
                <c:pt idx="7">
                  <c:v>0.418978108</c:v>
                </c:pt>
              </c:numCache>
            </c:numRef>
          </c:val>
        </c:ser>
        <c:ser>
          <c:idx val="8"/>
          <c:order val="8"/>
          <c:spPr>
            <a:solidFill>
              <a:srgbClr val="4b1f6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Reverse!$C$13:$J$13</c:f>
              <c:numCache>
                <c:formatCode>General</c:formatCode>
                <c:ptCount val="8"/>
                <c:pt idx="0">
                  <c:v>0.001547892</c:v>
                </c:pt>
                <c:pt idx="1">
                  <c:v>0.003091697</c:v>
                </c:pt>
                <c:pt idx="2">
                  <c:v>0.006796072</c:v>
                </c:pt>
                <c:pt idx="3">
                  <c:v>0.014657085</c:v>
                </c:pt>
                <c:pt idx="4">
                  <c:v>0.039002745</c:v>
                </c:pt>
                <c:pt idx="5">
                  <c:v>0.086364625</c:v>
                </c:pt>
                <c:pt idx="6">
                  <c:v>0.17272925</c:v>
                </c:pt>
                <c:pt idx="7">
                  <c:v>0.3454585</c:v>
                </c:pt>
              </c:numCache>
            </c:numRef>
          </c:val>
        </c:ser>
        <c:gapWidth val="100"/>
        <c:overlap val="0"/>
        <c:axId val="50781035"/>
        <c:axId val="35908982"/>
      </c:barChart>
      <c:catAx>
        <c:axId val="507810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908982"/>
        <c:crosses val="autoZero"/>
        <c:auto val="1"/>
        <c:lblAlgn val="ctr"/>
        <c:lblOffset val="100"/>
      </c:catAx>
      <c:valAx>
        <c:axId val="3590898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7810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Comparisons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Reverse!$C$18:$J$18</c:f>
              <c:numCache>
                <c:formatCode>General</c:formatCode>
                <c:ptCount val="8"/>
                <c:pt idx="0">
                  <c:v>499980</c:v>
                </c:pt>
                <c:pt idx="1">
                  <c:v>999980</c:v>
                </c:pt>
                <c:pt idx="2">
                  <c:v>1999980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Reverse!$C$19:$J$19</c:f>
              <c:numCache>
                <c:formatCode>General</c:formatCode>
                <c:ptCount val="8"/>
                <c:pt idx="0">
                  <c:v>1322180</c:v>
                </c:pt>
                <c:pt idx="1">
                  <c:v>2645530</c:v>
                </c:pt>
                <c:pt idx="2">
                  <c:v>5292320</c:v>
                </c:pt>
                <c:pt idx="3">
                  <c:v>10585990</c:v>
                </c:pt>
                <c:pt idx="4">
                  <c:v>21173420</c:v>
                </c:pt>
                <c:pt idx="5">
                  <c:v>42348370</c:v>
                </c:pt>
                <c:pt idx="6">
                  <c:v>84696740</c:v>
                </c:pt>
                <c:pt idx="7">
                  <c:v>169393480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Reverse!$C$20:$J$20</c:f>
              <c:numCache>
                <c:formatCode>General</c:formatCode>
                <c:ptCount val="8"/>
                <c:pt idx="0">
                  <c:v>983390</c:v>
                </c:pt>
                <c:pt idx="1">
                  <c:v>1966200</c:v>
                </c:pt>
                <c:pt idx="2">
                  <c:v>3931730</c:v>
                </c:pt>
                <c:pt idx="3">
                  <c:v>7862700</c:v>
                </c:pt>
                <c:pt idx="4">
                  <c:v>15724550</c:v>
                </c:pt>
                <c:pt idx="5">
                  <c:v>31448160</c:v>
                </c:pt>
                <c:pt idx="6">
                  <c:v>62896320</c:v>
                </c:pt>
                <c:pt idx="7">
                  <c:v>125792640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Reverse!$C$21:$J$21</c:f>
              <c:numCache>
                <c:formatCode>General</c:formatCode>
                <c:ptCount val="8"/>
                <c:pt idx="0">
                  <c:v>784890</c:v>
                </c:pt>
                <c:pt idx="1">
                  <c:v>1570640</c:v>
                </c:pt>
                <c:pt idx="2">
                  <c:v>3142230</c:v>
                </c:pt>
                <c:pt idx="3">
                  <c:v>6285500</c:v>
                </c:pt>
                <c:pt idx="4">
                  <c:v>12572130</c:v>
                </c:pt>
                <c:pt idx="5">
                  <c:v>25145480</c:v>
                </c:pt>
                <c:pt idx="6">
                  <c:v>50290960</c:v>
                </c:pt>
                <c:pt idx="7">
                  <c:v>100581920</c:v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Reverse!$C$22:$J$22</c:f>
              <c:numCache>
                <c:formatCode>General</c:formatCode>
                <c:ptCount val="8"/>
                <c:pt idx="0">
                  <c:v>1322180</c:v>
                </c:pt>
                <c:pt idx="1">
                  <c:v>2645530</c:v>
                </c:pt>
                <c:pt idx="2">
                  <c:v>5292320</c:v>
                </c:pt>
                <c:pt idx="3">
                  <c:v>10585990</c:v>
                </c:pt>
                <c:pt idx="4">
                  <c:v>21173420</c:v>
                </c:pt>
                <c:pt idx="5">
                  <c:v>42348370</c:v>
                </c:pt>
                <c:pt idx="6">
                  <c:v>84696740</c:v>
                </c:pt>
                <c:pt idx="7">
                  <c:v>169393480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Reverse!$C$23:$J$23</c:f>
              <c:numCache>
                <c:formatCode>General</c:formatCode>
                <c:ptCount val="8"/>
                <c:pt idx="0">
                  <c:v>1522490</c:v>
                </c:pt>
                <c:pt idx="1">
                  <c:v>3046380</c:v>
                </c:pt>
                <c:pt idx="2">
                  <c:v>6094270</c:v>
                </c:pt>
                <c:pt idx="3">
                  <c:v>12190160</c:v>
                </c:pt>
                <c:pt idx="4">
                  <c:v>24382050</c:v>
                </c:pt>
                <c:pt idx="5">
                  <c:v>48765940</c:v>
                </c:pt>
                <c:pt idx="6">
                  <c:v>97531880</c:v>
                </c:pt>
                <c:pt idx="7">
                  <c:v>195063760</c:v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Reverse!$C$24:$J$24</c:f>
              <c:numCache>
                <c:formatCode>General</c:formatCode>
                <c:ptCount val="8"/>
                <c:pt idx="0">
                  <c:v>2037550</c:v>
                </c:pt>
                <c:pt idx="1">
                  <c:v>4325110</c:v>
                </c:pt>
                <c:pt idx="2">
                  <c:v>9150230</c:v>
                </c:pt>
                <c:pt idx="3">
                  <c:v>19300470</c:v>
                </c:pt>
                <c:pt idx="4">
                  <c:v>40600950</c:v>
                </c:pt>
                <c:pt idx="5">
                  <c:v>85201910</c:v>
                </c:pt>
                <c:pt idx="6">
                  <c:v>170403820</c:v>
                </c:pt>
                <c:pt idx="7">
                  <c:v>340807640</c:v>
                </c:pt>
              </c:numCache>
            </c:numRef>
          </c:val>
        </c:ser>
        <c:ser>
          <c:idx val="7"/>
          <c:order val="7"/>
          <c:spPr>
            <a:solidFill>
              <a:srgbClr val="aecf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Reverse!$C$25:$J$25</c:f>
              <c:numCache>
                <c:formatCode>General</c:formatCode>
                <c:ptCount val="8"/>
                <c:pt idx="0">
                  <c:v>1787560</c:v>
                </c:pt>
                <c:pt idx="1">
                  <c:v>3825120</c:v>
                </c:pt>
                <c:pt idx="2">
                  <c:v>8150240</c:v>
                </c:pt>
                <c:pt idx="3">
                  <c:v>17300480</c:v>
                </c:pt>
                <c:pt idx="4">
                  <c:v>36600960</c:v>
                </c:pt>
                <c:pt idx="5">
                  <c:v>77201920</c:v>
                </c:pt>
                <c:pt idx="6">
                  <c:v>154403840</c:v>
                </c:pt>
                <c:pt idx="7">
                  <c:v>308807680</c:v>
                </c:pt>
              </c:numCache>
            </c:numRef>
          </c:val>
        </c:ser>
        <c:ser>
          <c:idx val="8"/>
          <c:order val="8"/>
          <c:spPr>
            <a:solidFill>
              <a:srgbClr val="4b1f6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Reverse!$C$26:$J$26</c:f>
              <c:numCache>
                <c:formatCode>General</c:formatCode>
                <c:ptCount val="8"/>
                <c:pt idx="0">
                  <c:v>3732480</c:v>
                </c:pt>
                <c:pt idx="1">
                  <c:v>7964960</c:v>
                </c:pt>
                <c:pt idx="2">
                  <c:v>16929920</c:v>
                </c:pt>
                <c:pt idx="3">
                  <c:v>35859840</c:v>
                </c:pt>
                <c:pt idx="4">
                  <c:v>75719680</c:v>
                </c:pt>
                <c:pt idx="5">
                  <c:v>159439360</c:v>
                </c:pt>
                <c:pt idx="6">
                  <c:v>318878720</c:v>
                </c:pt>
                <c:pt idx="7">
                  <c:v>637757440</c:v>
                </c:pt>
              </c:numCache>
            </c:numRef>
          </c:val>
        </c:ser>
        <c:gapWidth val="100"/>
        <c:overlap val="0"/>
        <c:axId val="86964270"/>
        <c:axId val="49020588"/>
      </c:barChart>
      <c:catAx>
        <c:axId val="869642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020588"/>
        <c:crosses val="autoZero"/>
        <c:auto val="1"/>
        <c:lblAlgn val="ctr"/>
        <c:lblOffset val="100"/>
      </c:catAx>
      <c:valAx>
        <c:axId val="490205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9642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Moves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Reverse!$C$31:$J$31</c:f>
              <c:numCache>
                <c:formatCode>General</c:formatCode>
                <c:ptCount val="8"/>
                <c:pt idx="0">
                  <c:v>74997</c:v>
                </c:pt>
                <c:pt idx="1">
                  <c:v>149997</c:v>
                </c:pt>
                <c:pt idx="2">
                  <c:v>299997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Reverse!$C$32:$J$32</c:f>
              <c:numCache>
                <c:formatCode>General</c:formatCode>
                <c:ptCount val="8"/>
                <c:pt idx="0">
                  <c:v>161498</c:v>
                </c:pt>
                <c:pt idx="1">
                  <c:v>323138</c:v>
                </c:pt>
                <c:pt idx="2">
                  <c:v>646430</c:v>
                </c:pt>
                <c:pt idx="3">
                  <c:v>1293026</c:v>
                </c:pt>
                <c:pt idx="4">
                  <c:v>2586230</c:v>
                </c:pt>
                <c:pt idx="5">
                  <c:v>5172650</c:v>
                </c:pt>
                <c:pt idx="6">
                  <c:v>10345300</c:v>
                </c:pt>
                <c:pt idx="7">
                  <c:v>20690600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Reverse!$C$33:$J$33</c:f>
              <c:numCache>
                <c:formatCode>General</c:formatCode>
                <c:ptCount val="8"/>
                <c:pt idx="0">
                  <c:v>142718</c:v>
                </c:pt>
                <c:pt idx="1">
                  <c:v>285762</c:v>
                </c:pt>
                <c:pt idx="2">
                  <c:v>571882</c:v>
                </c:pt>
                <c:pt idx="3">
                  <c:v>1144154</c:v>
                </c:pt>
                <c:pt idx="4">
                  <c:v>2288730</c:v>
                </c:pt>
                <c:pt idx="5">
                  <c:v>4577914</c:v>
                </c:pt>
                <c:pt idx="6">
                  <c:v>9155828</c:v>
                </c:pt>
                <c:pt idx="7">
                  <c:v>18311656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Reverse!$C$34:$J$34</c:f>
              <c:numCache>
                <c:formatCode>General</c:formatCode>
                <c:ptCount val="8"/>
                <c:pt idx="0">
                  <c:v>115460</c:v>
                </c:pt>
                <c:pt idx="1">
                  <c:v>231020</c:v>
                </c:pt>
                <c:pt idx="2">
                  <c:v>462152</c:v>
                </c:pt>
                <c:pt idx="3">
                  <c:v>924428</c:v>
                </c:pt>
                <c:pt idx="4">
                  <c:v>1848992</c:v>
                </c:pt>
                <c:pt idx="5">
                  <c:v>3698132</c:v>
                </c:pt>
                <c:pt idx="6">
                  <c:v>7396264</c:v>
                </c:pt>
                <c:pt idx="7">
                  <c:v>14792528</c:v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Reverse!$C$35:$J$35</c:f>
              <c:numCache>
                <c:formatCode>General</c:formatCode>
                <c:ptCount val="8"/>
                <c:pt idx="0">
                  <c:v>161498</c:v>
                </c:pt>
                <c:pt idx="1">
                  <c:v>323138</c:v>
                </c:pt>
                <c:pt idx="2">
                  <c:v>646430</c:v>
                </c:pt>
                <c:pt idx="3">
                  <c:v>1293026</c:v>
                </c:pt>
                <c:pt idx="4">
                  <c:v>2586230</c:v>
                </c:pt>
                <c:pt idx="5">
                  <c:v>5172650</c:v>
                </c:pt>
                <c:pt idx="6">
                  <c:v>10345300</c:v>
                </c:pt>
                <c:pt idx="7">
                  <c:v>20690600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Reverse!$C$36:$J$36</c:f>
              <c:numCache>
                <c:formatCode>General</c:formatCode>
                <c:ptCount val="8"/>
                <c:pt idx="0">
                  <c:v>184722</c:v>
                </c:pt>
                <c:pt idx="1">
                  <c:v>369660</c:v>
                </c:pt>
                <c:pt idx="2">
                  <c:v>739554</c:v>
                </c:pt>
                <c:pt idx="3">
                  <c:v>1479360</c:v>
                </c:pt>
                <c:pt idx="4">
                  <c:v>2958990</c:v>
                </c:pt>
                <c:pt idx="5">
                  <c:v>5918268</c:v>
                </c:pt>
                <c:pt idx="6">
                  <c:v>11836536</c:v>
                </c:pt>
                <c:pt idx="7">
                  <c:v>11836536</c:v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Reverse!$C$37:$J$37</c:f>
              <c:numCache>
                <c:formatCode>General</c:formatCode>
                <c:ptCount val="8"/>
                <c:pt idx="0">
                  <c:v>734464</c:v>
                </c:pt>
                <c:pt idx="1">
                  <c:v>1568928</c:v>
                </c:pt>
                <c:pt idx="2">
                  <c:v>3337856</c:v>
                </c:pt>
                <c:pt idx="3">
                  <c:v>7075712</c:v>
                </c:pt>
                <c:pt idx="4">
                  <c:v>14951424</c:v>
                </c:pt>
                <c:pt idx="5">
                  <c:v>31502848</c:v>
                </c:pt>
                <c:pt idx="6">
                  <c:v>63005696</c:v>
                </c:pt>
                <c:pt idx="7">
                  <c:v>126011392</c:v>
                </c:pt>
              </c:numCache>
            </c:numRef>
          </c:val>
        </c:ser>
        <c:ser>
          <c:idx val="7"/>
          <c:order val="7"/>
          <c:spPr>
            <a:solidFill>
              <a:srgbClr val="aecf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Reverse!$C$38:$J$38</c:f>
              <c:numCache>
                <c:formatCode>General</c:formatCode>
                <c:ptCount val="8"/>
                <c:pt idx="0">
                  <c:v>746496</c:v>
                </c:pt>
                <c:pt idx="1">
                  <c:v>1592992</c:v>
                </c:pt>
                <c:pt idx="2">
                  <c:v>3385984</c:v>
                </c:pt>
                <c:pt idx="3">
                  <c:v>7171968</c:v>
                </c:pt>
                <c:pt idx="4">
                  <c:v>15143936</c:v>
                </c:pt>
                <c:pt idx="5">
                  <c:v>31887872</c:v>
                </c:pt>
                <c:pt idx="6">
                  <c:v>63775744</c:v>
                </c:pt>
                <c:pt idx="7">
                  <c:v>127551488</c:v>
                </c:pt>
              </c:numCache>
            </c:numRef>
          </c:val>
        </c:ser>
        <c:ser>
          <c:idx val="8"/>
          <c:order val="8"/>
          <c:spPr>
            <a:solidFill>
              <a:srgbClr val="4b1f6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Reverse!$C$30:$J$30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Reverse!$C$39:$J$39</c:f>
              <c:numCache>
                <c:formatCode>General</c:formatCode>
                <c:ptCount val="8"/>
                <c:pt idx="0">
                  <c:v>746496</c:v>
                </c:pt>
                <c:pt idx="1">
                  <c:v>1592992</c:v>
                </c:pt>
                <c:pt idx="2">
                  <c:v>3385984</c:v>
                </c:pt>
                <c:pt idx="3">
                  <c:v>7171968</c:v>
                </c:pt>
                <c:pt idx="4">
                  <c:v>15143936</c:v>
                </c:pt>
                <c:pt idx="5">
                  <c:v>31887872</c:v>
                </c:pt>
                <c:pt idx="6">
                  <c:v>63775744</c:v>
                </c:pt>
                <c:pt idx="7">
                  <c:v>127551488</c:v>
                </c:pt>
              </c:numCache>
            </c:numRef>
          </c:val>
        </c:ser>
        <c:gapWidth val="100"/>
        <c:overlap val="0"/>
        <c:axId val="19711455"/>
        <c:axId val="31883908"/>
      </c:barChart>
      <c:catAx>
        <c:axId val="197114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883908"/>
        <c:crosses val="autoZero"/>
        <c:auto val="1"/>
        <c:lblAlgn val="ctr"/>
        <c:lblOffset val="100"/>
      </c:catAx>
      <c:valAx>
        <c:axId val="318839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7114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Time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Sorted!$C$5:$J$5</c:f>
              <c:numCache>
                <c:formatCode>General</c:formatCode>
                <c:ptCount val="8"/>
                <c:pt idx="0">
                  <c:v>0.353467138</c:v>
                </c:pt>
                <c:pt idx="1">
                  <c:v>1.328214245</c:v>
                </c:pt>
                <c:pt idx="2">
                  <c:v>5.369583075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Sorted!$C$6:$J$6</c:f>
              <c:numCache>
                <c:formatCode>General</c:formatCode>
                <c:ptCount val="8"/>
                <c:pt idx="0">
                  <c:v>0.000564212</c:v>
                </c:pt>
                <c:pt idx="1">
                  <c:v>0.001187694</c:v>
                </c:pt>
                <c:pt idx="2">
                  <c:v>0.002535955</c:v>
                </c:pt>
                <c:pt idx="3">
                  <c:v>0.005666485</c:v>
                </c:pt>
                <c:pt idx="4">
                  <c:v>0.012480206</c:v>
                </c:pt>
                <c:pt idx="5">
                  <c:v>0.029254009</c:v>
                </c:pt>
                <c:pt idx="6">
                  <c:v>0.058508018</c:v>
                </c:pt>
                <c:pt idx="7">
                  <c:v>0.117016036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Sorted!$C$7:$J$7</c:f>
              <c:numCache>
                <c:formatCode>General</c:formatCode>
                <c:ptCount val="8"/>
                <c:pt idx="0">
                  <c:v>0.000452696</c:v>
                </c:pt>
                <c:pt idx="1">
                  <c:v>0.000985709</c:v>
                </c:pt>
                <c:pt idx="2">
                  <c:v>0.002122826</c:v>
                </c:pt>
                <c:pt idx="3">
                  <c:v>0.004826535</c:v>
                </c:pt>
                <c:pt idx="4">
                  <c:v>0.010506434</c:v>
                </c:pt>
                <c:pt idx="5">
                  <c:v>0.024211941</c:v>
                </c:pt>
                <c:pt idx="6">
                  <c:v>0.048423882</c:v>
                </c:pt>
                <c:pt idx="7">
                  <c:v>0.096847764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Sorted!$C$8:$J$8</c:f>
              <c:numCache>
                <c:formatCode>General</c:formatCode>
                <c:ptCount val="8"/>
                <c:pt idx="0">
                  <c:v>0.000375227</c:v>
                </c:pt>
                <c:pt idx="1">
                  <c:v>0.000746134</c:v>
                </c:pt>
                <c:pt idx="2">
                  <c:v>0.001774099</c:v>
                </c:pt>
                <c:pt idx="3">
                  <c:v>0.003998229</c:v>
                </c:pt>
                <c:pt idx="4">
                  <c:v>0.009836222</c:v>
                </c:pt>
                <c:pt idx="5">
                  <c:v>0.026674282</c:v>
                </c:pt>
                <c:pt idx="6">
                  <c:v>0.053348564</c:v>
                </c:pt>
                <c:pt idx="7">
                  <c:v>0.106697128</c:v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Sorted!$C$9:$J$9</c:f>
              <c:numCache>
                <c:formatCode>General</c:formatCode>
                <c:ptCount val="8"/>
                <c:pt idx="0">
                  <c:v>0.000564658</c:v>
                </c:pt>
                <c:pt idx="1">
                  <c:v>0.001178849</c:v>
                </c:pt>
                <c:pt idx="2">
                  <c:v>0.002492669</c:v>
                </c:pt>
                <c:pt idx="3">
                  <c:v>0.005543859</c:v>
                </c:pt>
                <c:pt idx="4">
                  <c:v>0.012553748</c:v>
                </c:pt>
                <c:pt idx="5">
                  <c:v>0.027796279</c:v>
                </c:pt>
                <c:pt idx="6">
                  <c:v>0.055592558</c:v>
                </c:pt>
                <c:pt idx="7">
                  <c:v>0.111185116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Sorted!$C$10:$J$10</c:f>
              <c:numCache>
                <c:formatCode>General</c:formatCode>
                <c:ptCount val="8"/>
                <c:pt idx="0">
                  <c:v>0.000701644</c:v>
                </c:pt>
                <c:pt idx="1">
                  <c:v>0.00178583</c:v>
                </c:pt>
                <c:pt idx="2">
                  <c:v>0.00305009</c:v>
                </c:pt>
                <c:pt idx="3">
                  <c:v>0.006902986</c:v>
                </c:pt>
                <c:pt idx="4">
                  <c:v>0.017073795</c:v>
                </c:pt>
                <c:pt idx="5">
                  <c:v>0.036614026</c:v>
                </c:pt>
                <c:pt idx="6">
                  <c:v>0.073228052</c:v>
                </c:pt>
                <c:pt idx="7">
                  <c:v>0.146456104</c:v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Sorted!$C$11:$J$11</c:f>
              <c:numCache>
                <c:formatCode>General</c:formatCode>
                <c:ptCount val="8"/>
                <c:pt idx="0">
                  <c:v>0.000139333</c:v>
                </c:pt>
                <c:pt idx="1">
                  <c:v>0.000321864</c:v>
                </c:pt>
                <c:pt idx="2">
                  <c:v>0.000565399</c:v>
                </c:pt>
                <c:pt idx="3">
                  <c:v>0.001266075</c:v>
                </c:pt>
                <c:pt idx="4">
                  <c:v>0.003323503</c:v>
                </c:pt>
                <c:pt idx="5">
                  <c:v>0.006923762</c:v>
                </c:pt>
                <c:pt idx="6">
                  <c:v>0.013847524</c:v>
                </c:pt>
                <c:pt idx="7">
                  <c:v>0.027695048</c:v>
                </c:pt>
              </c:numCache>
            </c:numRef>
          </c:val>
        </c:ser>
        <c:ser>
          <c:idx val="7"/>
          <c:order val="7"/>
          <c:spPr>
            <a:solidFill>
              <a:srgbClr val="aecf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Sorted!$C$12:$J$12</c:f>
              <c:numCache>
                <c:formatCode>General</c:formatCode>
                <c:ptCount val="8"/>
                <c:pt idx="0">
                  <c:v>0.002073958</c:v>
                </c:pt>
                <c:pt idx="1">
                  <c:v>0.004555729</c:v>
                </c:pt>
                <c:pt idx="2">
                  <c:v>0.009509016</c:v>
                </c:pt>
                <c:pt idx="3">
                  <c:v>0.021867368</c:v>
                </c:pt>
                <c:pt idx="4">
                  <c:v>0.05187547</c:v>
                </c:pt>
                <c:pt idx="5">
                  <c:v>0.133551467</c:v>
                </c:pt>
                <c:pt idx="6">
                  <c:v>0.267102934</c:v>
                </c:pt>
                <c:pt idx="7">
                  <c:v>0.534205868</c:v>
                </c:pt>
              </c:numCache>
            </c:numRef>
          </c:val>
        </c:ser>
        <c:ser>
          <c:idx val="8"/>
          <c:order val="8"/>
          <c:spPr>
            <a:solidFill>
              <a:srgbClr val="4b1f6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Sorted!$C$13:$J$13</c:f>
              <c:numCache>
                <c:formatCode>General</c:formatCode>
                <c:ptCount val="8"/>
                <c:pt idx="0">
                  <c:v>0.001407233</c:v>
                </c:pt>
                <c:pt idx="1">
                  <c:v>0.003105712</c:v>
                </c:pt>
                <c:pt idx="2">
                  <c:v>0.006889171</c:v>
                </c:pt>
                <c:pt idx="3">
                  <c:v>0.015194234</c:v>
                </c:pt>
                <c:pt idx="4">
                  <c:v>0.039697504</c:v>
                </c:pt>
                <c:pt idx="5">
                  <c:v>0.081262201</c:v>
                </c:pt>
                <c:pt idx="6">
                  <c:v>0.162524402</c:v>
                </c:pt>
                <c:pt idx="7">
                  <c:v>0.325048804</c:v>
                </c:pt>
              </c:numCache>
            </c:numRef>
          </c:val>
        </c:ser>
        <c:gapWidth val="100"/>
        <c:overlap val="0"/>
        <c:axId val="85088895"/>
        <c:axId val="19048409"/>
      </c:barChart>
      <c:catAx>
        <c:axId val="850888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048409"/>
        <c:crosses val="autoZero"/>
        <c:auto val="1"/>
        <c:lblAlgn val="ctr"/>
        <c:lblOffset val="100"/>
      </c:catAx>
      <c:valAx>
        <c:axId val="190484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E+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08889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Comparisons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Sorted!$C$18:$J$18</c:f>
              <c:numCache>
                <c:formatCode>General</c:formatCode>
                <c:ptCount val="8"/>
                <c:pt idx="0">
                  <c:v>499980</c:v>
                </c:pt>
                <c:pt idx="1">
                  <c:v>999980</c:v>
                </c:pt>
                <c:pt idx="2">
                  <c:v>1999980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Sorted!$C$19:$J$19</c:f>
              <c:numCache>
                <c:formatCode>General</c:formatCode>
                <c:ptCount val="8"/>
                <c:pt idx="0">
                  <c:v>26491740</c:v>
                </c:pt>
                <c:pt idx="1">
                  <c:v>56857561</c:v>
                </c:pt>
                <c:pt idx="2">
                  <c:v>121501494</c:v>
                </c:pt>
                <c:pt idx="3">
                  <c:v>258227060</c:v>
                </c:pt>
                <c:pt idx="4">
                  <c:v>547824987</c:v>
                </c:pt>
                <c:pt idx="5">
                  <c:v>1157640739</c:v>
                </c:pt>
                <c:pt idx="6">
                  <c:v>2315281478</c:v>
                </c:pt>
                <c:pt idx="7">
                  <c:v>4630562956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Sorted!$C$20:$J$20</c:f>
              <c:numCache>
                <c:formatCode>General</c:formatCode>
                <c:ptCount val="8"/>
                <c:pt idx="0">
                  <c:v>352340</c:v>
                </c:pt>
                <c:pt idx="1">
                  <c:v>704740</c:v>
                </c:pt>
                <c:pt idx="2">
                  <c:v>1409540</c:v>
                </c:pt>
                <c:pt idx="3">
                  <c:v>2819140</c:v>
                </c:pt>
                <c:pt idx="4">
                  <c:v>5638340</c:v>
                </c:pt>
                <c:pt idx="5">
                  <c:v>11276740</c:v>
                </c:pt>
                <c:pt idx="6">
                  <c:v>22553480</c:v>
                </c:pt>
                <c:pt idx="7">
                  <c:v>45106960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Sorted!$C$21:$J$21</c:f>
              <c:numCache>
                <c:formatCode>General</c:formatCode>
                <c:ptCount val="8"/>
                <c:pt idx="0">
                  <c:v>262740</c:v>
                </c:pt>
                <c:pt idx="1">
                  <c:v>525540</c:v>
                </c:pt>
                <c:pt idx="2">
                  <c:v>1051140</c:v>
                </c:pt>
                <c:pt idx="3">
                  <c:v>2102340</c:v>
                </c:pt>
                <c:pt idx="4">
                  <c:v>4204740</c:v>
                </c:pt>
                <c:pt idx="5">
                  <c:v>8409540</c:v>
                </c:pt>
                <c:pt idx="6">
                  <c:v>16819080</c:v>
                </c:pt>
                <c:pt idx="7">
                  <c:v>33638160</c:v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Sorted!$C$22:$J$22</c:f>
              <c:numCache>
                <c:formatCode>General</c:formatCode>
                <c:ptCount val="8"/>
                <c:pt idx="0">
                  <c:v>659540</c:v>
                </c:pt>
                <c:pt idx="1">
                  <c:v>1319140</c:v>
                </c:pt>
                <c:pt idx="2">
                  <c:v>2638340</c:v>
                </c:pt>
                <c:pt idx="3">
                  <c:v>5276740</c:v>
                </c:pt>
                <c:pt idx="4">
                  <c:v>10553540</c:v>
                </c:pt>
                <c:pt idx="5">
                  <c:v>21107140</c:v>
                </c:pt>
                <c:pt idx="6">
                  <c:v>42214280</c:v>
                </c:pt>
                <c:pt idx="7">
                  <c:v>42214280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Sorted!$C$23:$J$23</c:f>
              <c:numCache>
                <c:formatCode>General</c:formatCode>
                <c:ptCount val="8"/>
                <c:pt idx="0">
                  <c:v>603120</c:v>
                </c:pt>
                <c:pt idx="1">
                  <c:v>1206240</c:v>
                </c:pt>
                <c:pt idx="2">
                  <c:v>2412480</c:v>
                </c:pt>
                <c:pt idx="3">
                  <c:v>4824960</c:v>
                </c:pt>
                <c:pt idx="4">
                  <c:v>9649920</c:v>
                </c:pt>
                <c:pt idx="5">
                  <c:v>19299840</c:v>
                </c:pt>
                <c:pt idx="6">
                  <c:v>38599680</c:v>
                </c:pt>
                <c:pt idx="7">
                  <c:v>77199360</c:v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Sorted!$C$24:$J$24</c:f>
              <c:numCache>
                <c:formatCode>General</c:formatCode>
                <c:ptCount val="8"/>
                <c:pt idx="0">
                  <c:v>249990</c:v>
                </c:pt>
                <c:pt idx="1">
                  <c:v>499990</c:v>
                </c:pt>
                <c:pt idx="2">
                  <c:v>999990</c:v>
                </c:pt>
                <c:pt idx="3">
                  <c:v>1999990</c:v>
                </c:pt>
                <c:pt idx="4">
                  <c:v>3999990</c:v>
                </c:pt>
                <c:pt idx="5">
                  <c:v>7999990</c:v>
                </c:pt>
                <c:pt idx="6">
                  <c:v>15999980</c:v>
                </c:pt>
                <c:pt idx="7">
                  <c:v>31999960</c:v>
                </c:pt>
              </c:numCache>
            </c:numRef>
          </c:val>
        </c:ser>
        <c:ser>
          <c:idx val="7"/>
          <c:order val="7"/>
          <c:spPr>
            <a:solidFill>
              <a:srgbClr val="aecf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Sorted!$C$25:$J$25</c:f>
              <c:numCache>
                <c:formatCode>General</c:formatCode>
                <c:ptCount val="8"/>
                <c:pt idx="0">
                  <c:v>1944920</c:v>
                </c:pt>
                <c:pt idx="1">
                  <c:v>4139840</c:v>
                </c:pt>
                <c:pt idx="2">
                  <c:v>8779680</c:v>
                </c:pt>
                <c:pt idx="3">
                  <c:v>18559360</c:v>
                </c:pt>
                <c:pt idx="4">
                  <c:v>39118720</c:v>
                </c:pt>
                <c:pt idx="5">
                  <c:v>82237440</c:v>
                </c:pt>
                <c:pt idx="6">
                  <c:v>164474880</c:v>
                </c:pt>
                <c:pt idx="7">
                  <c:v>328949760</c:v>
                </c:pt>
              </c:numCache>
            </c:numRef>
          </c:val>
        </c:ser>
        <c:ser>
          <c:idx val="8"/>
          <c:order val="8"/>
          <c:spPr>
            <a:solidFill>
              <a:srgbClr val="4b1f6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Sorted!$C$26:$J$26</c:f>
              <c:numCache>
                <c:formatCode>General</c:formatCode>
                <c:ptCount val="8"/>
                <c:pt idx="0">
                  <c:v>3732480</c:v>
                </c:pt>
                <c:pt idx="1">
                  <c:v>7964960</c:v>
                </c:pt>
                <c:pt idx="2">
                  <c:v>16929920</c:v>
                </c:pt>
                <c:pt idx="3">
                  <c:v>35859840</c:v>
                </c:pt>
                <c:pt idx="4">
                  <c:v>75719680</c:v>
                </c:pt>
                <c:pt idx="5">
                  <c:v>159439360</c:v>
                </c:pt>
                <c:pt idx="6">
                  <c:v>318878720</c:v>
                </c:pt>
                <c:pt idx="7">
                  <c:v>637757440</c:v>
                </c:pt>
              </c:numCache>
            </c:numRef>
          </c:val>
        </c:ser>
        <c:gapWidth val="100"/>
        <c:overlap val="0"/>
        <c:axId val="6651327"/>
        <c:axId val="27890958"/>
      </c:barChart>
      <c:catAx>
        <c:axId val="6651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890958"/>
        <c:crosses val="autoZero"/>
        <c:auto val="1"/>
        <c:lblAlgn val="ctr"/>
        <c:lblOffset val="100"/>
      </c:catAx>
      <c:valAx>
        <c:axId val="278909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513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Moves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Sorted!$C$31:$J$31</c:f>
              <c:numCache>
                <c:formatCode>General</c:formatCode>
                <c:ptCount val="8"/>
                <c:pt idx="0">
                  <c:v>74997</c:v>
                </c:pt>
                <c:pt idx="1">
                  <c:v>149997</c:v>
                </c:pt>
                <c:pt idx="2">
                  <c:v>299997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Sorted!$C$32:$J$32</c:f>
              <c:numCache>
                <c:formatCode>General</c:formatCode>
                <c:ptCount val="8"/>
                <c:pt idx="0">
                  <c:v>54092</c:v>
                </c:pt>
                <c:pt idx="1">
                  <c:v>8726665</c:v>
                </c:pt>
                <c:pt idx="2">
                  <c:v>18413722</c:v>
                </c:pt>
                <c:pt idx="3">
                  <c:v>38722365</c:v>
                </c:pt>
                <c:pt idx="4">
                  <c:v>81294041</c:v>
                </c:pt>
                <c:pt idx="5">
                  <c:v>170246591</c:v>
                </c:pt>
                <c:pt idx="6">
                  <c:v>340493182</c:v>
                </c:pt>
                <c:pt idx="7">
                  <c:v>680986364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Sorted!$C$33:$J$33</c:f>
              <c:numCache>
                <c:formatCode>General</c:formatCode>
                <c:ptCount val="8"/>
                <c:pt idx="0">
                  <c:v>50508</c:v>
                </c:pt>
                <c:pt idx="1">
                  <c:v>108188</c:v>
                </c:pt>
                <c:pt idx="2">
                  <c:v>216380</c:v>
                </c:pt>
                <c:pt idx="3">
                  <c:v>432764</c:v>
                </c:pt>
                <c:pt idx="4">
                  <c:v>865532</c:v>
                </c:pt>
                <c:pt idx="5">
                  <c:v>1731068</c:v>
                </c:pt>
                <c:pt idx="6">
                  <c:v>3462136</c:v>
                </c:pt>
                <c:pt idx="7">
                  <c:v>6924272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Sorted!$C$34:$J$34</c:f>
              <c:numCache>
                <c:formatCode>General</c:formatCode>
                <c:ptCount val="8"/>
                <c:pt idx="0">
                  <c:v>66380</c:v>
                </c:pt>
                <c:pt idx="1">
                  <c:v>101020</c:v>
                </c:pt>
                <c:pt idx="2">
                  <c:v>202044</c:v>
                </c:pt>
                <c:pt idx="3">
                  <c:v>404092</c:v>
                </c:pt>
                <c:pt idx="4">
                  <c:v>808188</c:v>
                </c:pt>
                <c:pt idx="5">
                  <c:v>1616380</c:v>
                </c:pt>
                <c:pt idx="6">
                  <c:v>3232760</c:v>
                </c:pt>
                <c:pt idx="7">
                  <c:v>6465520</c:v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Sorted!$C$35:$J$35</c:f>
              <c:numCache>
                <c:formatCode>General</c:formatCode>
                <c:ptCount val="8"/>
                <c:pt idx="0">
                  <c:v>51696</c:v>
                </c:pt>
                <c:pt idx="1">
                  <c:v>132764</c:v>
                </c:pt>
                <c:pt idx="2">
                  <c:v>265532</c:v>
                </c:pt>
                <c:pt idx="3">
                  <c:v>531068</c:v>
                </c:pt>
                <c:pt idx="4">
                  <c:v>1062140</c:v>
                </c:pt>
                <c:pt idx="5">
                  <c:v>2124284</c:v>
                </c:pt>
                <c:pt idx="6">
                  <c:v>4248568</c:v>
                </c:pt>
                <c:pt idx="7">
                  <c:v>8497136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Sorted!$C$36:$J$36</c:f>
              <c:numCache>
                <c:formatCode>General</c:formatCode>
                <c:ptCount val="8"/>
                <c:pt idx="0">
                  <c:v>51696</c:v>
                </c:pt>
                <c:pt idx="1">
                  <c:v>103392</c:v>
                </c:pt>
                <c:pt idx="2">
                  <c:v>206784</c:v>
                </c:pt>
                <c:pt idx="3">
                  <c:v>413568</c:v>
                </c:pt>
                <c:pt idx="4">
                  <c:v>827136</c:v>
                </c:pt>
                <c:pt idx="5">
                  <c:v>1654272</c:v>
                </c:pt>
                <c:pt idx="6">
                  <c:v>3308544</c:v>
                </c:pt>
                <c:pt idx="7">
                  <c:v>6617088</c:v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Sorted!$C$37:$J$37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7"/>
          <c:order val="7"/>
          <c:spPr>
            <a:solidFill>
              <a:srgbClr val="aecf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Sorted!$C$38:$J$38</c:f>
              <c:numCache>
                <c:formatCode>General</c:formatCode>
                <c:ptCount val="8"/>
                <c:pt idx="0">
                  <c:v>746496</c:v>
                </c:pt>
                <c:pt idx="1">
                  <c:v>1592992</c:v>
                </c:pt>
                <c:pt idx="2">
                  <c:v>3385984</c:v>
                </c:pt>
                <c:pt idx="3">
                  <c:v>7171968</c:v>
                </c:pt>
                <c:pt idx="4">
                  <c:v>15143936</c:v>
                </c:pt>
                <c:pt idx="5">
                  <c:v>31887872</c:v>
                </c:pt>
                <c:pt idx="6">
                  <c:v>63775744</c:v>
                </c:pt>
                <c:pt idx="7">
                  <c:v>127551488</c:v>
                </c:pt>
              </c:numCache>
            </c:numRef>
          </c:val>
        </c:ser>
        <c:ser>
          <c:idx val="8"/>
          <c:order val="8"/>
          <c:spPr>
            <a:solidFill>
              <a:srgbClr val="4b1f6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Sorted!$C$30:$J$30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Sorted!$C$39:$J$39</c:f>
              <c:numCache>
                <c:formatCode>General</c:formatCode>
                <c:ptCount val="8"/>
                <c:pt idx="0">
                  <c:v>746496</c:v>
                </c:pt>
                <c:pt idx="1">
                  <c:v>1592992</c:v>
                </c:pt>
                <c:pt idx="2">
                  <c:v>3385984</c:v>
                </c:pt>
                <c:pt idx="3">
                  <c:v>7171968</c:v>
                </c:pt>
                <c:pt idx="4">
                  <c:v>15143936</c:v>
                </c:pt>
                <c:pt idx="5">
                  <c:v>31887872</c:v>
                </c:pt>
                <c:pt idx="6">
                  <c:v>63775744</c:v>
                </c:pt>
                <c:pt idx="7">
                  <c:v>127551488</c:v>
                </c:pt>
              </c:numCache>
            </c:numRef>
          </c:val>
        </c:ser>
        <c:gapWidth val="100"/>
        <c:overlap val="0"/>
        <c:axId val="77684753"/>
        <c:axId val="87513791"/>
      </c:barChart>
      <c:catAx>
        <c:axId val="7768475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513791"/>
        <c:crosses val="autoZero"/>
        <c:auto val="1"/>
        <c:lblAlgn val="ctr"/>
        <c:lblOffset val="100"/>
      </c:catAx>
      <c:valAx>
        <c:axId val="875137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6847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Time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Random!$C$5:$J$5</c:f>
              <c:numCache>
                <c:formatCode>General</c:formatCode>
                <c:ptCount val="8"/>
                <c:pt idx="0">
                  <c:v>0.00419683</c:v>
                </c:pt>
                <c:pt idx="1">
                  <c:v>0.007642381</c:v>
                </c:pt>
                <c:pt idx="2">
                  <c:v>0.017245321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Random!$C$6:$J$6</c:f>
              <c:numCache>
                <c:formatCode>General</c:formatCode>
                <c:ptCount val="8"/>
                <c:pt idx="0">
                  <c:v>0.004760562</c:v>
                </c:pt>
                <c:pt idx="1">
                  <c:v>0.008570252</c:v>
                </c:pt>
                <c:pt idx="2">
                  <c:v>0.016905755</c:v>
                </c:pt>
                <c:pt idx="3">
                  <c:v>0.033969647</c:v>
                </c:pt>
                <c:pt idx="4">
                  <c:v>0.075233215</c:v>
                </c:pt>
                <c:pt idx="5">
                  <c:v>0.160798984</c:v>
                </c:pt>
                <c:pt idx="6">
                  <c:v>0.321597968</c:v>
                </c:pt>
                <c:pt idx="7">
                  <c:v>0.643195936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Random!$C$7:$J$7</c:f>
              <c:numCache>
                <c:formatCode>General</c:formatCode>
                <c:ptCount val="8"/>
                <c:pt idx="0">
                  <c:v>0.002532761</c:v>
                </c:pt>
                <c:pt idx="1">
                  <c:v>0.00576164</c:v>
                </c:pt>
                <c:pt idx="2">
                  <c:v>0.011964516</c:v>
                </c:pt>
                <c:pt idx="3">
                  <c:v>0.026045119</c:v>
                </c:pt>
                <c:pt idx="4">
                  <c:v>0.06110968</c:v>
                </c:pt>
                <c:pt idx="5">
                  <c:v>0.150769795</c:v>
                </c:pt>
                <c:pt idx="6">
                  <c:v>0.30153959</c:v>
                </c:pt>
                <c:pt idx="7">
                  <c:v>0.60307918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Random!$C$8:$J$8</c:f>
              <c:numCache>
                <c:formatCode>General</c:formatCode>
                <c:ptCount val="8"/>
                <c:pt idx="0">
                  <c:v>0.002976773</c:v>
                </c:pt>
                <c:pt idx="1">
                  <c:v>0.006790362</c:v>
                </c:pt>
                <c:pt idx="2">
                  <c:v>0.014604239</c:v>
                </c:pt>
                <c:pt idx="3">
                  <c:v>0.029487024</c:v>
                </c:pt>
                <c:pt idx="4">
                  <c:v>0.070133565</c:v>
                </c:pt>
                <c:pt idx="5">
                  <c:v>0.167337542</c:v>
                </c:pt>
                <c:pt idx="6">
                  <c:v>0.334675084</c:v>
                </c:pt>
                <c:pt idx="7">
                  <c:v>0.669350168</c:v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Random!$C$9:$J$9</c:f>
              <c:numCache>
                <c:formatCode>General</c:formatCode>
                <c:ptCount val="8"/>
                <c:pt idx="0">
                  <c:v>0.002843032</c:v>
                </c:pt>
                <c:pt idx="1">
                  <c:v>0.005723284</c:v>
                </c:pt>
                <c:pt idx="2">
                  <c:v>0.013457067</c:v>
                </c:pt>
                <c:pt idx="3">
                  <c:v>0.027682364</c:v>
                </c:pt>
                <c:pt idx="4">
                  <c:v>0.066025765</c:v>
                </c:pt>
                <c:pt idx="5">
                  <c:v>0.164470538</c:v>
                </c:pt>
                <c:pt idx="6">
                  <c:v>0.328941076</c:v>
                </c:pt>
                <c:pt idx="7">
                  <c:v>0.657882152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Random!$C$10:$J$10</c:f>
              <c:numCache>
                <c:formatCode>General</c:formatCode>
                <c:ptCount val="8"/>
                <c:pt idx="0">
                  <c:v>0.004749425</c:v>
                </c:pt>
                <c:pt idx="1">
                  <c:v>0.009837588</c:v>
                </c:pt>
                <c:pt idx="2">
                  <c:v>0.019758374</c:v>
                </c:pt>
                <c:pt idx="3">
                  <c:v>0.035045521</c:v>
                </c:pt>
                <c:pt idx="4">
                  <c:v>0.08750067</c:v>
                </c:pt>
                <c:pt idx="5">
                  <c:v>0.195634222</c:v>
                </c:pt>
                <c:pt idx="6">
                  <c:v>0.391268444</c:v>
                </c:pt>
                <c:pt idx="7">
                  <c:v>0.782536888</c:v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Random!$C$11:$J$11</c:f>
              <c:numCache>
                <c:formatCode>General</c:formatCode>
                <c:ptCount val="8"/>
                <c:pt idx="0">
                  <c:v>0.009900622</c:v>
                </c:pt>
                <c:pt idx="1">
                  <c:v>0.02120931</c:v>
                </c:pt>
                <c:pt idx="2">
                  <c:v>0.026840046</c:v>
                </c:pt>
                <c:pt idx="3">
                  <c:v>0.052461975</c:v>
                </c:pt>
                <c:pt idx="4">
                  <c:v>0.116516706</c:v>
                </c:pt>
                <c:pt idx="5">
                  <c:v>0.282659824</c:v>
                </c:pt>
                <c:pt idx="6">
                  <c:v>0.565319648</c:v>
                </c:pt>
                <c:pt idx="7">
                  <c:v>1.130639296</c:v>
                </c:pt>
              </c:numCache>
            </c:numRef>
          </c:val>
        </c:ser>
        <c:ser>
          <c:idx val="7"/>
          <c:order val="7"/>
          <c:spPr>
            <a:solidFill>
              <a:srgbClr val="aecf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Random!$C$12:$J$12</c:f>
              <c:numCache>
                <c:formatCode>General</c:formatCode>
                <c:ptCount val="8"/>
                <c:pt idx="0">
                  <c:v>0.00628975</c:v>
                </c:pt>
                <c:pt idx="1">
                  <c:v>0.010362139</c:v>
                </c:pt>
                <c:pt idx="2">
                  <c:v>0.022995933</c:v>
                </c:pt>
                <c:pt idx="3">
                  <c:v>0.055989253</c:v>
                </c:pt>
                <c:pt idx="4">
                  <c:v>0.124754983</c:v>
                </c:pt>
                <c:pt idx="5">
                  <c:v>0.403016923</c:v>
                </c:pt>
                <c:pt idx="6">
                  <c:v>0.806033846</c:v>
                </c:pt>
                <c:pt idx="7">
                  <c:v>1.612067692</c:v>
                </c:pt>
              </c:numCache>
            </c:numRef>
          </c:val>
        </c:ser>
        <c:ser>
          <c:idx val="8"/>
          <c:order val="8"/>
          <c:spPr>
            <a:solidFill>
              <a:srgbClr val="4b1f6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Random!$C$4:$J$4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Random!$C$13:$J$13</c:f>
              <c:numCache>
                <c:formatCode>General</c:formatCode>
                <c:ptCount val="8"/>
                <c:pt idx="0">
                  <c:v>0.005216508</c:v>
                </c:pt>
                <c:pt idx="1">
                  <c:v>0.009394662</c:v>
                </c:pt>
                <c:pt idx="2">
                  <c:v>0.019846011</c:v>
                </c:pt>
                <c:pt idx="3">
                  <c:v>0.046948823</c:v>
                </c:pt>
                <c:pt idx="4">
                  <c:v>0.141552972</c:v>
                </c:pt>
                <c:pt idx="5">
                  <c:v>0.234294804</c:v>
                </c:pt>
                <c:pt idx="6">
                  <c:v>0.468589608</c:v>
                </c:pt>
                <c:pt idx="7">
                  <c:v>0.937179216</c:v>
                </c:pt>
              </c:numCache>
            </c:numRef>
          </c:val>
        </c:ser>
        <c:gapWidth val="100"/>
        <c:overlap val="0"/>
        <c:axId val="82825898"/>
        <c:axId val="21954597"/>
      </c:barChart>
      <c:catAx>
        <c:axId val="8282589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954597"/>
        <c:crosses val="autoZero"/>
        <c:auto val="1"/>
        <c:lblAlgn val="ctr"/>
        <c:lblOffset val="100"/>
      </c:catAx>
      <c:valAx>
        <c:axId val="219545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82589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Comparisons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Random!$C$18:$J$18</c:f>
              <c:numCache>
                <c:formatCode>General</c:formatCode>
                <c:ptCount val="8"/>
                <c:pt idx="0">
                  <c:v>1727370</c:v>
                </c:pt>
                <c:pt idx="1">
                  <c:v>3688410</c:v>
                </c:pt>
                <c:pt idx="2">
                  <c:v>7857516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Random!$C$19:$J$19</c:f>
              <c:numCache>
                <c:formatCode>General</c:formatCode>
                <c:ptCount val="8"/>
                <c:pt idx="0">
                  <c:v>3300537</c:v>
                </c:pt>
                <c:pt idx="1">
                  <c:v>7078896</c:v>
                </c:pt>
                <c:pt idx="2">
                  <c:v>15115016</c:v>
                </c:pt>
                <c:pt idx="3">
                  <c:v>32098282</c:v>
                </c:pt>
                <c:pt idx="4">
                  <c:v>68132869</c:v>
                </c:pt>
                <c:pt idx="5">
                  <c:v>143499694</c:v>
                </c:pt>
                <c:pt idx="6">
                  <c:v>286999388</c:v>
                </c:pt>
                <c:pt idx="7">
                  <c:v>573998776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Random!$C$20:$J$20</c:f>
              <c:numCache>
                <c:formatCode>General</c:formatCode>
                <c:ptCount val="8"/>
                <c:pt idx="0">
                  <c:v>6143229</c:v>
                </c:pt>
                <c:pt idx="1">
                  <c:v>13252543</c:v>
                </c:pt>
                <c:pt idx="2">
                  <c:v>28394973</c:v>
                </c:pt>
                <c:pt idx="3">
                  <c:v>60446962</c:v>
                </c:pt>
                <c:pt idx="4">
                  <c:v>128556107</c:v>
                </c:pt>
                <c:pt idx="5">
                  <c:v>272617078</c:v>
                </c:pt>
                <c:pt idx="6">
                  <c:v>545234156</c:v>
                </c:pt>
                <c:pt idx="7">
                  <c:v>1090468312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Random!$C$21:$J$21</c:f>
              <c:numCache>
                <c:formatCode>General</c:formatCode>
                <c:ptCount val="8"/>
                <c:pt idx="0">
                  <c:v>8432174</c:v>
                </c:pt>
                <c:pt idx="1">
                  <c:v>18322050</c:v>
                </c:pt>
                <c:pt idx="2">
                  <c:v>39461357</c:v>
                </c:pt>
                <c:pt idx="3">
                  <c:v>84439321</c:v>
                </c:pt>
                <c:pt idx="4">
                  <c:v>180499044</c:v>
                </c:pt>
                <c:pt idx="5">
                  <c:v>383868599</c:v>
                </c:pt>
                <c:pt idx="6">
                  <c:v>767737198</c:v>
                </c:pt>
                <c:pt idx="7">
                  <c:v>1535474396</c:v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Random!$C$22:$J$22</c:f>
              <c:numCache>
                <c:formatCode>General</c:formatCode>
                <c:ptCount val="8"/>
                <c:pt idx="0">
                  <c:v>11742220</c:v>
                </c:pt>
                <c:pt idx="1">
                  <c:v>25399769</c:v>
                </c:pt>
                <c:pt idx="2">
                  <c:v>54597243</c:v>
                </c:pt>
                <c:pt idx="3">
                  <c:v>116546057</c:v>
                </c:pt>
                <c:pt idx="4">
                  <c:v>248588585</c:v>
                </c:pt>
                <c:pt idx="5">
                  <c:v>527987444</c:v>
                </c:pt>
                <c:pt idx="6">
                  <c:v>1055974888</c:v>
                </c:pt>
                <c:pt idx="7">
                  <c:v>2111949776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Random!$C$23:$J$23</c:f>
              <c:numCache>
                <c:formatCode>General</c:formatCode>
                <c:ptCount val="8"/>
                <c:pt idx="0">
                  <c:v>15194126</c:v>
                </c:pt>
                <c:pt idx="1">
                  <c:v>32763186</c:v>
                </c:pt>
                <c:pt idx="2">
                  <c:v>70314137</c:v>
                </c:pt>
                <c:pt idx="3">
                  <c:v>149851847</c:v>
                </c:pt>
                <c:pt idx="4">
                  <c:v>319077537</c:v>
                </c:pt>
                <c:pt idx="5">
                  <c:v>676135309</c:v>
                </c:pt>
                <c:pt idx="6">
                  <c:v>1352270618</c:v>
                </c:pt>
                <c:pt idx="7">
                  <c:v>2704541236</c:v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Random!$C$24:$J$24</c:f>
              <c:numCache>
                <c:formatCode>General</c:formatCode>
                <c:ptCount val="8"/>
                <c:pt idx="0">
                  <c:v>18683609</c:v>
                </c:pt>
                <c:pt idx="1">
                  <c:v>40240155</c:v>
                </c:pt>
                <c:pt idx="2">
                  <c:v>86267854</c:v>
                </c:pt>
                <c:pt idx="3">
                  <c:v>183759249</c:v>
                </c:pt>
                <c:pt idx="4">
                  <c:v>390890630</c:v>
                </c:pt>
                <c:pt idx="5">
                  <c:v>827768331</c:v>
                </c:pt>
                <c:pt idx="6">
                  <c:v>1655536662</c:v>
                </c:pt>
                <c:pt idx="7">
                  <c:v>3311073324</c:v>
                </c:pt>
              </c:numCache>
            </c:numRef>
          </c:val>
        </c:ser>
        <c:ser>
          <c:idx val="7"/>
          <c:order val="7"/>
          <c:spPr>
            <a:solidFill>
              <a:srgbClr val="aecf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Random!$C$25:$J$25</c:f>
              <c:numCache>
                <c:formatCode>General</c:formatCode>
                <c:ptCount val="8"/>
                <c:pt idx="0">
                  <c:v>22099720</c:v>
                </c:pt>
                <c:pt idx="1">
                  <c:v>47573461</c:v>
                </c:pt>
                <c:pt idx="2">
                  <c:v>101933234</c:v>
                </c:pt>
                <c:pt idx="3">
                  <c:v>217090480</c:v>
                </c:pt>
                <c:pt idx="4">
                  <c:v>461551767</c:v>
                </c:pt>
                <c:pt idx="5">
                  <c:v>977094239</c:v>
                </c:pt>
                <c:pt idx="6">
                  <c:v>1954188478</c:v>
                </c:pt>
                <c:pt idx="7">
                  <c:v>3908376956</c:v>
                </c:pt>
              </c:numCache>
            </c:numRef>
          </c:val>
        </c:ser>
        <c:ser>
          <c:idx val="8"/>
          <c:order val="8"/>
          <c:spPr>
            <a:solidFill>
              <a:srgbClr val="4b1f6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Random!$C$17:$J$17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Random!$C$26:$J$26</c:f>
              <c:numCache>
                <c:formatCode>General</c:formatCode>
                <c:ptCount val="8"/>
                <c:pt idx="0">
                  <c:v>25832200</c:v>
                </c:pt>
                <c:pt idx="1">
                  <c:v>55538421</c:v>
                </c:pt>
                <c:pt idx="2">
                  <c:v>118863154</c:v>
                </c:pt>
                <c:pt idx="3">
                  <c:v>252950320</c:v>
                </c:pt>
                <c:pt idx="4">
                  <c:v>537271447</c:v>
                </c:pt>
                <c:pt idx="5">
                  <c:v>1136533599</c:v>
                </c:pt>
                <c:pt idx="6">
                  <c:v>2273067198</c:v>
                </c:pt>
                <c:pt idx="7">
                  <c:v>4546134396</c:v>
                </c:pt>
              </c:numCache>
            </c:numRef>
          </c:val>
        </c:ser>
        <c:gapWidth val="100"/>
        <c:overlap val="0"/>
        <c:axId val="97388392"/>
        <c:axId val="76771248"/>
      </c:barChart>
      <c:catAx>
        <c:axId val="97388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771248"/>
        <c:crosses val="autoZero"/>
        <c:auto val="1"/>
        <c:lblAlgn val="ctr"/>
        <c:lblOffset val="100"/>
      </c:catAx>
      <c:valAx>
        <c:axId val="767712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3883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Moves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Random!$C$31:$J$31</c:f>
              <c:numCache>
                <c:formatCode>General</c:formatCode>
                <c:ptCount val="8"/>
                <c:pt idx="0">
                  <c:v>259105</c:v>
                </c:pt>
                <c:pt idx="1">
                  <c:v>553261</c:v>
                </c:pt>
                <c:pt idx="2">
                  <c:v>1178627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Random!$C$32:$J$32</c:f>
              <c:numCache>
                <c:formatCode>General</c:formatCode>
                <c:ptCount val="8"/>
                <c:pt idx="0">
                  <c:v>307038</c:v>
                </c:pt>
                <c:pt idx="1">
                  <c:v>649805</c:v>
                </c:pt>
                <c:pt idx="2">
                  <c:v>1371281</c:v>
                </c:pt>
                <c:pt idx="3">
                  <c:v>2883143</c:v>
                </c:pt>
                <c:pt idx="4">
                  <c:v>6061862</c:v>
                </c:pt>
                <c:pt idx="5">
                  <c:v>12664970</c:v>
                </c:pt>
                <c:pt idx="6">
                  <c:v>25329940</c:v>
                </c:pt>
                <c:pt idx="7">
                  <c:v>50659880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Random!$C$33:$J$33</c:f>
              <c:numCache>
                <c:formatCode>General</c:formatCode>
                <c:ptCount val="8"/>
                <c:pt idx="0">
                  <c:v>627214</c:v>
                </c:pt>
                <c:pt idx="1">
                  <c:v>1327321</c:v>
                </c:pt>
                <c:pt idx="2">
                  <c:v>2796075</c:v>
                </c:pt>
                <c:pt idx="3">
                  <c:v>5866081</c:v>
                </c:pt>
                <c:pt idx="4">
                  <c:v>12308063</c:v>
                </c:pt>
                <c:pt idx="5">
                  <c:v>25778933</c:v>
                </c:pt>
                <c:pt idx="6">
                  <c:v>51557866</c:v>
                </c:pt>
                <c:pt idx="7">
                  <c:v>103115732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Random!$C$34:$J$34</c:f>
              <c:numCache>
                <c:formatCode>General</c:formatCode>
                <c:ptCount val="8"/>
                <c:pt idx="0">
                  <c:v>1245308</c:v>
                </c:pt>
                <c:pt idx="1">
                  <c:v>2595800</c:v>
                </c:pt>
                <c:pt idx="2">
                  <c:v>5404871</c:v>
                </c:pt>
                <c:pt idx="3">
                  <c:v>11226511</c:v>
                </c:pt>
                <c:pt idx="4">
                  <c:v>23320334</c:v>
                </c:pt>
                <c:pt idx="5">
                  <c:v>48364732</c:v>
                </c:pt>
                <c:pt idx="6">
                  <c:v>96729464</c:v>
                </c:pt>
                <c:pt idx="7">
                  <c:v>193458928</c:v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Random!$C$35:$J$35</c:f>
              <c:numCache>
                <c:formatCode>General</c:formatCode>
                <c:ptCount val="8"/>
                <c:pt idx="0">
                  <c:v>1552973</c:v>
                </c:pt>
                <c:pt idx="1">
                  <c:v>3245604</c:v>
                </c:pt>
                <c:pt idx="2">
                  <c:v>6777857</c:v>
                </c:pt>
                <c:pt idx="3">
                  <c:v>14110084</c:v>
                </c:pt>
                <c:pt idx="4">
                  <c:v>29378361</c:v>
                </c:pt>
                <c:pt idx="5">
                  <c:v>61076071</c:v>
                </c:pt>
                <c:pt idx="6">
                  <c:v>122152142</c:v>
                </c:pt>
                <c:pt idx="7">
                  <c:v>244304284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Random!$C$36:$J$36</c:f>
              <c:numCache>
                <c:formatCode>General</c:formatCode>
                <c:ptCount val="8"/>
                <c:pt idx="0">
                  <c:v>1868243</c:v>
                </c:pt>
                <c:pt idx="1">
                  <c:v>3910461</c:v>
                </c:pt>
                <c:pt idx="2">
                  <c:v>8181664</c:v>
                </c:pt>
                <c:pt idx="3">
                  <c:v>17057926</c:v>
                </c:pt>
                <c:pt idx="4">
                  <c:v>35565353</c:v>
                </c:pt>
                <c:pt idx="5">
                  <c:v>73987592</c:v>
                </c:pt>
                <c:pt idx="6">
                  <c:v>147975184</c:v>
                </c:pt>
                <c:pt idx="7">
                  <c:v>295950368</c:v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Random!$C$37:$J$37</c:f>
              <c:numCache>
                <c:formatCode>General</c:formatCode>
                <c:ptCount val="8"/>
                <c:pt idx="0">
                  <c:v>2567293</c:v>
                </c:pt>
                <c:pt idx="1">
                  <c:v>5407917</c:v>
                </c:pt>
                <c:pt idx="2">
                  <c:v>11376222</c:v>
                </c:pt>
                <c:pt idx="3">
                  <c:v>23847361</c:v>
                </c:pt>
                <c:pt idx="4">
                  <c:v>49944029</c:v>
                </c:pt>
                <c:pt idx="5">
                  <c:v>104346563</c:v>
                </c:pt>
                <c:pt idx="6">
                  <c:v>208693126</c:v>
                </c:pt>
                <c:pt idx="7">
                  <c:v>417386252</c:v>
                </c:pt>
              </c:numCache>
            </c:numRef>
          </c:val>
        </c:ser>
        <c:ser>
          <c:idx val="7"/>
          <c:order val="7"/>
          <c:spPr>
            <a:solidFill>
              <a:srgbClr val="aecf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Random!$C$38:$J$38</c:f>
              <c:numCache>
                <c:formatCode>General</c:formatCode>
                <c:ptCount val="8"/>
                <c:pt idx="0">
                  <c:v>3313789</c:v>
                </c:pt>
                <c:pt idx="1">
                  <c:v>7000909</c:v>
                </c:pt>
                <c:pt idx="2">
                  <c:v>14762206</c:v>
                </c:pt>
                <c:pt idx="3">
                  <c:v>31019329</c:v>
                </c:pt>
                <c:pt idx="4">
                  <c:v>65087965</c:v>
                </c:pt>
                <c:pt idx="5">
                  <c:v>136234435</c:v>
                </c:pt>
                <c:pt idx="6">
                  <c:v>272468870</c:v>
                </c:pt>
                <c:pt idx="7">
                  <c:v>544937740</c:v>
                </c:pt>
              </c:numCache>
            </c:numRef>
          </c:val>
        </c:ser>
        <c:ser>
          <c:idx val="8"/>
          <c:order val="8"/>
          <c:spPr>
            <a:solidFill>
              <a:srgbClr val="4b1f6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Random!$C$30:$J$30</c:f>
              <c:strCache>
                <c:ptCount val="8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1600000</c:v>
                </c:pt>
                <c:pt idx="7">
                  <c:v>3200000</c:v>
                </c:pt>
              </c:strCache>
            </c:strRef>
          </c:cat>
          <c:val>
            <c:numRef>
              <c:f>Random!$C$39:$J$39</c:f>
              <c:numCache>
                <c:formatCode>General</c:formatCode>
                <c:ptCount val="8"/>
                <c:pt idx="0">
                  <c:v>4060285</c:v>
                </c:pt>
                <c:pt idx="1">
                  <c:v>8593901</c:v>
                </c:pt>
                <c:pt idx="2">
                  <c:v>18148190</c:v>
                </c:pt>
                <c:pt idx="3">
                  <c:v>38191297</c:v>
                </c:pt>
                <c:pt idx="4">
                  <c:v>80231901</c:v>
                </c:pt>
                <c:pt idx="5">
                  <c:v>168122307</c:v>
                </c:pt>
                <c:pt idx="6">
                  <c:v>336244614</c:v>
                </c:pt>
                <c:pt idx="7">
                  <c:v>672489228</c:v>
                </c:pt>
              </c:numCache>
            </c:numRef>
          </c:val>
        </c:ser>
        <c:gapWidth val="100"/>
        <c:overlap val="0"/>
        <c:axId val="72601766"/>
        <c:axId val="28600568"/>
      </c:barChart>
      <c:catAx>
        <c:axId val="726017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600568"/>
        <c:crosses val="autoZero"/>
        <c:auto val="1"/>
        <c:lblAlgn val="ctr"/>
        <c:lblOffset val="100"/>
      </c:catAx>
      <c:valAx>
        <c:axId val="286005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6017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363240</xdr:colOff>
      <xdr:row>0</xdr:row>
      <xdr:rowOff>65160</xdr:rowOff>
    </xdr:from>
    <xdr:to>
      <xdr:col>17</xdr:col>
      <xdr:colOff>433080</xdr:colOff>
      <xdr:row>20</xdr:row>
      <xdr:rowOff>53640</xdr:rowOff>
    </xdr:to>
    <xdr:graphicFrame>
      <xdr:nvGraphicFramePr>
        <xdr:cNvPr id="0" name=""/>
        <xdr:cNvGraphicFramePr/>
      </xdr:nvGraphicFramePr>
      <xdr:xfrm>
        <a:off x="8490960" y="65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432360</xdr:colOff>
      <xdr:row>22</xdr:row>
      <xdr:rowOff>17280</xdr:rowOff>
    </xdr:from>
    <xdr:to>
      <xdr:col>17</xdr:col>
      <xdr:colOff>502200</xdr:colOff>
      <xdr:row>42</xdr:row>
      <xdr:rowOff>5760</xdr:rowOff>
    </xdr:to>
    <xdr:graphicFrame>
      <xdr:nvGraphicFramePr>
        <xdr:cNvPr id="1" name=""/>
        <xdr:cNvGraphicFramePr/>
      </xdr:nvGraphicFramePr>
      <xdr:xfrm>
        <a:off x="8560080" y="3593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194400</xdr:colOff>
      <xdr:row>40</xdr:row>
      <xdr:rowOff>61200</xdr:rowOff>
    </xdr:from>
    <xdr:to>
      <xdr:col>9</xdr:col>
      <xdr:colOff>264240</xdr:colOff>
      <xdr:row>60</xdr:row>
      <xdr:rowOff>49680</xdr:rowOff>
    </xdr:to>
    <xdr:graphicFrame>
      <xdr:nvGraphicFramePr>
        <xdr:cNvPr id="2" name=""/>
        <xdr:cNvGraphicFramePr/>
      </xdr:nvGraphicFramePr>
      <xdr:xfrm>
        <a:off x="1819800" y="6563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363240</xdr:colOff>
      <xdr:row>1</xdr:row>
      <xdr:rowOff>132120</xdr:rowOff>
    </xdr:from>
    <xdr:to>
      <xdr:col>17</xdr:col>
      <xdr:colOff>433080</xdr:colOff>
      <xdr:row>21</xdr:row>
      <xdr:rowOff>120600</xdr:rowOff>
    </xdr:to>
    <xdr:graphicFrame>
      <xdr:nvGraphicFramePr>
        <xdr:cNvPr id="3" name=""/>
        <xdr:cNvGraphicFramePr/>
      </xdr:nvGraphicFramePr>
      <xdr:xfrm>
        <a:off x="8490960" y="294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482400</xdr:colOff>
      <xdr:row>23</xdr:row>
      <xdr:rowOff>17280</xdr:rowOff>
    </xdr:from>
    <xdr:to>
      <xdr:col>17</xdr:col>
      <xdr:colOff>552240</xdr:colOff>
      <xdr:row>43</xdr:row>
      <xdr:rowOff>5760</xdr:rowOff>
    </xdr:to>
    <xdr:graphicFrame>
      <xdr:nvGraphicFramePr>
        <xdr:cNvPr id="4" name=""/>
        <xdr:cNvGraphicFramePr/>
      </xdr:nvGraphicFramePr>
      <xdr:xfrm>
        <a:off x="8610120" y="3755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581400</xdr:colOff>
      <xdr:row>40</xdr:row>
      <xdr:rowOff>32760</xdr:rowOff>
    </xdr:from>
    <xdr:to>
      <xdr:col>8</xdr:col>
      <xdr:colOff>651240</xdr:colOff>
      <xdr:row>60</xdr:row>
      <xdr:rowOff>21240</xdr:rowOff>
    </xdr:to>
    <xdr:graphicFrame>
      <xdr:nvGraphicFramePr>
        <xdr:cNvPr id="5" name=""/>
        <xdr:cNvGraphicFramePr/>
      </xdr:nvGraphicFramePr>
      <xdr:xfrm>
        <a:off x="1393920" y="6535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669960</xdr:colOff>
      <xdr:row>1</xdr:row>
      <xdr:rowOff>7920</xdr:rowOff>
    </xdr:from>
    <xdr:to>
      <xdr:col>17</xdr:col>
      <xdr:colOff>739800</xdr:colOff>
      <xdr:row>20</xdr:row>
      <xdr:rowOff>158760</xdr:rowOff>
    </xdr:to>
    <xdr:graphicFrame>
      <xdr:nvGraphicFramePr>
        <xdr:cNvPr id="6" name=""/>
        <xdr:cNvGraphicFramePr/>
      </xdr:nvGraphicFramePr>
      <xdr:xfrm>
        <a:off x="8797680" y="1702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511560</xdr:colOff>
      <xdr:row>22</xdr:row>
      <xdr:rowOff>55080</xdr:rowOff>
    </xdr:from>
    <xdr:to>
      <xdr:col>17</xdr:col>
      <xdr:colOff>581400</xdr:colOff>
      <xdr:row>42</xdr:row>
      <xdr:rowOff>43560</xdr:rowOff>
    </xdr:to>
    <xdr:graphicFrame>
      <xdr:nvGraphicFramePr>
        <xdr:cNvPr id="7" name=""/>
        <xdr:cNvGraphicFramePr/>
      </xdr:nvGraphicFramePr>
      <xdr:xfrm>
        <a:off x="8639280" y="3631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25920</xdr:colOff>
      <xdr:row>41</xdr:row>
      <xdr:rowOff>23400</xdr:rowOff>
    </xdr:from>
    <xdr:to>
      <xdr:col>9</xdr:col>
      <xdr:colOff>95760</xdr:colOff>
      <xdr:row>61</xdr:row>
      <xdr:rowOff>11880</xdr:rowOff>
    </xdr:to>
    <xdr:graphicFrame>
      <xdr:nvGraphicFramePr>
        <xdr:cNvPr id="8" name=""/>
        <xdr:cNvGraphicFramePr/>
      </xdr:nvGraphicFramePr>
      <xdr:xfrm>
        <a:off x="1651320" y="6688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0" activeCellId="0" sqref="J4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C4" s="0" t="n">
        <v>25000</v>
      </c>
      <c r="D4" s="0" t="n">
        <v>50000</v>
      </c>
      <c r="E4" s="0" t="n">
        <v>100000</v>
      </c>
      <c r="F4" s="0" t="n">
        <v>200000</v>
      </c>
      <c r="G4" s="0" t="n">
        <v>400000</v>
      </c>
      <c r="H4" s="0" t="n">
        <v>800000</v>
      </c>
      <c r="I4" s="0" t="n">
        <v>1600000</v>
      </c>
      <c r="J4" s="0" t="n">
        <v>3200000</v>
      </c>
    </row>
    <row r="5" customFormat="false" ht="12.8" hidden="false" customHeight="false" outlineLevel="0" collapsed="false">
      <c r="A5" s="0" t="s">
        <v>2</v>
      </c>
      <c r="C5" s="0" t="n">
        <v>0.325155732</v>
      </c>
      <c r="D5" s="0" t="n">
        <v>1.325790791</v>
      </c>
      <c r="E5" s="0" t="n">
        <v>5.380248613</v>
      </c>
    </row>
    <row r="6" customFormat="false" ht="12.8" hidden="false" customHeight="false" outlineLevel="0" collapsed="false">
      <c r="A6" s="0" t="s">
        <v>3</v>
      </c>
      <c r="C6" s="0" t="n">
        <v>0.001067615</v>
      </c>
      <c r="D6" s="0" t="n">
        <v>0.002048197</v>
      </c>
      <c r="E6" s="0" t="n">
        <v>0.004285273</v>
      </c>
      <c r="F6" s="0" t="n">
        <v>0.009203799</v>
      </c>
      <c r="G6" s="0" t="n">
        <v>0.02108324</v>
      </c>
      <c r="H6" s="0" t="n">
        <v>0.044104089</v>
      </c>
      <c r="I6" s="0" t="n">
        <f aca="false">0.044104089*2</f>
        <v>0.088208178</v>
      </c>
      <c r="J6" s="0" t="n">
        <f aca="false">0.044104089*2*2</f>
        <v>0.176416356</v>
      </c>
    </row>
    <row r="7" customFormat="false" ht="12.8" hidden="false" customHeight="false" outlineLevel="0" collapsed="false">
      <c r="A7" s="0" t="s">
        <v>4</v>
      </c>
      <c r="C7" s="1" t="n">
        <v>0.000973053</v>
      </c>
      <c r="D7" s="0" t="n">
        <v>0.002072691</v>
      </c>
      <c r="E7" s="0" t="n">
        <v>0.004114979</v>
      </c>
      <c r="F7" s="0" t="n">
        <v>0.00870993</v>
      </c>
      <c r="G7" s="0" t="n">
        <v>0.026791596</v>
      </c>
      <c r="H7" s="0" t="n">
        <v>0.045561746</v>
      </c>
      <c r="I7" s="0" t="n">
        <f aca="false">0.045561746*2</f>
        <v>0.091123492</v>
      </c>
      <c r="J7" s="0" t="n">
        <f aca="false">0.045561746*2*2</f>
        <v>0.182246984</v>
      </c>
    </row>
    <row r="8" customFormat="false" ht="12.8" hidden="false" customHeight="false" outlineLevel="0" collapsed="false">
      <c r="A8" s="0" t="s">
        <v>5</v>
      </c>
      <c r="C8" s="1" t="n">
        <v>0.000829766</v>
      </c>
      <c r="D8" s="0" t="n">
        <v>0.001389103</v>
      </c>
      <c r="E8" s="0" t="n">
        <v>0.003084718</v>
      </c>
      <c r="F8" s="0" t="n">
        <v>0.006514667</v>
      </c>
      <c r="G8" s="0" t="n">
        <v>0.016472378</v>
      </c>
      <c r="H8" s="0" t="n">
        <v>0.050523853</v>
      </c>
      <c r="I8" s="0" t="n">
        <f aca="false">0.050523853*2</f>
        <v>0.101047706</v>
      </c>
      <c r="J8" s="0" t="n">
        <f aca="false">0.050523853*2*2</f>
        <v>0.202095412</v>
      </c>
    </row>
    <row r="9" customFormat="false" ht="12.8" hidden="false" customHeight="false" outlineLevel="0" collapsed="false">
      <c r="A9" s="0" t="s">
        <v>6</v>
      </c>
      <c r="C9" s="0" t="n">
        <v>0.001004843</v>
      </c>
      <c r="D9" s="0" t="n">
        <v>0.002023408</v>
      </c>
      <c r="E9" s="0" t="n">
        <v>0.004508752</v>
      </c>
      <c r="F9" s="0" t="n">
        <v>0.008906187</v>
      </c>
      <c r="G9" s="0" t="n">
        <v>0.026537183</v>
      </c>
      <c r="H9" s="0" t="n">
        <v>0.06030826</v>
      </c>
      <c r="I9" s="0" t="n">
        <f aca="false">0.06030826*2</f>
        <v>0.12061652</v>
      </c>
      <c r="J9" s="0" t="n">
        <f aca="false">0.06030826*2*2</f>
        <v>0.24123304</v>
      </c>
    </row>
    <row r="10" customFormat="false" ht="12.8" hidden="false" customHeight="false" outlineLevel="0" collapsed="false">
      <c r="A10" s="0" t="s">
        <v>7</v>
      </c>
      <c r="C10" s="0" t="n">
        <v>0.001283539</v>
      </c>
      <c r="D10" s="0" t="n">
        <v>0.002523465</v>
      </c>
      <c r="E10" s="0" t="n">
        <v>0.005523405</v>
      </c>
      <c r="F10" s="0" t="n">
        <v>0.0113428</v>
      </c>
      <c r="G10" s="0" t="n">
        <v>0.030134483</v>
      </c>
      <c r="H10" s="0" t="n">
        <v>0.070322208</v>
      </c>
      <c r="I10" s="0" t="n">
        <f aca="false">0.070322208*2</f>
        <v>0.140644416</v>
      </c>
      <c r="J10" s="0" t="n">
        <f aca="false">0.070322208*2*2</f>
        <v>0.281288832</v>
      </c>
    </row>
    <row r="11" customFormat="false" ht="12.8" hidden="false" customHeight="false" outlineLevel="0" collapsed="false">
      <c r="A11" s="0" t="s">
        <v>8</v>
      </c>
      <c r="C11" s="0" t="n">
        <v>0.002284379</v>
      </c>
      <c r="D11" s="0" t="n">
        <v>0.004491226</v>
      </c>
      <c r="E11" s="0" t="n">
        <v>0.009577329</v>
      </c>
      <c r="F11" s="0" t="n">
        <v>0.019868893</v>
      </c>
      <c r="G11" s="0" t="n">
        <v>0.049754116</v>
      </c>
      <c r="H11" s="0" t="n">
        <v>0.101812733</v>
      </c>
      <c r="I11" s="0" t="n">
        <f aca="false">0.101812733*2</f>
        <v>0.203625466</v>
      </c>
      <c r="J11" s="0" t="n">
        <f aca="false">0.101812733*2*2</f>
        <v>0.407250932</v>
      </c>
    </row>
    <row r="12" customFormat="false" ht="12.8" hidden="false" customHeight="false" outlineLevel="0" collapsed="false">
      <c r="A12" s="0" t="s">
        <v>9</v>
      </c>
      <c r="C12" s="0" t="n">
        <v>0.002032159</v>
      </c>
      <c r="D12" s="0" t="n">
        <v>0.004253442</v>
      </c>
      <c r="E12" s="0" t="n">
        <v>0.008855624</v>
      </c>
      <c r="F12" s="0" t="n">
        <v>0.022477792</v>
      </c>
      <c r="G12" s="0" t="n">
        <v>0.053105908</v>
      </c>
      <c r="H12" s="0" t="n">
        <v>0.104744527</v>
      </c>
      <c r="I12" s="0" t="n">
        <f aca="false">0.104744527*2</f>
        <v>0.209489054</v>
      </c>
      <c r="J12" s="0" t="n">
        <f aca="false">0.104744527*2*2</f>
        <v>0.418978108</v>
      </c>
    </row>
    <row r="13" customFormat="false" ht="12.8" hidden="false" customHeight="false" outlineLevel="0" collapsed="false">
      <c r="A13" s="0" t="s">
        <v>10</v>
      </c>
      <c r="C13" s="0" t="n">
        <v>0.001547892</v>
      </c>
      <c r="D13" s="0" t="n">
        <v>0.003091697</v>
      </c>
      <c r="E13" s="0" t="n">
        <v>0.006796072</v>
      </c>
      <c r="F13" s="0" t="n">
        <v>0.014657085</v>
      </c>
      <c r="G13" s="0" t="n">
        <v>0.039002745</v>
      </c>
      <c r="H13" s="0" t="n">
        <v>0.086364625</v>
      </c>
      <c r="I13" s="0" t="n">
        <f aca="false">0.086364625*2</f>
        <v>0.17272925</v>
      </c>
      <c r="J13" s="0" t="n">
        <f aca="false">0.086364625*2*2</f>
        <v>0.3454585</v>
      </c>
    </row>
    <row r="16" customFormat="false" ht="12.8" hidden="false" customHeight="false" outlineLevel="0" collapsed="false">
      <c r="B16" s="0" t="s">
        <v>11</v>
      </c>
    </row>
    <row r="17" customFormat="false" ht="12.8" hidden="false" customHeight="false" outlineLevel="0" collapsed="false">
      <c r="C17" s="0" t="n">
        <v>25000</v>
      </c>
      <c r="D17" s="0" t="n">
        <v>50000</v>
      </c>
      <c r="E17" s="0" t="n">
        <v>100000</v>
      </c>
      <c r="F17" s="0" t="n">
        <v>200000</v>
      </c>
      <c r="G17" s="0" t="n">
        <v>400000</v>
      </c>
      <c r="H17" s="0" t="n">
        <v>800000</v>
      </c>
      <c r="I17" s="0" t="n">
        <v>1600000</v>
      </c>
      <c r="J17" s="0" t="n">
        <v>3200000</v>
      </c>
    </row>
    <row r="18" customFormat="false" ht="12.8" hidden="false" customHeight="false" outlineLevel="0" collapsed="false">
      <c r="A18" s="0" t="s">
        <v>2</v>
      </c>
      <c r="C18" s="0" t="n">
        <v>499980</v>
      </c>
      <c r="D18" s="0" t="n">
        <v>999980</v>
      </c>
      <c r="E18" s="0" t="n">
        <v>1999980</v>
      </c>
    </row>
    <row r="19" customFormat="false" ht="12.8" hidden="false" customHeight="false" outlineLevel="0" collapsed="false">
      <c r="A19" s="0" t="s">
        <v>3</v>
      </c>
      <c r="C19" s="0" t="n">
        <v>1322180</v>
      </c>
      <c r="D19" s="0" t="n">
        <v>2645530</v>
      </c>
      <c r="E19" s="0" t="n">
        <v>5292320</v>
      </c>
      <c r="F19" s="0" t="n">
        <v>10585990</v>
      </c>
      <c r="G19" s="0" t="n">
        <v>21173420</v>
      </c>
      <c r="H19" s="0" t="n">
        <v>42348370</v>
      </c>
      <c r="I19" s="0" t="n">
        <f aca="false">42348370*2</f>
        <v>84696740</v>
      </c>
      <c r="J19" s="0" t="n">
        <f aca="false">42348370*2*2</f>
        <v>169393480</v>
      </c>
    </row>
    <row r="20" customFormat="false" ht="12.8" hidden="false" customHeight="false" outlineLevel="0" collapsed="false">
      <c r="A20" s="0" t="s">
        <v>4</v>
      </c>
      <c r="C20" s="0" t="n">
        <v>983390</v>
      </c>
      <c r="D20" s="0" t="n">
        <v>1966200</v>
      </c>
      <c r="E20" s="0" t="n">
        <v>3931730</v>
      </c>
      <c r="F20" s="0" t="n">
        <v>7862700</v>
      </c>
      <c r="G20" s="0" t="n">
        <v>15724550</v>
      </c>
      <c r="H20" s="0" t="n">
        <v>31448160</v>
      </c>
      <c r="I20" s="0" t="n">
        <f aca="false">31448160*2</f>
        <v>62896320</v>
      </c>
      <c r="J20" s="0" t="n">
        <f aca="false">31448160*2*2</f>
        <v>125792640</v>
      </c>
    </row>
    <row r="21" customFormat="false" ht="12.8" hidden="false" customHeight="false" outlineLevel="0" collapsed="false">
      <c r="A21" s="0" t="s">
        <v>5</v>
      </c>
      <c r="C21" s="0" t="n">
        <v>784890</v>
      </c>
      <c r="D21" s="0" t="n">
        <v>1570640</v>
      </c>
      <c r="E21" s="0" t="n">
        <v>3142230</v>
      </c>
      <c r="F21" s="0" t="n">
        <v>6285500</v>
      </c>
      <c r="G21" s="0" t="n">
        <v>12572130</v>
      </c>
      <c r="H21" s="0" t="n">
        <v>25145480</v>
      </c>
      <c r="I21" s="0" t="n">
        <f aca="false">25145480*2</f>
        <v>50290960</v>
      </c>
      <c r="J21" s="0" t="n">
        <f aca="false">25145480*2*2</f>
        <v>100581920</v>
      </c>
    </row>
    <row r="22" customFormat="false" ht="12.8" hidden="false" customHeight="false" outlineLevel="0" collapsed="false">
      <c r="A22" s="0" t="s">
        <v>6</v>
      </c>
      <c r="C22" s="0" t="n">
        <v>1322180</v>
      </c>
      <c r="D22" s="0" t="n">
        <v>2645530</v>
      </c>
      <c r="E22" s="0" t="n">
        <v>5292320</v>
      </c>
      <c r="F22" s="0" t="n">
        <v>10585990</v>
      </c>
      <c r="G22" s="0" t="n">
        <v>21173420</v>
      </c>
      <c r="H22" s="0" t="n">
        <v>42348370</v>
      </c>
      <c r="I22" s="0" t="n">
        <f aca="false">42348370*2</f>
        <v>84696740</v>
      </c>
      <c r="J22" s="0" t="n">
        <f aca="false">42348370*2*2</f>
        <v>169393480</v>
      </c>
    </row>
    <row r="23" customFormat="false" ht="12.8" hidden="false" customHeight="false" outlineLevel="0" collapsed="false">
      <c r="A23" s="0" t="s">
        <v>7</v>
      </c>
      <c r="C23" s="0" t="n">
        <v>1522490</v>
      </c>
      <c r="D23" s="0" t="n">
        <v>3046380</v>
      </c>
      <c r="E23" s="0" t="n">
        <v>6094270</v>
      </c>
      <c r="F23" s="0" t="n">
        <v>12190160</v>
      </c>
      <c r="G23" s="0" t="n">
        <v>24382050</v>
      </c>
      <c r="H23" s="0" t="n">
        <v>48765940</v>
      </c>
      <c r="I23" s="0" t="n">
        <f aca="false">48765940*2</f>
        <v>97531880</v>
      </c>
      <c r="J23" s="0" t="n">
        <f aca="false">48765940*2*2</f>
        <v>195063760</v>
      </c>
    </row>
    <row r="24" customFormat="false" ht="12.8" hidden="false" customHeight="false" outlineLevel="0" collapsed="false">
      <c r="A24" s="0" t="s">
        <v>8</v>
      </c>
      <c r="C24" s="0" t="n">
        <v>2037550</v>
      </c>
      <c r="D24" s="0" t="n">
        <v>4325110</v>
      </c>
      <c r="E24" s="0" t="n">
        <v>9150230</v>
      </c>
      <c r="F24" s="0" t="n">
        <v>19300470</v>
      </c>
      <c r="G24" s="0" t="n">
        <v>40600950</v>
      </c>
      <c r="H24" s="0" t="n">
        <v>85201910</v>
      </c>
      <c r="I24" s="0" t="n">
        <f aca="false">85201910*2</f>
        <v>170403820</v>
      </c>
      <c r="J24" s="0" t="n">
        <f aca="false">85201910*2*2</f>
        <v>340807640</v>
      </c>
    </row>
    <row r="25" customFormat="false" ht="12.8" hidden="false" customHeight="false" outlineLevel="0" collapsed="false">
      <c r="A25" s="0" t="s">
        <v>9</v>
      </c>
      <c r="C25" s="0" t="n">
        <v>1787560</v>
      </c>
      <c r="D25" s="0" t="n">
        <v>3825120</v>
      </c>
      <c r="E25" s="0" t="n">
        <v>8150240</v>
      </c>
      <c r="F25" s="0" t="n">
        <v>17300480</v>
      </c>
      <c r="G25" s="0" t="n">
        <v>36600960</v>
      </c>
      <c r="H25" s="0" t="n">
        <v>77201920</v>
      </c>
      <c r="I25" s="0" t="n">
        <f aca="false">77201920*2</f>
        <v>154403840</v>
      </c>
      <c r="J25" s="0" t="n">
        <f aca="false">77201920*2*2</f>
        <v>308807680</v>
      </c>
    </row>
    <row r="26" customFormat="false" ht="12.8" hidden="false" customHeight="false" outlineLevel="0" collapsed="false">
      <c r="A26" s="0" t="s">
        <v>10</v>
      </c>
      <c r="C26" s="0" t="n">
        <v>3732480</v>
      </c>
      <c r="D26" s="0" t="n">
        <v>7964960</v>
      </c>
      <c r="E26" s="0" t="n">
        <v>16929920</v>
      </c>
      <c r="F26" s="0" t="n">
        <v>35859840</v>
      </c>
      <c r="G26" s="0" t="n">
        <v>75719680</v>
      </c>
      <c r="H26" s="0" t="n">
        <v>159439360</v>
      </c>
      <c r="I26" s="0" t="n">
        <f aca="false">159439360*2</f>
        <v>318878720</v>
      </c>
      <c r="J26" s="0" t="n">
        <f aca="false">159439360*2*2</f>
        <v>637757440</v>
      </c>
    </row>
    <row r="29" customFormat="false" ht="12.8" hidden="false" customHeight="false" outlineLevel="0" collapsed="false">
      <c r="B29" s="0" t="s">
        <v>12</v>
      </c>
    </row>
    <row r="30" customFormat="false" ht="12.8" hidden="false" customHeight="false" outlineLevel="0" collapsed="false">
      <c r="C30" s="0" t="n">
        <v>25000</v>
      </c>
      <c r="D30" s="0" t="n">
        <v>50000</v>
      </c>
      <c r="E30" s="0" t="n">
        <v>100000</v>
      </c>
      <c r="F30" s="0" t="n">
        <v>200000</v>
      </c>
      <c r="G30" s="0" t="n">
        <v>400000</v>
      </c>
      <c r="H30" s="0" t="n">
        <v>800000</v>
      </c>
      <c r="I30" s="0" t="n">
        <v>1600000</v>
      </c>
      <c r="J30" s="0" t="n">
        <v>3200000</v>
      </c>
    </row>
    <row r="31" customFormat="false" ht="12.8" hidden="false" customHeight="false" outlineLevel="0" collapsed="false">
      <c r="A31" s="0" t="s">
        <v>2</v>
      </c>
      <c r="C31" s="0" t="n">
        <v>74997</v>
      </c>
      <c r="D31" s="0" t="n">
        <v>149997</v>
      </c>
      <c r="E31" s="0" t="n">
        <v>299997</v>
      </c>
    </row>
    <row r="32" customFormat="false" ht="12.8" hidden="false" customHeight="false" outlineLevel="0" collapsed="false">
      <c r="A32" s="0" t="s">
        <v>3</v>
      </c>
      <c r="C32" s="0" t="n">
        <v>161498</v>
      </c>
      <c r="D32" s="0" t="n">
        <v>323138</v>
      </c>
      <c r="E32" s="0" t="n">
        <v>646430</v>
      </c>
      <c r="F32" s="0" t="n">
        <v>1293026</v>
      </c>
      <c r="G32" s="0" t="n">
        <v>2586230</v>
      </c>
      <c r="H32" s="0" t="n">
        <v>5172650</v>
      </c>
      <c r="I32" s="0" t="n">
        <f aca="false">5172650*2</f>
        <v>10345300</v>
      </c>
      <c r="J32" s="0" t="n">
        <f aca="false">5172650*2*2</f>
        <v>20690600</v>
      </c>
    </row>
    <row r="33" customFormat="false" ht="12.8" hidden="false" customHeight="false" outlineLevel="0" collapsed="false">
      <c r="A33" s="0" t="s">
        <v>4</v>
      </c>
      <c r="C33" s="0" t="n">
        <v>142718</v>
      </c>
      <c r="D33" s="0" t="n">
        <v>285762</v>
      </c>
      <c r="E33" s="0" t="n">
        <v>571882</v>
      </c>
      <c r="F33" s="0" t="n">
        <v>1144154</v>
      </c>
      <c r="G33" s="0" t="n">
        <v>2288730</v>
      </c>
      <c r="H33" s="0" t="n">
        <v>4577914</v>
      </c>
      <c r="I33" s="0" t="n">
        <f aca="false">4577914*2</f>
        <v>9155828</v>
      </c>
      <c r="J33" s="0" t="n">
        <f aca="false">4577914*2*2</f>
        <v>18311656</v>
      </c>
    </row>
    <row r="34" customFormat="false" ht="12.8" hidden="false" customHeight="false" outlineLevel="0" collapsed="false">
      <c r="A34" s="0" t="s">
        <v>5</v>
      </c>
      <c r="C34" s="0" t="n">
        <v>115460</v>
      </c>
      <c r="D34" s="0" t="n">
        <v>231020</v>
      </c>
      <c r="E34" s="0" t="n">
        <v>462152</v>
      </c>
      <c r="F34" s="0" t="n">
        <v>924428</v>
      </c>
      <c r="G34" s="0" t="n">
        <v>1848992</v>
      </c>
      <c r="H34" s="0" t="n">
        <v>3698132</v>
      </c>
      <c r="I34" s="0" t="n">
        <f aca="false">3698132*2</f>
        <v>7396264</v>
      </c>
      <c r="J34" s="0" t="n">
        <f aca="false">3698132*2*2</f>
        <v>14792528</v>
      </c>
    </row>
    <row r="35" customFormat="false" ht="12.8" hidden="false" customHeight="false" outlineLevel="0" collapsed="false">
      <c r="A35" s="0" t="s">
        <v>6</v>
      </c>
      <c r="C35" s="0" t="n">
        <v>161498</v>
      </c>
      <c r="D35" s="0" t="n">
        <v>323138</v>
      </c>
      <c r="E35" s="0" t="n">
        <v>646430</v>
      </c>
      <c r="F35" s="0" t="n">
        <v>1293026</v>
      </c>
      <c r="G35" s="0" t="n">
        <v>2586230</v>
      </c>
      <c r="H35" s="0" t="n">
        <v>5172650</v>
      </c>
      <c r="I35" s="0" t="n">
        <f aca="false">5172650*2</f>
        <v>10345300</v>
      </c>
      <c r="J35" s="0" t="n">
        <f aca="false">5172650*2*2</f>
        <v>20690600</v>
      </c>
    </row>
    <row r="36" customFormat="false" ht="12.8" hidden="false" customHeight="false" outlineLevel="0" collapsed="false">
      <c r="A36" s="0" t="s">
        <v>7</v>
      </c>
      <c r="C36" s="0" t="n">
        <v>184722</v>
      </c>
      <c r="D36" s="0" t="n">
        <v>369660</v>
      </c>
      <c r="E36" s="0" t="n">
        <v>739554</v>
      </c>
      <c r="F36" s="0" t="n">
        <v>1479360</v>
      </c>
      <c r="G36" s="0" t="n">
        <v>2958990</v>
      </c>
      <c r="H36" s="0" t="n">
        <v>5918268</v>
      </c>
      <c r="I36" s="0" t="n">
        <f aca="false">5918268*2</f>
        <v>11836536</v>
      </c>
      <c r="J36" s="0" t="n">
        <f aca="false">5918268*2</f>
        <v>11836536</v>
      </c>
    </row>
    <row r="37" customFormat="false" ht="12.8" hidden="false" customHeight="false" outlineLevel="0" collapsed="false">
      <c r="A37" s="0" t="s">
        <v>8</v>
      </c>
      <c r="C37" s="0" t="n">
        <v>734464</v>
      </c>
      <c r="D37" s="0" t="n">
        <v>1568928</v>
      </c>
      <c r="E37" s="0" t="n">
        <v>3337856</v>
      </c>
      <c r="F37" s="0" t="n">
        <v>7075712</v>
      </c>
      <c r="G37" s="0" t="n">
        <v>14951424</v>
      </c>
      <c r="H37" s="0" t="n">
        <v>31502848</v>
      </c>
      <c r="I37" s="0" t="n">
        <f aca="false">31502848*2</f>
        <v>63005696</v>
      </c>
      <c r="J37" s="0" t="n">
        <f aca="false">31502848*2*2</f>
        <v>126011392</v>
      </c>
    </row>
    <row r="38" customFormat="false" ht="12.8" hidden="false" customHeight="false" outlineLevel="0" collapsed="false">
      <c r="A38" s="0" t="s">
        <v>9</v>
      </c>
      <c r="C38" s="0" t="n">
        <v>746496</v>
      </c>
      <c r="D38" s="0" t="n">
        <v>1592992</v>
      </c>
      <c r="E38" s="0" t="n">
        <v>3385984</v>
      </c>
      <c r="F38" s="0" t="n">
        <v>7171968</v>
      </c>
      <c r="G38" s="0" t="n">
        <v>15143936</v>
      </c>
      <c r="H38" s="0" t="n">
        <v>31887872</v>
      </c>
      <c r="I38" s="0" t="n">
        <f aca="false">31887872*2</f>
        <v>63775744</v>
      </c>
      <c r="J38" s="0" t="n">
        <f aca="false">31887872*2*2</f>
        <v>127551488</v>
      </c>
    </row>
    <row r="39" customFormat="false" ht="12.8" hidden="false" customHeight="false" outlineLevel="0" collapsed="false">
      <c r="A39" s="0" t="s">
        <v>10</v>
      </c>
      <c r="C39" s="0" t="n">
        <v>746496</v>
      </c>
      <c r="D39" s="0" t="n">
        <v>1592992</v>
      </c>
      <c r="E39" s="0" t="n">
        <v>3385984</v>
      </c>
      <c r="F39" s="0" t="n">
        <v>7171968</v>
      </c>
      <c r="G39" s="0" t="n">
        <v>15143936</v>
      </c>
      <c r="H39" s="0" t="n">
        <v>31887872</v>
      </c>
      <c r="I39" s="0" t="n">
        <f aca="false">31887872*2</f>
        <v>63775744</v>
      </c>
      <c r="J39" s="0" t="n">
        <f aca="false">31887872*2*2</f>
        <v>127551488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13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C4" s="0" t="n">
        <v>25000</v>
      </c>
      <c r="D4" s="0" t="n">
        <v>50000</v>
      </c>
      <c r="E4" s="0" t="n">
        <v>100000</v>
      </c>
      <c r="F4" s="0" t="n">
        <v>200000</v>
      </c>
      <c r="G4" s="0" t="n">
        <v>400000</v>
      </c>
      <c r="H4" s="0" t="n">
        <v>800000</v>
      </c>
      <c r="I4" s="0" t="n">
        <v>1600000</v>
      </c>
      <c r="J4" s="0" t="n">
        <v>3200000</v>
      </c>
    </row>
    <row r="5" customFormat="false" ht="12.8" hidden="false" customHeight="false" outlineLevel="0" collapsed="false">
      <c r="A5" s="0" t="s">
        <v>2</v>
      </c>
      <c r="C5" s="0" t="n">
        <v>0.353467138</v>
      </c>
      <c r="D5" s="0" t="n">
        <v>1.328214245</v>
      </c>
      <c r="E5" s="0" t="n">
        <v>5.369583075</v>
      </c>
    </row>
    <row r="6" customFormat="false" ht="12.8" hidden="false" customHeight="false" outlineLevel="0" collapsed="false">
      <c r="A6" s="0" t="s">
        <v>3</v>
      </c>
      <c r="C6" s="1" t="n">
        <v>0.000564212</v>
      </c>
      <c r="D6" s="0" t="n">
        <v>0.001187694</v>
      </c>
      <c r="E6" s="0" t="n">
        <v>0.002535955</v>
      </c>
      <c r="F6" s="0" t="n">
        <v>0.005666485</v>
      </c>
      <c r="G6" s="0" t="n">
        <v>0.012480206</v>
      </c>
      <c r="H6" s="0" t="n">
        <v>0.029254009</v>
      </c>
      <c r="I6" s="0" t="n">
        <f aca="false">0.029254009*2</f>
        <v>0.058508018</v>
      </c>
      <c r="J6" s="0" t="n">
        <f aca="false">0.029254009*2*2</f>
        <v>0.117016036</v>
      </c>
    </row>
    <row r="7" customFormat="false" ht="12.8" hidden="false" customHeight="false" outlineLevel="0" collapsed="false">
      <c r="A7" s="0" t="s">
        <v>4</v>
      </c>
      <c r="C7" s="1" t="n">
        <v>0.000452696</v>
      </c>
      <c r="D7" s="1" t="n">
        <v>0.000985709</v>
      </c>
      <c r="E7" s="0" t="n">
        <v>0.002122826</v>
      </c>
      <c r="F7" s="0" t="n">
        <v>0.004826535</v>
      </c>
      <c r="G7" s="0" t="n">
        <v>0.010506434</v>
      </c>
      <c r="H7" s="0" t="n">
        <v>0.024211941</v>
      </c>
      <c r="I7" s="0" t="n">
        <f aca="false">0.024211941*2</f>
        <v>0.048423882</v>
      </c>
      <c r="J7" s="0" t="n">
        <f aca="false">0.024211941*2*2</f>
        <v>0.096847764</v>
      </c>
    </row>
    <row r="8" customFormat="false" ht="12.8" hidden="false" customHeight="false" outlineLevel="0" collapsed="false">
      <c r="A8" s="0" t="s">
        <v>5</v>
      </c>
      <c r="C8" s="1" t="n">
        <v>0.000375227</v>
      </c>
      <c r="D8" s="1" t="n">
        <v>0.000746134</v>
      </c>
      <c r="E8" s="0" t="n">
        <v>0.001774099</v>
      </c>
      <c r="F8" s="0" t="n">
        <v>0.003998229</v>
      </c>
      <c r="G8" s="0" t="n">
        <v>0.009836222</v>
      </c>
      <c r="H8" s="0" t="n">
        <v>0.026674282</v>
      </c>
      <c r="I8" s="0" t="n">
        <f aca="false">0.026674282*2</f>
        <v>0.053348564</v>
      </c>
      <c r="J8" s="0" t="n">
        <f aca="false">0.026674282*2*2</f>
        <v>0.106697128</v>
      </c>
    </row>
    <row r="9" customFormat="false" ht="12.8" hidden="false" customHeight="false" outlineLevel="0" collapsed="false">
      <c r="A9" s="0" t="s">
        <v>6</v>
      </c>
      <c r="C9" s="1" t="n">
        <v>0.000564658</v>
      </c>
      <c r="D9" s="0" t="n">
        <v>0.001178849</v>
      </c>
      <c r="E9" s="0" t="n">
        <v>0.002492669</v>
      </c>
      <c r="F9" s="0" t="n">
        <v>0.005543859</v>
      </c>
      <c r="G9" s="0" t="n">
        <v>0.012553748</v>
      </c>
      <c r="H9" s="0" t="n">
        <v>0.027796279</v>
      </c>
      <c r="I9" s="0" t="n">
        <f aca="false">0.027796279*2</f>
        <v>0.055592558</v>
      </c>
      <c r="J9" s="0" t="n">
        <f aca="false">0.027796279*2*2</f>
        <v>0.111185116</v>
      </c>
    </row>
    <row r="10" customFormat="false" ht="12.8" hidden="false" customHeight="false" outlineLevel="0" collapsed="false">
      <c r="A10" s="0" t="s">
        <v>7</v>
      </c>
      <c r="C10" s="1" t="n">
        <v>0.000701644</v>
      </c>
      <c r="D10" s="0" t="n">
        <v>0.00178583</v>
      </c>
      <c r="E10" s="0" t="n">
        <v>0.00305009</v>
      </c>
      <c r="F10" s="0" t="n">
        <v>0.006902986</v>
      </c>
      <c r="G10" s="0" t="n">
        <v>0.017073795</v>
      </c>
      <c r="H10" s="0" t="n">
        <v>0.036614026</v>
      </c>
      <c r="I10" s="0" t="n">
        <f aca="false">0.036614026*2</f>
        <v>0.073228052</v>
      </c>
      <c r="J10" s="0" t="n">
        <f aca="false">0.036614026*2*2</f>
        <v>0.146456104</v>
      </c>
    </row>
    <row r="11" customFormat="false" ht="12.8" hidden="false" customHeight="false" outlineLevel="0" collapsed="false">
      <c r="A11" s="0" t="s">
        <v>8</v>
      </c>
      <c r="C11" s="1" t="n">
        <v>0.000139333</v>
      </c>
      <c r="D11" s="1" t="n">
        <v>0.000321864</v>
      </c>
      <c r="E11" s="1" t="n">
        <v>0.000565399</v>
      </c>
      <c r="F11" s="0" t="n">
        <v>0.001266075</v>
      </c>
      <c r="G11" s="0" t="n">
        <v>0.003323503</v>
      </c>
      <c r="H11" s="0" t="n">
        <v>0.006923762</v>
      </c>
      <c r="I11" s="0" t="n">
        <f aca="false">0.006923762*2</f>
        <v>0.013847524</v>
      </c>
      <c r="J11" s="0" t="n">
        <f aca="false">0.006923762*2*2</f>
        <v>0.027695048</v>
      </c>
    </row>
    <row r="12" customFormat="false" ht="12.8" hidden="false" customHeight="false" outlineLevel="0" collapsed="false">
      <c r="A12" s="0" t="s">
        <v>9</v>
      </c>
      <c r="C12" s="0" t="n">
        <v>0.002073958</v>
      </c>
      <c r="D12" s="0" t="n">
        <v>0.004555729</v>
      </c>
      <c r="E12" s="0" t="n">
        <v>0.009509016</v>
      </c>
      <c r="F12" s="0" t="n">
        <v>0.021867368</v>
      </c>
      <c r="G12" s="0" t="n">
        <v>0.05187547</v>
      </c>
      <c r="H12" s="0" t="n">
        <v>0.133551467</v>
      </c>
      <c r="I12" s="0" t="n">
        <f aca="false">0.133551467*2</f>
        <v>0.267102934</v>
      </c>
      <c r="J12" s="0" t="n">
        <f aca="false">0.133551467*2*2</f>
        <v>0.534205868</v>
      </c>
    </row>
    <row r="13" customFormat="false" ht="12.8" hidden="false" customHeight="false" outlineLevel="0" collapsed="false">
      <c r="A13" s="0" t="s">
        <v>10</v>
      </c>
      <c r="C13" s="0" t="n">
        <v>0.001407233</v>
      </c>
      <c r="D13" s="0" t="n">
        <v>0.003105712</v>
      </c>
      <c r="E13" s="0" t="n">
        <v>0.006889171</v>
      </c>
      <c r="F13" s="0" t="n">
        <v>0.015194234</v>
      </c>
      <c r="G13" s="0" t="n">
        <v>0.039697504</v>
      </c>
      <c r="H13" s="0" t="n">
        <v>0.081262201</v>
      </c>
      <c r="I13" s="0" t="n">
        <f aca="false">0.081262201*2</f>
        <v>0.162524402</v>
      </c>
      <c r="J13" s="0" t="n">
        <f aca="false">0.081262201*2*2</f>
        <v>0.325048804</v>
      </c>
    </row>
    <row r="16" customFormat="false" ht="12.8" hidden="false" customHeight="false" outlineLevel="0" collapsed="false">
      <c r="B16" s="0" t="s">
        <v>11</v>
      </c>
    </row>
    <row r="17" customFormat="false" ht="12.8" hidden="false" customHeight="false" outlineLevel="0" collapsed="false">
      <c r="C17" s="0" t="n">
        <v>25000</v>
      </c>
      <c r="D17" s="0" t="n">
        <v>50000</v>
      </c>
      <c r="E17" s="0" t="n">
        <v>100000</v>
      </c>
      <c r="F17" s="0" t="n">
        <v>200000</v>
      </c>
      <c r="G17" s="0" t="n">
        <v>400000</v>
      </c>
      <c r="H17" s="0" t="n">
        <v>800000</v>
      </c>
      <c r="I17" s="0" t="n">
        <v>1600000</v>
      </c>
      <c r="J17" s="0" t="n">
        <v>3200000</v>
      </c>
    </row>
    <row r="18" customFormat="false" ht="12.8" hidden="false" customHeight="false" outlineLevel="0" collapsed="false">
      <c r="A18" s="0" t="s">
        <v>2</v>
      </c>
      <c r="C18" s="0" t="n">
        <v>499980</v>
      </c>
      <c r="D18" s="0" t="n">
        <v>999980</v>
      </c>
      <c r="E18" s="0" t="n">
        <v>1999980</v>
      </c>
    </row>
    <row r="19" customFormat="false" ht="12.8" hidden="false" customHeight="false" outlineLevel="0" collapsed="false">
      <c r="A19" s="0" t="s">
        <v>3</v>
      </c>
      <c r="C19" s="0" t="n">
        <v>26491740</v>
      </c>
      <c r="D19" s="0" t="n">
        <v>56857561</v>
      </c>
      <c r="E19" s="0" t="n">
        <v>121501494</v>
      </c>
      <c r="F19" s="0" t="n">
        <v>258227060</v>
      </c>
      <c r="G19" s="0" t="n">
        <v>547824987</v>
      </c>
      <c r="H19" s="0" t="n">
        <v>1157640739</v>
      </c>
      <c r="I19" s="0" t="n">
        <f aca="false">1157640739*2</f>
        <v>2315281478</v>
      </c>
      <c r="J19" s="0" t="n">
        <f aca="false">1157640739*2*2</f>
        <v>4630562956</v>
      </c>
    </row>
    <row r="20" customFormat="false" ht="12.8" hidden="false" customHeight="false" outlineLevel="0" collapsed="false">
      <c r="A20" s="0" t="s">
        <v>4</v>
      </c>
      <c r="C20" s="0" t="n">
        <v>352340</v>
      </c>
      <c r="D20" s="0" t="n">
        <v>704740</v>
      </c>
      <c r="E20" s="0" t="n">
        <v>1409540</v>
      </c>
      <c r="F20" s="0" t="n">
        <v>2819140</v>
      </c>
      <c r="G20" s="0" t="n">
        <v>5638340</v>
      </c>
      <c r="H20" s="0" t="n">
        <v>11276740</v>
      </c>
      <c r="I20" s="0" t="n">
        <f aca="false">11276740*2</f>
        <v>22553480</v>
      </c>
      <c r="J20" s="0" t="n">
        <f aca="false">11276740*2*2</f>
        <v>45106960</v>
      </c>
    </row>
    <row r="21" customFormat="false" ht="12.8" hidden="false" customHeight="false" outlineLevel="0" collapsed="false">
      <c r="A21" s="0" t="s">
        <v>5</v>
      </c>
      <c r="C21" s="0" t="n">
        <v>262740</v>
      </c>
      <c r="D21" s="0" t="n">
        <v>525540</v>
      </c>
      <c r="E21" s="0" t="n">
        <v>1051140</v>
      </c>
      <c r="F21" s="0" t="n">
        <v>2102340</v>
      </c>
      <c r="G21" s="0" t="n">
        <v>4204740</v>
      </c>
      <c r="H21" s="0" t="n">
        <v>8409540</v>
      </c>
      <c r="I21" s="0" t="n">
        <f aca="false">8409540*2</f>
        <v>16819080</v>
      </c>
      <c r="J21" s="0" t="n">
        <f aca="false">8409540*2*2</f>
        <v>33638160</v>
      </c>
    </row>
    <row r="22" customFormat="false" ht="12.8" hidden="false" customHeight="false" outlineLevel="0" collapsed="false">
      <c r="A22" s="0" t="s">
        <v>6</v>
      </c>
      <c r="C22" s="0" t="n">
        <v>659540</v>
      </c>
      <c r="D22" s="0" t="n">
        <v>1319140</v>
      </c>
      <c r="E22" s="0" t="n">
        <v>2638340</v>
      </c>
      <c r="F22" s="0" t="n">
        <v>5276740</v>
      </c>
      <c r="G22" s="0" t="n">
        <v>10553540</v>
      </c>
      <c r="H22" s="0" t="n">
        <v>21107140</v>
      </c>
      <c r="I22" s="0" t="n">
        <f aca="false">21107140*2</f>
        <v>42214280</v>
      </c>
      <c r="J22" s="0" t="n">
        <f aca="false">21107140*2</f>
        <v>42214280</v>
      </c>
    </row>
    <row r="23" customFormat="false" ht="12.8" hidden="false" customHeight="false" outlineLevel="0" collapsed="false">
      <c r="A23" s="0" t="s">
        <v>7</v>
      </c>
      <c r="C23" s="0" t="n">
        <v>603120</v>
      </c>
      <c r="D23" s="0" t="n">
        <v>1206240</v>
      </c>
      <c r="E23" s="0" t="n">
        <v>2412480</v>
      </c>
      <c r="F23" s="0" t="n">
        <v>4824960</v>
      </c>
      <c r="G23" s="0" t="n">
        <v>9649920</v>
      </c>
      <c r="H23" s="0" t="n">
        <v>19299840</v>
      </c>
      <c r="I23" s="0" t="n">
        <f aca="false">19299840*2</f>
        <v>38599680</v>
      </c>
      <c r="J23" s="0" t="n">
        <f aca="false">19299840*2*2</f>
        <v>77199360</v>
      </c>
    </row>
    <row r="24" customFormat="false" ht="12.8" hidden="false" customHeight="false" outlineLevel="0" collapsed="false">
      <c r="A24" s="0" t="s">
        <v>8</v>
      </c>
      <c r="C24" s="0" t="n">
        <v>249990</v>
      </c>
      <c r="D24" s="0" t="n">
        <v>499990</v>
      </c>
      <c r="E24" s="0" t="n">
        <v>999990</v>
      </c>
      <c r="F24" s="0" t="n">
        <v>1999990</v>
      </c>
      <c r="G24" s="0" t="n">
        <v>3999990</v>
      </c>
      <c r="H24" s="0" t="n">
        <v>7999990</v>
      </c>
      <c r="I24" s="0" t="n">
        <f aca="false">7999990*2</f>
        <v>15999980</v>
      </c>
      <c r="J24" s="0" t="n">
        <f aca="false">7999990*2*2</f>
        <v>31999960</v>
      </c>
    </row>
    <row r="25" customFormat="false" ht="12.8" hidden="false" customHeight="false" outlineLevel="0" collapsed="false">
      <c r="A25" s="0" t="s">
        <v>9</v>
      </c>
      <c r="C25" s="0" t="n">
        <v>1944920</v>
      </c>
      <c r="D25" s="0" t="n">
        <v>4139840</v>
      </c>
      <c r="E25" s="0" t="n">
        <v>8779680</v>
      </c>
      <c r="F25" s="0" t="n">
        <v>18559360</v>
      </c>
      <c r="G25" s="0" t="n">
        <v>39118720</v>
      </c>
      <c r="H25" s="0" t="n">
        <v>82237440</v>
      </c>
      <c r="I25" s="0" t="n">
        <f aca="false">82237440*2</f>
        <v>164474880</v>
      </c>
      <c r="J25" s="0" t="n">
        <f aca="false">82237440*2*2</f>
        <v>328949760</v>
      </c>
    </row>
    <row r="26" customFormat="false" ht="12.8" hidden="false" customHeight="false" outlineLevel="0" collapsed="false">
      <c r="A26" s="0" t="s">
        <v>10</v>
      </c>
      <c r="C26" s="0" t="n">
        <v>3732480</v>
      </c>
      <c r="D26" s="0" t="n">
        <v>7964960</v>
      </c>
      <c r="E26" s="0" t="n">
        <v>16929920</v>
      </c>
      <c r="F26" s="0" t="n">
        <v>35859840</v>
      </c>
      <c r="G26" s="0" t="n">
        <v>75719680</v>
      </c>
      <c r="H26" s="0" t="n">
        <v>159439360</v>
      </c>
      <c r="I26" s="0" t="n">
        <f aca="false">159439360*2</f>
        <v>318878720</v>
      </c>
      <c r="J26" s="0" t="n">
        <f aca="false">159439360*2*2</f>
        <v>637757440</v>
      </c>
    </row>
    <row r="29" customFormat="false" ht="12.8" hidden="false" customHeight="false" outlineLevel="0" collapsed="false">
      <c r="B29" s="0" t="s">
        <v>12</v>
      </c>
    </row>
    <row r="30" customFormat="false" ht="12.8" hidden="false" customHeight="false" outlineLevel="0" collapsed="false">
      <c r="C30" s="0" t="n">
        <v>25000</v>
      </c>
      <c r="D30" s="0" t="n">
        <v>50000</v>
      </c>
      <c r="E30" s="0" t="n">
        <v>100000</v>
      </c>
      <c r="F30" s="0" t="n">
        <v>200000</v>
      </c>
      <c r="G30" s="0" t="n">
        <v>400000</v>
      </c>
      <c r="H30" s="0" t="n">
        <v>800000</v>
      </c>
      <c r="I30" s="0" t="n">
        <v>1600000</v>
      </c>
      <c r="J30" s="0" t="n">
        <v>3200000</v>
      </c>
    </row>
    <row r="31" customFormat="false" ht="12.8" hidden="false" customHeight="false" outlineLevel="0" collapsed="false">
      <c r="A31" s="0" t="s">
        <v>2</v>
      </c>
      <c r="C31" s="0" t="n">
        <v>74997</v>
      </c>
      <c r="D31" s="0" t="n">
        <v>149997</v>
      </c>
      <c r="E31" s="0" t="n">
        <v>299997</v>
      </c>
    </row>
    <row r="32" customFormat="false" ht="12.8" hidden="false" customHeight="false" outlineLevel="0" collapsed="false">
      <c r="A32" s="0" t="s">
        <v>3</v>
      </c>
      <c r="C32" s="0" t="n">
        <v>54092</v>
      </c>
      <c r="D32" s="0" t="n">
        <v>8726665</v>
      </c>
      <c r="E32" s="0" t="n">
        <v>18413722</v>
      </c>
      <c r="F32" s="0" t="n">
        <v>38722365</v>
      </c>
      <c r="G32" s="0" t="n">
        <v>81294041</v>
      </c>
      <c r="H32" s="0" t="n">
        <v>170246591</v>
      </c>
      <c r="I32" s="0" t="n">
        <f aca="false">170246591*2</f>
        <v>340493182</v>
      </c>
      <c r="J32" s="0" t="n">
        <f aca="false">170246591*2*2</f>
        <v>680986364</v>
      </c>
    </row>
    <row r="33" customFormat="false" ht="12.8" hidden="false" customHeight="false" outlineLevel="0" collapsed="false">
      <c r="A33" s="0" t="s">
        <v>4</v>
      </c>
      <c r="C33" s="0" t="n">
        <v>50508</v>
      </c>
      <c r="D33" s="0" t="n">
        <v>108188</v>
      </c>
      <c r="E33" s="0" t="n">
        <v>216380</v>
      </c>
      <c r="F33" s="0" t="n">
        <v>432764</v>
      </c>
      <c r="G33" s="0" t="n">
        <v>865532</v>
      </c>
      <c r="H33" s="0" t="n">
        <v>1731068</v>
      </c>
      <c r="I33" s="0" t="n">
        <f aca="false">1731068*2</f>
        <v>3462136</v>
      </c>
      <c r="J33" s="0" t="n">
        <f aca="false">1731068*2*2</f>
        <v>6924272</v>
      </c>
    </row>
    <row r="34" customFormat="false" ht="12.8" hidden="false" customHeight="false" outlineLevel="0" collapsed="false">
      <c r="A34" s="0" t="s">
        <v>5</v>
      </c>
      <c r="C34" s="0" t="n">
        <v>66380</v>
      </c>
      <c r="D34" s="0" t="n">
        <v>101020</v>
      </c>
      <c r="E34" s="0" t="n">
        <v>202044</v>
      </c>
      <c r="F34" s="0" t="n">
        <v>404092</v>
      </c>
      <c r="G34" s="0" t="n">
        <v>808188</v>
      </c>
      <c r="H34" s="0" t="n">
        <v>1616380</v>
      </c>
      <c r="I34" s="0" t="n">
        <f aca="false">1616380*2</f>
        <v>3232760</v>
      </c>
      <c r="J34" s="0" t="n">
        <f aca="false">1616380*2*2</f>
        <v>6465520</v>
      </c>
    </row>
    <row r="35" customFormat="false" ht="12.8" hidden="false" customHeight="false" outlineLevel="0" collapsed="false">
      <c r="A35" s="0" t="s">
        <v>6</v>
      </c>
      <c r="C35" s="0" t="n">
        <v>51696</v>
      </c>
      <c r="D35" s="0" t="n">
        <v>132764</v>
      </c>
      <c r="E35" s="0" t="n">
        <v>265532</v>
      </c>
      <c r="F35" s="0" t="n">
        <v>531068</v>
      </c>
      <c r="G35" s="0" t="n">
        <v>1062140</v>
      </c>
      <c r="H35" s="0" t="n">
        <v>2124284</v>
      </c>
      <c r="I35" s="0" t="n">
        <f aca="false">2124284*2</f>
        <v>4248568</v>
      </c>
      <c r="J35" s="0" t="n">
        <f aca="false">2124284*2*2</f>
        <v>8497136</v>
      </c>
    </row>
    <row r="36" customFormat="false" ht="12.8" hidden="false" customHeight="false" outlineLevel="0" collapsed="false">
      <c r="A36" s="0" t="s">
        <v>7</v>
      </c>
      <c r="C36" s="0" t="n">
        <v>51696</v>
      </c>
      <c r="D36" s="0" t="n">
        <v>103392</v>
      </c>
      <c r="E36" s="0" t="n">
        <v>206784</v>
      </c>
      <c r="F36" s="0" t="n">
        <v>413568</v>
      </c>
      <c r="G36" s="0" t="n">
        <v>827136</v>
      </c>
      <c r="H36" s="0" t="n">
        <v>1654272</v>
      </c>
      <c r="I36" s="0" t="n">
        <f aca="false">1654272*2</f>
        <v>3308544</v>
      </c>
      <c r="J36" s="0" t="n">
        <f aca="false">1654272*2*2</f>
        <v>6617088</v>
      </c>
    </row>
    <row r="37" customFormat="false" ht="12.8" hidden="false" customHeight="false" outlineLevel="0" collapsed="false">
      <c r="A37" s="0" t="s">
        <v>8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f aca="false">0</f>
        <v>0</v>
      </c>
      <c r="J37" s="0" t="n">
        <f aca="false">0</f>
        <v>0</v>
      </c>
    </row>
    <row r="38" customFormat="false" ht="12.8" hidden="false" customHeight="false" outlineLevel="0" collapsed="false">
      <c r="A38" s="0" t="s">
        <v>9</v>
      </c>
      <c r="C38" s="0" t="n">
        <v>746496</v>
      </c>
      <c r="D38" s="0" t="n">
        <v>1592992</v>
      </c>
      <c r="E38" s="0" t="n">
        <v>3385984</v>
      </c>
      <c r="F38" s="0" t="n">
        <v>7171968</v>
      </c>
      <c r="G38" s="0" t="n">
        <v>15143936</v>
      </c>
      <c r="H38" s="0" t="n">
        <v>31887872</v>
      </c>
      <c r="I38" s="0" t="n">
        <f aca="false">31887872*2</f>
        <v>63775744</v>
      </c>
      <c r="J38" s="0" t="n">
        <f aca="false">31887872*2*2</f>
        <v>127551488</v>
      </c>
    </row>
    <row r="39" customFormat="false" ht="12.8" hidden="false" customHeight="false" outlineLevel="0" collapsed="false">
      <c r="A39" s="0" t="s">
        <v>10</v>
      </c>
      <c r="C39" s="0" t="n">
        <v>746496</v>
      </c>
      <c r="D39" s="0" t="n">
        <v>1592992</v>
      </c>
      <c r="E39" s="0" t="n">
        <v>3385984</v>
      </c>
      <c r="F39" s="0" t="n">
        <v>7171968</v>
      </c>
      <c r="G39" s="0" t="n">
        <v>15143936</v>
      </c>
      <c r="H39" s="0" t="n">
        <v>31887872</v>
      </c>
      <c r="I39" s="0" t="n">
        <f aca="false">31887872*2</f>
        <v>63775744</v>
      </c>
      <c r="J39" s="0" t="n">
        <f aca="false">31887872*2*2</f>
        <v>127551488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14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C4" s="0" t="n">
        <v>25000</v>
      </c>
      <c r="D4" s="0" t="n">
        <v>50000</v>
      </c>
      <c r="E4" s="0" t="n">
        <v>100000</v>
      </c>
      <c r="F4" s="0" t="n">
        <v>200000</v>
      </c>
      <c r="G4" s="0" t="n">
        <v>400000</v>
      </c>
      <c r="H4" s="0" t="n">
        <v>800000</v>
      </c>
      <c r="I4" s="0" t="n">
        <v>1600000</v>
      </c>
      <c r="J4" s="0" t="n">
        <v>3200000</v>
      </c>
    </row>
    <row r="5" customFormat="false" ht="12.8" hidden="false" customHeight="false" outlineLevel="0" collapsed="false">
      <c r="A5" s="0" t="s">
        <v>2</v>
      </c>
      <c r="C5" s="0" t="n">
        <v>0.00419683</v>
      </c>
      <c r="D5" s="0" t="n">
        <v>0.007642381</v>
      </c>
      <c r="E5" s="0" t="n">
        <v>0.017245321</v>
      </c>
    </row>
    <row r="6" customFormat="false" ht="12.8" hidden="false" customHeight="false" outlineLevel="0" collapsed="false">
      <c r="A6" s="0" t="s">
        <v>3</v>
      </c>
      <c r="C6" s="0" t="n">
        <v>0.004760562</v>
      </c>
      <c r="D6" s="0" t="n">
        <v>0.008570252</v>
      </c>
      <c r="E6" s="0" t="n">
        <v>0.016905755</v>
      </c>
      <c r="F6" s="0" t="n">
        <v>0.033969647</v>
      </c>
      <c r="G6" s="0" t="n">
        <v>0.075233215</v>
      </c>
      <c r="H6" s="0" t="n">
        <v>0.160798984</v>
      </c>
      <c r="I6" s="0" t="n">
        <f aca="false">0.160798984+0.160798984</f>
        <v>0.321597968</v>
      </c>
      <c r="J6" s="0" t="n">
        <f aca="false">SUM(I6)*2</f>
        <v>0.643195936</v>
      </c>
    </row>
    <row r="7" customFormat="false" ht="12.8" hidden="false" customHeight="false" outlineLevel="0" collapsed="false">
      <c r="A7" s="0" t="s">
        <v>4</v>
      </c>
      <c r="C7" s="0" t="n">
        <v>0.002532761</v>
      </c>
      <c r="D7" s="0" t="n">
        <v>0.00576164</v>
      </c>
      <c r="E7" s="0" t="n">
        <v>0.011964516</v>
      </c>
      <c r="F7" s="0" t="n">
        <v>0.026045119</v>
      </c>
      <c r="G7" s="0" t="n">
        <v>0.06110968</v>
      </c>
      <c r="H7" s="0" t="n">
        <v>0.150769795</v>
      </c>
      <c r="I7" s="2" t="n">
        <f aca="false">0.150769795+0.150769795</f>
        <v>0.30153959</v>
      </c>
      <c r="J7" s="2" t="n">
        <f aca="false">SUM(I7)*2</f>
        <v>0.60307918</v>
      </c>
    </row>
    <row r="8" customFormat="false" ht="12.8" hidden="false" customHeight="false" outlineLevel="0" collapsed="false">
      <c r="A8" s="0" t="s">
        <v>5</v>
      </c>
      <c r="C8" s="0" t="n">
        <v>0.002976773</v>
      </c>
      <c r="D8" s="0" t="n">
        <v>0.006790362</v>
      </c>
      <c r="E8" s="0" t="n">
        <v>0.014604239</v>
      </c>
      <c r="F8" s="0" t="n">
        <v>0.029487024</v>
      </c>
      <c r="G8" s="0" t="n">
        <v>0.070133565</v>
      </c>
      <c r="H8" s="0" t="n">
        <v>0.167337542</v>
      </c>
      <c r="I8" s="0" t="n">
        <v>0.334675084</v>
      </c>
      <c r="J8" s="0" t="n">
        <f aca="false">SUM(I8)*2</f>
        <v>0.669350168</v>
      </c>
    </row>
    <row r="9" customFormat="false" ht="12.8" hidden="false" customHeight="false" outlineLevel="0" collapsed="false">
      <c r="A9" s="0" t="s">
        <v>6</v>
      </c>
      <c r="C9" s="0" t="n">
        <v>0.002843032</v>
      </c>
      <c r="D9" s="0" t="n">
        <v>0.005723284</v>
      </c>
      <c r="E9" s="0" t="n">
        <v>0.013457067</v>
      </c>
      <c r="F9" s="0" t="n">
        <v>0.027682364</v>
      </c>
      <c r="G9" s="0" t="n">
        <v>0.066025765</v>
      </c>
      <c r="H9" s="0" t="n">
        <v>0.164470538</v>
      </c>
      <c r="I9" s="0" t="n">
        <v>0.328941076</v>
      </c>
      <c r="J9" s="0" t="n">
        <f aca="false">SUM(I9)*2</f>
        <v>0.657882152</v>
      </c>
    </row>
    <row r="10" customFormat="false" ht="12.8" hidden="false" customHeight="false" outlineLevel="0" collapsed="false">
      <c r="A10" s="0" t="s">
        <v>7</v>
      </c>
      <c r="C10" s="0" t="n">
        <v>0.004749425</v>
      </c>
      <c r="D10" s="0" t="n">
        <v>0.009837588</v>
      </c>
      <c r="E10" s="0" t="n">
        <v>0.019758374</v>
      </c>
      <c r="F10" s="0" t="n">
        <v>0.035045521</v>
      </c>
      <c r="G10" s="0" t="n">
        <v>0.08750067</v>
      </c>
      <c r="H10" s="0" t="n">
        <v>0.195634222</v>
      </c>
      <c r="I10" s="0" t="n">
        <v>0.391268444</v>
      </c>
      <c r="J10" s="0" t="n">
        <f aca="false">SUM(I10)*2</f>
        <v>0.782536888</v>
      </c>
    </row>
    <row r="11" customFormat="false" ht="12.8" hidden="false" customHeight="false" outlineLevel="0" collapsed="false">
      <c r="A11" s="0" t="s">
        <v>8</v>
      </c>
      <c r="C11" s="0" t="n">
        <v>0.009900622</v>
      </c>
      <c r="D11" s="0" t="n">
        <v>0.02120931</v>
      </c>
      <c r="E11" s="0" t="n">
        <v>0.026840046</v>
      </c>
      <c r="F11" s="0" t="n">
        <v>0.052461975</v>
      </c>
      <c r="G11" s="0" t="n">
        <v>0.116516706</v>
      </c>
      <c r="H11" s="0" t="n">
        <v>0.282659824</v>
      </c>
      <c r="I11" s="0" t="n">
        <v>0.565319648</v>
      </c>
      <c r="J11" s="0" t="n">
        <f aca="false">SUM(I11)*2</f>
        <v>1.130639296</v>
      </c>
    </row>
    <row r="12" customFormat="false" ht="12.8" hidden="false" customHeight="false" outlineLevel="0" collapsed="false">
      <c r="A12" s="0" t="s">
        <v>9</v>
      </c>
      <c r="C12" s="0" t="n">
        <v>0.00628975</v>
      </c>
      <c r="D12" s="0" t="n">
        <v>0.010362139</v>
      </c>
      <c r="E12" s="0" t="n">
        <v>0.022995933</v>
      </c>
      <c r="F12" s="0" t="n">
        <v>0.055989253</v>
      </c>
      <c r="G12" s="0" t="n">
        <v>0.124754983</v>
      </c>
      <c r="H12" s="0" t="n">
        <v>0.403016923</v>
      </c>
      <c r="I12" s="0" t="n">
        <v>0.806033846</v>
      </c>
      <c r="J12" s="0" t="n">
        <f aca="false">SUM(I12)*2</f>
        <v>1.612067692</v>
      </c>
    </row>
    <row r="13" customFormat="false" ht="12.8" hidden="false" customHeight="false" outlineLevel="0" collapsed="false">
      <c r="A13" s="0" t="s">
        <v>10</v>
      </c>
      <c r="C13" s="0" t="n">
        <v>0.005216508</v>
      </c>
      <c r="D13" s="0" t="n">
        <v>0.009394662</v>
      </c>
      <c r="E13" s="0" t="n">
        <v>0.019846011</v>
      </c>
      <c r="F13" s="0" t="n">
        <v>0.046948823</v>
      </c>
      <c r="G13" s="0" t="n">
        <v>0.141552972</v>
      </c>
      <c r="H13" s="0" t="n">
        <v>0.234294804</v>
      </c>
      <c r="I13" s="0" t="n">
        <v>0.468589608</v>
      </c>
      <c r="J13" s="0" t="n">
        <f aca="false">SUM(I13)*2</f>
        <v>0.937179216</v>
      </c>
    </row>
    <row r="16" customFormat="false" ht="12.8" hidden="false" customHeight="false" outlineLevel="0" collapsed="false">
      <c r="B16" s="0" t="s">
        <v>11</v>
      </c>
    </row>
    <row r="17" customFormat="false" ht="12.8" hidden="false" customHeight="false" outlineLevel="0" collapsed="false">
      <c r="C17" s="0" t="n">
        <v>25000</v>
      </c>
      <c r="D17" s="0" t="n">
        <v>50000</v>
      </c>
      <c r="E17" s="0" t="n">
        <v>100000</v>
      </c>
      <c r="F17" s="0" t="n">
        <v>200000</v>
      </c>
      <c r="G17" s="0" t="n">
        <v>400000</v>
      </c>
      <c r="H17" s="0" t="n">
        <v>800000</v>
      </c>
      <c r="I17" s="0" t="n">
        <v>1600000</v>
      </c>
      <c r="J17" s="0" t="n">
        <v>3200000</v>
      </c>
    </row>
    <row r="18" customFormat="false" ht="12.8" hidden="false" customHeight="false" outlineLevel="0" collapsed="false">
      <c r="A18" s="0" t="s">
        <v>2</v>
      </c>
      <c r="C18" s="0" t="n">
        <v>1727370</v>
      </c>
      <c r="D18" s="0" t="n">
        <v>3688410</v>
      </c>
      <c r="E18" s="0" t="n">
        <v>7857516</v>
      </c>
    </row>
    <row r="19" customFormat="false" ht="12.8" hidden="false" customHeight="false" outlineLevel="0" collapsed="false">
      <c r="A19" s="0" t="s">
        <v>3</v>
      </c>
      <c r="C19" s="0" t="n">
        <v>3300537</v>
      </c>
      <c r="D19" s="0" t="n">
        <v>7078896</v>
      </c>
      <c r="E19" s="0" t="n">
        <v>15115016</v>
      </c>
      <c r="F19" s="0" t="n">
        <v>32098282</v>
      </c>
      <c r="G19" s="0" t="n">
        <v>68132869</v>
      </c>
      <c r="H19" s="0" t="n">
        <v>143499694</v>
      </c>
      <c r="I19" s="0" t="n">
        <f aca="false">143499694*2</f>
        <v>286999388</v>
      </c>
      <c r="J19" s="0" t="n">
        <f aca="false">143499694*2*2</f>
        <v>573998776</v>
      </c>
    </row>
    <row r="20" customFormat="false" ht="12.8" hidden="false" customHeight="false" outlineLevel="0" collapsed="false">
      <c r="A20" s="0" t="s">
        <v>4</v>
      </c>
      <c r="C20" s="0" t="n">
        <v>6143229</v>
      </c>
      <c r="D20" s="0" t="n">
        <v>13252543</v>
      </c>
      <c r="E20" s="0" t="n">
        <v>28394973</v>
      </c>
      <c r="F20" s="0" t="n">
        <v>60446962</v>
      </c>
      <c r="G20" s="0" t="n">
        <v>128556107</v>
      </c>
      <c r="H20" s="0" t="n">
        <v>272617078</v>
      </c>
      <c r="I20" s="0" t="n">
        <f aca="false">272617078*2</f>
        <v>545234156</v>
      </c>
      <c r="J20" s="0" t="n">
        <f aca="false">272617078*2*2</f>
        <v>1090468312</v>
      </c>
    </row>
    <row r="21" customFormat="false" ht="12.8" hidden="false" customHeight="false" outlineLevel="0" collapsed="false">
      <c r="A21" s="0" t="s">
        <v>5</v>
      </c>
      <c r="C21" s="0" t="n">
        <v>8432174</v>
      </c>
      <c r="D21" s="0" t="n">
        <v>18322050</v>
      </c>
      <c r="E21" s="0" t="n">
        <v>39461357</v>
      </c>
      <c r="F21" s="0" t="n">
        <v>84439321</v>
      </c>
      <c r="G21" s="0" t="n">
        <v>180499044</v>
      </c>
      <c r="H21" s="0" t="n">
        <v>383868599</v>
      </c>
      <c r="I21" s="0" t="n">
        <f aca="false">383868599*2</f>
        <v>767737198</v>
      </c>
      <c r="J21" s="0" t="n">
        <f aca="false">383868599*2*2</f>
        <v>1535474396</v>
      </c>
    </row>
    <row r="22" customFormat="false" ht="12.8" hidden="false" customHeight="false" outlineLevel="0" collapsed="false">
      <c r="A22" s="0" t="s">
        <v>6</v>
      </c>
      <c r="C22" s="0" t="n">
        <v>11742220</v>
      </c>
      <c r="D22" s="0" t="n">
        <v>25399769</v>
      </c>
      <c r="E22" s="0" t="n">
        <v>54597243</v>
      </c>
      <c r="F22" s="0" t="n">
        <v>116546057</v>
      </c>
      <c r="G22" s="0" t="n">
        <v>248588585</v>
      </c>
      <c r="H22" s="0" t="n">
        <v>527987444</v>
      </c>
      <c r="I22" s="0" t="n">
        <f aca="false">527987444*2</f>
        <v>1055974888</v>
      </c>
      <c r="J22" s="0" t="n">
        <f aca="false">527987444*2*2</f>
        <v>2111949776</v>
      </c>
    </row>
    <row r="23" customFormat="false" ht="12.8" hidden="false" customHeight="false" outlineLevel="0" collapsed="false">
      <c r="A23" s="0" t="s">
        <v>7</v>
      </c>
      <c r="C23" s="0" t="n">
        <v>15194126</v>
      </c>
      <c r="D23" s="0" t="n">
        <v>32763186</v>
      </c>
      <c r="E23" s="0" t="n">
        <v>70314137</v>
      </c>
      <c r="F23" s="0" t="n">
        <v>149851847</v>
      </c>
      <c r="G23" s="0" t="n">
        <v>319077537</v>
      </c>
      <c r="H23" s="0" t="n">
        <v>676135309</v>
      </c>
      <c r="I23" s="0" t="n">
        <f aca="false">676135309*2</f>
        <v>1352270618</v>
      </c>
      <c r="J23" s="0" t="n">
        <f aca="false">676135309*2*2</f>
        <v>2704541236</v>
      </c>
    </row>
    <row r="24" customFormat="false" ht="12.8" hidden="false" customHeight="false" outlineLevel="0" collapsed="false">
      <c r="A24" s="0" t="s">
        <v>8</v>
      </c>
      <c r="C24" s="0" t="n">
        <v>18683609</v>
      </c>
      <c r="D24" s="0" t="n">
        <v>40240155</v>
      </c>
      <c r="E24" s="0" t="n">
        <v>86267854</v>
      </c>
      <c r="F24" s="0" t="n">
        <v>183759249</v>
      </c>
      <c r="G24" s="0" t="n">
        <v>390890630</v>
      </c>
      <c r="H24" s="0" t="n">
        <v>827768331</v>
      </c>
      <c r="I24" s="0" t="n">
        <f aca="false">827768331*2</f>
        <v>1655536662</v>
      </c>
      <c r="J24" s="0" t="n">
        <f aca="false">827768331*2*2</f>
        <v>3311073324</v>
      </c>
    </row>
    <row r="25" customFormat="false" ht="12.8" hidden="false" customHeight="false" outlineLevel="0" collapsed="false">
      <c r="A25" s="0" t="s">
        <v>9</v>
      </c>
      <c r="C25" s="0" t="n">
        <v>22099720</v>
      </c>
      <c r="D25" s="0" t="n">
        <v>47573461</v>
      </c>
      <c r="E25" s="0" t="n">
        <v>101933234</v>
      </c>
      <c r="F25" s="0" t="n">
        <v>217090480</v>
      </c>
      <c r="G25" s="0" t="n">
        <v>461551767</v>
      </c>
      <c r="H25" s="0" t="n">
        <v>977094239</v>
      </c>
      <c r="I25" s="0" t="n">
        <f aca="false">977094239*2</f>
        <v>1954188478</v>
      </c>
      <c r="J25" s="0" t="n">
        <f aca="false">977094239*2*2</f>
        <v>3908376956</v>
      </c>
    </row>
    <row r="26" customFormat="false" ht="12.8" hidden="false" customHeight="false" outlineLevel="0" collapsed="false">
      <c r="A26" s="0" t="s">
        <v>10</v>
      </c>
      <c r="C26" s="0" t="n">
        <v>25832200</v>
      </c>
      <c r="D26" s="0" t="n">
        <v>55538421</v>
      </c>
      <c r="E26" s="0" t="n">
        <v>118863154</v>
      </c>
      <c r="F26" s="0" t="n">
        <v>252950320</v>
      </c>
      <c r="G26" s="0" t="n">
        <v>537271447</v>
      </c>
      <c r="H26" s="0" t="n">
        <v>1136533599</v>
      </c>
      <c r="I26" s="0" t="n">
        <f aca="false">1136533599*2</f>
        <v>2273067198</v>
      </c>
      <c r="J26" s="0" t="n">
        <f aca="false">1136533599*2*2</f>
        <v>4546134396</v>
      </c>
    </row>
    <row r="29" customFormat="false" ht="12.8" hidden="false" customHeight="false" outlineLevel="0" collapsed="false">
      <c r="B29" s="0" t="s">
        <v>12</v>
      </c>
    </row>
    <row r="30" customFormat="false" ht="12.8" hidden="false" customHeight="false" outlineLevel="0" collapsed="false">
      <c r="C30" s="0" t="n">
        <v>25000</v>
      </c>
      <c r="D30" s="0" t="n">
        <v>50000</v>
      </c>
      <c r="E30" s="0" t="n">
        <v>100000</v>
      </c>
      <c r="F30" s="0" t="n">
        <v>200000</v>
      </c>
      <c r="G30" s="0" t="n">
        <v>400000</v>
      </c>
      <c r="H30" s="0" t="n">
        <v>800000</v>
      </c>
      <c r="I30" s="0" t="n">
        <v>1600000</v>
      </c>
      <c r="J30" s="0" t="n">
        <v>3200000</v>
      </c>
    </row>
    <row r="31" customFormat="false" ht="12.8" hidden="false" customHeight="false" outlineLevel="0" collapsed="false">
      <c r="A31" s="0" t="s">
        <v>2</v>
      </c>
      <c r="C31" s="0" t="n">
        <v>259105</v>
      </c>
      <c r="D31" s="0" t="n">
        <v>553261</v>
      </c>
      <c r="E31" s="0" t="n">
        <v>1178627</v>
      </c>
    </row>
    <row r="32" customFormat="false" ht="12.8" hidden="false" customHeight="false" outlineLevel="0" collapsed="false">
      <c r="A32" s="0" t="s">
        <v>3</v>
      </c>
      <c r="C32" s="0" t="n">
        <v>307038</v>
      </c>
      <c r="D32" s="0" t="n">
        <v>649805</v>
      </c>
      <c r="E32" s="0" t="n">
        <v>1371281</v>
      </c>
      <c r="F32" s="0" t="n">
        <v>2883143</v>
      </c>
      <c r="G32" s="0" t="n">
        <v>6061862</v>
      </c>
      <c r="H32" s="0" t="n">
        <v>12664970</v>
      </c>
      <c r="I32" s="0" t="n">
        <f aca="false">12664970*2</f>
        <v>25329940</v>
      </c>
      <c r="J32" s="0" t="n">
        <f aca="false">12664970*2*2</f>
        <v>50659880</v>
      </c>
    </row>
    <row r="33" customFormat="false" ht="12.8" hidden="false" customHeight="false" outlineLevel="0" collapsed="false">
      <c r="A33" s="0" t="s">
        <v>4</v>
      </c>
      <c r="C33" s="0" t="n">
        <v>627214</v>
      </c>
      <c r="D33" s="0" t="n">
        <v>1327321</v>
      </c>
      <c r="E33" s="0" t="n">
        <v>2796075</v>
      </c>
      <c r="F33" s="0" t="n">
        <v>5866081</v>
      </c>
      <c r="G33" s="0" t="n">
        <v>12308063</v>
      </c>
      <c r="H33" s="0" t="n">
        <v>25778933</v>
      </c>
      <c r="I33" s="0" t="n">
        <f aca="false">25778933*2</f>
        <v>51557866</v>
      </c>
      <c r="J33" s="0" t="n">
        <f aca="false">25778933*2*2</f>
        <v>103115732</v>
      </c>
    </row>
    <row r="34" customFormat="false" ht="12.8" hidden="false" customHeight="false" outlineLevel="0" collapsed="false">
      <c r="A34" s="0" t="s">
        <v>5</v>
      </c>
      <c r="C34" s="0" t="n">
        <v>1245308</v>
      </c>
      <c r="D34" s="0" t="n">
        <v>2595800</v>
      </c>
      <c r="E34" s="0" t="n">
        <v>5404871</v>
      </c>
      <c r="F34" s="0" t="n">
        <v>11226511</v>
      </c>
      <c r="G34" s="0" t="n">
        <v>23320334</v>
      </c>
      <c r="H34" s="0" t="n">
        <v>48364732</v>
      </c>
      <c r="I34" s="0" t="n">
        <f aca="false">48364732*2</f>
        <v>96729464</v>
      </c>
      <c r="J34" s="0" t="n">
        <f aca="false">48364732*2*2</f>
        <v>193458928</v>
      </c>
    </row>
    <row r="35" customFormat="false" ht="12.8" hidden="false" customHeight="false" outlineLevel="0" collapsed="false">
      <c r="A35" s="0" t="s">
        <v>6</v>
      </c>
      <c r="C35" s="0" t="n">
        <v>1552973</v>
      </c>
      <c r="D35" s="0" t="n">
        <v>3245604</v>
      </c>
      <c r="E35" s="0" t="n">
        <v>6777857</v>
      </c>
      <c r="F35" s="0" t="n">
        <v>14110084</v>
      </c>
      <c r="G35" s="0" t="n">
        <v>29378361</v>
      </c>
      <c r="H35" s="0" t="n">
        <v>61076071</v>
      </c>
      <c r="I35" s="0" t="n">
        <f aca="false">61076071*2</f>
        <v>122152142</v>
      </c>
      <c r="J35" s="0" t="n">
        <f aca="false">61076071*2*2</f>
        <v>244304284</v>
      </c>
    </row>
    <row r="36" customFormat="false" ht="12.8" hidden="false" customHeight="false" outlineLevel="0" collapsed="false">
      <c r="A36" s="0" t="s">
        <v>7</v>
      </c>
      <c r="C36" s="0" t="n">
        <v>1868243</v>
      </c>
      <c r="D36" s="0" t="n">
        <v>3910461</v>
      </c>
      <c r="E36" s="0" t="n">
        <v>8181664</v>
      </c>
      <c r="F36" s="0" t="n">
        <v>17057926</v>
      </c>
      <c r="G36" s="0" t="n">
        <v>35565353</v>
      </c>
      <c r="H36" s="0" t="n">
        <v>73987592</v>
      </c>
      <c r="I36" s="0" t="n">
        <f aca="false">73987592*2</f>
        <v>147975184</v>
      </c>
      <c r="J36" s="0" t="n">
        <f aca="false">73987592*2*2</f>
        <v>295950368</v>
      </c>
    </row>
    <row r="37" customFormat="false" ht="12.8" hidden="false" customHeight="false" outlineLevel="0" collapsed="false">
      <c r="A37" s="0" t="s">
        <v>8</v>
      </c>
      <c r="C37" s="0" t="n">
        <v>2567293</v>
      </c>
      <c r="D37" s="0" t="n">
        <v>5407917</v>
      </c>
      <c r="E37" s="0" t="n">
        <v>11376222</v>
      </c>
      <c r="F37" s="0" t="n">
        <v>23847361</v>
      </c>
      <c r="G37" s="0" t="n">
        <v>49944029</v>
      </c>
      <c r="H37" s="0" t="n">
        <v>104346563</v>
      </c>
      <c r="I37" s="0" t="n">
        <f aca="false">104346563*2</f>
        <v>208693126</v>
      </c>
      <c r="J37" s="0" t="n">
        <f aca="false">104346563*2*2</f>
        <v>417386252</v>
      </c>
    </row>
    <row r="38" customFormat="false" ht="12.8" hidden="false" customHeight="false" outlineLevel="0" collapsed="false">
      <c r="A38" s="0" t="s">
        <v>9</v>
      </c>
      <c r="C38" s="0" t="n">
        <v>3313789</v>
      </c>
      <c r="D38" s="0" t="n">
        <v>7000909</v>
      </c>
      <c r="E38" s="0" t="n">
        <v>14762206</v>
      </c>
      <c r="F38" s="0" t="n">
        <v>31019329</v>
      </c>
      <c r="G38" s="0" t="n">
        <v>65087965</v>
      </c>
      <c r="H38" s="0" t="n">
        <v>136234435</v>
      </c>
      <c r="I38" s="0" t="n">
        <f aca="false">136234435*2</f>
        <v>272468870</v>
      </c>
      <c r="J38" s="0" t="n">
        <f aca="false">136234435*2*2</f>
        <v>544937740</v>
      </c>
    </row>
    <row r="39" customFormat="false" ht="12.8" hidden="false" customHeight="false" outlineLevel="0" collapsed="false">
      <c r="A39" s="0" t="s">
        <v>10</v>
      </c>
      <c r="C39" s="0" t="n">
        <v>4060285</v>
      </c>
      <c r="D39" s="0" t="n">
        <v>8593901</v>
      </c>
      <c r="E39" s="0" t="n">
        <v>18148190</v>
      </c>
      <c r="F39" s="0" t="n">
        <v>38191297</v>
      </c>
      <c r="G39" s="0" t="n">
        <v>80231901</v>
      </c>
      <c r="H39" s="0" t="n">
        <v>168122307</v>
      </c>
      <c r="I39" s="0" t="n">
        <f aca="false">168122307*2</f>
        <v>336244614</v>
      </c>
      <c r="J39" s="0" t="n">
        <f aca="false">168122307*2*2</f>
        <v>672489228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2018-04-13T20:48:48Z</dcterms:created>
  <dc:creator/>
  <dc:description/>
  <dc:language>en-US</dc:language>
  <cp:lastModifiedBy/>
  <dcterms:modified xsi:type="dcterms:W3CDTF">2018-04-13T23:15:24Z</dcterms:modified>
  <cp:revision>6</cp:revision>
  <dc:subject/>
  <dc:title/>
</cp:coreProperties>
</file>