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met\Documents\GitHub\Excel_Egitimi\Excel\17. Bitirme Projesi\"/>
    </mc:Choice>
  </mc:AlternateContent>
  <xr:revisionPtr revIDLastSave="0" documentId="13_ncr:1_{68745C4D-EEB2-454B-A3D5-82F5A9F404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sayfa" sheetId="1" r:id="rId1"/>
    <sheet name="Ürünler" sheetId="5" r:id="rId2"/>
    <sheet name="Satışlar" sheetId="6" r:id="rId3"/>
    <sheet name="Personeller" sheetId="7" r:id="rId4"/>
    <sheet name="Veritabanı" sheetId="8" r:id="rId5"/>
  </sheets>
  <definedNames>
    <definedName name="Marka">Tablo2[Ürün Markası]</definedName>
    <definedName name="Model">Tablo2[Ürün Modeli]</definedName>
    <definedName name="Personel">Tablo3[Ad Soyad]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8" l="1"/>
  <c r="T5" i="8" s="1"/>
  <c r="S4" i="8"/>
  <c r="T4" i="8" s="1"/>
  <c r="S3" i="8"/>
  <c r="T3" i="8" s="1"/>
  <c r="O10" i="7"/>
  <c r="P10" i="7" s="1"/>
  <c r="Q7" i="6"/>
  <c r="S7" i="6" s="1"/>
  <c r="U7" i="6" s="1"/>
  <c r="O7" i="7" s="1"/>
  <c r="P7" i="7" s="1"/>
  <c r="Q8" i="6"/>
  <c r="S8" i="6" s="1"/>
  <c r="U8" i="6" s="1"/>
  <c r="O8" i="7" s="1"/>
  <c r="P8" i="7" s="1"/>
  <c r="Q9" i="6"/>
  <c r="S9" i="6" s="1"/>
  <c r="U9" i="6" s="1"/>
  <c r="Q10" i="6"/>
  <c r="S10" i="6" s="1"/>
  <c r="U10" i="6" s="1"/>
  <c r="Q11" i="6"/>
  <c r="S11" i="6" s="1"/>
  <c r="U11" i="6" s="1"/>
  <c r="O9" i="7" s="1"/>
  <c r="P9" i="7" s="1"/>
  <c r="Q12" i="6"/>
  <c r="S12" i="6" s="1"/>
  <c r="U12" i="6" s="1"/>
  <c r="Q13" i="6"/>
  <c r="S13" i="6" s="1"/>
  <c r="U13" i="6" s="1"/>
  <c r="Q14" i="6"/>
  <c r="S14" i="6" s="1"/>
  <c r="U14" i="6" s="1"/>
  <c r="Q15" i="6"/>
  <c r="S15" i="6" s="1"/>
  <c r="U15" i="6" s="1"/>
  <c r="Q6" i="6"/>
  <c r="S6" i="6" s="1"/>
  <c r="U6" i="6" s="1"/>
  <c r="O6" i="7" s="1"/>
  <c r="P6" i="7" s="1"/>
  <c r="D2" i="8"/>
  <c r="D1" i="8"/>
</calcChain>
</file>

<file path=xl/sharedStrings.xml><?xml version="1.0" encoding="utf-8"?>
<sst xmlns="http://schemas.openxmlformats.org/spreadsheetml/2006/main" count="161" uniqueCount="84">
  <si>
    <t>Ürün Markası</t>
  </si>
  <si>
    <t>Ürün Modeli</t>
  </si>
  <si>
    <t>Fiyat</t>
  </si>
  <si>
    <t>Stok Adeti</t>
  </si>
  <si>
    <t>Audi</t>
  </si>
  <si>
    <t>A3</t>
  </si>
  <si>
    <t>A4</t>
  </si>
  <si>
    <t>A5</t>
  </si>
  <si>
    <t>Bmw</t>
  </si>
  <si>
    <t>320i</t>
  </si>
  <si>
    <t>420d</t>
  </si>
  <si>
    <t>520d</t>
  </si>
  <si>
    <t>Mercedes Benz</t>
  </si>
  <si>
    <t>C200</t>
  </si>
  <si>
    <t>A180</t>
  </si>
  <si>
    <t>S600</t>
  </si>
  <si>
    <t>G500</t>
  </si>
  <si>
    <t>Royce Rolls</t>
  </si>
  <si>
    <t>Cullinan</t>
  </si>
  <si>
    <t>Phantom</t>
  </si>
  <si>
    <t>Ferrari</t>
  </si>
  <si>
    <t>SF 90</t>
  </si>
  <si>
    <t>Tarih</t>
  </si>
  <si>
    <t>Satış Personeli</t>
  </si>
  <si>
    <t>Müşteri Adı</t>
  </si>
  <si>
    <t>Müşteri Konumu</t>
  </si>
  <si>
    <t>Marka</t>
  </si>
  <si>
    <t>Model</t>
  </si>
  <si>
    <t>Liste Fiyatı</t>
  </si>
  <si>
    <t>İskonto</t>
  </si>
  <si>
    <t>Satış Fiyatı</t>
  </si>
  <si>
    <t>Adet</t>
  </si>
  <si>
    <t>Toplam Tutar</t>
  </si>
  <si>
    <t>Ad Soyad</t>
  </si>
  <si>
    <t>Bölge</t>
  </si>
  <si>
    <t>Prim Limiti</t>
  </si>
  <si>
    <t>Prim Yüzdesi</t>
  </si>
  <si>
    <t>Toplam Satış Tutarı</t>
  </si>
  <si>
    <t>Hakedilen Prim</t>
  </si>
  <si>
    <t>Samet Çakmak</t>
  </si>
  <si>
    <t>Marmara</t>
  </si>
  <si>
    <t>Ahmet Yavuz</t>
  </si>
  <si>
    <t>Ege</t>
  </si>
  <si>
    <t>Aslı Kara</t>
  </si>
  <si>
    <t>Zeynep Yılmaz</t>
  </si>
  <si>
    <t>Karadeniz</t>
  </si>
  <si>
    <t>Ayça Kara</t>
  </si>
  <si>
    <t>Anadolu</t>
  </si>
  <si>
    <t>Ahmet Tekin</t>
  </si>
  <si>
    <t>İzmir</t>
  </si>
  <si>
    <t>Zeynep Korkmaz</t>
  </si>
  <si>
    <t>Ankara</t>
  </si>
  <si>
    <t>Mehmet Akın</t>
  </si>
  <si>
    <t>İstanbul</t>
  </si>
  <si>
    <t>Selin Arslan</t>
  </si>
  <si>
    <t>Bursa</t>
  </si>
  <si>
    <t>Cenk Yıldırım</t>
  </si>
  <si>
    <t>Antalya</t>
  </si>
  <si>
    <t>Derya Tuncer</t>
  </si>
  <si>
    <t>Konya</t>
  </si>
  <si>
    <t>Fatma Arslan</t>
  </si>
  <si>
    <t>Samsun</t>
  </si>
  <si>
    <t>Sibel Çelik</t>
  </si>
  <si>
    <t>Adana</t>
  </si>
  <si>
    <t>Yasin Kurt</t>
  </si>
  <si>
    <t>Sivas</t>
  </si>
  <si>
    <t>Aslı Yılmaz</t>
  </si>
  <si>
    <t>Satır Etiketleri</t>
  </si>
  <si>
    <t>Genel Toplam</t>
  </si>
  <si>
    <t>Toplam Toplam Tutar</t>
  </si>
  <si>
    <t>Toplam Adet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</si>
  <si>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</si>
  <si>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</si>
  <si>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</si>
  <si>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</si>
  <si>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</si>
  <si>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</si>
  <si>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</si>
  <si>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</si>
  <si>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</si>
  <si>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</si>
  <si>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Toplam Ciro</t>
  </si>
  <si>
    <t>Toplam Satılan Ürün</t>
  </si>
  <si>
    <t>Satış Adeti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</si>
</sst>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_-&quot;₺&quot;* #,##0_-;\-&quot;₺&quot;* #,##0_-;_-&quot;₺&quot;* &quot;-&quot;??_-;_-@_-"/>
    <numFmt numFmtId="165" formatCode="&quot;₺&quot;#,###,&quot;K&quot;"/>
    <numFmt numFmtId="166" formatCode="_-&quot;₺&quot;* #,###,&quot;K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1"/>
      <name val="Bahnschrift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5" xfId="0" applyBorder="1"/>
    <xf numFmtId="0" fontId="0" fillId="0" borderId="1" xfId="0" applyBorder="1"/>
    <xf numFmtId="164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8" xfId="2" applyFont="1" applyBorder="1"/>
    <xf numFmtId="164" fontId="0" fillId="0" borderId="9" xfId="1" applyNumberFormat="1" applyFont="1" applyBorder="1"/>
    <xf numFmtId="1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44" fontId="0" fillId="0" borderId="1" xfId="0" applyNumberFormat="1" applyBorder="1"/>
    <xf numFmtId="10" fontId="0" fillId="0" borderId="8" xfId="2" applyNumberFormat="1" applyFont="1" applyBorder="1"/>
    <xf numFmtId="10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2" fillId="2" borderId="2" xfId="0" applyNumberFormat="1" applyFont="1" applyFill="1" applyBorder="1"/>
    <xf numFmtId="166" fontId="0" fillId="0" borderId="0" xfId="1" applyNumberFormat="1" applyFont="1"/>
    <xf numFmtId="0" fontId="6" fillId="0" borderId="0" xfId="0" applyFont="1"/>
    <xf numFmtId="0" fontId="2" fillId="0" borderId="0" xfId="0" applyFont="1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₺&quot;* #,##0_-;\-&quot;₺&quot;* #,##0_-;_-&quot;₺&quot;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₺&quot;* #,##0_-;\-&quot;₺&quot;* #,##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₺&quot;* #,##0_-;\-&quot;₺&quot;* #,##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&quot;₺&quot;* #,##0_-;\-&quot;₺&quot;* #,##0_-;_-&quot;₺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₺&quot;* #,##0_-;\-&quot;₺&quot;* #,##0_-;_-&quot;₺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₺&quot;* #,##0_-;\-&quot;₺&quot;* #,##0_-;_-&quot;₺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₺&quot;* #,##0_-;\-&quot;₺&quot;* #,##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Personel Satış Adeti |</a:t>
            </a:r>
            <a:r>
              <a:rPr lang="tr-TR" baseline="0">
                <a:latin typeface="Bahnschrift" panose="020B0502040204020203" pitchFamily="34" charset="0"/>
              </a:rPr>
              <a:t> Satış Tutarı</a:t>
            </a:r>
            <a:endParaRPr lang="tr-T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Veritabanı!$B$5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3-49F0-8E27-F63D76BE22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3-49F0-8E27-F63D76BE22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3-49F0-8E27-F63D76BE22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3-49F0-8E27-F63D76BE227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3-49F0-8E27-F63D76BE22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Veritabanı!$A$6:$A$11</c:f>
              <c:strCache>
                <c:ptCount val="5"/>
                <c:pt idx="0">
                  <c:v>Zeynep Yılmaz</c:v>
                </c:pt>
                <c:pt idx="1">
                  <c:v>Aslı Kara</c:v>
                </c:pt>
                <c:pt idx="2">
                  <c:v>Ayça Kara</c:v>
                </c:pt>
                <c:pt idx="3">
                  <c:v>Ahmet Yavuz</c:v>
                </c:pt>
                <c:pt idx="4">
                  <c:v>Samet Çakmak</c:v>
                </c:pt>
              </c:strCache>
            </c:strRef>
          </c:cat>
          <c:val>
            <c:numRef>
              <c:f>Veritabanı!$B$6:$B$11</c:f>
              <c:numCache>
                <c:formatCode>"₺"#,###,"K"</c:formatCode>
                <c:ptCount val="5"/>
                <c:pt idx="0">
                  <c:v>10631250</c:v>
                </c:pt>
                <c:pt idx="1">
                  <c:v>24520000</c:v>
                </c:pt>
                <c:pt idx="2">
                  <c:v>38024750</c:v>
                </c:pt>
                <c:pt idx="3">
                  <c:v>76704000</c:v>
                </c:pt>
                <c:pt idx="4">
                  <c:v>82100000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3-49F0-8E27-F63D76BE2271}"/>
            </c:ext>
          </c:extLst>
        </c:ser>
        <c:ser>
          <c:idx val="1"/>
          <c:order val="1"/>
          <c:tx>
            <c:strRef>
              <c:f>Veritabanı!$C$5</c:f>
              <c:strCache>
                <c:ptCount val="1"/>
                <c:pt idx="0">
                  <c:v>Toplam Adet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Veritabanı!$A$6:$A$11</c:f>
              <c:strCache>
                <c:ptCount val="5"/>
                <c:pt idx="0">
                  <c:v>Zeynep Yılmaz</c:v>
                </c:pt>
                <c:pt idx="1">
                  <c:v>Aslı Kara</c:v>
                </c:pt>
                <c:pt idx="2">
                  <c:v>Ayça Kara</c:v>
                </c:pt>
                <c:pt idx="3">
                  <c:v>Ahmet Yavuz</c:v>
                </c:pt>
                <c:pt idx="4">
                  <c:v>Samet Çakmak</c:v>
                </c:pt>
              </c:strCache>
            </c:strRef>
          </c:cat>
          <c:val>
            <c:numRef>
              <c:f>Veritabanı!$C$6:$C$11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A3-49F0-8E27-F63D76BE2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234102496"/>
        <c:axId val="1234103936"/>
      </c:barChart>
      <c:catAx>
        <c:axId val="123410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4103936"/>
        <c:crosses val="autoZero"/>
        <c:auto val="1"/>
        <c:lblAlgn val="ctr"/>
        <c:lblOffset val="100"/>
        <c:noMultiLvlLbl val="0"/>
      </c:catAx>
      <c:valAx>
        <c:axId val="123410393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₺&quot;#,###,&quot;K&quot;" sourceLinked="1"/>
        <c:majorTickMark val="none"/>
        <c:minorTickMark val="none"/>
        <c:tickLblPos val="nextTo"/>
        <c:crossAx val="12341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Aylık Satış Trendi | Adet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tr-T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Veritabanı!$G$5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Veritabanı!$F$6:$F$16</c:f>
              <c:strCache>
                <c:ptCount val="10"/>
                <c:pt idx="0">
                  <c:v>Mar</c:v>
                </c:pt>
                <c:pt idx="1">
                  <c:v>Nis</c:v>
                </c:pt>
                <c:pt idx="2">
                  <c:v>May</c:v>
                </c:pt>
                <c:pt idx="3">
                  <c:v>Haz</c:v>
                </c:pt>
                <c:pt idx="4">
                  <c:v>Tem</c:v>
                </c:pt>
                <c:pt idx="5">
                  <c:v>Ağu</c:v>
                </c:pt>
                <c:pt idx="6">
                  <c:v>Eyl</c:v>
                </c:pt>
                <c:pt idx="7">
                  <c:v>Eki</c:v>
                </c:pt>
                <c:pt idx="8">
                  <c:v>Kas</c:v>
                </c:pt>
                <c:pt idx="9">
                  <c:v>Ara</c:v>
                </c:pt>
              </c:strCache>
            </c:strRef>
          </c:cat>
          <c:val>
            <c:numRef>
              <c:f>Veritabanı!$G$6:$G$16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4-4CB6-9EA7-1D51F0DDB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8570944"/>
        <c:axId val="1998573344"/>
      </c:lineChart>
      <c:catAx>
        <c:axId val="19985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8573344"/>
        <c:crosses val="autoZero"/>
        <c:auto val="1"/>
        <c:lblAlgn val="ctr"/>
        <c:lblOffset val="100"/>
        <c:noMultiLvlLbl val="0"/>
      </c:catAx>
      <c:valAx>
        <c:axId val="199857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85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Marka Dağılımı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tr-T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Veritabanı!$K$5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A-4821-9929-5F99A6ED83E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A-4821-9929-5F99A6ED83EE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4A-4821-9929-5F99A6ED83EE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4A-4821-9929-5F99A6ED83EE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4A-4821-9929-5F99A6ED83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Veritabanı!$J$6:$J$11</c:f>
              <c:strCache>
                <c:ptCount val="5"/>
                <c:pt idx="0">
                  <c:v>Ferrari</c:v>
                </c:pt>
                <c:pt idx="1">
                  <c:v>Bmw</c:v>
                </c:pt>
                <c:pt idx="2">
                  <c:v>Royce Rolls</c:v>
                </c:pt>
                <c:pt idx="3">
                  <c:v>Mercedes Benz</c:v>
                </c:pt>
                <c:pt idx="4">
                  <c:v>Audi</c:v>
                </c:pt>
              </c:strCache>
            </c:strRef>
          </c:cat>
          <c:val>
            <c:numRef>
              <c:f>Veritabanı!$K$6:$K$11</c:f>
              <c:numCache>
                <c:formatCode>"₺"#,###,"K"</c:formatCode>
                <c:ptCount val="5"/>
                <c:pt idx="0">
                  <c:v>79130000</c:v>
                </c:pt>
                <c:pt idx="1">
                  <c:v>72247000</c:v>
                </c:pt>
                <c:pt idx="2">
                  <c:v>50440000</c:v>
                </c:pt>
                <c:pt idx="3">
                  <c:v>27193000</c:v>
                </c:pt>
                <c:pt idx="4">
                  <c:v>2970000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4A-4821-9929-5F99A6ED8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Personel Satış Dağılımı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Veritabanı!$P$5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4-4555-B2DA-649F5FD3F3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4-4555-B2DA-649F5FD3F3B5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A4-4555-B2DA-649F5FD3F3B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A4-4555-B2DA-649F5FD3F3B5}"/>
              </c:ext>
            </c:extLst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A4-4555-B2DA-649F5FD3F3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Veritabanı!$O$6:$O$11</c:f>
              <c:strCache>
                <c:ptCount val="5"/>
                <c:pt idx="0">
                  <c:v>Samet Çakmak</c:v>
                </c:pt>
                <c:pt idx="1">
                  <c:v>Ahmet Yavuz</c:v>
                </c:pt>
                <c:pt idx="2">
                  <c:v>Ayça Kara</c:v>
                </c:pt>
                <c:pt idx="3">
                  <c:v>Aslı Kara</c:v>
                </c:pt>
                <c:pt idx="4">
                  <c:v>Zeynep Yılmaz</c:v>
                </c:pt>
              </c:strCache>
            </c:strRef>
          </c:cat>
          <c:val>
            <c:numRef>
              <c:f>Veritabanı!$P$6:$P$11</c:f>
              <c:numCache>
                <c:formatCode>"₺"#,###,"K"</c:formatCode>
                <c:ptCount val="5"/>
                <c:pt idx="0">
                  <c:v>82100000</c:v>
                </c:pt>
                <c:pt idx="1">
                  <c:v>76704000</c:v>
                </c:pt>
                <c:pt idx="2">
                  <c:v>38024750</c:v>
                </c:pt>
                <c:pt idx="3">
                  <c:v>24520000</c:v>
                </c:pt>
                <c:pt idx="4">
                  <c:v>10631250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4-4555-B2DA-649F5FD3F3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Personel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Satış</a:t>
            </a:r>
            <a:r>
              <a:rPr lang="tr-TR">
                <a:latin typeface="Bahnschrift" panose="020B0502040204020203" pitchFamily="34" charset="0"/>
              </a:rPr>
              <a:t> Adeti |</a:t>
            </a:r>
            <a:r>
              <a:rPr lang="tr-TR" baseline="0">
                <a:latin typeface="Bahnschrift" panose="020B0502040204020203" pitchFamily="34" charset="0"/>
              </a:rPr>
              <a:t> Satış Tutarı</a:t>
            </a:r>
            <a:endParaRPr lang="tr-T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Veritabanı!$B$5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39-4C1A-8AF8-822DA28093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39-4C1A-8AF8-822DA28093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39-4C1A-8AF8-822DA28093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39-4C1A-8AF8-822DA28093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9-4C1A-8AF8-822DA28093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Veritabanı!$A$6:$A$11</c:f>
              <c:strCache>
                <c:ptCount val="5"/>
                <c:pt idx="0">
                  <c:v>Zeynep Yılmaz</c:v>
                </c:pt>
                <c:pt idx="1">
                  <c:v>Aslı Kara</c:v>
                </c:pt>
                <c:pt idx="2">
                  <c:v>Ayça Kara</c:v>
                </c:pt>
                <c:pt idx="3">
                  <c:v>Ahmet Yavuz</c:v>
                </c:pt>
                <c:pt idx="4">
                  <c:v>Samet Çakmak</c:v>
                </c:pt>
              </c:strCache>
            </c:strRef>
          </c:cat>
          <c:val>
            <c:numRef>
              <c:f>Veritabanı!$B$6:$B$11</c:f>
              <c:numCache>
                <c:formatCode>"₺"#,###,"K"</c:formatCode>
                <c:ptCount val="5"/>
                <c:pt idx="0">
                  <c:v>10631250</c:v>
                </c:pt>
                <c:pt idx="1">
                  <c:v>24520000</c:v>
                </c:pt>
                <c:pt idx="2">
                  <c:v>38024750</c:v>
                </c:pt>
                <c:pt idx="3">
                  <c:v>76704000</c:v>
                </c:pt>
                <c:pt idx="4">
                  <c:v>82100000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9-4C1A-8AF8-822DA28093B2}"/>
            </c:ext>
          </c:extLst>
        </c:ser>
        <c:ser>
          <c:idx val="1"/>
          <c:order val="1"/>
          <c:tx>
            <c:strRef>
              <c:f>Veritabanı!$C$5</c:f>
              <c:strCache>
                <c:ptCount val="1"/>
                <c:pt idx="0">
                  <c:v>Toplam Adet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Veritabanı!$A$6:$A$11</c:f>
              <c:strCache>
                <c:ptCount val="5"/>
                <c:pt idx="0">
                  <c:v>Zeynep Yılmaz</c:v>
                </c:pt>
                <c:pt idx="1">
                  <c:v>Aslı Kara</c:v>
                </c:pt>
                <c:pt idx="2">
                  <c:v>Ayça Kara</c:v>
                </c:pt>
                <c:pt idx="3">
                  <c:v>Ahmet Yavuz</c:v>
                </c:pt>
                <c:pt idx="4">
                  <c:v>Samet Çakmak</c:v>
                </c:pt>
              </c:strCache>
            </c:strRef>
          </c:cat>
          <c:val>
            <c:numRef>
              <c:f>Veritabanı!$C$6:$C$11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9-4C1A-8AF8-822DA2809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234102496"/>
        <c:axId val="1234103936"/>
      </c:barChart>
      <c:catAx>
        <c:axId val="123410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4103936"/>
        <c:crosses val="autoZero"/>
        <c:auto val="1"/>
        <c:lblAlgn val="ctr"/>
        <c:lblOffset val="100"/>
        <c:noMultiLvlLbl val="0"/>
      </c:catAx>
      <c:valAx>
        <c:axId val="123410393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₺&quot;#,###,&quot;K&quot;" sourceLinked="1"/>
        <c:majorTickMark val="none"/>
        <c:minorTickMark val="none"/>
        <c:tickLblPos val="nextTo"/>
        <c:crossAx val="12341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Aylık Satış Trendi | Adet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tr-T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Veritabanı!$G$5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Veritabanı!$F$6:$F$16</c:f>
              <c:strCache>
                <c:ptCount val="10"/>
                <c:pt idx="0">
                  <c:v>Mar</c:v>
                </c:pt>
                <c:pt idx="1">
                  <c:v>Nis</c:v>
                </c:pt>
                <c:pt idx="2">
                  <c:v>May</c:v>
                </c:pt>
                <c:pt idx="3">
                  <c:v>Haz</c:v>
                </c:pt>
                <c:pt idx="4">
                  <c:v>Tem</c:v>
                </c:pt>
                <c:pt idx="5">
                  <c:v>Ağu</c:v>
                </c:pt>
                <c:pt idx="6">
                  <c:v>Eyl</c:v>
                </c:pt>
                <c:pt idx="7">
                  <c:v>Eki</c:v>
                </c:pt>
                <c:pt idx="8">
                  <c:v>Kas</c:v>
                </c:pt>
                <c:pt idx="9">
                  <c:v>Ara</c:v>
                </c:pt>
              </c:strCache>
            </c:strRef>
          </c:cat>
          <c:val>
            <c:numRef>
              <c:f>Veritabanı!$G$6:$G$16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D22-85F3-6AC8B27DCB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8570944"/>
        <c:axId val="1998573344"/>
      </c:lineChart>
      <c:catAx>
        <c:axId val="19985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8573344"/>
        <c:crosses val="autoZero"/>
        <c:auto val="1"/>
        <c:lblAlgn val="ctr"/>
        <c:lblOffset val="100"/>
        <c:noMultiLvlLbl val="0"/>
      </c:catAx>
      <c:valAx>
        <c:axId val="199857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85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Toplam Satışın Marka Dağılımı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tr-T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Veritabanı!$K$5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4-4F59-94CE-8AAED1DC626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4-4F59-94CE-8AAED1DC6269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B4-4F59-94CE-8AAED1DC626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B4-4F59-94CE-8AAED1DC6269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EB4-4F59-94CE-8AAED1DC6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Veritabanı!$J$6:$J$11</c:f>
              <c:strCache>
                <c:ptCount val="5"/>
                <c:pt idx="0">
                  <c:v>Ferrari</c:v>
                </c:pt>
                <c:pt idx="1">
                  <c:v>Bmw</c:v>
                </c:pt>
                <c:pt idx="2">
                  <c:v>Royce Rolls</c:v>
                </c:pt>
                <c:pt idx="3">
                  <c:v>Mercedes Benz</c:v>
                </c:pt>
                <c:pt idx="4">
                  <c:v>Audi</c:v>
                </c:pt>
              </c:strCache>
            </c:strRef>
          </c:cat>
          <c:val>
            <c:numRef>
              <c:f>Veritabanı!$K$6:$K$11</c:f>
              <c:numCache>
                <c:formatCode>"₺"#,###,"K"</c:formatCode>
                <c:ptCount val="5"/>
                <c:pt idx="0">
                  <c:v>79130000</c:v>
                </c:pt>
                <c:pt idx="1">
                  <c:v>72247000</c:v>
                </c:pt>
                <c:pt idx="2">
                  <c:v>50440000</c:v>
                </c:pt>
                <c:pt idx="3">
                  <c:v>27193000</c:v>
                </c:pt>
                <c:pt idx="4">
                  <c:v>2970000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F59-94CE-8AAED1DC62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[Bitirme_Projesi.xlsx]Veritabanı!PivotTable5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Personel Satış Dağılımı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Veritabanı!$P$5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3-4A53-9E95-253D0A06D426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3-4A53-9E95-253D0A06D426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3-4A53-9E95-253D0A06D426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3-4A53-9E95-253D0A06D426}"/>
              </c:ext>
            </c:extLst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53-4A53-9E95-253D0A06D4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Veritabanı!$O$6:$O$11</c:f>
              <c:strCache>
                <c:ptCount val="5"/>
                <c:pt idx="0">
                  <c:v>Samet Çakmak</c:v>
                </c:pt>
                <c:pt idx="1">
                  <c:v>Ahmet Yavuz</c:v>
                </c:pt>
                <c:pt idx="2">
                  <c:v>Ayça Kara</c:v>
                </c:pt>
                <c:pt idx="3">
                  <c:v>Aslı Kara</c:v>
                </c:pt>
                <c:pt idx="4">
                  <c:v>Zeynep Yılmaz</c:v>
                </c:pt>
              </c:strCache>
            </c:strRef>
          </c:cat>
          <c:val>
            <c:numRef>
              <c:f>Veritabanı!$P$6:$P$11</c:f>
              <c:numCache>
                <c:formatCode>"₺"#,###,"K"</c:formatCode>
                <c:ptCount val="5"/>
                <c:pt idx="0">
                  <c:v>82100000</c:v>
                </c:pt>
                <c:pt idx="1">
                  <c:v>76704000</c:v>
                </c:pt>
                <c:pt idx="2">
                  <c:v>38024750</c:v>
                </c:pt>
                <c:pt idx="3">
                  <c:v>24520000</c:v>
                </c:pt>
                <c:pt idx="4">
                  <c:v>10631250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3-4A53-9E95-253D0A06D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4.xml"/><Relationship Id="rId3" Type="http://schemas.openxmlformats.org/officeDocument/2006/relationships/hyperlink" Target="#Sat&#305;&#351;lar!A1"/><Relationship Id="rId7" Type="http://schemas.openxmlformats.org/officeDocument/2006/relationships/image" Target="../media/image3.png"/><Relationship Id="rId12" Type="http://schemas.openxmlformats.org/officeDocument/2006/relationships/chart" Target="../charts/chart3.xml"/><Relationship Id="rId2" Type="http://schemas.openxmlformats.org/officeDocument/2006/relationships/hyperlink" Target="#&#220;r&#252;nler!A1"/><Relationship Id="rId16" Type="http://schemas.openxmlformats.org/officeDocument/2006/relationships/image" Target="../media/image8.emf"/><Relationship Id="rId1" Type="http://schemas.openxmlformats.org/officeDocument/2006/relationships/hyperlink" Target="#Anasayfa!A1"/><Relationship Id="rId6" Type="http://schemas.openxmlformats.org/officeDocument/2006/relationships/image" Target="../media/image2.png"/><Relationship Id="rId11" Type="http://schemas.openxmlformats.org/officeDocument/2006/relationships/chart" Target="../charts/chart2.xml"/><Relationship Id="rId5" Type="http://schemas.openxmlformats.org/officeDocument/2006/relationships/image" Target="../media/image1.png"/><Relationship Id="rId15" Type="http://schemas.openxmlformats.org/officeDocument/2006/relationships/image" Target="../media/image7.png"/><Relationship Id="rId10" Type="http://schemas.openxmlformats.org/officeDocument/2006/relationships/chart" Target="../charts/chart1.xml"/><Relationship Id="rId4" Type="http://schemas.openxmlformats.org/officeDocument/2006/relationships/hyperlink" Target="#Personeller!A1"/><Relationship Id="rId9" Type="http://schemas.openxmlformats.org/officeDocument/2006/relationships/image" Target="../media/image5.png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Sat&#305;&#351;lar!A1"/><Relationship Id="rId7" Type="http://schemas.openxmlformats.org/officeDocument/2006/relationships/image" Target="../media/image3.png"/><Relationship Id="rId2" Type="http://schemas.openxmlformats.org/officeDocument/2006/relationships/hyperlink" Target="#&#220;r&#252;nler!A1"/><Relationship Id="rId1" Type="http://schemas.openxmlformats.org/officeDocument/2006/relationships/hyperlink" Target="#Anasayfa!A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#Personeller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Sat&#305;&#351;lar!A1"/><Relationship Id="rId7" Type="http://schemas.openxmlformats.org/officeDocument/2006/relationships/image" Target="../media/image3.png"/><Relationship Id="rId2" Type="http://schemas.openxmlformats.org/officeDocument/2006/relationships/hyperlink" Target="#&#220;r&#252;nler!A1"/><Relationship Id="rId1" Type="http://schemas.openxmlformats.org/officeDocument/2006/relationships/hyperlink" Target="#Anasayfa!A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#Personeller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Sat&#305;&#351;lar!A1"/><Relationship Id="rId7" Type="http://schemas.openxmlformats.org/officeDocument/2006/relationships/image" Target="../media/image3.png"/><Relationship Id="rId2" Type="http://schemas.openxmlformats.org/officeDocument/2006/relationships/hyperlink" Target="#&#220;r&#252;nler!A1"/><Relationship Id="rId1" Type="http://schemas.openxmlformats.org/officeDocument/2006/relationships/hyperlink" Target="#Anasayfa!A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#Personeller!A1"/><Relationship Id="rId9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</xdr:colOff>
      <xdr:row>5</xdr:row>
      <xdr:rowOff>8282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EAD2E0D3-4965-32F8-D79D-7499E969E25D}"/>
            </a:ext>
          </a:extLst>
        </xdr:cNvPr>
        <xdr:cNvSpPr/>
      </xdr:nvSpPr>
      <xdr:spPr>
        <a:xfrm>
          <a:off x="1" y="0"/>
          <a:ext cx="1428750" cy="960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chemeClr val="bg1"/>
              </a:solidFill>
              <a:latin typeface="Bahnschrift" panose="020B0502040204020203" pitchFamily="34" charset="0"/>
            </a:rPr>
            <a:t>Satış Takip Programı</a:t>
          </a:r>
        </a:p>
      </xdr:txBody>
    </xdr:sp>
    <xdr:clientData/>
  </xdr:twoCellAnchor>
  <xdr:twoCellAnchor>
    <xdr:from>
      <xdr:col>0</xdr:col>
      <xdr:colOff>124241</xdr:colOff>
      <xdr:row>5</xdr:row>
      <xdr:rowOff>50659</xdr:rowOff>
    </xdr:from>
    <xdr:to>
      <xdr:col>8</xdr:col>
      <xdr:colOff>30162</xdr:colOff>
      <xdr:row>8</xdr:row>
      <xdr:rowOff>16565</xdr:rowOff>
    </xdr:to>
    <xdr:sp macro="" textlink="">
      <xdr:nvSpPr>
        <xdr:cNvPr id="4" name="Dikdörtgen: Çapraz Köşeleri Yuvarlatılmış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39BBDB-D7B9-374A-8AC3-2E4BD7FF8363}"/>
            </a:ext>
          </a:extLst>
        </xdr:cNvPr>
        <xdr:cNvSpPr/>
      </xdr:nvSpPr>
      <xdr:spPr>
        <a:xfrm>
          <a:off x="124241" y="1003159"/>
          <a:ext cx="1628704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Anasayfa</a:t>
          </a:r>
        </a:p>
      </xdr:txBody>
    </xdr:sp>
    <xdr:clientData/>
  </xdr:twoCellAnchor>
  <xdr:twoCellAnchor>
    <xdr:from>
      <xdr:col>0</xdr:col>
      <xdr:colOff>129268</xdr:colOff>
      <xdr:row>9</xdr:row>
      <xdr:rowOff>26594</xdr:rowOff>
    </xdr:from>
    <xdr:to>
      <xdr:col>8</xdr:col>
      <xdr:colOff>25135</xdr:colOff>
      <xdr:row>11</xdr:row>
      <xdr:rowOff>183000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5586D1-26EC-E14E-E37C-6DDAD9D93167}"/>
            </a:ext>
          </a:extLst>
        </xdr:cNvPr>
        <xdr:cNvSpPr/>
      </xdr:nvSpPr>
      <xdr:spPr>
        <a:xfrm>
          <a:off x="129268" y="1741094"/>
          <a:ext cx="1618650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Ürünler</a:t>
          </a:r>
        </a:p>
      </xdr:txBody>
    </xdr:sp>
    <xdr:clientData/>
  </xdr:twoCellAnchor>
  <xdr:twoCellAnchor>
    <xdr:from>
      <xdr:col>0</xdr:col>
      <xdr:colOff>129268</xdr:colOff>
      <xdr:row>13</xdr:row>
      <xdr:rowOff>10811</xdr:rowOff>
    </xdr:from>
    <xdr:to>
      <xdr:col>8</xdr:col>
      <xdr:colOff>25135</xdr:colOff>
      <xdr:row>15</xdr:row>
      <xdr:rowOff>172189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834810-7F98-A90C-AF78-9CE8AE550EDA}"/>
            </a:ext>
          </a:extLst>
        </xdr:cNvPr>
        <xdr:cNvSpPr/>
      </xdr:nvSpPr>
      <xdr:spPr>
        <a:xfrm>
          <a:off x="129268" y="2487311"/>
          <a:ext cx="1618650" cy="542378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Satışlar</a:t>
          </a:r>
        </a:p>
      </xdr:txBody>
    </xdr:sp>
    <xdr:clientData/>
  </xdr:twoCellAnchor>
  <xdr:twoCellAnchor>
    <xdr:from>
      <xdr:col>0</xdr:col>
      <xdr:colOff>139322</xdr:colOff>
      <xdr:row>17</xdr:row>
      <xdr:rowOff>0</xdr:rowOff>
    </xdr:from>
    <xdr:to>
      <xdr:col>8</xdr:col>
      <xdr:colOff>15081</xdr:colOff>
      <xdr:row>19</xdr:row>
      <xdr:rowOff>156406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F458F2-CD07-78B2-5E68-980AFBEECEEE}"/>
            </a:ext>
          </a:extLst>
        </xdr:cNvPr>
        <xdr:cNvSpPr/>
      </xdr:nvSpPr>
      <xdr:spPr>
        <a:xfrm>
          <a:off x="139322" y="3238500"/>
          <a:ext cx="1598542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Personeller</a:t>
          </a:r>
        </a:p>
      </xdr:txBody>
    </xdr:sp>
    <xdr:clientData/>
  </xdr:twoCellAnchor>
  <xdr:twoCellAnchor editAs="oneCell">
    <xdr:from>
      <xdr:col>5</xdr:col>
      <xdr:colOff>7251</xdr:colOff>
      <xdr:row>5</xdr:row>
      <xdr:rowOff>75209</xdr:rowOff>
    </xdr:from>
    <xdr:to>
      <xdr:col>7</xdr:col>
      <xdr:colOff>11407</xdr:colOff>
      <xdr:row>7</xdr:row>
      <xdr:rowOff>123351</xdr:rowOff>
    </xdr:to>
    <xdr:pic>
      <xdr:nvPicPr>
        <xdr:cNvPr id="13" name="Resim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8022FF-2100-CFA2-7E39-C0E8CC266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3990" y="1027709"/>
          <a:ext cx="434852" cy="42914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17</xdr:row>
      <xdr:rowOff>48763</xdr:rowOff>
    </xdr:from>
    <xdr:to>
      <xdr:col>7</xdr:col>
      <xdr:colOff>11407</xdr:colOff>
      <xdr:row>19</xdr:row>
      <xdr:rowOff>96907</xdr:rowOff>
    </xdr:to>
    <xdr:pic>
      <xdr:nvPicPr>
        <xdr:cNvPr id="14" name="Resim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8A7DD3-D743-A4F2-1588-E29D55E0D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3990" y="3287263"/>
          <a:ext cx="434852" cy="429144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13</xdr:row>
      <xdr:rowOff>54965</xdr:rowOff>
    </xdr:from>
    <xdr:to>
      <xdr:col>7</xdr:col>
      <xdr:colOff>11407</xdr:colOff>
      <xdr:row>15</xdr:row>
      <xdr:rowOff>107027</xdr:rowOff>
    </xdr:to>
    <xdr:pic>
      <xdr:nvPicPr>
        <xdr:cNvPr id="15" name="Resim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D5284F-DA20-C233-AE98-A6D3F6FBB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3990" y="2531465"/>
          <a:ext cx="434852" cy="43306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9</xdr:row>
      <xdr:rowOff>65086</xdr:rowOff>
    </xdr:from>
    <xdr:to>
      <xdr:col>7</xdr:col>
      <xdr:colOff>11407</xdr:colOff>
      <xdr:row>11</xdr:row>
      <xdr:rowOff>113230</xdr:rowOff>
    </xdr:to>
    <xdr:pic>
      <xdr:nvPicPr>
        <xdr:cNvPr id="16" name="Resim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69A270-1D86-109A-F5C8-02EBB7BB5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3990" y="1779586"/>
          <a:ext cx="434852" cy="429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33130</xdr:rowOff>
    </xdr:from>
    <xdr:to>
      <xdr:col>9</xdr:col>
      <xdr:colOff>0</xdr:colOff>
      <xdr:row>29</xdr:row>
      <xdr:rowOff>46367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6A8B4B3C-34A2-866A-910D-F91C34D5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52630"/>
          <a:ext cx="1938130" cy="1918237"/>
        </a:xfrm>
        <a:prstGeom prst="rect">
          <a:avLst/>
        </a:prstGeom>
      </xdr:spPr>
    </xdr:pic>
    <xdr:clientData/>
  </xdr:twoCellAnchor>
  <xdr:twoCellAnchor>
    <xdr:from>
      <xdr:col>9</xdr:col>
      <xdr:colOff>201707</xdr:colOff>
      <xdr:row>1</xdr:row>
      <xdr:rowOff>81681</xdr:rowOff>
    </xdr:from>
    <xdr:to>
      <xdr:col>22</xdr:col>
      <xdr:colOff>201707</xdr:colOff>
      <xdr:row>30</xdr:row>
      <xdr:rowOff>73399</xdr:rowOff>
    </xdr:to>
    <xdr:sp macro="" textlink="">
      <xdr:nvSpPr>
        <xdr:cNvPr id="3" name="Dikdörtgen 2">
          <a:extLst>
            <a:ext uri="{FF2B5EF4-FFF2-40B4-BE49-F238E27FC236}">
              <a16:creationId xmlns:a16="http://schemas.microsoft.com/office/drawing/2014/main" id="{2558949E-9EA5-99D5-2901-A61D5CF306F8}"/>
            </a:ext>
          </a:extLst>
        </xdr:cNvPr>
        <xdr:cNvSpPr/>
      </xdr:nvSpPr>
      <xdr:spPr>
        <a:xfrm>
          <a:off x="2218766" y="272181"/>
          <a:ext cx="2767853" cy="5516218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24</xdr:col>
      <xdr:colOff>0</xdr:colOff>
      <xdr:row>1</xdr:row>
      <xdr:rowOff>0</xdr:rowOff>
    </xdr:from>
    <xdr:to>
      <xdr:col>51</xdr:col>
      <xdr:colOff>198784</xdr:colOff>
      <xdr:row>15</xdr:row>
      <xdr:rowOff>0</xdr:rowOff>
    </xdr:to>
    <xdr:sp macro="" textlink="">
      <xdr:nvSpPr>
        <xdr:cNvPr id="6" name="Dikdörtgen 5">
          <a:extLst>
            <a:ext uri="{FF2B5EF4-FFF2-40B4-BE49-F238E27FC236}">
              <a16:creationId xmlns:a16="http://schemas.microsoft.com/office/drawing/2014/main" id="{F31CB0E9-2E7C-3ABF-6EA9-311CA7D660E7}"/>
            </a:ext>
          </a:extLst>
        </xdr:cNvPr>
        <xdr:cNvSpPr/>
      </xdr:nvSpPr>
      <xdr:spPr>
        <a:xfrm flipV="1">
          <a:off x="4398065" y="190500"/>
          <a:ext cx="5789545" cy="266700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24</xdr:col>
      <xdr:colOff>8281</xdr:colOff>
      <xdr:row>16</xdr:row>
      <xdr:rowOff>0</xdr:rowOff>
    </xdr:from>
    <xdr:to>
      <xdr:col>52</xdr:col>
      <xdr:colOff>0</xdr:colOff>
      <xdr:row>29</xdr:row>
      <xdr:rowOff>190499</xdr:rowOff>
    </xdr:to>
    <xdr:sp macro="" textlink="">
      <xdr:nvSpPr>
        <xdr:cNvPr id="7" name="Dikdörtgen 6">
          <a:extLst>
            <a:ext uri="{FF2B5EF4-FFF2-40B4-BE49-F238E27FC236}">
              <a16:creationId xmlns:a16="http://schemas.microsoft.com/office/drawing/2014/main" id="{E40650BA-199A-7DC0-15A5-89D5D24D104E}"/>
            </a:ext>
          </a:extLst>
        </xdr:cNvPr>
        <xdr:cNvSpPr/>
      </xdr:nvSpPr>
      <xdr:spPr>
        <a:xfrm flipV="1">
          <a:off x="4406346" y="3048000"/>
          <a:ext cx="5789545" cy="2666999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53</xdr:col>
      <xdr:colOff>0</xdr:colOff>
      <xdr:row>16</xdr:row>
      <xdr:rowOff>0</xdr:rowOff>
    </xdr:from>
    <xdr:to>
      <xdr:col>68</xdr:col>
      <xdr:colOff>0</xdr:colOff>
      <xdr:row>30</xdr:row>
      <xdr:rowOff>0</xdr:rowOff>
    </xdr:to>
    <xdr:sp macro="" textlink="">
      <xdr:nvSpPr>
        <xdr:cNvPr id="11" name="Dikdörtgen 10">
          <a:extLst>
            <a:ext uri="{FF2B5EF4-FFF2-40B4-BE49-F238E27FC236}">
              <a16:creationId xmlns:a16="http://schemas.microsoft.com/office/drawing/2014/main" id="{6B2217A6-8608-96E3-F0FA-DD90FB09D807}"/>
            </a:ext>
          </a:extLst>
        </xdr:cNvPr>
        <xdr:cNvSpPr/>
      </xdr:nvSpPr>
      <xdr:spPr>
        <a:xfrm flipV="1">
          <a:off x="10534650" y="3048000"/>
          <a:ext cx="3143250" cy="266700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53</xdr:col>
      <xdr:colOff>0</xdr:colOff>
      <xdr:row>1</xdr:row>
      <xdr:rowOff>0</xdr:rowOff>
    </xdr:from>
    <xdr:to>
      <xdr:col>68</xdr:col>
      <xdr:colOff>0</xdr:colOff>
      <xdr:row>15</xdr:row>
      <xdr:rowOff>0</xdr:rowOff>
    </xdr:to>
    <xdr:sp macro="" textlink="">
      <xdr:nvSpPr>
        <xdr:cNvPr id="12" name="Dikdörtgen 11">
          <a:extLst>
            <a:ext uri="{FF2B5EF4-FFF2-40B4-BE49-F238E27FC236}">
              <a16:creationId xmlns:a16="http://schemas.microsoft.com/office/drawing/2014/main" id="{9A507CFF-B973-A772-CF5A-41AA0F15EEFF}"/>
            </a:ext>
          </a:extLst>
        </xdr:cNvPr>
        <xdr:cNvSpPr/>
      </xdr:nvSpPr>
      <xdr:spPr>
        <a:xfrm flipV="1">
          <a:off x="10534650" y="190500"/>
          <a:ext cx="3143250" cy="266700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24</xdr:col>
      <xdr:colOff>133350</xdr:colOff>
      <xdr:row>1</xdr:row>
      <xdr:rowOff>114300</xdr:rowOff>
    </xdr:from>
    <xdr:to>
      <xdr:col>51</xdr:col>
      <xdr:colOff>133350</xdr:colOff>
      <xdr:row>14</xdr:row>
      <xdr:rowOff>123825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0887DB0E-CD2D-48E3-A7A5-5246A9FFB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62946</xdr:colOff>
      <xdr:row>16</xdr:row>
      <xdr:rowOff>57150</xdr:rowOff>
    </xdr:from>
    <xdr:to>
      <xdr:col>51</xdr:col>
      <xdr:colOff>133350</xdr:colOff>
      <xdr:row>29</xdr:row>
      <xdr:rowOff>114300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3D5DDD0F-238F-408B-815C-B0A17D7E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19050</xdr:colOff>
      <xdr:row>1</xdr:row>
      <xdr:rowOff>47625</xdr:rowOff>
    </xdr:from>
    <xdr:to>
      <xdr:col>67</xdr:col>
      <xdr:colOff>161925</xdr:colOff>
      <xdr:row>14</xdr:row>
      <xdr:rowOff>133350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3D870965-4D06-451E-8D82-360C94FE6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9525</xdr:colOff>
      <xdr:row>16</xdr:row>
      <xdr:rowOff>57150</xdr:rowOff>
    </xdr:from>
    <xdr:to>
      <xdr:col>67</xdr:col>
      <xdr:colOff>190500</xdr:colOff>
      <xdr:row>29</xdr:row>
      <xdr:rowOff>85725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67258E03-6010-4883-A4CF-123F6B0E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134470</xdr:colOff>
      <xdr:row>1</xdr:row>
      <xdr:rowOff>169569</xdr:rowOff>
    </xdr:from>
    <xdr:to>
      <xdr:col>18</xdr:col>
      <xdr:colOff>56029</xdr:colOff>
      <xdr:row>3</xdr:row>
      <xdr:rowOff>156883</xdr:rowOff>
    </xdr:to>
    <xdr:sp macro="" textlink="">
      <xdr:nvSpPr>
        <xdr:cNvPr id="29" name="Dikdörtgen 28">
          <a:extLst>
            <a:ext uri="{FF2B5EF4-FFF2-40B4-BE49-F238E27FC236}">
              <a16:creationId xmlns:a16="http://schemas.microsoft.com/office/drawing/2014/main" id="{841E5C59-C220-5B06-8944-B29F9801AF46}"/>
            </a:ext>
          </a:extLst>
        </xdr:cNvPr>
        <xdr:cNvSpPr/>
      </xdr:nvSpPr>
      <xdr:spPr>
        <a:xfrm>
          <a:off x="2279666" y="360069"/>
          <a:ext cx="1578080" cy="368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2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t>Toplam</a:t>
          </a:r>
          <a:r>
            <a:rPr lang="tr-TR" sz="2000" b="1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 </a:t>
          </a:r>
          <a:r>
            <a:rPr lang="tr-TR" sz="2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t>Ciro</a:t>
          </a:r>
        </a:p>
      </xdr:txBody>
    </xdr:sp>
    <xdr:clientData/>
  </xdr:twoCellAnchor>
  <xdr:twoCellAnchor editAs="oneCell">
    <xdr:from>
      <xdr:col>18</xdr:col>
      <xdr:colOff>9525</xdr:colOff>
      <xdr:row>1</xdr:row>
      <xdr:rowOff>57150</xdr:rowOff>
    </xdr:from>
    <xdr:to>
      <xdr:col>23</xdr:col>
      <xdr:colOff>41775</xdr:colOff>
      <xdr:row>6</xdr:row>
      <xdr:rowOff>184650</xdr:rowOff>
    </xdr:to>
    <xdr:pic>
      <xdr:nvPicPr>
        <xdr:cNvPr id="31" name="Resim 30">
          <a:extLst>
            <a:ext uri="{FF2B5EF4-FFF2-40B4-BE49-F238E27FC236}">
              <a16:creationId xmlns:a16="http://schemas.microsoft.com/office/drawing/2014/main" id="{1475AD06-C6AF-4DD4-7300-018B6B4D4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790" y="247650"/>
          <a:ext cx="1096809" cy="1080000"/>
        </a:xfrm>
        <a:prstGeom prst="rect">
          <a:avLst/>
        </a:prstGeom>
      </xdr:spPr>
    </xdr:pic>
    <xdr:clientData/>
  </xdr:twoCellAnchor>
  <xdr:twoCellAnchor>
    <xdr:from>
      <xdr:col>10</xdr:col>
      <xdr:colOff>134470</xdr:colOff>
      <xdr:row>3</xdr:row>
      <xdr:rowOff>177032</xdr:rowOff>
    </xdr:from>
    <xdr:to>
      <xdr:col>17</xdr:col>
      <xdr:colOff>100853</xdr:colOff>
      <xdr:row>6</xdr:row>
      <xdr:rowOff>33618</xdr:rowOff>
    </xdr:to>
    <xdr:sp macro="" textlink="Veritabanı!D1">
      <xdr:nvSpPr>
        <xdr:cNvPr id="40" name="Dikdörtgen 39">
          <a:extLst>
            <a:ext uri="{FF2B5EF4-FFF2-40B4-BE49-F238E27FC236}">
              <a16:creationId xmlns:a16="http://schemas.microsoft.com/office/drawing/2014/main" id="{6C8D87F7-00D4-5356-E289-B19EE28BACBD}"/>
            </a:ext>
          </a:extLst>
        </xdr:cNvPr>
        <xdr:cNvSpPr/>
      </xdr:nvSpPr>
      <xdr:spPr>
        <a:xfrm>
          <a:off x="2279666" y="748532"/>
          <a:ext cx="1415839" cy="4280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629306F-EFD4-4804-B2AB-EAA05C2B4978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  <a:cs typeface="Calibri"/>
            </a:rPr>
            <a:pPr algn="l"/>
            <a:t> ₺231.980K</a:t>
          </a:fld>
          <a:endParaRPr lang="tr-TR" sz="3200" b="1">
            <a:solidFill>
              <a:schemeClr val="bg2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17</xdr:col>
      <xdr:colOff>143996</xdr:colOff>
      <xdr:row>10</xdr:row>
      <xdr:rowOff>103654</xdr:rowOff>
    </xdr:from>
    <xdr:to>
      <xdr:col>22</xdr:col>
      <xdr:colOff>176246</xdr:colOff>
      <xdr:row>16</xdr:row>
      <xdr:rowOff>40654</xdr:rowOff>
    </xdr:to>
    <xdr:pic>
      <xdr:nvPicPr>
        <xdr:cNvPr id="42" name="Resim 41">
          <a:extLst>
            <a:ext uri="{FF2B5EF4-FFF2-40B4-BE49-F238E27FC236}">
              <a16:creationId xmlns:a16="http://schemas.microsoft.com/office/drawing/2014/main" id="{9BD31F83-FDC7-524B-24C2-1828E81BB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4349" y="2008654"/>
          <a:ext cx="1096809" cy="1080000"/>
        </a:xfrm>
        <a:prstGeom prst="rect">
          <a:avLst/>
        </a:prstGeom>
      </xdr:spPr>
    </xdr:pic>
    <xdr:clientData/>
  </xdr:twoCellAnchor>
  <xdr:twoCellAnchor>
    <xdr:from>
      <xdr:col>10</xdr:col>
      <xdr:colOff>134470</xdr:colOff>
      <xdr:row>8</xdr:row>
      <xdr:rowOff>59103</xdr:rowOff>
    </xdr:from>
    <xdr:to>
      <xdr:col>21</xdr:col>
      <xdr:colOff>190500</xdr:colOff>
      <xdr:row>11</xdr:row>
      <xdr:rowOff>134471</xdr:rowOff>
    </xdr:to>
    <xdr:sp macro="" textlink="">
      <xdr:nvSpPr>
        <xdr:cNvPr id="45" name="Dikdörtgen 44">
          <a:extLst>
            <a:ext uri="{FF2B5EF4-FFF2-40B4-BE49-F238E27FC236}">
              <a16:creationId xmlns:a16="http://schemas.microsoft.com/office/drawing/2014/main" id="{094375A5-A4D2-4706-9FAF-16D5EAEEEA49}"/>
            </a:ext>
          </a:extLst>
        </xdr:cNvPr>
        <xdr:cNvSpPr/>
      </xdr:nvSpPr>
      <xdr:spPr>
        <a:xfrm>
          <a:off x="2279666" y="1583103"/>
          <a:ext cx="2333747" cy="6468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800" b="1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Toplam Satılan</a:t>
          </a:r>
          <a:r>
            <a:rPr lang="tr-TR" sz="1800" b="1" baseline="0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 </a:t>
          </a:r>
          <a:r>
            <a:rPr lang="tr-TR" sz="1800" b="1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Ürün</a:t>
          </a:r>
        </a:p>
      </xdr:txBody>
    </xdr:sp>
    <xdr:clientData/>
  </xdr:twoCellAnchor>
  <xdr:twoCellAnchor>
    <xdr:from>
      <xdr:col>10</xdr:col>
      <xdr:colOff>134470</xdr:colOff>
      <xdr:row>12</xdr:row>
      <xdr:rowOff>100852</xdr:rowOff>
    </xdr:from>
    <xdr:to>
      <xdr:col>20</xdr:col>
      <xdr:colOff>7283</xdr:colOff>
      <xdr:row>13</xdr:row>
      <xdr:rowOff>125260</xdr:rowOff>
    </xdr:to>
    <xdr:sp macro="" textlink="Veritabanı!D2">
      <xdr:nvSpPr>
        <xdr:cNvPr id="46" name="Dikdörtgen 45">
          <a:extLst>
            <a:ext uri="{FF2B5EF4-FFF2-40B4-BE49-F238E27FC236}">
              <a16:creationId xmlns:a16="http://schemas.microsoft.com/office/drawing/2014/main" id="{4F9D1DC1-901A-41FC-AE5A-A39B7693D33A}"/>
            </a:ext>
          </a:extLst>
        </xdr:cNvPr>
        <xdr:cNvSpPr/>
      </xdr:nvSpPr>
      <xdr:spPr>
        <a:xfrm>
          <a:off x="2279666" y="2386852"/>
          <a:ext cx="1943465" cy="2149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227BE543-7F5F-4D7C-9DEE-AA36EE06F22A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  <a:cs typeface="Calibri"/>
            </a:rPr>
            <a:pPr algn="l"/>
            <a:t>26</a:t>
          </a:fld>
          <a:endParaRPr lang="tr-TR" sz="4000" b="1" u="none">
            <a:solidFill>
              <a:schemeClr val="bg2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10</xdr:col>
      <xdr:colOff>134470</xdr:colOff>
      <xdr:row>17</xdr:row>
      <xdr:rowOff>150</xdr:rowOff>
    </xdr:from>
    <xdr:to>
      <xdr:col>21</xdr:col>
      <xdr:colOff>198783</xdr:colOff>
      <xdr:row>20</xdr:row>
      <xdr:rowOff>75518</xdr:rowOff>
    </xdr:to>
    <xdr:sp macro="" textlink="">
      <xdr:nvSpPr>
        <xdr:cNvPr id="52" name="Dikdörtgen 51">
          <a:extLst>
            <a:ext uri="{FF2B5EF4-FFF2-40B4-BE49-F238E27FC236}">
              <a16:creationId xmlns:a16="http://schemas.microsoft.com/office/drawing/2014/main" id="{A36041A2-9AB3-D3B3-A790-971BDB5A834E}"/>
            </a:ext>
          </a:extLst>
        </xdr:cNvPr>
        <xdr:cNvSpPr/>
      </xdr:nvSpPr>
      <xdr:spPr>
        <a:xfrm>
          <a:off x="2279666" y="3238650"/>
          <a:ext cx="2342030" cy="6468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800" b="1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En</a:t>
          </a:r>
          <a:r>
            <a:rPr lang="tr-TR" sz="1800" b="1" baseline="0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 Çok</a:t>
          </a:r>
          <a:r>
            <a:rPr lang="tr-TR" sz="1800" b="1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 Satan</a:t>
          </a:r>
          <a:r>
            <a:rPr lang="tr-TR" sz="1800" b="1" baseline="0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 3 </a:t>
          </a:r>
          <a:r>
            <a:rPr lang="tr-TR" sz="1800" b="1">
              <a:solidFill>
                <a:schemeClr val="bg2">
                  <a:lumMod val="50000"/>
                </a:schemeClr>
              </a:solidFill>
              <a:latin typeface="Bahnschrift" panose="020B0502040204020203" pitchFamily="34" charset="0"/>
            </a:rPr>
            <a:t>Ürün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134470</xdr:colOff>
          <xdr:row>21</xdr:row>
          <xdr:rowOff>54081</xdr:rowOff>
        </xdr:from>
        <xdr:to>
          <xdr:col>21</xdr:col>
          <xdr:colOff>82445</xdr:colOff>
          <xdr:row>27</xdr:row>
          <xdr:rowOff>74544</xdr:rowOff>
        </xdr:to>
        <xdr:pic>
          <xdr:nvPicPr>
            <xdr:cNvPr id="53" name="Resim 52">
              <a:extLst>
                <a:ext uri="{FF2B5EF4-FFF2-40B4-BE49-F238E27FC236}">
                  <a16:creationId xmlns:a16="http://schemas.microsoft.com/office/drawing/2014/main" id="{C0584211-8726-4AE7-2464-6BE500449E8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Veritabanı!$S$2:$T$5" spid="_x0000_s102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279666" y="4054581"/>
              <a:ext cx="2225692" cy="11634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</xdr:colOff>
      <xdr:row>5</xdr:row>
      <xdr:rowOff>8282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42ECF4C3-DA6D-4EB5-8BF4-F5D900DB1923}"/>
            </a:ext>
          </a:extLst>
        </xdr:cNvPr>
        <xdr:cNvSpPr/>
      </xdr:nvSpPr>
      <xdr:spPr>
        <a:xfrm>
          <a:off x="1" y="0"/>
          <a:ext cx="1485900" cy="960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chemeClr val="bg1"/>
              </a:solidFill>
              <a:latin typeface="Bahnschrift" panose="020B0502040204020203" pitchFamily="34" charset="0"/>
            </a:rPr>
            <a:t>Satış Takip Programı</a:t>
          </a:r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9</xdr:col>
      <xdr:colOff>1</xdr:colOff>
      <xdr:row>5</xdr:row>
      <xdr:rowOff>8282</xdr:rowOff>
    </xdr:to>
    <xdr:sp macro="" textlink="">
      <xdr:nvSpPr>
        <xdr:cNvPr id="12" name="Dikdörtgen 11">
          <a:extLst>
            <a:ext uri="{FF2B5EF4-FFF2-40B4-BE49-F238E27FC236}">
              <a16:creationId xmlns:a16="http://schemas.microsoft.com/office/drawing/2014/main" id="{CC79F724-F02D-48E1-8170-BCCC9D86E438}"/>
            </a:ext>
          </a:extLst>
        </xdr:cNvPr>
        <xdr:cNvSpPr/>
      </xdr:nvSpPr>
      <xdr:spPr>
        <a:xfrm>
          <a:off x="1" y="0"/>
          <a:ext cx="1971675" cy="960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chemeClr val="bg1"/>
              </a:solidFill>
              <a:latin typeface="Bahnschrift" panose="020B0502040204020203" pitchFamily="34" charset="0"/>
            </a:rPr>
            <a:t>Satış Takip Programı</a:t>
          </a:r>
        </a:p>
      </xdr:txBody>
    </xdr:sp>
    <xdr:clientData/>
  </xdr:twoCellAnchor>
  <xdr:twoCellAnchor>
    <xdr:from>
      <xdr:col>0</xdr:col>
      <xdr:colOff>124241</xdr:colOff>
      <xdr:row>5</xdr:row>
      <xdr:rowOff>50659</xdr:rowOff>
    </xdr:from>
    <xdr:to>
      <xdr:col>8</xdr:col>
      <xdr:colOff>30162</xdr:colOff>
      <xdr:row>8</xdr:row>
      <xdr:rowOff>16565</xdr:rowOff>
    </xdr:to>
    <xdr:sp macro="" textlink="">
      <xdr:nvSpPr>
        <xdr:cNvPr id="13" name="Dikdörtgen: Çapraz Köşeleri Yuvarlatılmış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1DA20-47AA-4BE6-8185-BA87F736B2C2}"/>
            </a:ext>
          </a:extLst>
        </xdr:cNvPr>
        <xdr:cNvSpPr/>
      </xdr:nvSpPr>
      <xdr:spPr>
        <a:xfrm>
          <a:off x="124241" y="1003159"/>
          <a:ext cx="1658521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Anasayfa</a:t>
          </a:r>
        </a:p>
      </xdr:txBody>
    </xdr:sp>
    <xdr:clientData/>
  </xdr:twoCellAnchor>
  <xdr:twoCellAnchor>
    <xdr:from>
      <xdr:col>0</xdr:col>
      <xdr:colOff>129268</xdr:colOff>
      <xdr:row>9</xdr:row>
      <xdr:rowOff>26594</xdr:rowOff>
    </xdr:from>
    <xdr:to>
      <xdr:col>8</xdr:col>
      <xdr:colOff>25135</xdr:colOff>
      <xdr:row>11</xdr:row>
      <xdr:rowOff>183000</xdr:rowOff>
    </xdr:to>
    <xdr:sp macro="" textlink="">
      <xdr:nvSpPr>
        <xdr:cNvPr id="14" name="Dikdörtgen: Çapraz Köşeleri Yuvarlatılmış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39FAF8-7F7E-4A8C-8406-E75107A76DB6}"/>
            </a:ext>
          </a:extLst>
        </xdr:cNvPr>
        <xdr:cNvSpPr/>
      </xdr:nvSpPr>
      <xdr:spPr>
        <a:xfrm>
          <a:off x="129268" y="1741094"/>
          <a:ext cx="1648467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Ürünler</a:t>
          </a:r>
        </a:p>
      </xdr:txBody>
    </xdr:sp>
    <xdr:clientData/>
  </xdr:twoCellAnchor>
  <xdr:twoCellAnchor>
    <xdr:from>
      <xdr:col>0</xdr:col>
      <xdr:colOff>129268</xdr:colOff>
      <xdr:row>13</xdr:row>
      <xdr:rowOff>10811</xdr:rowOff>
    </xdr:from>
    <xdr:to>
      <xdr:col>8</xdr:col>
      <xdr:colOff>25135</xdr:colOff>
      <xdr:row>15</xdr:row>
      <xdr:rowOff>172189</xdr:rowOff>
    </xdr:to>
    <xdr:sp macro="" textlink="">
      <xdr:nvSpPr>
        <xdr:cNvPr id="15" name="Dikdörtgen: Çapraz Köşeleri Yuvarlatılmış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C9712C-6959-4C8B-9169-7CE071033F58}"/>
            </a:ext>
          </a:extLst>
        </xdr:cNvPr>
        <xdr:cNvSpPr/>
      </xdr:nvSpPr>
      <xdr:spPr>
        <a:xfrm>
          <a:off x="129268" y="2487311"/>
          <a:ext cx="1648467" cy="542378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Satışlar</a:t>
          </a:r>
        </a:p>
      </xdr:txBody>
    </xdr:sp>
    <xdr:clientData/>
  </xdr:twoCellAnchor>
  <xdr:twoCellAnchor>
    <xdr:from>
      <xdr:col>0</xdr:col>
      <xdr:colOff>139322</xdr:colOff>
      <xdr:row>17</xdr:row>
      <xdr:rowOff>0</xdr:rowOff>
    </xdr:from>
    <xdr:to>
      <xdr:col>8</xdr:col>
      <xdr:colOff>15081</xdr:colOff>
      <xdr:row>19</xdr:row>
      <xdr:rowOff>156406</xdr:rowOff>
    </xdr:to>
    <xdr:sp macro="" textlink="">
      <xdr:nvSpPr>
        <xdr:cNvPr id="16" name="Dikdörtgen: Çapraz Köşeleri Yuvarlatılmış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370DEE-F109-4941-BE25-8D7D12AA5260}"/>
            </a:ext>
          </a:extLst>
        </xdr:cNvPr>
        <xdr:cNvSpPr/>
      </xdr:nvSpPr>
      <xdr:spPr>
        <a:xfrm>
          <a:off x="139322" y="3238500"/>
          <a:ext cx="1628359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Personeller</a:t>
          </a:r>
        </a:p>
      </xdr:txBody>
    </xdr:sp>
    <xdr:clientData/>
  </xdr:twoCellAnchor>
  <xdr:twoCellAnchor editAs="oneCell">
    <xdr:from>
      <xdr:col>5</xdr:col>
      <xdr:colOff>7251</xdr:colOff>
      <xdr:row>5</xdr:row>
      <xdr:rowOff>75209</xdr:rowOff>
    </xdr:from>
    <xdr:to>
      <xdr:col>6</xdr:col>
      <xdr:colOff>201907</xdr:colOff>
      <xdr:row>7</xdr:row>
      <xdr:rowOff>123351</xdr:rowOff>
    </xdr:to>
    <xdr:pic>
      <xdr:nvPicPr>
        <xdr:cNvPr id="17" name="Resim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B83F5-852F-4F61-A8F2-9E5C500F0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2626" y="1027709"/>
          <a:ext cx="442306" cy="42914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17</xdr:row>
      <xdr:rowOff>48763</xdr:rowOff>
    </xdr:from>
    <xdr:to>
      <xdr:col>6</xdr:col>
      <xdr:colOff>201907</xdr:colOff>
      <xdr:row>19</xdr:row>
      <xdr:rowOff>96907</xdr:rowOff>
    </xdr:to>
    <xdr:pic>
      <xdr:nvPicPr>
        <xdr:cNvPr id="18" name="Resim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6081F2-E41F-4EA5-AF05-5D57A230A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2626" y="3287263"/>
          <a:ext cx="442306" cy="429144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13</xdr:row>
      <xdr:rowOff>54965</xdr:rowOff>
    </xdr:from>
    <xdr:to>
      <xdr:col>6</xdr:col>
      <xdr:colOff>201907</xdr:colOff>
      <xdr:row>15</xdr:row>
      <xdr:rowOff>107027</xdr:rowOff>
    </xdr:to>
    <xdr:pic>
      <xdr:nvPicPr>
        <xdr:cNvPr id="19" name="Resim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0920A2-1558-4C29-9E49-D3393F401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2626" y="2531465"/>
          <a:ext cx="442306" cy="43306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9</xdr:row>
      <xdr:rowOff>65086</xdr:rowOff>
    </xdr:from>
    <xdr:to>
      <xdr:col>6</xdr:col>
      <xdr:colOff>201907</xdr:colOff>
      <xdr:row>11</xdr:row>
      <xdr:rowOff>113230</xdr:rowOff>
    </xdr:to>
    <xdr:pic>
      <xdr:nvPicPr>
        <xdr:cNvPr id="20" name="Resim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4869A4-7A75-42EA-BFF9-292853B7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626" y="1779586"/>
          <a:ext cx="442306" cy="429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33130</xdr:rowOff>
    </xdr:from>
    <xdr:to>
      <xdr:col>8</xdr:col>
      <xdr:colOff>3727</xdr:colOff>
      <xdr:row>29</xdr:row>
      <xdr:rowOff>46367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F94F9F19-8A8F-4053-8BE6-29018A6A1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52630"/>
          <a:ext cx="1971675" cy="1918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</xdr:colOff>
      <xdr:row>5</xdr:row>
      <xdr:rowOff>8282</xdr:rowOff>
    </xdr:to>
    <xdr:sp macro="" textlink="">
      <xdr:nvSpPr>
        <xdr:cNvPr id="22" name="Dikdörtgen 21">
          <a:extLst>
            <a:ext uri="{FF2B5EF4-FFF2-40B4-BE49-F238E27FC236}">
              <a16:creationId xmlns:a16="http://schemas.microsoft.com/office/drawing/2014/main" id="{BC7BE745-9E7D-411F-9934-C9480E076DE3}"/>
            </a:ext>
          </a:extLst>
        </xdr:cNvPr>
        <xdr:cNvSpPr/>
      </xdr:nvSpPr>
      <xdr:spPr>
        <a:xfrm>
          <a:off x="1" y="0"/>
          <a:ext cx="1971675" cy="960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chemeClr val="bg1"/>
              </a:solidFill>
              <a:latin typeface="Bahnschrift" panose="020B0502040204020203" pitchFamily="34" charset="0"/>
            </a:rPr>
            <a:t>Satış Takip Programı</a:t>
          </a:r>
        </a:p>
      </xdr:txBody>
    </xdr:sp>
    <xdr:clientData/>
  </xdr:twoCellAnchor>
  <xdr:twoCellAnchor>
    <xdr:from>
      <xdr:col>0</xdr:col>
      <xdr:colOff>124241</xdr:colOff>
      <xdr:row>5</xdr:row>
      <xdr:rowOff>50659</xdr:rowOff>
    </xdr:from>
    <xdr:to>
      <xdr:col>8</xdr:col>
      <xdr:colOff>30162</xdr:colOff>
      <xdr:row>8</xdr:row>
      <xdr:rowOff>16565</xdr:rowOff>
    </xdr:to>
    <xdr:sp macro="" textlink="">
      <xdr:nvSpPr>
        <xdr:cNvPr id="23" name="Dikdörtgen: Çapraz Köşeleri Yuvarlatılmış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085384-6C4A-43FC-9ABB-1B0A81284AAA}"/>
            </a:ext>
          </a:extLst>
        </xdr:cNvPr>
        <xdr:cNvSpPr/>
      </xdr:nvSpPr>
      <xdr:spPr>
        <a:xfrm>
          <a:off x="124241" y="1003159"/>
          <a:ext cx="1658521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Anasayfa</a:t>
          </a:r>
        </a:p>
      </xdr:txBody>
    </xdr:sp>
    <xdr:clientData/>
  </xdr:twoCellAnchor>
  <xdr:twoCellAnchor>
    <xdr:from>
      <xdr:col>0</xdr:col>
      <xdr:colOff>129268</xdr:colOff>
      <xdr:row>9</xdr:row>
      <xdr:rowOff>26594</xdr:rowOff>
    </xdr:from>
    <xdr:to>
      <xdr:col>8</xdr:col>
      <xdr:colOff>25135</xdr:colOff>
      <xdr:row>11</xdr:row>
      <xdr:rowOff>183000</xdr:rowOff>
    </xdr:to>
    <xdr:sp macro="" textlink="">
      <xdr:nvSpPr>
        <xdr:cNvPr id="24" name="Dikdörtgen: Çapraz Köşeleri Yuvarlatılmış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17EB58-04D8-4CCF-A7F3-33042838E494}"/>
            </a:ext>
          </a:extLst>
        </xdr:cNvPr>
        <xdr:cNvSpPr/>
      </xdr:nvSpPr>
      <xdr:spPr>
        <a:xfrm>
          <a:off x="129268" y="1741094"/>
          <a:ext cx="1648467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Ürünler</a:t>
          </a:r>
        </a:p>
      </xdr:txBody>
    </xdr:sp>
    <xdr:clientData/>
  </xdr:twoCellAnchor>
  <xdr:twoCellAnchor>
    <xdr:from>
      <xdr:col>0</xdr:col>
      <xdr:colOff>129268</xdr:colOff>
      <xdr:row>13</xdr:row>
      <xdr:rowOff>10811</xdr:rowOff>
    </xdr:from>
    <xdr:to>
      <xdr:col>8</xdr:col>
      <xdr:colOff>25135</xdr:colOff>
      <xdr:row>15</xdr:row>
      <xdr:rowOff>172189</xdr:rowOff>
    </xdr:to>
    <xdr:sp macro="" textlink="">
      <xdr:nvSpPr>
        <xdr:cNvPr id="25" name="Dikdörtgen: Çapraz Köşeleri Yuvarlatılmış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387F28-3B70-44F2-877D-89691A559F22}"/>
            </a:ext>
          </a:extLst>
        </xdr:cNvPr>
        <xdr:cNvSpPr/>
      </xdr:nvSpPr>
      <xdr:spPr>
        <a:xfrm>
          <a:off x="129268" y="2487311"/>
          <a:ext cx="1648467" cy="542378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Satışlar</a:t>
          </a:r>
        </a:p>
      </xdr:txBody>
    </xdr:sp>
    <xdr:clientData/>
  </xdr:twoCellAnchor>
  <xdr:twoCellAnchor>
    <xdr:from>
      <xdr:col>0</xdr:col>
      <xdr:colOff>139322</xdr:colOff>
      <xdr:row>17</xdr:row>
      <xdr:rowOff>0</xdr:rowOff>
    </xdr:from>
    <xdr:to>
      <xdr:col>8</xdr:col>
      <xdr:colOff>15081</xdr:colOff>
      <xdr:row>19</xdr:row>
      <xdr:rowOff>156406</xdr:rowOff>
    </xdr:to>
    <xdr:sp macro="" textlink="">
      <xdr:nvSpPr>
        <xdr:cNvPr id="26" name="Dikdörtgen: Çapraz Köşeleri Yuvarlatılmış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6CC49A-271F-4784-BA76-B5904EAC380A}"/>
            </a:ext>
          </a:extLst>
        </xdr:cNvPr>
        <xdr:cNvSpPr/>
      </xdr:nvSpPr>
      <xdr:spPr>
        <a:xfrm>
          <a:off x="139322" y="3238500"/>
          <a:ext cx="1628359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Personeller</a:t>
          </a:r>
        </a:p>
      </xdr:txBody>
    </xdr:sp>
    <xdr:clientData/>
  </xdr:twoCellAnchor>
  <xdr:twoCellAnchor editAs="oneCell">
    <xdr:from>
      <xdr:col>5</xdr:col>
      <xdr:colOff>7251</xdr:colOff>
      <xdr:row>5</xdr:row>
      <xdr:rowOff>75209</xdr:rowOff>
    </xdr:from>
    <xdr:to>
      <xdr:col>6</xdr:col>
      <xdr:colOff>201907</xdr:colOff>
      <xdr:row>7</xdr:row>
      <xdr:rowOff>123351</xdr:rowOff>
    </xdr:to>
    <xdr:pic>
      <xdr:nvPicPr>
        <xdr:cNvPr id="27" name="Resim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76E2E0-18FF-4287-81EA-0DD72B9E9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2626" y="1027709"/>
          <a:ext cx="442306" cy="42914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17</xdr:row>
      <xdr:rowOff>48763</xdr:rowOff>
    </xdr:from>
    <xdr:to>
      <xdr:col>6</xdr:col>
      <xdr:colOff>201907</xdr:colOff>
      <xdr:row>19</xdr:row>
      <xdr:rowOff>96907</xdr:rowOff>
    </xdr:to>
    <xdr:pic>
      <xdr:nvPicPr>
        <xdr:cNvPr id="28" name="Resim 2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6D4A0A-034D-4E2E-A8A0-5D4AE9FDB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2626" y="3287263"/>
          <a:ext cx="442306" cy="429144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13</xdr:row>
      <xdr:rowOff>54965</xdr:rowOff>
    </xdr:from>
    <xdr:to>
      <xdr:col>6</xdr:col>
      <xdr:colOff>201907</xdr:colOff>
      <xdr:row>15</xdr:row>
      <xdr:rowOff>107027</xdr:rowOff>
    </xdr:to>
    <xdr:pic>
      <xdr:nvPicPr>
        <xdr:cNvPr id="29" name="Resim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703629-3572-42E9-8857-191B65499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2626" y="2531465"/>
          <a:ext cx="442306" cy="43306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9</xdr:row>
      <xdr:rowOff>65086</xdr:rowOff>
    </xdr:from>
    <xdr:to>
      <xdr:col>6</xdr:col>
      <xdr:colOff>201907</xdr:colOff>
      <xdr:row>11</xdr:row>
      <xdr:rowOff>113230</xdr:rowOff>
    </xdr:to>
    <xdr:pic>
      <xdr:nvPicPr>
        <xdr:cNvPr id="30" name="Resim 2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AE0D0B-B5F2-4EC5-BB72-8D64E452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626" y="1779586"/>
          <a:ext cx="442306" cy="429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33130</xdr:rowOff>
    </xdr:from>
    <xdr:to>
      <xdr:col>8</xdr:col>
      <xdr:colOff>3727</xdr:colOff>
      <xdr:row>29</xdr:row>
      <xdr:rowOff>46367</xdr:rowOff>
    </xdr:to>
    <xdr:pic>
      <xdr:nvPicPr>
        <xdr:cNvPr id="31" name="Resim 30">
          <a:extLst>
            <a:ext uri="{FF2B5EF4-FFF2-40B4-BE49-F238E27FC236}">
              <a16:creationId xmlns:a16="http://schemas.microsoft.com/office/drawing/2014/main" id="{5063E9D9-DCAF-4A2B-9210-328934DDE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52630"/>
          <a:ext cx="1971675" cy="19182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</xdr:colOff>
      <xdr:row>5</xdr:row>
      <xdr:rowOff>8282</xdr:rowOff>
    </xdr:to>
    <xdr:sp macro="" textlink="">
      <xdr:nvSpPr>
        <xdr:cNvPr id="12" name="Dikdörtgen 11">
          <a:extLst>
            <a:ext uri="{FF2B5EF4-FFF2-40B4-BE49-F238E27FC236}">
              <a16:creationId xmlns:a16="http://schemas.microsoft.com/office/drawing/2014/main" id="{31DC53F0-C05C-4F5A-BDFF-C36CB04EF246}"/>
            </a:ext>
          </a:extLst>
        </xdr:cNvPr>
        <xdr:cNvSpPr/>
      </xdr:nvSpPr>
      <xdr:spPr>
        <a:xfrm>
          <a:off x="1" y="0"/>
          <a:ext cx="1971675" cy="960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chemeClr val="bg1"/>
              </a:solidFill>
              <a:latin typeface="Bahnschrift" panose="020B0502040204020203" pitchFamily="34" charset="0"/>
            </a:rPr>
            <a:t>Satış Takip Programı</a:t>
          </a:r>
        </a:p>
      </xdr:txBody>
    </xdr:sp>
    <xdr:clientData/>
  </xdr:twoCellAnchor>
  <xdr:twoCellAnchor>
    <xdr:from>
      <xdr:col>0</xdr:col>
      <xdr:colOff>124241</xdr:colOff>
      <xdr:row>5</xdr:row>
      <xdr:rowOff>50659</xdr:rowOff>
    </xdr:from>
    <xdr:to>
      <xdr:col>8</xdr:col>
      <xdr:colOff>30162</xdr:colOff>
      <xdr:row>8</xdr:row>
      <xdr:rowOff>16565</xdr:rowOff>
    </xdr:to>
    <xdr:sp macro="" textlink="">
      <xdr:nvSpPr>
        <xdr:cNvPr id="13" name="Dikdörtgen: Çapraz Köşeleri Yuvarlatılmış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F8C799-4A8F-47A9-90CE-78F7E72A4F55}"/>
            </a:ext>
          </a:extLst>
        </xdr:cNvPr>
        <xdr:cNvSpPr/>
      </xdr:nvSpPr>
      <xdr:spPr>
        <a:xfrm>
          <a:off x="124241" y="1003159"/>
          <a:ext cx="1658521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Anasayfa</a:t>
          </a:r>
        </a:p>
      </xdr:txBody>
    </xdr:sp>
    <xdr:clientData/>
  </xdr:twoCellAnchor>
  <xdr:twoCellAnchor>
    <xdr:from>
      <xdr:col>0</xdr:col>
      <xdr:colOff>129268</xdr:colOff>
      <xdr:row>9</xdr:row>
      <xdr:rowOff>26594</xdr:rowOff>
    </xdr:from>
    <xdr:to>
      <xdr:col>8</xdr:col>
      <xdr:colOff>25135</xdr:colOff>
      <xdr:row>11</xdr:row>
      <xdr:rowOff>183000</xdr:rowOff>
    </xdr:to>
    <xdr:sp macro="" textlink="">
      <xdr:nvSpPr>
        <xdr:cNvPr id="14" name="Dikdörtgen: Çapraz Köşeleri Yuvarlatılmış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691848-E2BE-4131-87A1-F2819789D5DB}"/>
            </a:ext>
          </a:extLst>
        </xdr:cNvPr>
        <xdr:cNvSpPr/>
      </xdr:nvSpPr>
      <xdr:spPr>
        <a:xfrm>
          <a:off x="129268" y="1741094"/>
          <a:ext cx="1648467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Ürünler</a:t>
          </a:r>
        </a:p>
      </xdr:txBody>
    </xdr:sp>
    <xdr:clientData/>
  </xdr:twoCellAnchor>
  <xdr:twoCellAnchor>
    <xdr:from>
      <xdr:col>0</xdr:col>
      <xdr:colOff>129268</xdr:colOff>
      <xdr:row>13</xdr:row>
      <xdr:rowOff>10811</xdr:rowOff>
    </xdr:from>
    <xdr:to>
      <xdr:col>8</xdr:col>
      <xdr:colOff>25135</xdr:colOff>
      <xdr:row>15</xdr:row>
      <xdr:rowOff>172189</xdr:rowOff>
    </xdr:to>
    <xdr:sp macro="" textlink="">
      <xdr:nvSpPr>
        <xdr:cNvPr id="15" name="Dikdörtgen: Çapraz Köşeleri Yuvarlatılmış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38AF71-EF1D-4AC2-8249-CBBB6AD93118}"/>
            </a:ext>
          </a:extLst>
        </xdr:cNvPr>
        <xdr:cNvSpPr/>
      </xdr:nvSpPr>
      <xdr:spPr>
        <a:xfrm>
          <a:off x="129268" y="2487311"/>
          <a:ext cx="1648467" cy="542378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Satışlar</a:t>
          </a:r>
        </a:p>
      </xdr:txBody>
    </xdr:sp>
    <xdr:clientData/>
  </xdr:twoCellAnchor>
  <xdr:twoCellAnchor>
    <xdr:from>
      <xdr:col>0</xdr:col>
      <xdr:colOff>139322</xdr:colOff>
      <xdr:row>17</xdr:row>
      <xdr:rowOff>0</xdr:rowOff>
    </xdr:from>
    <xdr:to>
      <xdr:col>8</xdr:col>
      <xdr:colOff>15081</xdr:colOff>
      <xdr:row>19</xdr:row>
      <xdr:rowOff>156406</xdr:rowOff>
    </xdr:to>
    <xdr:sp macro="" textlink="">
      <xdr:nvSpPr>
        <xdr:cNvPr id="16" name="Dikdörtgen: Çapraz Köşeleri Yuvarlatılmış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23279E-503A-416B-9387-892ACE997081}"/>
            </a:ext>
          </a:extLst>
        </xdr:cNvPr>
        <xdr:cNvSpPr/>
      </xdr:nvSpPr>
      <xdr:spPr>
        <a:xfrm>
          <a:off x="139322" y="3238500"/>
          <a:ext cx="1628359" cy="53740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0"/>
            <a:t>Personeller</a:t>
          </a:r>
        </a:p>
      </xdr:txBody>
    </xdr:sp>
    <xdr:clientData/>
  </xdr:twoCellAnchor>
  <xdr:twoCellAnchor editAs="oneCell">
    <xdr:from>
      <xdr:col>5</xdr:col>
      <xdr:colOff>7251</xdr:colOff>
      <xdr:row>5</xdr:row>
      <xdr:rowOff>75209</xdr:rowOff>
    </xdr:from>
    <xdr:to>
      <xdr:col>6</xdr:col>
      <xdr:colOff>201907</xdr:colOff>
      <xdr:row>7</xdr:row>
      <xdr:rowOff>123351</xdr:rowOff>
    </xdr:to>
    <xdr:pic>
      <xdr:nvPicPr>
        <xdr:cNvPr id="17" name="Resim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F474C0-3BF7-495B-A306-9D7BC4675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2626" y="1027709"/>
          <a:ext cx="442306" cy="42914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17</xdr:row>
      <xdr:rowOff>48763</xdr:rowOff>
    </xdr:from>
    <xdr:to>
      <xdr:col>6</xdr:col>
      <xdr:colOff>201907</xdr:colOff>
      <xdr:row>19</xdr:row>
      <xdr:rowOff>96907</xdr:rowOff>
    </xdr:to>
    <xdr:pic>
      <xdr:nvPicPr>
        <xdr:cNvPr id="18" name="Resim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C57F62-BA3A-4FD7-9CF9-95BE4CB14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2626" y="3287263"/>
          <a:ext cx="442306" cy="429144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13</xdr:row>
      <xdr:rowOff>54965</xdr:rowOff>
    </xdr:from>
    <xdr:to>
      <xdr:col>6</xdr:col>
      <xdr:colOff>201907</xdr:colOff>
      <xdr:row>15</xdr:row>
      <xdr:rowOff>107027</xdr:rowOff>
    </xdr:to>
    <xdr:pic>
      <xdr:nvPicPr>
        <xdr:cNvPr id="19" name="Resim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9FE74F-E36C-417E-BEB2-825C7CF3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2626" y="2531465"/>
          <a:ext cx="442306" cy="433062"/>
        </a:xfrm>
        <a:prstGeom prst="rect">
          <a:avLst/>
        </a:prstGeom>
      </xdr:spPr>
    </xdr:pic>
    <xdr:clientData/>
  </xdr:twoCellAnchor>
  <xdr:twoCellAnchor editAs="oneCell">
    <xdr:from>
      <xdr:col>5</xdr:col>
      <xdr:colOff>7251</xdr:colOff>
      <xdr:row>9</xdr:row>
      <xdr:rowOff>65086</xdr:rowOff>
    </xdr:from>
    <xdr:to>
      <xdr:col>6</xdr:col>
      <xdr:colOff>201907</xdr:colOff>
      <xdr:row>11</xdr:row>
      <xdr:rowOff>113230</xdr:rowOff>
    </xdr:to>
    <xdr:pic>
      <xdr:nvPicPr>
        <xdr:cNvPr id="20" name="Resim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760EE9-46FA-4E90-93CA-718994A95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626" y="1779586"/>
          <a:ext cx="442306" cy="429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33130</xdr:rowOff>
    </xdr:from>
    <xdr:to>
      <xdr:col>7</xdr:col>
      <xdr:colOff>238125</xdr:colOff>
      <xdr:row>29</xdr:row>
      <xdr:rowOff>46367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D63790C3-1CA9-4C55-B19F-DFF29BE51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52630"/>
          <a:ext cx="1971675" cy="19182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187935</xdr:rowOff>
    </xdr:from>
    <xdr:to>
      <xdr:col>2</xdr:col>
      <xdr:colOff>791308</xdr:colOff>
      <xdr:row>20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660486D-6207-BF33-7BDF-DF725AA7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326047</xdr:colOff>
      <xdr:row>16</xdr:row>
      <xdr:rowOff>137746</xdr:rowOff>
    </xdr:from>
    <xdr:to>
      <xdr:col>8</xdr:col>
      <xdr:colOff>117230</xdr:colOff>
      <xdr:row>29</xdr:row>
      <xdr:rowOff>139212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2472ADD-EB29-0EDD-8D13-6E3E1FE8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465261</xdr:colOff>
      <xdr:row>12</xdr:row>
      <xdr:rowOff>13188</xdr:rowOff>
    </xdr:from>
    <xdr:to>
      <xdr:col>12</xdr:col>
      <xdr:colOff>73270</xdr:colOff>
      <xdr:row>26</xdr:row>
      <xdr:rowOff>89388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9D06996-ED77-7598-22C3-F2F8D4ED7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600076</xdr:colOff>
      <xdr:row>13</xdr:row>
      <xdr:rowOff>42862</xdr:rowOff>
    </xdr:from>
    <xdr:to>
      <xdr:col>16</xdr:col>
      <xdr:colOff>285751</xdr:colOff>
      <xdr:row>27</xdr:row>
      <xdr:rowOff>119062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F80FF294-5D73-BCC8-FE38-9F7149C6E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tSemih PC" refreshedDate="45733.192818171294" createdVersion="8" refreshedVersion="8" minRefreshableVersion="3" recordCount="10" xr:uid="{535EA51E-C0BA-4D98-916B-CC66DBDD61B1}">
  <cacheSource type="worksheet">
    <worksheetSource name="Tablo4"/>
  </cacheSource>
  <cacheFields count="13">
    <cacheField name="Tarih" numFmtId="14">
      <sharedItems containsSemiMixedTypes="0" containsNonDate="0" containsDate="1" containsString="0" minDate="2025-03-01T00:00:00" maxDate="2025-12-11T00:00:00" count="19">
        <d v="2025-03-01T00:00:00"/>
        <d v="2025-04-02T00:00:00"/>
        <d v="2025-05-03T00:00:00"/>
        <d v="2025-06-04T00:00:00"/>
        <d v="2025-07-05T00:00:00"/>
        <d v="2025-08-06T00:00:00"/>
        <d v="2025-09-07T00:00:00"/>
        <d v="2025-10-08T00:00:00"/>
        <d v="2025-11-09T00:00:00"/>
        <d v="2025-12-10T00:00:00"/>
        <d v="2025-03-02T00:00:00" u="1"/>
        <d v="2025-03-03T00:00:00" u="1"/>
        <d v="2025-03-04T00:00:00" u="1"/>
        <d v="2025-03-05T00:00:00" u="1"/>
        <d v="2025-03-06T00:00:00" u="1"/>
        <d v="2025-03-07T00:00:00" u="1"/>
        <d v="2025-03-08T00:00:00" u="1"/>
        <d v="2025-03-09T00:00:00" u="1"/>
        <d v="2025-03-10T00:00:00" u="1"/>
      </sharedItems>
      <fieldGroup par="12"/>
    </cacheField>
    <cacheField name="Satış Personeli" numFmtId="0">
      <sharedItems count="5">
        <s v="Samet Çakmak"/>
        <s v="Ahmet Yavuz"/>
        <s v="Aslı Kara"/>
        <s v="Zeynep Yılmaz"/>
        <s v="Ayça Kara"/>
      </sharedItems>
    </cacheField>
    <cacheField name="Müşteri Adı" numFmtId="0">
      <sharedItems/>
    </cacheField>
    <cacheField name="Müşteri Konumu" numFmtId="0">
      <sharedItems/>
    </cacheField>
    <cacheField name="Marka" numFmtId="0">
      <sharedItems count="5">
        <s v="Audi"/>
        <s v="Bmw"/>
        <s v="Mercedes Benz"/>
        <s v="Royce Rolls"/>
        <s v="Ferrari"/>
      </sharedItems>
    </cacheField>
    <cacheField name="Model" numFmtId="0">
      <sharedItems count="10">
        <s v="A3"/>
        <s v="520d"/>
        <s v="C200"/>
        <s v="A5"/>
        <s v="Cullinan"/>
        <s v="A180"/>
        <s v="420d"/>
        <s v="320i"/>
        <s v="SF 90"/>
        <s v="G500" u="1"/>
      </sharedItems>
    </cacheField>
    <cacheField name="Liste Fiyatı" numFmtId="164">
      <sharedItems containsSemiMixedTypes="0" containsString="0" containsNumber="1" containsInteger="1" minValue="1500000" maxValue="82000000"/>
    </cacheField>
    <cacheField name="İskonto" numFmtId="10">
      <sharedItems containsSemiMixedTypes="0" containsString="0" containsNumber="1" minValue="5.0000000000000001E-3" maxValue="0.05"/>
    </cacheField>
    <cacheField name="Satış Fiyatı" numFmtId="0">
      <sharedItems containsSemiMixedTypes="0" containsString="0" containsNumber="1" containsInteger="1" minValue="1485000" maxValue="79130000"/>
    </cacheField>
    <cacheField name="Adet" numFmtId="0">
      <sharedItems containsSemiMixedTypes="0" containsString="0" containsNumber="1" containsInteger="1" minValue="1" maxValue="6"/>
    </cacheField>
    <cacheField name="Toplam Tutar" numFmtId="164">
      <sharedItems containsSemiMixedTypes="0" containsString="0" containsNumber="1" containsInteger="1" minValue="2673000" maxValue="79130000"/>
    </cacheField>
    <cacheField name="Gün (Tarih)" numFmtId="0" databaseField="0">
      <fieldGroup base="0">
        <rangePr groupBy="days" startDate="2025-03-01T00:00:00" endDate="2025-12-11T00:00:00"/>
        <groupItems count="368">
          <s v="&lt;1.03.2025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11.12.2025"/>
        </groupItems>
      </fieldGroup>
    </cacheField>
    <cacheField name="Ay (Tarih)" numFmtId="0" databaseField="0">
      <fieldGroup base="0">
        <rangePr groupBy="months" startDate="2025-03-01T00:00:00" endDate="2025-12-11T00:00:00"/>
        <groupItems count="14">
          <s v="&lt;1.03.2025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11.1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Ahmet Tekin"/>
    <s v="İzmir"/>
    <x v="0"/>
    <x v="0"/>
    <n v="1500000"/>
    <n v="0.01"/>
    <n v="1485000"/>
    <n v="2"/>
    <n v="2970000"/>
  </r>
  <r>
    <x v="1"/>
    <x v="1"/>
    <s v="Zeynep Korkmaz"/>
    <s v="Ankara"/>
    <x v="1"/>
    <x v="1"/>
    <n v="6700000"/>
    <n v="0.02"/>
    <n v="6566000"/>
    <n v="4"/>
    <n v="26264000"/>
  </r>
  <r>
    <x v="2"/>
    <x v="2"/>
    <s v="Mehmet Akın"/>
    <s v="İstanbul"/>
    <x v="2"/>
    <x v="2"/>
    <n v="5000000"/>
    <n v="0.03"/>
    <n v="4850000"/>
    <n v="2"/>
    <n v="9700000"/>
  </r>
  <r>
    <x v="3"/>
    <x v="2"/>
    <s v="Selin Arslan"/>
    <s v="Bursa"/>
    <x v="2"/>
    <x v="3"/>
    <n v="2600000"/>
    <n v="0.05"/>
    <n v="2470000"/>
    <n v="6"/>
    <n v="14820000"/>
  </r>
  <r>
    <x v="4"/>
    <x v="1"/>
    <s v="Cenk Yıldırım"/>
    <s v="Antalya"/>
    <x v="3"/>
    <x v="4"/>
    <n v="52000000"/>
    <n v="0.03"/>
    <n v="50440000"/>
    <n v="1"/>
    <n v="50440000"/>
  </r>
  <r>
    <x v="5"/>
    <x v="3"/>
    <s v="Derya Tuncer"/>
    <s v="Konya"/>
    <x v="2"/>
    <x v="5"/>
    <n v="2700000"/>
    <n v="0.01"/>
    <n v="2673000"/>
    <n v="1"/>
    <n v="2673000"/>
  </r>
  <r>
    <x v="6"/>
    <x v="4"/>
    <s v="Fatma Arslan"/>
    <s v="Samsun"/>
    <x v="1"/>
    <x v="6"/>
    <n v="4800000"/>
    <n v="5.0000000000000001E-3"/>
    <n v="4776000"/>
    <n v="1"/>
    <n v="4776000"/>
  </r>
  <r>
    <x v="7"/>
    <x v="3"/>
    <s v="Sibel Çelik"/>
    <s v="Adana"/>
    <x v="1"/>
    <x v="7"/>
    <n v="2700000"/>
    <n v="1.7500000000000002E-2"/>
    <n v="2652750"/>
    <n v="3"/>
    <n v="7958250"/>
  </r>
  <r>
    <x v="8"/>
    <x v="0"/>
    <s v="Aslı Yılmaz"/>
    <s v="İstanbul"/>
    <x v="4"/>
    <x v="8"/>
    <n v="82000000"/>
    <n v="3.5000000000000003E-2"/>
    <n v="79130000"/>
    <n v="1"/>
    <n v="79130000"/>
  </r>
  <r>
    <x v="9"/>
    <x v="4"/>
    <s v="Yasin Kurt"/>
    <s v="Sivas"/>
    <x v="1"/>
    <x v="1"/>
    <n v="6700000"/>
    <n v="7.4999999999999997E-3"/>
    <n v="6649750"/>
    <n v="5"/>
    <n v="33248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71F5D-9B18-4E19-B3DD-4B40633977D2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2">
  <location ref="J5:K11" firstHeaderRow="1" firstDataRow="1" firstDataCol="1"/>
  <pivotFields count="13">
    <pivotField numFmtId="14" showAll="0">
      <items count="20"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 sortType="descending">
      <items count="6">
        <item x="0"/>
        <item x="1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0" showAll="0"/>
    <pivotField showAll="0"/>
    <pivotField showAll="0"/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Toplam Toplam Tutar" fld="10" baseField="0" baseItem="0" numFmtId="165"/>
  </dataField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F5F5-104C-496C-A23B-41B029AEBF00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8">
  <location ref="F5:G16" firstHeaderRow="1" firstDataRow="1" firstDataCol="1"/>
  <pivotFields count="13">
    <pivotField numFmtId="14" showAll="0">
      <items count="20"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0" showAll="0"/>
    <pivotField showAll="0"/>
    <pivotField dataField="1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plam Adet" fld="9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0C5A7-3941-493A-88A4-6A8CB8A4A098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5:C11" firstHeaderRow="0" firstDataRow="1" firstDataCol="1"/>
  <pivotFields count="13">
    <pivotField numFmtId="14" showAll="0">
      <items count="20"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a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0" showAll="0"/>
    <pivotField showAll="0"/>
    <pivotField dataField="1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 v="4"/>
    </i>
    <i>
      <x v="1"/>
    </i>
    <i>
      <x v="2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Toplam Tutar" fld="10" baseField="0" baseItem="0" numFmtId="165"/>
    <dataField name="Toplam Adet" fld="9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66313-F318-44A6-85ED-48D1D8A713F5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S8:T18" firstHeaderRow="1" firstDataRow="1" firstDataCol="1"/>
  <pivotFields count="13">
    <pivotField numFmtId="14" showAll="0">
      <items count="20"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Row" showAll="0" sortType="descending">
      <items count="11">
        <item x="7"/>
        <item x="6"/>
        <item x="1"/>
        <item x="5"/>
        <item x="0"/>
        <item x="2"/>
        <item x="4"/>
        <item m="1" x="9"/>
        <item x="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0" showAll="0"/>
    <pivotField showAll="0"/>
    <pivotField dataField="1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0">
    <i>
      <x v="2"/>
    </i>
    <i>
      <x v="9"/>
    </i>
    <i>
      <x/>
    </i>
    <i>
      <x v="5"/>
    </i>
    <i>
      <x v="4"/>
    </i>
    <i>
      <x v="1"/>
    </i>
    <i>
      <x v="8"/>
    </i>
    <i>
      <x v="3"/>
    </i>
    <i>
      <x v="6"/>
    </i>
    <i t="grand">
      <x/>
    </i>
  </rowItems>
  <colItems count="1">
    <i/>
  </colItems>
  <dataFields count="1">
    <dataField name="Toplam Ade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29760-4424-45C5-89EC-39BA9C080F7C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O5:P11" firstHeaderRow="1" firstDataRow="1" firstDataCol="1"/>
  <pivotFields count="13">
    <pivotField numFmtId="14" showAll="0">
      <items count="20"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0" showAll="0"/>
    <pivotField showAll="0"/>
    <pivotField showAll="0"/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Toplam Toplam Tutar" fld="10" baseField="0" baseItem="0" numFmtId="165"/>
  </dataField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83A796-6BE2-43EC-A9B4-EE6D0F436E53}" name="Tablo2" displayName="Tablo2" ref="K5:N18" totalsRowShown="0" headerRowDxfId="32" headerRowBorderDxfId="31" tableBorderDxfId="30" totalsRowBorderDxfId="29">
  <tableColumns count="4">
    <tableColumn id="1" xr3:uid="{31339642-AFBD-4CEC-B150-F0A9988422F2}" name="Ürün Markası" dataDxfId="28"/>
    <tableColumn id="2" xr3:uid="{521792C7-A8E0-47F3-A10B-AEB5EF2A45DF}" name="Ürün Modeli" dataDxfId="27"/>
    <tableColumn id="3" xr3:uid="{E29E6497-FC34-4A20-A7E5-BBD2C281ADFB}" name="Fiyat" dataDxfId="26" dataCellStyle="ParaBirimi"/>
    <tableColumn id="4" xr3:uid="{11A0E18F-9C7B-4D38-9E6F-07C374AD9E48}" name="Stok Adeti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5F3E14-9613-401F-ABDA-08A5C008051F}" name="Tablo4" displayName="Tablo4" ref="K5:U15" totalsRowShown="0" headerRowDxfId="24" headerRowBorderDxfId="23" tableBorderDxfId="22" totalsRowBorderDxfId="21">
  <autoFilter ref="K5:U15" xr:uid="{295F3E14-9613-401F-ABDA-08A5C008051F}"/>
  <tableColumns count="11">
    <tableColumn id="1" xr3:uid="{B8324927-80D2-470F-8FFE-1E01E1012F8D}" name="Tarih" dataDxfId="20"/>
    <tableColumn id="2" xr3:uid="{D3A85283-4033-4A1A-BACF-C676652BA1EB}" name="Satış Personeli" dataDxfId="19"/>
    <tableColumn id="3" xr3:uid="{7B9032DE-7F1B-4502-B37F-431906D61A25}" name="Müşteri Adı" dataDxfId="18"/>
    <tableColumn id="4" xr3:uid="{6CA0BEDF-E544-4955-BE80-FC88C358B645}" name="Müşteri Konumu" dataDxfId="17"/>
    <tableColumn id="5" xr3:uid="{FD6D9C6C-DD60-4D17-9527-6B1D82BD014B}" name="Marka" dataDxfId="16"/>
    <tableColumn id="6" xr3:uid="{041D1047-1776-457C-9D0B-A4E15CC88B2F}" name="Model" dataDxfId="15"/>
    <tableColumn id="7" xr3:uid="{E1474A4B-7E63-4B77-A7AD-20FF6210FDA3}" name="Liste Fiyatı" dataDxfId="14" dataCellStyle="ParaBirimi">
      <calculatedColumnFormula>VLOOKUP(P6,Tablo2[[Ürün Modeli]:[Fiyat]],2,0)</calculatedColumnFormula>
    </tableColumn>
    <tableColumn id="8" xr3:uid="{00C5A9F4-BB48-4B37-9F24-B7152EB2F520}" name="İskonto" dataDxfId="13" dataCellStyle="Yüzde"/>
    <tableColumn id="9" xr3:uid="{622BE2E0-A0A8-4221-B11F-098B9ED88FF4}" name="Satış Fiyatı" dataDxfId="12">
      <calculatedColumnFormula>Q6-Q6*R6</calculatedColumnFormula>
    </tableColumn>
    <tableColumn id="10" xr3:uid="{548F1103-1838-49A1-AFCC-ADBE88EAEC6A}" name="Adet" dataDxfId="11"/>
    <tableColumn id="11" xr3:uid="{8A0F87D2-4579-4BE4-BB4D-4E88F53295EA}" name="Toplam Tutar" dataDxfId="10">
      <calculatedColumnFormula>S6*T6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A361DF-A91E-4F44-B728-5C2285CD0B6B}" name="Tablo3" displayName="Tablo3" ref="K5:P10" totalsRowShown="0" headerRowDxfId="9" headerRowBorderDxfId="8" tableBorderDxfId="7" totalsRowBorderDxfId="6">
  <autoFilter ref="K5:P10" xr:uid="{93A361DF-A91E-4F44-B728-5C2285CD0B6B}"/>
  <tableColumns count="6">
    <tableColumn id="1" xr3:uid="{A3C4C6A9-B49A-4A83-BD7C-AEA73DB0F248}" name="Ad Soyad" dataDxfId="5"/>
    <tableColumn id="2" xr3:uid="{89B53F6B-7141-42A7-987F-870AA413AD26}" name="Bölge" dataDxfId="4"/>
    <tableColumn id="3" xr3:uid="{56C31A44-89B3-4292-BF55-B53C4AE48C3D}" name="Prim Limiti" dataDxfId="3" dataCellStyle="ParaBirimi"/>
    <tableColumn id="4" xr3:uid="{772C4210-8E5F-426D-8731-06D0717ABB32}" name="Prim Yüzdesi" dataDxfId="2" dataCellStyle="Yüzde"/>
    <tableColumn id="5" xr3:uid="{DA8F4CEC-A10B-43ED-AC89-3A45FBE46850}" name="Toplam Satış Tutarı" dataDxfId="1" dataCellStyle="ParaBirimi">
      <calculatedColumnFormula>SUMIF(Tablo4[[Satış Personeli]:[Toplam Tutar]],Tablo3[[#This Row],[Ad Soyad]],Tablo4[Toplam Tutar])</calculatedColumnFormula>
    </tableColumn>
    <tableColumn id="6" xr3:uid="{62C9977A-FD0C-4C0E-95B1-AA5FDB7E3642}" name="Hakedilen Prim" dataDxfId="0" dataCellStyle="ParaBirimi">
      <calculatedColumnFormula>IF(Tablo3[[#This Row],[Toplam Satış Tutarı]]&gt;Tablo3[[#This Row],[Prim Limiti]],Tablo3[[#This Row],[Toplam Satış Tutarı]]*Tablo3[[#This Row],[Prim Yüzdesi]],0)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zoomScale="115" zoomScaleNormal="115" workbookViewId="0"/>
  </sheetViews>
  <sheetFormatPr defaultRowHeight="15" x14ac:dyDescent="0.25"/>
  <cols>
    <col min="1" max="9" width="3.28515625" style="1" customWidth="1"/>
    <col min="10" max="78" width="3.140625" customWidth="1"/>
  </cols>
  <sheetData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B1F1-D600-4020-A9DF-FD8E034899A5}">
  <dimension ref="A5:N18"/>
  <sheetViews>
    <sheetView zoomScale="115" zoomScaleNormal="115" workbookViewId="0"/>
  </sheetViews>
  <sheetFormatPr defaultRowHeight="15" x14ac:dyDescent="0.25"/>
  <cols>
    <col min="1" max="9" width="3.28515625" style="1" customWidth="1"/>
    <col min="11" max="14" width="17.5703125" customWidth="1"/>
  </cols>
  <sheetData>
    <row r="5" spans="11:14" ht="15.75" x14ac:dyDescent="0.25">
      <c r="K5" s="2" t="s">
        <v>0</v>
      </c>
      <c r="L5" s="3" t="s">
        <v>1</v>
      </c>
      <c r="M5" s="3" t="s">
        <v>2</v>
      </c>
      <c r="N5" s="4" t="s">
        <v>3</v>
      </c>
    </row>
    <row r="6" spans="11:14" x14ac:dyDescent="0.25">
      <c r="K6" s="5" t="s">
        <v>4</v>
      </c>
      <c r="L6" s="6" t="s">
        <v>5</v>
      </c>
      <c r="M6" s="7">
        <v>1500000</v>
      </c>
      <c r="N6" s="8">
        <v>10</v>
      </c>
    </row>
    <row r="7" spans="11:14" x14ac:dyDescent="0.25">
      <c r="K7" s="5" t="s">
        <v>4</v>
      </c>
      <c r="L7" s="6" t="s">
        <v>6</v>
      </c>
      <c r="M7" s="7">
        <v>1900000</v>
      </c>
      <c r="N7" s="8">
        <v>7</v>
      </c>
    </row>
    <row r="8" spans="11:14" x14ac:dyDescent="0.25">
      <c r="K8" s="5" t="s">
        <v>4</v>
      </c>
      <c r="L8" s="6" t="s">
        <v>7</v>
      </c>
      <c r="M8" s="7">
        <v>2600000</v>
      </c>
      <c r="N8" s="8">
        <v>4</v>
      </c>
    </row>
    <row r="9" spans="11:14" x14ac:dyDescent="0.25">
      <c r="K9" s="5" t="s">
        <v>8</v>
      </c>
      <c r="L9" s="6" t="s">
        <v>9</v>
      </c>
      <c r="M9" s="7">
        <v>2700000</v>
      </c>
      <c r="N9" s="8">
        <v>12</v>
      </c>
    </row>
    <row r="10" spans="11:14" x14ac:dyDescent="0.25">
      <c r="K10" s="5" t="s">
        <v>8</v>
      </c>
      <c r="L10" s="6" t="s">
        <v>10</v>
      </c>
      <c r="M10" s="7">
        <v>4800000</v>
      </c>
      <c r="N10" s="8">
        <v>16</v>
      </c>
    </row>
    <row r="11" spans="11:14" x14ac:dyDescent="0.25">
      <c r="K11" s="5" t="s">
        <v>8</v>
      </c>
      <c r="L11" s="6" t="s">
        <v>11</v>
      </c>
      <c r="M11" s="7">
        <v>6700000</v>
      </c>
      <c r="N11" s="8">
        <v>4</v>
      </c>
    </row>
    <row r="12" spans="11:14" x14ac:dyDescent="0.25">
      <c r="K12" s="5" t="s">
        <v>12</v>
      </c>
      <c r="L12" s="6" t="s">
        <v>13</v>
      </c>
      <c r="M12" s="7">
        <v>5000000</v>
      </c>
      <c r="N12" s="8">
        <v>8</v>
      </c>
    </row>
    <row r="13" spans="11:14" x14ac:dyDescent="0.25">
      <c r="K13" s="5" t="s">
        <v>12</v>
      </c>
      <c r="L13" s="6" t="s">
        <v>14</v>
      </c>
      <c r="M13" s="7">
        <v>2700000</v>
      </c>
      <c r="N13" s="8">
        <v>58</v>
      </c>
    </row>
    <row r="14" spans="11:14" x14ac:dyDescent="0.25">
      <c r="K14" s="5" t="s">
        <v>12</v>
      </c>
      <c r="L14" s="6" t="s">
        <v>15</v>
      </c>
      <c r="M14" s="7">
        <v>16000000</v>
      </c>
      <c r="N14" s="8">
        <v>3</v>
      </c>
    </row>
    <row r="15" spans="11:14" x14ac:dyDescent="0.25">
      <c r="K15" s="5" t="s">
        <v>12</v>
      </c>
      <c r="L15" s="6" t="s">
        <v>16</v>
      </c>
      <c r="M15" s="7">
        <v>32000000</v>
      </c>
      <c r="N15" s="8">
        <v>2</v>
      </c>
    </row>
    <row r="16" spans="11:14" x14ac:dyDescent="0.25">
      <c r="K16" s="5" t="s">
        <v>17</v>
      </c>
      <c r="L16" s="6" t="s">
        <v>18</v>
      </c>
      <c r="M16" s="7">
        <v>52000000</v>
      </c>
      <c r="N16" s="8">
        <v>3</v>
      </c>
    </row>
    <row r="17" spans="11:14" x14ac:dyDescent="0.25">
      <c r="K17" s="5" t="s">
        <v>17</v>
      </c>
      <c r="L17" s="6" t="s">
        <v>19</v>
      </c>
      <c r="M17" s="7">
        <v>62000000</v>
      </c>
      <c r="N17" s="8">
        <v>1</v>
      </c>
    </row>
    <row r="18" spans="11:14" x14ac:dyDescent="0.25">
      <c r="K18" s="9" t="s">
        <v>20</v>
      </c>
      <c r="L18" s="10" t="s">
        <v>21</v>
      </c>
      <c r="M18" s="11">
        <v>82000000</v>
      </c>
      <c r="N18" s="12">
        <v>2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1C5C-D221-410D-8832-BED220A4D964}">
  <dimension ref="A5:U15"/>
  <sheetViews>
    <sheetView zoomScale="115" zoomScaleNormal="115" workbookViewId="0">
      <selection activeCell="T10" sqref="T10"/>
    </sheetView>
  </sheetViews>
  <sheetFormatPr defaultRowHeight="15" x14ac:dyDescent="0.25"/>
  <cols>
    <col min="1" max="9" width="3.28515625" style="1" customWidth="1"/>
    <col min="11" max="11" width="11.140625" style="29" bestFit="1" customWidth="1"/>
    <col min="12" max="12" width="15.5703125" customWidth="1"/>
    <col min="13" max="13" width="14.5703125" customWidth="1"/>
    <col min="14" max="14" width="17.5703125" customWidth="1"/>
    <col min="15" max="15" width="14.5703125" bestFit="1" customWidth="1"/>
    <col min="16" max="16" width="9.140625" bestFit="1" customWidth="1"/>
    <col min="17" max="17" width="14.42578125" customWidth="1"/>
    <col min="18" max="18" width="9.28515625" customWidth="1"/>
    <col min="19" max="19" width="16.28515625" bestFit="1" customWidth="1"/>
    <col min="20" max="20" width="7" customWidth="1"/>
    <col min="21" max="21" width="14.42578125" customWidth="1"/>
  </cols>
  <sheetData>
    <row r="5" spans="11:21" x14ac:dyDescent="0.25">
      <c r="K5" s="30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5" t="s">
        <v>32</v>
      </c>
    </row>
    <row r="6" spans="11:21" x14ac:dyDescent="0.25">
      <c r="K6" s="18">
        <v>45717</v>
      </c>
      <c r="L6" s="10" t="s">
        <v>39</v>
      </c>
      <c r="M6" s="10" t="s">
        <v>48</v>
      </c>
      <c r="N6" s="10" t="s">
        <v>49</v>
      </c>
      <c r="O6" s="10" t="s">
        <v>4</v>
      </c>
      <c r="P6" s="10" t="s">
        <v>5</v>
      </c>
      <c r="Q6" s="11">
        <f>VLOOKUP(P6,Tablo2[[Ürün Modeli]:[Fiyat]],2,0)</f>
        <v>1500000</v>
      </c>
      <c r="R6" s="24">
        <v>0.01</v>
      </c>
      <c r="S6" s="19">
        <f>Q6-Q6*R6</f>
        <v>1485000</v>
      </c>
      <c r="T6" s="10">
        <v>2</v>
      </c>
      <c r="U6" s="20">
        <f>S6*T6</f>
        <v>2970000</v>
      </c>
    </row>
    <row r="7" spans="11:21" x14ac:dyDescent="0.25">
      <c r="K7" s="18">
        <v>45749</v>
      </c>
      <c r="L7" s="6" t="s">
        <v>41</v>
      </c>
      <c r="M7" s="6" t="s">
        <v>50</v>
      </c>
      <c r="N7" s="6" t="s">
        <v>51</v>
      </c>
      <c r="O7" s="6" t="s">
        <v>8</v>
      </c>
      <c r="P7" s="6" t="s">
        <v>11</v>
      </c>
      <c r="Q7" s="7">
        <f>VLOOKUP(P7,Tablo2[[Ürün Modeli]:[Fiyat]],2,0)</f>
        <v>6700000</v>
      </c>
      <c r="R7" s="25">
        <v>0.02</v>
      </c>
      <c r="S7" s="21">
        <f t="shared" ref="S7:S15" si="0">Q7-Q7*R7</f>
        <v>6566000</v>
      </c>
      <c r="T7" s="6">
        <v>4</v>
      </c>
      <c r="U7" s="22">
        <f t="shared" ref="U7:U15" si="1">S7*T7</f>
        <v>26264000</v>
      </c>
    </row>
    <row r="8" spans="11:21" x14ac:dyDescent="0.25">
      <c r="K8" s="18">
        <v>45780</v>
      </c>
      <c r="L8" s="6" t="s">
        <v>43</v>
      </c>
      <c r="M8" s="6" t="s">
        <v>52</v>
      </c>
      <c r="N8" s="6" t="s">
        <v>53</v>
      </c>
      <c r="O8" s="6" t="s">
        <v>12</v>
      </c>
      <c r="P8" s="6" t="s">
        <v>13</v>
      </c>
      <c r="Q8" s="7">
        <f>VLOOKUP(P8,Tablo2[[Ürün Modeli]:[Fiyat]],2,0)</f>
        <v>5000000</v>
      </c>
      <c r="R8" s="25">
        <v>0.03</v>
      </c>
      <c r="S8" s="21">
        <f t="shared" si="0"/>
        <v>4850000</v>
      </c>
      <c r="T8" s="6">
        <v>2</v>
      </c>
      <c r="U8" s="22">
        <f t="shared" si="1"/>
        <v>9700000</v>
      </c>
    </row>
    <row r="9" spans="11:21" x14ac:dyDescent="0.25">
      <c r="K9" s="18">
        <v>45812</v>
      </c>
      <c r="L9" s="6" t="s">
        <v>43</v>
      </c>
      <c r="M9" s="6" t="s">
        <v>54</v>
      </c>
      <c r="N9" s="6" t="s">
        <v>55</v>
      </c>
      <c r="O9" s="6" t="s">
        <v>12</v>
      </c>
      <c r="P9" s="6" t="s">
        <v>7</v>
      </c>
      <c r="Q9" s="7">
        <f>VLOOKUP(P9,Tablo2[[Ürün Modeli]:[Fiyat]],2,0)</f>
        <v>2600000</v>
      </c>
      <c r="R9" s="25">
        <v>0.05</v>
      </c>
      <c r="S9" s="21">
        <f t="shared" si="0"/>
        <v>2470000</v>
      </c>
      <c r="T9" s="6">
        <v>6</v>
      </c>
      <c r="U9" s="22">
        <f t="shared" si="1"/>
        <v>14820000</v>
      </c>
    </row>
    <row r="10" spans="11:21" x14ac:dyDescent="0.25">
      <c r="K10" s="18">
        <v>45843</v>
      </c>
      <c r="L10" s="6" t="s">
        <v>41</v>
      </c>
      <c r="M10" s="6" t="s">
        <v>56</v>
      </c>
      <c r="N10" s="6" t="s">
        <v>57</v>
      </c>
      <c r="O10" s="6" t="s">
        <v>17</v>
      </c>
      <c r="P10" s="6" t="s">
        <v>18</v>
      </c>
      <c r="Q10" s="7">
        <f>VLOOKUP(P10,Tablo2[[Ürün Modeli]:[Fiyat]],2,0)</f>
        <v>52000000</v>
      </c>
      <c r="R10" s="25">
        <v>0.03</v>
      </c>
      <c r="S10" s="23">
        <f t="shared" si="0"/>
        <v>50440000</v>
      </c>
      <c r="T10" s="6">
        <v>1</v>
      </c>
      <c r="U10" s="22">
        <f t="shared" si="1"/>
        <v>50440000</v>
      </c>
    </row>
    <row r="11" spans="11:21" x14ac:dyDescent="0.25">
      <c r="K11" s="18">
        <v>45875</v>
      </c>
      <c r="L11" s="6" t="s">
        <v>44</v>
      </c>
      <c r="M11" s="6" t="s">
        <v>58</v>
      </c>
      <c r="N11" s="6" t="s">
        <v>59</v>
      </c>
      <c r="O11" s="6" t="s">
        <v>12</v>
      </c>
      <c r="P11" s="6" t="s">
        <v>14</v>
      </c>
      <c r="Q11" s="7">
        <f>VLOOKUP(P11,Tablo2[[Ürün Modeli]:[Fiyat]],2,0)</f>
        <v>2700000</v>
      </c>
      <c r="R11" s="25">
        <v>0.01</v>
      </c>
      <c r="S11" s="21">
        <f t="shared" si="0"/>
        <v>2673000</v>
      </c>
      <c r="T11" s="6">
        <v>1</v>
      </c>
      <c r="U11" s="22">
        <f t="shared" si="1"/>
        <v>2673000</v>
      </c>
    </row>
    <row r="12" spans="11:21" x14ac:dyDescent="0.25">
      <c r="K12" s="18">
        <v>45907</v>
      </c>
      <c r="L12" s="6" t="s">
        <v>46</v>
      </c>
      <c r="M12" s="6" t="s">
        <v>60</v>
      </c>
      <c r="N12" t="s">
        <v>61</v>
      </c>
      <c r="O12" s="6" t="s">
        <v>8</v>
      </c>
      <c r="P12" s="6" t="s">
        <v>10</v>
      </c>
      <c r="Q12" s="7">
        <f>VLOOKUP(P12,Tablo2[[Ürün Modeli]:[Fiyat]],2,0)</f>
        <v>4800000</v>
      </c>
      <c r="R12" s="25">
        <v>5.0000000000000001E-3</v>
      </c>
      <c r="S12" s="21">
        <f t="shared" si="0"/>
        <v>4776000</v>
      </c>
      <c r="T12" s="6">
        <v>1</v>
      </c>
      <c r="U12" s="22">
        <f t="shared" si="1"/>
        <v>4776000</v>
      </c>
    </row>
    <row r="13" spans="11:21" x14ac:dyDescent="0.25">
      <c r="K13" s="18">
        <v>45938</v>
      </c>
      <c r="L13" s="6" t="s">
        <v>44</v>
      </c>
      <c r="M13" t="s">
        <v>62</v>
      </c>
      <c r="N13" s="6" t="s">
        <v>63</v>
      </c>
      <c r="O13" s="6" t="s">
        <v>8</v>
      </c>
      <c r="P13" s="6" t="s">
        <v>9</v>
      </c>
      <c r="Q13" s="7">
        <f>VLOOKUP(P13,Tablo2[[Ürün Modeli]:[Fiyat]],2,0)</f>
        <v>2700000</v>
      </c>
      <c r="R13" s="25">
        <v>1.7500000000000002E-2</v>
      </c>
      <c r="S13" s="21">
        <f t="shared" si="0"/>
        <v>2652750</v>
      </c>
      <c r="T13" s="6">
        <v>3</v>
      </c>
      <c r="U13" s="22">
        <f t="shared" si="1"/>
        <v>7958250</v>
      </c>
    </row>
    <row r="14" spans="11:21" x14ac:dyDescent="0.25">
      <c r="K14" s="18">
        <v>45970</v>
      </c>
      <c r="L14" s="6" t="s">
        <v>39</v>
      </c>
      <c r="M14" s="6" t="s">
        <v>66</v>
      </c>
      <c r="N14" s="6" t="s">
        <v>53</v>
      </c>
      <c r="O14" s="6" t="s">
        <v>20</v>
      </c>
      <c r="P14" s="6" t="s">
        <v>21</v>
      </c>
      <c r="Q14" s="7">
        <f>VLOOKUP(P14,Tablo2[[Ürün Modeli]:[Fiyat]],2,0)</f>
        <v>82000000</v>
      </c>
      <c r="R14" s="25">
        <v>3.5000000000000003E-2</v>
      </c>
      <c r="S14" s="21">
        <f t="shared" si="0"/>
        <v>79130000</v>
      </c>
      <c r="T14" s="6">
        <v>1</v>
      </c>
      <c r="U14" s="22">
        <f t="shared" si="1"/>
        <v>79130000</v>
      </c>
    </row>
    <row r="15" spans="11:21" x14ac:dyDescent="0.25">
      <c r="K15" s="18">
        <v>46001</v>
      </c>
      <c r="L15" s="6" t="s">
        <v>46</v>
      </c>
      <c r="M15" s="6" t="s">
        <v>64</v>
      </c>
      <c r="N15" s="6" t="s">
        <v>65</v>
      </c>
      <c r="O15" s="6" t="s">
        <v>8</v>
      </c>
      <c r="P15" s="6" t="s">
        <v>11</v>
      </c>
      <c r="Q15" s="7">
        <f>VLOOKUP(P15,Tablo2[[Ürün Modeli]:[Fiyat]],2,0)</f>
        <v>6700000</v>
      </c>
      <c r="R15" s="25">
        <v>7.4999999999999997E-3</v>
      </c>
      <c r="S15" s="21">
        <f t="shared" si="0"/>
        <v>6649750</v>
      </c>
      <c r="T15" s="6">
        <v>5</v>
      </c>
      <c r="U15" s="22">
        <f t="shared" si="1"/>
        <v>33248750</v>
      </c>
    </row>
  </sheetData>
  <dataValidations count="3">
    <dataValidation type="list" allowBlank="1" showInputMessage="1" showErrorMessage="1" sqref="L6:L15" xr:uid="{40AE5775-E4B8-418D-BC00-64489C86C2D4}">
      <formula1>Personel</formula1>
    </dataValidation>
    <dataValidation type="list" allowBlank="1" showInputMessage="1" showErrorMessage="1" sqref="O6:O15" xr:uid="{1B23DCD5-8FEF-4B10-8484-7C04BD4A7E05}">
      <formula1>Marka</formula1>
    </dataValidation>
    <dataValidation type="list" allowBlank="1" showInputMessage="1" showErrorMessage="1" sqref="P6:P15" xr:uid="{2910F5E3-DB23-4A9E-82FE-5BE1D28B3033}">
      <formula1>Model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41F3-A0BC-420A-9D19-03915E38C705}">
  <dimension ref="A5:P10"/>
  <sheetViews>
    <sheetView zoomScale="115" zoomScaleNormal="115" workbookViewId="0"/>
  </sheetViews>
  <sheetFormatPr defaultRowHeight="15" x14ac:dyDescent="0.25"/>
  <cols>
    <col min="1" max="9" width="3.28515625" style="1" customWidth="1"/>
    <col min="11" max="11" width="14" bestFit="1" customWidth="1"/>
    <col min="12" max="12" width="9.140625" bestFit="1" customWidth="1"/>
    <col min="13" max="13" width="13.42578125" bestFit="1" customWidth="1"/>
    <col min="14" max="14" width="14" customWidth="1"/>
    <col min="15" max="15" width="20.28515625" bestFit="1" customWidth="1"/>
    <col min="16" max="16" width="16.140625" customWidth="1"/>
  </cols>
  <sheetData>
    <row r="5" spans="11:16" x14ac:dyDescent="0.25">
      <c r="K5" s="13" t="s">
        <v>33</v>
      </c>
      <c r="L5" s="14" t="s">
        <v>34</v>
      </c>
      <c r="M5" s="14" t="s">
        <v>35</v>
      </c>
      <c r="N5" s="14" t="s">
        <v>36</v>
      </c>
      <c r="O5" s="14" t="s">
        <v>37</v>
      </c>
      <c r="P5" s="15" t="s">
        <v>38</v>
      </c>
    </row>
    <row r="6" spans="11:16" x14ac:dyDescent="0.25">
      <c r="K6" s="9" t="s">
        <v>39</v>
      </c>
      <c r="L6" s="10" t="s">
        <v>40</v>
      </c>
      <c r="M6" s="11">
        <v>3000000</v>
      </c>
      <c r="N6" s="16">
        <v>0.01</v>
      </c>
      <c r="O6" s="11">
        <f ca="1">SUMIF(Tablo4[[Satış Personeli]:[Toplam Tutar]],Tablo3[[#This Row],[Ad Soyad]],Tablo4[Toplam Tutar])</f>
        <v>82100000</v>
      </c>
      <c r="P6" s="17">
        <f ca="1">IF(Tablo3[[#This Row],[Toplam Satış Tutarı]]&gt;Tablo3[[#This Row],[Prim Limiti]],Tablo3[[#This Row],[Toplam Satış Tutarı]]*Tablo3[[#This Row],[Prim Yüzdesi]],0)</f>
        <v>821000</v>
      </c>
    </row>
    <row r="7" spans="11:16" x14ac:dyDescent="0.25">
      <c r="K7" s="9" t="s">
        <v>41</v>
      </c>
      <c r="L7" s="10" t="s">
        <v>42</v>
      </c>
      <c r="M7" s="11">
        <v>4000000</v>
      </c>
      <c r="N7" s="16">
        <v>0.02</v>
      </c>
      <c r="O7" s="11">
        <f ca="1">SUMIF(Tablo4[[Satış Personeli]:[Toplam Tutar]],Tablo3[[#This Row],[Ad Soyad]],Tablo4[Toplam Tutar])</f>
        <v>76704000</v>
      </c>
      <c r="P7" s="17">
        <f ca="1">IF(Tablo3[[#This Row],[Toplam Satış Tutarı]]&gt;Tablo3[[#This Row],[Prim Limiti]],Tablo3[[#This Row],[Toplam Satış Tutarı]]*Tablo3[[#This Row],[Prim Yüzdesi]],0)</f>
        <v>1534080</v>
      </c>
    </row>
    <row r="8" spans="11:16" x14ac:dyDescent="0.25">
      <c r="K8" s="9" t="s">
        <v>43</v>
      </c>
      <c r="L8" s="10" t="s">
        <v>40</v>
      </c>
      <c r="M8" s="11">
        <v>4000000</v>
      </c>
      <c r="N8" s="16">
        <v>0.01</v>
      </c>
      <c r="O8" s="11">
        <f ca="1">SUMIF(Tablo4[[Satış Personeli]:[Toplam Tutar]],Tablo3[[#This Row],[Ad Soyad]],Tablo4[Toplam Tutar])</f>
        <v>24520000</v>
      </c>
      <c r="P8" s="17">
        <f ca="1">IF(Tablo3[[#This Row],[Toplam Satış Tutarı]]&gt;Tablo3[[#This Row],[Prim Limiti]],Tablo3[[#This Row],[Toplam Satış Tutarı]]*Tablo3[[#This Row],[Prim Yüzdesi]],0)</f>
        <v>245200</v>
      </c>
    </row>
    <row r="9" spans="11:16" x14ac:dyDescent="0.25">
      <c r="K9" s="9" t="s">
        <v>44</v>
      </c>
      <c r="L9" s="10" t="s">
        <v>45</v>
      </c>
      <c r="M9" s="11">
        <v>6000000</v>
      </c>
      <c r="N9" s="16">
        <v>0.02</v>
      </c>
      <c r="O9" s="11">
        <f ca="1">SUMIF(Tablo4[[Satış Personeli]:[Toplam Tutar]],Tablo3[[#This Row],[Ad Soyad]],Tablo4[Toplam Tutar])</f>
        <v>10631250</v>
      </c>
      <c r="P9" s="17">
        <f ca="1">IF(Tablo3[[#This Row],[Toplam Satış Tutarı]]&gt;Tablo3[[#This Row],[Prim Limiti]],Tablo3[[#This Row],[Toplam Satış Tutarı]]*Tablo3[[#This Row],[Prim Yüzdesi]],0)</f>
        <v>212625</v>
      </c>
    </row>
    <row r="10" spans="11:16" x14ac:dyDescent="0.25">
      <c r="K10" s="9" t="s">
        <v>46</v>
      </c>
      <c r="L10" s="10" t="s">
        <v>47</v>
      </c>
      <c r="M10" s="11">
        <v>3000000</v>
      </c>
      <c r="N10" s="16">
        <v>0.01</v>
      </c>
      <c r="O10" s="11">
        <f ca="1">SUMIF(Tablo4[[Satış Personeli]:[Toplam Tutar]],Tablo3[[#This Row],[Ad Soyad]],Tablo4[Toplam Tutar])</f>
        <v>38024750</v>
      </c>
      <c r="P10" s="17">
        <f ca="1">IF(Tablo3[[#This Row],[Toplam Satış Tutarı]]&gt;Tablo3[[#This Row],[Prim Limiti]],Tablo3[[#This Row],[Toplam Satış Tutarı]]*Tablo3[[#This Row],[Prim Yüzdesi]],0)</f>
        <v>380247.5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14A2-8E73-4365-9798-A69F00203AFB}">
  <dimension ref="A1:T18"/>
  <sheetViews>
    <sheetView topLeftCell="E1" zoomScaleNormal="100" workbookViewId="0">
      <selection activeCell="S2" sqref="S2:T5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28515625" bestFit="1" customWidth="1"/>
    <col min="4" max="4" width="16.42578125" bestFit="1" customWidth="1"/>
    <col min="6" max="6" width="16" bestFit="1" customWidth="1"/>
    <col min="7" max="8" width="12.28515625" bestFit="1" customWidth="1"/>
    <col min="10" max="10" width="16" bestFit="1" customWidth="1"/>
    <col min="11" max="11" width="19.85546875" bestFit="1" customWidth="1"/>
    <col min="15" max="15" width="16" bestFit="1" customWidth="1"/>
    <col min="16" max="16" width="19.85546875" bestFit="1" customWidth="1"/>
    <col min="19" max="19" width="16" bestFit="1" customWidth="1"/>
    <col min="20" max="20" width="12.28515625" bestFit="1" customWidth="1"/>
  </cols>
  <sheetData>
    <row r="1" spans="1:20" x14ac:dyDescent="0.25">
      <c r="C1" t="s">
        <v>81</v>
      </c>
      <c r="D1" s="31">
        <f>GETPIVOTDATA("Toplam Toplam Tutar",$A$5)</f>
        <v>231980000</v>
      </c>
    </row>
    <row r="2" spans="1:20" x14ac:dyDescent="0.25">
      <c r="C2" t="s">
        <v>82</v>
      </c>
      <c r="D2">
        <f>GETPIVOTDATA("Adet",$F$5)</f>
        <v>26</v>
      </c>
      <c r="S2" s="32" t="s">
        <v>27</v>
      </c>
      <c r="T2" s="32" t="s">
        <v>83</v>
      </c>
    </row>
    <row r="3" spans="1:20" x14ac:dyDescent="0.25">
      <c r="S3" t="str">
        <f>S9</f>
        <v>520d</v>
      </c>
      <c r="T3" s="33">
        <f>VLOOKUP(S3,S9:T17,2,FALSE)</f>
        <v>9</v>
      </c>
    </row>
    <row r="4" spans="1:20" x14ac:dyDescent="0.25">
      <c r="S4" s="27" t="str">
        <f>S10</f>
        <v>A5</v>
      </c>
      <c r="T4" s="33">
        <f t="shared" ref="T4:T5" si="0">VLOOKUP(S4,S10:T18,2,FALSE)</f>
        <v>6</v>
      </c>
    </row>
    <row r="5" spans="1:20" x14ac:dyDescent="0.25">
      <c r="A5" s="26" t="s">
        <v>67</v>
      </c>
      <c r="B5" t="s">
        <v>69</v>
      </c>
      <c r="C5" t="s">
        <v>70</v>
      </c>
      <c r="F5" s="26" t="s">
        <v>67</v>
      </c>
      <c r="G5" t="s">
        <v>70</v>
      </c>
      <c r="J5" s="26" t="s">
        <v>67</v>
      </c>
      <c r="K5" t="s">
        <v>69</v>
      </c>
      <c r="O5" s="26" t="s">
        <v>67</v>
      </c>
      <c r="P5" t="s">
        <v>69</v>
      </c>
      <c r="S5" t="str">
        <f>S11</f>
        <v>320i</v>
      </c>
      <c r="T5" s="33">
        <f t="shared" si="0"/>
        <v>3</v>
      </c>
    </row>
    <row r="6" spans="1:20" x14ac:dyDescent="0.25">
      <c r="A6" s="27" t="s">
        <v>44</v>
      </c>
      <c r="B6" s="28">
        <v>10631250</v>
      </c>
      <c r="C6">
        <v>4</v>
      </c>
      <c r="F6" s="27" t="s">
        <v>71</v>
      </c>
      <c r="G6">
        <v>2</v>
      </c>
      <c r="J6" s="27" t="s">
        <v>20</v>
      </c>
      <c r="K6" s="28">
        <v>79130000</v>
      </c>
      <c r="O6" s="27" t="s">
        <v>39</v>
      </c>
      <c r="P6" s="28">
        <v>82100000</v>
      </c>
    </row>
    <row r="7" spans="1:20" x14ac:dyDescent="0.25">
      <c r="A7" s="27" t="s">
        <v>43</v>
      </c>
      <c r="B7" s="28">
        <v>24520000</v>
      </c>
      <c r="C7">
        <v>8</v>
      </c>
      <c r="F7" s="27" t="s">
        <v>72</v>
      </c>
      <c r="G7">
        <v>4</v>
      </c>
      <c r="J7" s="27" t="s">
        <v>8</v>
      </c>
      <c r="K7" s="28">
        <v>72247000</v>
      </c>
      <c r="O7" s="27" t="s">
        <v>41</v>
      </c>
      <c r="P7" s="28">
        <v>76704000</v>
      </c>
    </row>
    <row r="8" spans="1:20" x14ac:dyDescent="0.25">
      <c r="A8" s="27" t="s">
        <v>46</v>
      </c>
      <c r="B8" s="28">
        <v>38024750</v>
      </c>
      <c r="C8">
        <v>6</v>
      </c>
      <c r="F8" s="27" t="s">
        <v>73</v>
      </c>
      <c r="G8">
        <v>2</v>
      </c>
      <c r="J8" s="27" t="s">
        <v>17</v>
      </c>
      <c r="K8" s="28">
        <v>50440000</v>
      </c>
      <c r="O8" s="27" t="s">
        <v>46</v>
      </c>
      <c r="P8" s="28">
        <v>38024750</v>
      </c>
      <c r="S8" s="26" t="s">
        <v>67</v>
      </c>
      <c r="T8" t="s">
        <v>70</v>
      </c>
    </row>
    <row r="9" spans="1:20" x14ac:dyDescent="0.25">
      <c r="A9" s="27" t="s">
        <v>41</v>
      </c>
      <c r="B9" s="28">
        <v>76704000</v>
      </c>
      <c r="C9">
        <v>5</v>
      </c>
      <c r="F9" s="27" t="s">
        <v>74</v>
      </c>
      <c r="G9">
        <v>6</v>
      </c>
      <c r="J9" s="27" t="s">
        <v>12</v>
      </c>
      <c r="K9" s="28">
        <v>27193000</v>
      </c>
      <c r="O9" s="27" t="s">
        <v>43</v>
      </c>
      <c r="P9" s="28">
        <v>24520000</v>
      </c>
      <c r="S9" s="27" t="s">
        <v>11</v>
      </c>
      <c r="T9">
        <v>9</v>
      </c>
    </row>
    <row r="10" spans="1:20" x14ac:dyDescent="0.25">
      <c r="A10" s="27" t="s">
        <v>39</v>
      </c>
      <c r="B10" s="28">
        <v>82100000</v>
      </c>
      <c r="C10">
        <v>3</v>
      </c>
      <c r="F10" s="27" t="s">
        <v>75</v>
      </c>
      <c r="G10">
        <v>1</v>
      </c>
      <c r="J10" s="27" t="s">
        <v>4</v>
      </c>
      <c r="K10" s="28">
        <v>2970000</v>
      </c>
      <c r="O10" s="27" t="s">
        <v>44</v>
      </c>
      <c r="P10" s="28">
        <v>10631250</v>
      </c>
      <c r="S10" s="27" t="s">
        <v>7</v>
      </c>
      <c r="T10">
        <v>6</v>
      </c>
    </row>
    <row r="11" spans="1:20" x14ac:dyDescent="0.25">
      <c r="A11" s="27" t="s">
        <v>68</v>
      </c>
      <c r="B11" s="28">
        <v>231980000</v>
      </c>
      <c r="C11">
        <v>26</v>
      </c>
      <c r="F11" s="27" t="s">
        <v>76</v>
      </c>
      <c r="G11">
        <v>1</v>
      </c>
      <c r="J11" s="27" t="s">
        <v>68</v>
      </c>
      <c r="K11" s="28">
        <v>231980000</v>
      </c>
      <c r="O11" s="27" t="s">
        <v>68</v>
      </c>
      <c r="P11" s="28">
        <v>231980000</v>
      </c>
      <c r="S11" s="27" t="s">
        <v>9</v>
      </c>
      <c r="T11">
        <v>3</v>
      </c>
    </row>
    <row r="12" spans="1:20" x14ac:dyDescent="0.25">
      <c r="F12" s="27" t="s">
        <v>77</v>
      </c>
      <c r="G12">
        <v>1</v>
      </c>
      <c r="S12" s="27" t="s">
        <v>13</v>
      </c>
      <c r="T12">
        <v>2</v>
      </c>
    </row>
    <row r="13" spans="1:20" x14ac:dyDescent="0.25">
      <c r="F13" s="27" t="s">
        <v>78</v>
      </c>
      <c r="G13">
        <v>3</v>
      </c>
      <c r="S13" s="27" t="s">
        <v>5</v>
      </c>
      <c r="T13">
        <v>2</v>
      </c>
    </row>
    <row r="14" spans="1:20" x14ac:dyDescent="0.25">
      <c r="F14" s="27" t="s">
        <v>79</v>
      </c>
      <c r="G14">
        <v>1</v>
      </c>
      <c r="S14" s="27" t="s">
        <v>10</v>
      </c>
      <c r="T14">
        <v>1</v>
      </c>
    </row>
    <row r="15" spans="1:20" x14ac:dyDescent="0.25">
      <c r="F15" s="27" t="s">
        <v>80</v>
      </c>
      <c r="G15">
        <v>5</v>
      </c>
      <c r="S15" s="27" t="s">
        <v>21</v>
      </c>
      <c r="T15">
        <v>1</v>
      </c>
    </row>
    <row r="16" spans="1:20" x14ac:dyDescent="0.25">
      <c r="F16" s="27" t="s">
        <v>68</v>
      </c>
      <c r="G16">
        <v>26</v>
      </c>
      <c r="S16" s="27" t="s">
        <v>14</v>
      </c>
      <c r="T16">
        <v>1</v>
      </c>
    </row>
    <row r="17" spans="19:20" x14ac:dyDescent="0.25">
      <c r="S17" s="27" t="s">
        <v>18</v>
      </c>
      <c r="T17">
        <v>1</v>
      </c>
    </row>
    <row r="18" spans="19:20" x14ac:dyDescent="0.25">
      <c r="S18" s="27" t="s">
        <v>68</v>
      </c>
      <c r="T18">
        <v>26</v>
      </c>
    </row>
  </sheetData>
  <conditionalFormatting sqref="T3:T5">
    <cfRule type="dataBar" priority="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{B49872A0-07FB-431E-BFBF-44C59FF83BAF}</x14:id>
        </ext>
      </extLst>
    </cfRule>
  </conditionalFormatting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9872A0-07FB-431E-BFBF-44C59FF83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3</vt:i4>
      </vt:variant>
    </vt:vector>
  </HeadingPairs>
  <TitlesOfParts>
    <vt:vector size="8" baseType="lpstr">
      <vt:lpstr>Anasayfa</vt:lpstr>
      <vt:lpstr>Ürünler</vt:lpstr>
      <vt:lpstr>Satışlar</vt:lpstr>
      <vt:lpstr>Personeller</vt:lpstr>
      <vt:lpstr>Veritabanı</vt:lpstr>
      <vt:lpstr>Marka</vt:lpstr>
      <vt:lpstr>Model</vt:lpstr>
      <vt:lpstr>Personel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SametSemih PC</dc:creator>
  <cp:lastModifiedBy>SAMET ÇAKMAK</cp:lastModifiedBy>
  <dcterms:created xsi:type="dcterms:W3CDTF">2015-06-05T18:19:34Z</dcterms:created>
  <dcterms:modified xsi:type="dcterms:W3CDTF">2025-03-17T01:46:56Z</dcterms:modified>
</cp:coreProperties>
</file>