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DD5C90A-D798-47E2-8652-535A9C1BCAA1}" xr6:coauthVersionLast="47" xr6:coauthVersionMax="47" xr10:uidLastSave="{00000000-0000-0000-0000-000000000000}"/>
  <bookViews>
    <workbookView xWindow="0" yWindow="0" windowWidth="10245" windowHeight="10920" xr2:uid="{DAF6B2B9-1C63-4626-9E96-A3D478616A39}"/>
  </bookViews>
  <sheets>
    <sheet name="Sayfa1" sheetId="1" r:id="rId1"/>
  </sheets>
  <definedNames>
    <definedName name="gt">Sayfa1!$I$3:$I$21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U14" i="1"/>
  <c r="U10" i="1"/>
  <c r="F4" i="1"/>
  <c r="F5" i="1"/>
  <c r="H5" i="1" s="1"/>
  <c r="F6" i="1"/>
  <c r="H6" i="1" s="1"/>
  <c r="I6" i="1" s="1"/>
  <c r="F7" i="1"/>
  <c r="I7" i="1" s="1"/>
  <c r="F8" i="1"/>
  <c r="F9" i="1"/>
  <c r="H9" i="1" s="1"/>
  <c r="F10" i="1"/>
  <c r="H10" i="1" s="1"/>
  <c r="I10" i="1" s="1"/>
  <c r="F11" i="1"/>
  <c r="F12" i="1"/>
  <c r="F13" i="1"/>
  <c r="H13" i="1" s="1"/>
  <c r="F14" i="1"/>
  <c r="H14" i="1" s="1"/>
  <c r="I14" i="1" s="1"/>
  <c r="F15" i="1"/>
  <c r="F16" i="1"/>
  <c r="F17" i="1"/>
  <c r="H17" i="1" s="1"/>
  <c r="F18" i="1"/>
  <c r="H18" i="1" s="1"/>
  <c r="I18" i="1" s="1"/>
  <c r="F19" i="1"/>
  <c r="F20" i="1"/>
  <c r="F21" i="1"/>
  <c r="H21" i="1" s="1"/>
  <c r="F3" i="1"/>
  <c r="G4" i="1"/>
  <c r="G5" i="1"/>
  <c r="G6" i="1"/>
  <c r="G7" i="1"/>
  <c r="H7" i="1" s="1"/>
  <c r="G8" i="1"/>
  <c r="H8" i="1" s="1"/>
  <c r="G9" i="1"/>
  <c r="G10" i="1"/>
  <c r="G11" i="1"/>
  <c r="H11" i="1" s="1"/>
  <c r="I11" i="1" s="1"/>
  <c r="G12" i="1"/>
  <c r="G13" i="1"/>
  <c r="G14" i="1"/>
  <c r="G15" i="1"/>
  <c r="H15" i="1" s="1"/>
  <c r="I15" i="1" s="1"/>
  <c r="G16" i="1"/>
  <c r="H16" i="1" s="1"/>
  <c r="G17" i="1"/>
  <c r="G18" i="1"/>
  <c r="G19" i="1"/>
  <c r="H19" i="1" s="1"/>
  <c r="I19" i="1" s="1"/>
  <c r="G20" i="1"/>
  <c r="G21" i="1"/>
  <c r="G3" i="1"/>
  <c r="I16" i="1" l="1"/>
  <c r="I8" i="1"/>
  <c r="H20" i="1"/>
  <c r="I20" i="1" s="1"/>
  <c r="H12" i="1"/>
  <c r="I12" i="1" s="1"/>
  <c r="H4" i="1"/>
  <c r="I4" i="1" s="1"/>
  <c r="H3" i="1"/>
  <c r="I3" i="1" s="1"/>
  <c r="I21" i="1"/>
  <c r="I17" i="1"/>
  <c r="I13" i="1"/>
  <c r="I9" i="1"/>
  <c r="I5" i="1"/>
  <c r="U9" i="1" l="1"/>
  <c r="U6" i="1"/>
  <c r="U7" i="1"/>
  <c r="U8" i="1"/>
  <c r="I22" i="1"/>
  <c r="I23" i="1" s="1"/>
  <c r="U15" i="1" s="1"/>
  <c r="U11" i="1"/>
  <c r="U5" i="1"/>
</calcChain>
</file>

<file path=xl/sharedStrings.xml><?xml version="1.0" encoding="utf-8"?>
<sst xmlns="http://schemas.openxmlformats.org/spreadsheetml/2006/main" count="97" uniqueCount="61">
  <si>
    <t>Ürün Adı</t>
  </si>
  <si>
    <t>Fiyatı</t>
  </si>
  <si>
    <t>Birim</t>
  </si>
  <si>
    <t>Toplam Fiyat</t>
  </si>
  <si>
    <t>KDV Oranı</t>
  </si>
  <si>
    <t>KDV Tutarı</t>
  </si>
  <si>
    <t>Genel Toplam</t>
  </si>
  <si>
    <t>Bulgur</t>
  </si>
  <si>
    <t>Pirinç</t>
  </si>
  <si>
    <t>Makarna</t>
  </si>
  <si>
    <t>Zeytin Yağı</t>
  </si>
  <si>
    <t>Bulaşık Deterjanı</t>
  </si>
  <si>
    <t>Tavuk</t>
  </si>
  <si>
    <t>Alınan</t>
  </si>
  <si>
    <t>Balık</t>
  </si>
  <si>
    <t>Zeytin</t>
  </si>
  <si>
    <t>Peynir</t>
  </si>
  <si>
    <t>Lt</t>
  </si>
  <si>
    <t>Kg</t>
  </si>
  <si>
    <t>Ad</t>
  </si>
  <si>
    <t>Toplam</t>
  </si>
  <si>
    <t>Kdv Oranı</t>
  </si>
  <si>
    <t>Kdv tutarını her bir ürün için tabloya tanımlayınız.</t>
  </si>
  <si>
    <t>Toplam fiyatı her bir ürün için hesaplayan formülü yazınız.</t>
  </si>
  <si>
    <t>Kdv tutarını hesaplayan formülü yazınız.</t>
  </si>
  <si>
    <t>Genel toplam değerini hesaplayan formülü yazınız.</t>
  </si>
  <si>
    <t>Ortalama</t>
  </si>
  <si>
    <t>Aylık Gider Tablosu</t>
  </si>
  <si>
    <t>Aylık gider ortalamasını bulunuz.</t>
  </si>
  <si>
    <t>Aylık toplam alışveriş tutarını bulunuz.</t>
  </si>
  <si>
    <t>En küçük alışveriş genel toplam değerini bulunuz.</t>
  </si>
  <si>
    <t>En büyük alışveriş genel toplam değerini bulunuz.</t>
  </si>
  <si>
    <t>Alışveriş Tarihi</t>
  </si>
  <si>
    <t>Pirinç ürünün ay içerisindeki gider tutarını bulunuz.</t>
  </si>
  <si>
    <t>Toplam tutarı virgülden sonra 1 hane kalacak şekilde aşağı yuvarlayınız.</t>
  </si>
  <si>
    <t>Ayçiçek Yağı</t>
  </si>
  <si>
    <t>Cevaplar</t>
  </si>
  <si>
    <t>Formüller</t>
  </si>
  <si>
    <t>Durum</t>
  </si>
  <si>
    <t>Ayın 1 inde kaç farklı ürün alınmıştır?</t>
  </si>
  <si>
    <t>Ay içerisindeki ilk alışverişin bugünden kaç gün önce yapıldığını bulunuz.</t>
  </si>
  <si>
    <t>Alınan ve birim değerlerini birleştirip durum kolonuna yazdırınız.</t>
  </si>
  <si>
    <t>Genel toplam değeri 
45 den küçük ise Düşük
45-80 arası ise Orta
80 den büyük ise Yüksek şeklinde Durum kolununa yazdırınız</t>
  </si>
  <si>
    <t>Ayçiçek Yağı yazan ürünlerin ismini Ayçiçek Oil olarak güncelleyiniz.</t>
  </si>
  <si>
    <t>Genel Toplam değeri 50 TL üzerinde olanlara Yüksek altında olanlara Düşük yazdırınız.</t>
  </si>
  <si>
    <t>DÜŞEYARA(B3;$L$6:$M$15;2;YANLIŞ)</t>
  </si>
  <si>
    <t>C3*D3</t>
  </si>
  <si>
    <t>F3*G3</t>
  </si>
  <si>
    <t>TOPLA(F3;H3)</t>
  </si>
  <si>
    <t>ORTALAMA(I3:I21)</t>
  </si>
  <si>
    <t>TOPLA(I3:I22)</t>
  </si>
  <si>
    <t>MİN(I3:I21)</t>
  </si>
  <si>
    <t>MAK(gt)</t>
  </si>
  <si>
    <t>BUGÜN()-A3</t>
  </si>
  <si>
    <t>ETOPLA(B3:B21;B5;gt)</t>
  </si>
  <si>
    <t>EĞER(I3&gt;50;"Yüksek";"Düşük")</t>
  </si>
  <si>
    <t>ÇOKEĞERSAY(A3:A21;"1.05.2021")</t>
  </si>
  <si>
    <t>YUVARLA(I23;1)</t>
  </si>
  <si>
    <t>EĞER(I3&lt;45;"Düşük";EĞER(I3&lt;80;"Orta";"Yüksek"))</t>
  </si>
  <si>
    <t>BİRLEŞTİR(D3;" ";E3)</t>
  </si>
  <si>
    <t>YERİNEKOY(B3;"Yağı";"Oil")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</si>
</sst>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5" formatCode="&quot;₺&quot;#,##0.00"/>
    <numFmt numFmtId="171" formatCode="_-&quot;₺&quot;* #,##0.0_-;\-&quot;₺&quot;* #,##0.0_-;_-&quot;₺&quot;* &quot;-&quot;??_-;_-@_-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10" fontId="0" fillId="0" borderId="0" xfId="0" applyNumberFormat="1"/>
    <xf numFmtId="10" fontId="1" fillId="0" borderId="1" xfId="0" applyNumberFormat="1" applyFont="1" applyBorder="1" applyAlignment="1">
      <alignment vertical="center"/>
    </xf>
    <xf numFmtId="10" fontId="0" fillId="0" borderId="1" xfId="0" applyNumberFormat="1" applyBorder="1"/>
    <xf numFmtId="0" fontId="3" fillId="0" borderId="0" xfId="0" applyFont="1" applyAlignment="1">
      <alignment horizontal="left"/>
    </xf>
    <xf numFmtId="14" fontId="0" fillId="0" borderId="1" xfId="0" applyNumberForma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5" fontId="0" fillId="0" borderId="1" xfId="0" applyNumberFormat="1" applyBorder="1"/>
    <xf numFmtId="44" fontId="0" fillId="0" borderId="1" xfId="1" applyFont="1" applyBorder="1"/>
    <xf numFmtId="2" fontId="0" fillId="0" borderId="1" xfId="0" applyNumberFormat="1" applyBorder="1"/>
    <xf numFmtId="44" fontId="0" fillId="0" borderId="2" xfId="1" applyFont="1" applyBorder="1"/>
    <xf numFmtId="0" fontId="0" fillId="3" borderId="1" xfId="0" applyFill="1" applyBorder="1"/>
    <xf numFmtId="44" fontId="3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171" fontId="0" fillId="0" borderId="1" xfId="0" applyNumberFormat="1" applyBorder="1" applyAlignment="1">
      <alignment horizontal="left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33B4-D37F-4007-96FF-E5A8E0C2BA2A}">
  <dimension ref="A1:X23"/>
  <sheetViews>
    <sheetView showGridLines="0" tabSelected="1" topLeftCell="O1" zoomScale="85" zoomScaleNormal="85" workbookViewId="0">
      <selection activeCell="O21" sqref="O21"/>
    </sheetView>
  </sheetViews>
  <sheetFormatPr defaultRowHeight="15" x14ac:dyDescent="0.25"/>
  <cols>
    <col min="1" max="1" width="22.7109375" bestFit="1" customWidth="1"/>
    <col min="2" max="2" width="14.7109375" bestFit="1" customWidth="1"/>
    <col min="3" max="3" width="9.140625" bestFit="1" customWidth="1"/>
    <col min="4" max="4" width="6.28515625" bestFit="1" customWidth="1"/>
    <col min="5" max="5" width="5.28515625" bestFit="1" customWidth="1"/>
    <col min="6" max="6" width="12.42578125" bestFit="1" customWidth="1"/>
    <col min="7" max="7" width="10.140625" style="3" customWidth="1"/>
    <col min="8" max="8" width="9.7109375" customWidth="1"/>
    <col min="9" max="9" width="13.5703125" bestFit="1" customWidth="1"/>
    <col min="10" max="10" width="7" customWidth="1"/>
    <col min="11" max="11" width="4.7109375" customWidth="1"/>
    <col min="12" max="12" width="14.7109375" customWidth="1"/>
    <col min="13" max="13" width="12.42578125" customWidth="1"/>
    <col min="14" max="14" width="4.85546875" customWidth="1"/>
    <col min="15" max="15" width="3" bestFit="1" customWidth="1"/>
    <col min="20" max="20" width="17" customWidth="1"/>
    <col min="21" max="21" width="13.7109375" customWidth="1"/>
    <col min="23" max="23" width="13.85546875" customWidth="1"/>
  </cols>
  <sheetData>
    <row r="1" spans="1:24" ht="25.15" customHeight="1" x14ac:dyDescent="0.35">
      <c r="A1" s="18" t="s">
        <v>27</v>
      </c>
      <c r="B1" s="18"/>
      <c r="C1" s="18"/>
      <c r="D1" s="18"/>
      <c r="E1" s="18"/>
      <c r="F1" s="18"/>
      <c r="G1" s="18"/>
      <c r="H1" s="18"/>
      <c r="I1" s="19"/>
      <c r="U1" s="11" t="s">
        <v>36</v>
      </c>
      <c r="V1" s="24" t="s">
        <v>37</v>
      </c>
      <c r="W1" s="24"/>
      <c r="X1" s="24"/>
    </row>
    <row r="2" spans="1:24" ht="23.45" customHeight="1" x14ac:dyDescent="0.25">
      <c r="A2" s="2" t="s">
        <v>32</v>
      </c>
      <c r="B2" s="2" t="s">
        <v>0</v>
      </c>
      <c r="C2" s="2" t="s">
        <v>1</v>
      </c>
      <c r="D2" s="2" t="s">
        <v>13</v>
      </c>
      <c r="E2" s="2" t="s">
        <v>2</v>
      </c>
      <c r="F2" s="2" t="s">
        <v>3</v>
      </c>
      <c r="G2" s="4" t="s">
        <v>4</v>
      </c>
      <c r="H2" s="2" t="s">
        <v>5</v>
      </c>
      <c r="I2" s="2" t="s">
        <v>6</v>
      </c>
      <c r="J2" s="2" t="s">
        <v>38</v>
      </c>
      <c r="O2" s="31">
        <v>1</v>
      </c>
      <c r="P2" s="16" t="s">
        <v>22</v>
      </c>
      <c r="Q2" s="16"/>
      <c r="R2" s="16"/>
      <c r="S2" s="16"/>
      <c r="T2" s="16"/>
      <c r="U2" s="1"/>
      <c r="V2" s="21" t="s">
        <v>45</v>
      </c>
      <c r="W2" s="21"/>
      <c r="X2" s="21"/>
    </row>
    <row r="3" spans="1:24" x14ac:dyDescent="0.25">
      <c r="A3" s="7">
        <v>44317</v>
      </c>
      <c r="B3" s="1" t="s">
        <v>35</v>
      </c>
      <c r="C3" s="28">
        <v>65.989999999999995</v>
      </c>
      <c r="D3" s="1">
        <v>5</v>
      </c>
      <c r="E3" s="1" t="s">
        <v>17</v>
      </c>
      <c r="F3" s="28">
        <f>C3*D3</f>
        <v>329.95</v>
      </c>
      <c r="G3" s="5">
        <f>VLOOKUP(B3,$L$6:$M$15,2,FALSE)</f>
        <v>0.05</v>
      </c>
      <c r="H3" s="27">
        <f>F3*G3</f>
        <v>16.497499999999999</v>
      </c>
      <c r="I3" s="29">
        <f>SUM(F3,H3)</f>
        <v>346.44749999999999</v>
      </c>
      <c r="J3" s="1" t="str">
        <f>CONCATENATE(D3," ",E3)</f>
        <v>5 Lt</v>
      </c>
      <c r="O3" s="31">
        <v>2</v>
      </c>
      <c r="P3" s="16" t="s">
        <v>23</v>
      </c>
      <c r="Q3" s="16"/>
      <c r="R3" s="16"/>
      <c r="S3" s="16"/>
      <c r="T3" s="16"/>
      <c r="U3" s="1"/>
      <c r="V3" s="21" t="s">
        <v>46</v>
      </c>
      <c r="W3" s="21"/>
      <c r="X3" s="21"/>
    </row>
    <row r="4" spans="1:24" x14ac:dyDescent="0.25">
      <c r="A4" s="7">
        <v>44317</v>
      </c>
      <c r="B4" s="1" t="s">
        <v>7</v>
      </c>
      <c r="C4" s="28">
        <v>12.25</v>
      </c>
      <c r="D4" s="1">
        <v>2</v>
      </c>
      <c r="E4" s="1" t="s">
        <v>18</v>
      </c>
      <c r="F4" s="28">
        <f t="shared" ref="F4:F21" si="0">C4*D4</f>
        <v>24.5</v>
      </c>
      <c r="G4" s="5">
        <f t="shared" ref="G4:G21" si="1">VLOOKUP(B4,$L$6:$M$15,2,FALSE)</f>
        <v>0.03</v>
      </c>
      <c r="H4" s="27">
        <f t="shared" ref="H4:H21" si="2">F4*G4</f>
        <v>0.73499999999999999</v>
      </c>
      <c r="I4" s="29">
        <f t="shared" ref="I4:I21" si="3">SUM(F4,H4)</f>
        <v>25.234999999999999</v>
      </c>
      <c r="J4" s="1" t="str">
        <f t="shared" ref="J4:J21" si="4">CONCATENATE(D4," ",E4)</f>
        <v>2 Kg</v>
      </c>
      <c r="O4" s="31">
        <v>3</v>
      </c>
      <c r="P4" s="16" t="s">
        <v>24</v>
      </c>
      <c r="Q4" s="16"/>
      <c r="R4" s="16"/>
      <c r="S4" s="16"/>
      <c r="T4" s="16"/>
      <c r="U4" s="1"/>
      <c r="V4" s="21" t="s">
        <v>47</v>
      </c>
      <c r="W4" s="21"/>
      <c r="X4" s="21"/>
    </row>
    <row r="5" spans="1:24" x14ac:dyDescent="0.25">
      <c r="A5" s="7">
        <v>44317</v>
      </c>
      <c r="B5" s="1" t="s">
        <v>8</v>
      </c>
      <c r="C5" s="28">
        <v>32.450000000000003</v>
      </c>
      <c r="D5" s="1">
        <v>3</v>
      </c>
      <c r="E5" s="1" t="s">
        <v>18</v>
      </c>
      <c r="F5" s="28">
        <f t="shared" si="0"/>
        <v>97.350000000000009</v>
      </c>
      <c r="G5" s="5">
        <f t="shared" si="1"/>
        <v>0.01</v>
      </c>
      <c r="H5" s="27">
        <f t="shared" si="2"/>
        <v>0.97350000000000014</v>
      </c>
      <c r="I5" s="29">
        <f t="shared" si="3"/>
        <v>98.32350000000001</v>
      </c>
      <c r="J5" s="1" t="str">
        <f t="shared" si="4"/>
        <v>3 Kg</v>
      </c>
      <c r="L5" s="12" t="s">
        <v>0</v>
      </c>
      <c r="M5" s="13" t="s">
        <v>21</v>
      </c>
      <c r="O5" s="31">
        <v>4</v>
      </c>
      <c r="P5" s="16" t="s">
        <v>25</v>
      </c>
      <c r="Q5" s="16"/>
      <c r="R5" s="16"/>
      <c r="S5" s="16"/>
      <c r="T5" s="16"/>
      <c r="U5" s="33">
        <f>SUM(F3,H3)</f>
        <v>346.44749999999999</v>
      </c>
      <c r="V5" s="32" t="s">
        <v>48</v>
      </c>
      <c r="W5" s="21"/>
      <c r="X5" s="21"/>
    </row>
    <row r="6" spans="1:24" x14ac:dyDescent="0.25">
      <c r="A6" s="7">
        <v>44317</v>
      </c>
      <c r="B6" s="1" t="s">
        <v>9</v>
      </c>
      <c r="C6" s="28">
        <v>4.3499999999999996</v>
      </c>
      <c r="D6" s="1">
        <v>1</v>
      </c>
      <c r="E6" s="1" t="s">
        <v>18</v>
      </c>
      <c r="F6" s="28">
        <f t="shared" si="0"/>
        <v>4.3499999999999996</v>
      </c>
      <c r="G6" s="5">
        <f t="shared" si="1"/>
        <v>0.12</v>
      </c>
      <c r="H6" s="27">
        <f t="shared" si="2"/>
        <v>0.52199999999999991</v>
      </c>
      <c r="I6" s="29">
        <f t="shared" si="3"/>
        <v>4.8719999999999999</v>
      </c>
      <c r="J6" s="1" t="str">
        <f t="shared" si="4"/>
        <v>1 Kg</v>
      </c>
      <c r="L6" s="1" t="s">
        <v>35</v>
      </c>
      <c r="M6" s="5">
        <v>0.05</v>
      </c>
      <c r="O6" s="31">
        <v>5</v>
      </c>
      <c r="P6" s="16" t="s">
        <v>28</v>
      </c>
      <c r="Q6" s="16"/>
      <c r="R6" s="16"/>
      <c r="S6" s="16"/>
      <c r="T6" s="16"/>
      <c r="U6" s="28">
        <f>AVERAGE(I3:I21)</f>
        <v>132.32584999999997</v>
      </c>
      <c r="V6" s="21" t="s">
        <v>49</v>
      </c>
      <c r="W6" s="21"/>
      <c r="X6" s="21"/>
    </row>
    <row r="7" spans="1:24" x14ac:dyDescent="0.25">
      <c r="A7" s="7">
        <v>44317</v>
      </c>
      <c r="B7" s="1" t="s">
        <v>10</v>
      </c>
      <c r="C7" s="28">
        <v>62.87</v>
      </c>
      <c r="D7" s="1">
        <v>2.5</v>
      </c>
      <c r="E7" s="1" t="s">
        <v>17</v>
      </c>
      <c r="F7" s="28">
        <f t="shared" si="0"/>
        <v>157.17499999999998</v>
      </c>
      <c r="G7" s="5">
        <f t="shared" si="1"/>
        <v>0.15</v>
      </c>
      <c r="H7" s="27">
        <f t="shared" si="2"/>
        <v>23.576249999999998</v>
      </c>
      <c r="I7" s="29">
        <f t="shared" si="3"/>
        <v>180.75124999999997</v>
      </c>
      <c r="J7" s="1" t="str">
        <f t="shared" si="4"/>
        <v>2,5 Lt</v>
      </c>
      <c r="L7" s="1" t="s">
        <v>7</v>
      </c>
      <c r="M7" s="5">
        <v>0.03</v>
      </c>
      <c r="O7" s="31">
        <v>6</v>
      </c>
      <c r="P7" s="16" t="s">
        <v>29</v>
      </c>
      <c r="Q7" s="16"/>
      <c r="R7" s="16"/>
      <c r="S7" s="16"/>
      <c r="T7" s="16"/>
      <c r="U7" s="34">
        <f>SUM(I3:I22)</f>
        <v>2646.5169999999998</v>
      </c>
      <c r="V7" s="21" t="s">
        <v>50</v>
      </c>
      <c r="W7" s="21"/>
      <c r="X7" s="21"/>
    </row>
    <row r="8" spans="1:24" x14ac:dyDescent="0.25">
      <c r="A8" s="7">
        <v>44317</v>
      </c>
      <c r="B8" s="1" t="s">
        <v>11</v>
      </c>
      <c r="C8" s="28">
        <v>86.32</v>
      </c>
      <c r="D8" s="1">
        <v>1</v>
      </c>
      <c r="E8" s="1" t="s">
        <v>19</v>
      </c>
      <c r="F8" s="28">
        <f t="shared" si="0"/>
        <v>86.32</v>
      </c>
      <c r="G8" s="5">
        <f t="shared" si="1"/>
        <v>0.03</v>
      </c>
      <c r="H8" s="27">
        <f t="shared" si="2"/>
        <v>2.5895999999999999</v>
      </c>
      <c r="I8" s="29">
        <f t="shared" si="3"/>
        <v>88.909599999999998</v>
      </c>
      <c r="J8" s="1" t="str">
        <f t="shared" si="4"/>
        <v>1 Ad</v>
      </c>
      <c r="L8" s="1" t="s">
        <v>8</v>
      </c>
      <c r="M8" s="5">
        <v>0.01</v>
      </c>
      <c r="O8" s="31">
        <v>7</v>
      </c>
      <c r="P8" s="16" t="s">
        <v>30</v>
      </c>
      <c r="Q8" s="16"/>
      <c r="R8" s="16"/>
      <c r="S8" s="16"/>
      <c r="T8" s="16"/>
      <c r="U8" s="34">
        <f>MIN(I3:I21)</f>
        <v>4.8719999999999999</v>
      </c>
      <c r="V8" s="21" t="s">
        <v>51</v>
      </c>
      <c r="W8" s="21"/>
      <c r="X8" s="21"/>
    </row>
    <row r="9" spans="1:24" x14ac:dyDescent="0.25">
      <c r="A9" s="7">
        <v>44317</v>
      </c>
      <c r="B9" s="1" t="s">
        <v>15</v>
      </c>
      <c r="C9" s="28">
        <v>19.45</v>
      </c>
      <c r="D9" s="1">
        <v>1</v>
      </c>
      <c r="E9" s="1" t="s">
        <v>18</v>
      </c>
      <c r="F9" s="28">
        <f t="shared" si="0"/>
        <v>19.45</v>
      </c>
      <c r="G9" s="5">
        <f t="shared" si="1"/>
        <v>0.1</v>
      </c>
      <c r="H9" s="27">
        <f t="shared" si="2"/>
        <v>1.9450000000000001</v>
      </c>
      <c r="I9" s="29">
        <f t="shared" si="3"/>
        <v>21.395</v>
      </c>
      <c r="J9" s="1" t="str">
        <f t="shared" si="4"/>
        <v>1 Kg</v>
      </c>
      <c r="L9" s="1" t="s">
        <v>9</v>
      </c>
      <c r="M9" s="5">
        <v>0.12</v>
      </c>
      <c r="O9" s="31">
        <v>8</v>
      </c>
      <c r="P9" s="16" t="s">
        <v>31</v>
      </c>
      <c r="Q9" s="16"/>
      <c r="R9" s="16"/>
      <c r="S9" s="16"/>
      <c r="T9" s="16"/>
      <c r="U9" s="34">
        <f>MAX(gt)</f>
        <v>484.10399999999998</v>
      </c>
      <c r="V9" s="21" t="s">
        <v>52</v>
      </c>
      <c r="W9" s="21"/>
      <c r="X9" s="21"/>
    </row>
    <row r="10" spans="1:24" x14ac:dyDescent="0.25">
      <c r="A10" s="7">
        <v>44317</v>
      </c>
      <c r="B10" s="1" t="s">
        <v>16</v>
      </c>
      <c r="C10" s="28">
        <v>103.76</v>
      </c>
      <c r="D10" s="1">
        <v>2</v>
      </c>
      <c r="E10" s="1" t="s">
        <v>18</v>
      </c>
      <c r="F10" s="28">
        <f t="shared" si="0"/>
        <v>207.52</v>
      </c>
      <c r="G10" s="5">
        <f t="shared" si="1"/>
        <v>0.05</v>
      </c>
      <c r="H10" s="27">
        <f t="shared" si="2"/>
        <v>10.376000000000001</v>
      </c>
      <c r="I10" s="29">
        <f t="shared" si="3"/>
        <v>217.89600000000002</v>
      </c>
      <c r="J10" s="1" t="str">
        <f t="shared" si="4"/>
        <v>2 Kg</v>
      </c>
      <c r="L10" s="1" t="s">
        <v>10</v>
      </c>
      <c r="M10" s="5">
        <v>0.15</v>
      </c>
      <c r="O10" s="31">
        <v>9</v>
      </c>
      <c r="P10" s="16" t="s">
        <v>40</v>
      </c>
      <c r="Q10" s="16"/>
      <c r="R10" s="16"/>
      <c r="S10" s="16"/>
      <c r="T10" s="16"/>
      <c r="U10" s="35">
        <f ca="1">TODAY()-A3</f>
        <v>1280</v>
      </c>
      <c r="V10" s="21" t="s">
        <v>53</v>
      </c>
      <c r="W10" s="21"/>
      <c r="X10" s="21"/>
    </row>
    <row r="11" spans="1:24" x14ac:dyDescent="0.25">
      <c r="A11" s="7">
        <v>44317</v>
      </c>
      <c r="B11" s="1" t="s">
        <v>12</v>
      </c>
      <c r="C11" s="28">
        <v>140.32</v>
      </c>
      <c r="D11" s="1">
        <v>3</v>
      </c>
      <c r="E11" s="1" t="s">
        <v>18</v>
      </c>
      <c r="F11" s="28">
        <f t="shared" si="0"/>
        <v>420.96</v>
      </c>
      <c r="G11" s="5">
        <f t="shared" si="1"/>
        <v>0.15</v>
      </c>
      <c r="H11" s="27">
        <f t="shared" si="2"/>
        <v>63.143999999999991</v>
      </c>
      <c r="I11" s="29">
        <f t="shared" si="3"/>
        <v>484.10399999999998</v>
      </c>
      <c r="J11" s="1" t="str">
        <f t="shared" si="4"/>
        <v>3 Kg</v>
      </c>
      <c r="L11" s="1" t="s">
        <v>11</v>
      </c>
      <c r="M11" s="5">
        <v>0.03</v>
      </c>
      <c r="O11" s="31">
        <v>10</v>
      </c>
      <c r="P11" s="16" t="s">
        <v>33</v>
      </c>
      <c r="Q11" s="16"/>
      <c r="R11" s="16"/>
      <c r="S11" s="16"/>
      <c r="T11" s="16"/>
      <c r="U11" s="9">
        <f>SUMIF(B3:B21,B5,gt)</f>
        <v>262.19600000000003</v>
      </c>
      <c r="V11" s="21" t="s">
        <v>54</v>
      </c>
      <c r="W11" s="21"/>
      <c r="X11" s="21"/>
    </row>
    <row r="12" spans="1:24" ht="14.45" customHeight="1" x14ac:dyDescent="0.25">
      <c r="A12" s="7">
        <v>44317</v>
      </c>
      <c r="B12" s="1" t="s">
        <v>14</v>
      </c>
      <c r="C12" s="28">
        <v>52.96</v>
      </c>
      <c r="D12" s="1">
        <v>1</v>
      </c>
      <c r="E12" s="1" t="s">
        <v>18</v>
      </c>
      <c r="F12" s="28">
        <f t="shared" si="0"/>
        <v>52.96</v>
      </c>
      <c r="G12" s="5">
        <f t="shared" si="1"/>
        <v>0.15</v>
      </c>
      <c r="H12" s="27">
        <f t="shared" si="2"/>
        <v>7.944</v>
      </c>
      <c r="I12" s="29">
        <f t="shared" si="3"/>
        <v>60.904000000000003</v>
      </c>
      <c r="J12" s="1" t="str">
        <f t="shared" si="4"/>
        <v>1 Kg</v>
      </c>
      <c r="L12" s="1" t="s">
        <v>15</v>
      </c>
      <c r="M12" s="5">
        <v>0.1</v>
      </c>
      <c r="O12" s="36">
        <v>11</v>
      </c>
      <c r="P12" s="20" t="s">
        <v>44</v>
      </c>
      <c r="Q12" s="20"/>
      <c r="R12" s="20"/>
      <c r="S12" s="20"/>
      <c r="T12" s="20"/>
      <c r="U12" s="23"/>
      <c r="V12" s="21" t="s">
        <v>55</v>
      </c>
      <c r="W12" s="21"/>
      <c r="X12" s="21"/>
    </row>
    <row r="13" spans="1:24" x14ac:dyDescent="0.25">
      <c r="A13" s="7">
        <v>44330</v>
      </c>
      <c r="B13" s="1" t="s">
        <v>9</v>
      </c>
      <c r="C13" s="28">
        <v>4.38</v>
      </c>
      <c r="D13" s="1">
        <v>2</v>
      </c>
      <c r="E13" s="1" t="s">
        <v>18</v>
      </c>
      <c r="F13" s="28">
        <f t="shared" si="0"/>
        <v>8.76</v>
      </c>
      <c r="G13" s="5">
        <f t="shared" si="1"/>
        <v>0.12</v>
      </c>
      <c r="H13" s="27">
        <f t="shared" si="2"/>
        <v>1.0511999999999999</v>
      </c>
      <c r="I13" s="29">
        <f t="shared" si="3"/>
        <v>9.8111999999999995</v>
      </c>
      <c r="J13" s="1" t="str">
        <f t="shared" si="4"/>
        <v>2 Kg</v>
      </c>
      <c r="L13" s="1" t="s">
        <v>16</v>
      </c>
      <c r="M13" s="5">
        <v>0.05</v>
      </c>
      <c r="N13" s="3"/>
      <c r="O13" s="36"/>
      <c r="P13" s="20"/>
      <c r="Q13" s="20"/>
      <c r="R13" s="20"/>
      <c r="S13" s="20"/>
      <c r="T13" s="20"/>
      <c r="U13" s="23"/>
      <c r="V13" s="21"/>
      <c r="W13" s="21"/>
      <c r="X13" s="21"/>
    </row>
    <row r="14" spans="1:24" x14ac:dyDescent="0.25">
      <c r="A14" s="7">
        <v>44330</v>
      </c>
      <c r="B14" s="1" t="s">
        <v>16</v>
      </c>
      <c r="C14" s="28">
        <v>103.76</v>
      </c>
      <c r="D14" s="1">
        <v>1</v>
      </c>
      <c r="E14" s="1" t="s">
        <v>18</v>
      </c>
      <c r="F14" s="28">
        <f t="shared" si="0"/>
        <v>103.76</v>
      </c>
      <c r="G14" s="5">
        <f t="shared" si="1"/>
        <v>0.05</v>
      </c>
      <c r="H14" s="27">
        <f t="shared" si="2"/>
        <v>5.1880000000000006</v>
      </c>
      <c r="I14" s="29">
        <f t="shared" si="3"/>
        <v>108.94800000000001</v>
      </c>
      <c r="J14" s="1" t="str">
        <f t="shared" si="4"/>
        <v>1 Kg</v>
      </c>
      <c r="L14" s="1" t="s">
        <v>12</v>
      </c>
      <c r="M14" s="5">
        <v>0.15</v>
      </c>
      <c r="N14" s="3"/>
      <c r="O14" s="31">
        <v>12</v>
      </c>
      <c r="P14" s="16" t="s">
        <v>39</v>
      </c>
      <c r="Q14" s="16"/>
      <c r="R14" s="16"/>
      <c r="S14" s="16"/>
      <c r="T14" s="16"/>
      <c r="U14" s="9">
        <f>COUNTIFS(A3:A21,"1.05.2021")</f>
        <v>10</v>
      </c>
      <c r="V14" s="21" t="s">
        <v>56</v>
      </c>
      <c r="W14" s="21"/>
      <c r="X14" s="21"/>
    </row>
    <row r="15" spans="1:24" x14ac:dyDescent="0.25">
      <c r="A15" s="7">
        <v>44330</v>
      </c>
      <c r="B15" s="1" t="s">
        <v>14</v>
      </c>
      <c r="C15" s="28">
        <v>52.96</v>
      </c>
      <c r="D15" s="1">
        <v>1</v>
      </c>
      <c r="E15" s="1" t="s">
        <v>18</v>
      </c>
      <c r="F15" s="28">
        <f t="shared" si="0"/>
        <v>52.96</v>
      </c>
      <c r="G15" s="5">
        <f t="shared" si="1"/>
        <v>0.15</v>
      </c>
      <c r="H15" s="27">
        <f t="shared" si="2"/>
        <v>7.944</v>
      </c>
      <c r="I15" s="29">
        <f t="shared" si="3"/>
        <v>60.904000000000003</v>
      </c>
      <c r="J15" s="1" t="str">
        <f t="shared" si="4"/>
        <v>1 Kg</v>
      </c>
      <c r="L15" s="1" t="s">
        <v>14</v>
      </c>
      <c r="M15" s="5">
        <v>0.15</v>
      </c>
      <c r="N15" s="3"/>
      <c r="O15" s="31">
        <v>13</v>
      </c>
      <c r="P15" s="16" t="s">
        <v>34</v>
      </c>
      <c r="Q15" s="16"/>
      <c r="R15" s="16"/>
      <c r="S15" s="16"/>
      <c r="T15" s="16"/>
      <c r="U15" s="37">
        <f>ROUND(I23,1)</f>
        <v>2646.5</v>
      </c>
      <c r="V15" s="21" t="s">
        <v>57</v>
      </c>
      <c r="W15" s="21"/>
      <c r="X15" s="21"/>
    </row>
    <row r="16" spans="1:24" ht="14.45" customHeight="1" x14ac:dyDescent="0.25">
      <c r="A16" s="7">
        <v>44330</v>
      </c>
      <c r="B16" s="1" t="s">
        <v>35</v>
      </c>
      <c r="C16" s="28">
        <v>75.989999999999995</v>
      </c>
      <c r="D16" s="1">
        <v>5</v>
      </c>
      <c r="E16" s="1" t="s">
        <v>17</v>
      </c>
      <c r="F16" s="28">
        <f t="shared" si="0"/>
        <v>379.95</v>
      </c>
      <c r="G16" s="5">
        <f t="shared" si="1"/>
        <v>0.05</v>
      </c>
      <c r="H16" s="27">
        <f t="shared" si="2"/>
        <v>18.997499999999999</v>
      </c>
      <c r="I16" s="29">
        <f t="shared" si="3"/>
        <v>398.94749999999999</v>
      </c>
      <c r="J16" s="1" t="str">
        <f t="shared" si="4"/>
        <v>5 Lt</v>
      </c>
      <c r="N16" s="3"/>
      <c r="O16" s="36">
        <v>14</v>
      </c>
      <c r="P16" s="22" t="s">
        <v>42</v>
      </c>
      <c r="Q16" s="22"/>
      <c r="R16" s="22"/>
      <c r="S16" s="22"/>
      <c r="T16" s="22"/>
      <c r="U16" s="25"/>
      <c r="V16" s="26" t="s">
        <v>58</v>
      </c>
      <c r="W16" s="21"/>
      <c r="X16" s="21"/>
    </row>
    <row r="17" spans="1:24" x14ac:dyDescent="0.25">
      <c r="A17" s="7">
        <v>44330</v>
      </c>
      <c r="B17" s="1" t="s">
        <v>7</v>
      </c>
      <c r="C17" s="28">
        <v>12.25</v>
      </c>
      <c r="D17" s="1">
        <v>1</v>
      </c>
      <c r="E17" s="1" t="s">
        <v>18</v>
      </c>
      <c r="F17" s="28">
        <f t="shared" si="0"/>
        <v>12.25</v>
      </c>
      <c r="G17" s="5">
        <f t="shared" si="1"/>
        <v>0.03</v>
      </c>
      <c r="H17" s="27">
        <f t="shared" si="2"/>
        <v>0.36749999999999999</v>
      </c>
      <c r="I17" s="29">
        <f t="shared" si="3"/>
        <v>12.6175</v>
      </c>
      <c r="J17" s="1" t="str">
        <f t="shared" si="4"/>
        <v>1 Kg</v>
      </c>
      <c r="N17" s="3"/>
      <c r="O17" s="36"/>
      <c r="P17" s="22"/>
      <c r="Q17" s="22"/>
      <c r="R17" s="22"/>
      <c r="S17" s="22"/>
      <c r="T17" s="22"/>
      <c r="U17" s="25"/>
      <c r="V17" s="21"/>
      <c r="W17" s="21"/>
      <c r="X17" s="21"/>
    </row>
    <row r="18" spans="1:24" x14ac:dyDescent="0.25">
      <c r="A18" s="7">
        <v>44330</v>
      </c>
      <c r="B18" s="1" t="s">
        <v>8</v>
      </c>
      <c r="C18" s="28">
        <v>32.450000000000003</v>
      </c>
      <c r="D18" s="1">
        <v>5</v>
      </c>
      <c r="E18" s="1" t="s">
        <v>18</v>
      </c>
      <c r="F18" s="28">
        <f t="shared" si="0"/>
        <v>162.25</v>
      </c>
      <c r="G18" s="5">
        <f t="shared" si="1"/>
        <v>0.01</v>
      </c>
      <c r="H18" s="27">
        <f t="shared" si="2"/>
        <v>1.6225000000000001</v>
      </c>
      <c r="I18" s="29">
        <f t="shared" si="3"/>
        <v>163.8725</v>
      </c>
      <c r="J18" s="1" t="str">
        <f t="shared" si="4"/>
        <v>5 Kg</v>
      </c>
      <c r="N18" s="3"/>
      <c r="O18" s="36"/>
      <c r="P18" s="22"/>
      <c r="Q18" s="22"/>
      <c r="R18" s="22"/>
      <c r="S18" s="22"/>
      <c r="T18" s="22"/>
      <c r="U18" s="25"/>
      <c r="V18" s="21"/>
      <c r="W18" s="21"/>
      <c r="X18" s="21"/>
    </row>
    <row r="19" spans="1:24" x14ac:dyDescent="0.25">
      <c r="A19" s="7">
        <v>44330</v>
      </c>
      <c r="B19" s="1" t="s">
        <v>11</v>
      </c>
      <c r="C19" s="28">
        <v>86.32</v>
      </c>
      <c r="D19" s="1">
        <v>1</v>
      </c>
      <c r="E19" s="1" t="s">
        <v>19</v>
      </c>
      <c r="F19" s="28">
        <f t="shared" si="0"/>
        <v>86.32</v>
      </c>
      <c r="G19" s="5">
        <f t="shared" si="1"/>
        <v>0.03</v>
      </c>
      <c r="H19" s="27">
        <f t="shared" si="2"/>
        <v>2.5895999999999999</v>
      </c>
      <c r="I19" s="29">
        <f t="shared" si="3"/>
        <v>88.909599999999998</v>
      </c>
      <c r="J19" s="1" t="str">
        <f t="shared" si="4"/>
        <v>1 Ad</v>
      </c>
      <c r="N19" s="3"/>
      <c r="O19" s="36"/>
      <c r="P19" s="22"/>
      <c r="Q19" s="22"/>
      <c r="R19" s="22"/>
      <c r="S19" s="22"/>
      <c r="T19" s="22"/>
      <c r="U19" s="25"/>
      <c r="V19" s="21"/>
      <c r="W19" s="21"/>
      <c r="X19" s="21"/>
    </row>
    <row r="20" spans="1:24" x14ac:dyDescent="0.25">
      <c r="A20" s="7">
        <v>44330</v>
      </c>
      <c r="B20" s="1" t="s">
        <v>15</v>
      </c>
      <c r="C20" s="28">
        <v>29.45</v>
      </c>
      <c r="D20" s="1">
        <v>1</v>
      </c>
      <c r="E20" s="1" t="s">
        <v>18</v>
      </c>
      <c r="F20" s="28">
        <f t="shared" si="0"/>
        <v>29.45</v>
      </c>
      <c r="G20" s="5">
        <f t="shared" si="1"/>
        <v>0.1</v>
      </c>
      <c r="H20" s="27">
        <f t="shared" si="2"/>
        <v>2.9450000000000003</v>
      </c>
      <c r="I20" s="29">
        <f t="shared" si="3"/>
        <v>32.394999999999996</v>
      </c>
      <c r="J20" s="1" t="str">
        <f t="shared" si="4"/>
        <v>1 Kg</v>
      </c>
      <c r="N20" s="3"/>
      <c r="O20" s="31">
        <v>15</v>
      </c>
      <c r="P20" s="16" t="s">
        <v>41</v>
      </c>
      <c r="Q20" s="16"/>
      <c r="R20" s="16"/>
      <c r="S20" s="16"/>
      <c r="T20" s="16"/>
      <c r="U20" s="10"/>
      <c r="V20" s="21" t="s">
        <v>59</v>
      </c>
      <c r="W20" s="21"/>
      <c r="X20" s="21"/>
    </row>
    <row r="21" spans="1:24" ht="15.75" thickBot="1" x14ac:dyDescent="0.3">
      <c r="A21" s="7">
        <v>44330</v>
      </c>
      <c r="B21" s="1" t="s">
        <v>16</v>
      </c>
      <c r="C21" s="28">
        <v>103.76</v>
      </c>
      <c r="D21" s="1">
        <v>1</v>
      </c>
      <c r="E21" s="1" t="s">
        <v>18</v>
      </c>
      <c r="F21" s="28">
        <f t="shared" si="0"/>
        <v>103.76</v>
      </c>
      <c r="G21" s="5">
        <f t="shared" si="1"/>
        <v>0.05</v>
      </c>
      <c r="H21" s="27">
        <f t="shared" si="2"/>
        <v>5.1880000000000006</v>
      </c>
      <c r="I21" s="29">
        <f t="shared" si="3"/>
        <v>108.94800000000001</v>
      </c>
      <c r="J21" s="1" t="str">
        <f t="shared" si="4"/>
        <v>1 Kg</v>
      </c>
      <c r="N21" s="3"/>
      <c r="O21" s="31">
        <v>16</v>
      </c>
      <c r="P21" s="16" t="s">
        <v>43</v>
      </c>
      <c r="Q21" s="16"/>
      <c r="R21" s="16"/>
      <c r="S21" s="16"/>
      <c r="T21" s="16"/>
      <c r="U21" s="8" t="str">
        <f>SUBSTITUTE(B3,"Yağı","Oil")</f>
        <v>Ayçiçek Oil</v>
      </c>
      <c r="V21" s="25" t="s">
        <v>60</v>
      </c>
      <c r="W21" s="25"/>
      <c r="X21" s="25"/>
    </row>
    <row r="22" spans="1:24" ht="15.75" thickBot="1" x14ac:dyDescent="0.3">
      <c r="G22" s="15" t="s">
        <v>26</v>
      </c>
      <c r="H22" s="17"/>
      <c r="I22" s="30">
        <f>AVERAGE(I3:I21)</f>
        <v>132.32584999999997</v>
      </c>
      <c r="N22" s="3"/>
      <c r="P22" s="6"/>
      <c r="Q22" s="6"/>
      <c r="R22" s="6"/>
      <c r="S22" s="6"/>
      <c r="T22" s="6"/>
      <c r="U22" s="6"/>
    </row>
    <row r="23" spans="1:24" ht="15.75" thickBot="1" x14ac:dyDescent="0.3">
      <c r="G23" s="14" t="s">
        <v>20</v>
      </c>
      <c r="H23" s="15"/>
      <c r="I23" s="30">
        <f>SUM(I3:I22)</f>
        <v>2646.5169999999998</v>
      </c>
    </row>
  </sheetData>
  <mergeCells count="40">
    <mergeCell ref="V11:X11"/>
    <mergeCell ref="V12:X13"/>
    <mergeCell ref="P21:T21"/>
    <mergeCell ref="V21:X21"/>
    <mergeCell ref="V16:X19"/>
    <mergeCell ref="V20:X20"/>
    <mergeCell ref="U16:U19"/>
    <mergeCell ref="V15:X15"/>
    <mergeCell ref="P20:T20"/>
    <mergeCell ref="O16:O19"/>
    <mergeCell ref="P15:T15"/>
    <mergeCell ref="P16:T19"/>
    <mergeCell ref="A1:I1"/>
    <mergeCell ref="P12:T13"/>
    <mergeCell ref="O12:O13"/>
    <mergeCell ref="P14:T14"/>
    <mergeCell ref="V14:X14"/>
    <mergeCell ref="U12:U13"/>
    <mergeCell ref="V1:X1"/>
    <mergeCell ref="V2:X2"/>
    <mergeCell ref="V3:X3"/>
    <mergeCell ref="V4:X4"/>
    <mergeCell ref="V5:X5"/>
    <mergeCell ref="V6:X6"/>
    <mergeCell ref="V7:X7"/>
    <mergeCell ref="V8:X8"/>
    <mergeCell ref="V9:X9"/>
    <mergeCell ref="V10:X10"/>
    <mergeCell ref="G23:H23"/>
    <mergeCell ref="P2:T2"/>
    <mergeCell ref="P3:T3"/>
    <mergeCell ref="P4:T4"/>
    <mergeCell ref="P5:T5"/>
    <mergeCell ref="P6:T6"/>
    <mergeCell ref="P7:T7"/>
    <mergeCell ref="P8:T8"/>
    <mergeCell ref="P9:T9"/>
    <mergeCell ref="P10:T10"/>
    <mergeCell ref="P11:T11"/>
    <mergeCell ref="G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2021-05-08T06:34:52Z</dcterms:created>
  <dcterms:modified xsi:type="dcterms:W3CDTF">2024-10-31T22:45:00Z</dcterms:modified>
</cp:coreProperties>
</file>