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AA.AD.EPA.GOV\ORD\CIN\USERS\MAIN\L-P\nsmucker\Net MyDocuments\aMajor Projects\SSWR 4.02a\Reservoirs\Manuscript overall trends\Review\To GCB\Revised version\ScienceHub files\"/>
    </mc:Choice>
  </mc:AlternateContent>
  <bookViews>
    <workbookView xWindow="0" yWindow="0" windowWidth="23040" windowHeight="8772" tabRatio="626"/>
  </bookViews>
  <sheets>
    <sheet name="Read_Me" sheetId="21" r:id="rId1"/>
    <sheet name="TN_surface" sheetId="2" r:id="rId2"/>
    <sheet name="TKN_surface" sheetId="1" r:id="rId3"/>
    <sheet name="NOx_surface" sheetId="3" r:id="rId4"/>
    <sheet name="TOC_surface" sheetId="22" r:id="rId5"/>
    <sheet name="NH3_surface" sheetId="4" r:id="rId6"/>
    <sheet name="TN_inflow" sheetId="5" r:id="rId7"/>
    <sheet name="TKN_inflow" sheetId="6" r:id="rId8"/>
    <sheet name="NOx_inflow" sheetId="7" r:id="rId9"/>
    <sheet name="NH3_inflow" sheetId="8" r:id="rId10"/>
    <sheet name="TOC_inflow" sheetId="9" r:id="rId11"/>
    <sheet name="TP_surface" sheetId="10" r:id="rId12"/>
    <sheet name="P_dissolved_surface" sheetId="11" r:id="rId13"/>
    <sheet name="TP_inflow" sheetId="12" r:id="rId14"/>
    <sheet name="TN_deep" sheetId="13" r:id="rId15"/>
    <sheet name="TKN_deep" sheetId="14" r:id="rId16"/>
    <sheet name="NOx_deep" sheetId="15" r:id="rId17"/>
    <sheet name="NH3_deep" sheetId="16" r:id="rId18"/>
    <sheet name="TP_deep" sheetId="17" r:id="rId19"/>
    <sheet name="P_dissolved_deep" sheetId="18" r:id="rId20"/>
    <sheet name="TOC_deep" sheetId="20" r:id="rId21"/>
    <sheet name="Precip_Z-scores" sheetId="19" r:id="rId2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0" i="2" l="1"/>
  <c r="Z24" i="2"/>
  <c r="Z2" i="2"/>
  <c r="Z3" i="2"/>
  <c r="Z4" i="2"/>
  <c r="Z5" i="2"/>
  <c r="Z6" i="2"/>
  <c r="Z7" i="2"/>
  <c r="Z8" i="2"/>
  <c r="Z9" i="2"/>
  <c r="Z10" i="2"/>
  <c r="Z11" i="2"/>
  <c r="Z12" i="2"/>
  <c r="Z13" i="2"/>
  <c r="Z14" i="2"/>
  <c r="Z15" i="2"/>
  <c r="Z16" i="2"/>
  <c r="Z17" i="2"/>
  <c r="Z18" i="2"/>
  <c r="Z19" i="2"/>
  <c r="Z20" i="2"/>
  <c r="Z21" i="2"/>
  <c r="Z22" i="2"/>
  <c r="Z23" i="2"/>
  <c r="Z25" i="2"/>
  <c r="Z26" i="2"/>
  <c r="Z27" i="2"/>
  <c r="Z28" i="2"/>
  <c r="Z29" i="2"/>
  <c r="Z30" i="2"/>
  <c r="Z31" i="2"/>
  <c r="Z32" i="2"/>
  <c r="Z33" i="2"/>
  <c r="V8" i="11"/>
  <c r="W8" i="11"/>
  <c r="X8" i="11"/>
  <c r="Y8" i="11"/>
  <c r="Z8" i="11"/>
  <c r="AA8" i="11"/>
  <c r="V9" i="11"/>
  <c r="W9" i="11"/>
  <c r="X9" i="11"/>
  <c r="Y9" i="11"/>
  <c r="Z9" i="11"/>
  <c r="AA9" i="11"/>
  <c r="V10" i="11"/>
  <c r="W10" i="11"/>
  <c r="X10" i="11"/>
  <c r="Y10" i="11"/>
  <c r="Z10" i="11"/>
  <c r="AA10" i="11"/>
  <c r="V11" i="11"/>
  <c r="W11" i="11"/>
  <c r="X11" i="11"/>
  <c r="Y11" i="11"/>
  <c r="Z11" i="11"/>
  <c r="AA11" i="11"/>
  <c r="V12" i="11"/>
  <c r="W12" i="11"/>
  <c r="X12" i="11"/>
  <c r="Y12" i="11"/>
  <c r="Z12" i="11"/>
  <c r="AA12" i="11"/>
  <c r="V13" i="11"/>
  <c r="W13" i="11"/>
  <c r="X13" i="11"/>
  <c r="Y13" i="11"/>
  <c r="Z13" i="11"/>
  <c r="AA13" i="11"/>
  <c r="V14" i="11"/>
  <c r="W14" i="11"/>
  <c r="X14" i="11"/>
  <c r="Y14" i="11"/>
  <c r="Z14" i="11"/>
  <c r="AA14" i="11"/>
  <c r="V15" i="11"/>
  <c r="W15" i="11"/>
  <c r="X15" i="11"/>
  <c r="Y15" i="11"/>
  <c r="Z15" i="11"/>
  <c r="AA15" i="11"/>
  <c r="V16" i="11"/>
  <c r="W16" i="11"/>
  <c r="X16" i="11"/>
  <c r="Y16" i="11"/>
  <c r="Z16" i="11"/>
  <c r="AA16" i="11"/>
  <c r="V17" i="11"/>
  <c r="W17" i="11"/>
  <c r="X17" i="11"/>
  <c r="Y17" i="11"/>
  <c r="Z17" i="11"/>
  <c r="AA17" i="11"/>
  <c r="V18" i="11"/>
  <c r="W18" i="11"/>
  <c r="X18" i="11"/>
  <c r="Y18" i="11"/>
  <c r="Z18" i="11"/>
  <c r="AA18" i="11"/>
  <c r="V19" i="11"/>
  <c r="W19" i="11"/>
  <c r="X19" i="11"/>
  <c r="Y19" i="11"/>
  <c r="Z19" i="11"/>
  <c r="AA19" i="11"/>
  <c r="V20" i="11"/>
  <c r="W20" i="11"/>
  <c r="X20" i="11"/>
  <c r="Y20" i="11"/>
  <c r="Z20" i="11"/>
  <c r="AA20" i="11"/>
  <c r="V21" i="11"/>
  <c r="W21" i="11"/>
  <c r="X21" i="11"/>
  <c r="Y21" i="11"/>
  <c r="Z21" i="11"/>
  <c r="AA21" i="11"/>
  <c r="V22" i="11"/>
  <c r="W22" i="11"/>
  <c r="X22" i="11"/>
  <c r="Y22" i="11"/>
  <c r="Z22" i="11"/>
  <c r="AA22" i="11"/>
  <c r="V23" i="11"/>
  <c r="W23" i="11"/>
  <c r="X23" i="11"/>
  <c r="Y23" i="11"/>
  <c r="Z23" i="11"/>
  <c r="AA23" i="11"/>
  <c r="V24" i="11"/>
  <c r="W24" i="11"/>
  <c r="X24" i="11"/>
  <c r="Y24" i="11"/>
  <c r="Z24" i="11"/>
  <c r="AA24" i="11"/>
  <c r="V25" i="11"/>
  <c r="W25" i="11"/>
  <c r="X25" i="11"/>
  <c r="Y25" i="11"/>
  <c r="Z25" i="11"/>
  <c r="AA25" i="11"/>
  <c r="V26" i="11"/>
  <c r="W26" i="11"/>
  <c r="X26" i="11"/>
  <c r="Y26" i="11"/>
  <c r="Z26" i="11"/>
  <c r="AA26" i="11"/>
  <c r="V27" i="11"/>
  <c r="W27" i="11"/>
  <c r="X27" i="11"/>
  <c r="Y27" i="11"/>
  <c r="Z27" i="11"/>
  <c r="AA27" i="11"/>
  <c r="V28" i="11"/>
  <c r="W28" i="11"/>
  <c r="X28" i="11"/>
  <c r="Y28" i="11"/>
  <c r="Z28" i="11"/>
  <c r="AA28" i="11"/>
  <c r="V29" i="11"/>
  <c r="W29" i="11"/>
  <c r="X29" i="11"/>
  <c r="Y29" i="11"/>
  <c r="Z29" i="11"/>
  <c r="AA29" i="11"/>
  <c r="V30" i="11"/>
  <c r="W30" i="11"/>
  <c r="X30" i="11"/>
  <c r="Y30" i="11"/>
  <c r="Z30" i="11"/>
  <c r="AA30" i="11"/>
  <c r="V31" i="11"/>
  <c r="W31" i="11"/>
  <c r="X31" i="11"/>
  <c r="Y31" i="11"/>
  <c r="Z31" i="11"/>
  <c r="AA31" i="11"/>
  <c r="AC2" i="11" l="1"/>
  <c r="V2" i="11" l="1"/>
  <c r="X3" i="11"/>
  <c r="Y5" i="11"/>
  <c r="Z32" i="11"/>
  <c r="AA7" i="11"/>
  <c r="Z4" i="11"/>
  <c r="Z2" i="11"/>
  <c r="AA2" i="11"/>
  <c r="W7" i="11"/>
  <c r="AA33" i="11"/>
  <c r="Z33" i="11"/>
  <c r="Y33" i="11"/>
  <c r="X33" i="11"/>
  <c r="W33" i="11"/>
  <c r="V33" i="11"/>
  <c r="AA32" i="11"/>
  <c r="Y32" i="11"/>
  <c r="X32" i="11"/>
  <c r="W32" i="11"/>
  <c r="V32" i="11"/>
  <c r="Z7" i="11"/>
  <c r="Y7" i="11"/>
  <c r="X7" i="11"/>
  <c r="V7" i="11"/>
  <c r="AA6" i="11"/>
  <c r="Z6" i="11"/>
  <c r="Y6" i="11"/>
  <c r="X6" i="11"/>
  <c r="W6" i="11"/>
  <c r="V6" i="11"/>
  <c r="AA5" i="11"/>
  <c r="Z5" i="11"/>
  <c r="X5" i="11"/>
  <c r="W5" i="11"/>
  <c r="V5" i="11"/>
  <c r="AA4" i="11"/>
  <c r="Y4" i="11"/>
  <c r="X4" i="11"/>
  <c r="W4" i="11"/>
  <c r="V4" i="11"/>
  <c r="AA3" i="11"/>
  <c r="Z3" i="11"/>
  <c r="Y3" i="11"/>
  <c r="W3" i="11"/>
  <c r="V3" i="11"/>
  <c r="Y2" i="11"/>
  <c r="X2" i="11"/>
  <c r="W2" i="11"/>
  <c r="AA3" i="22" l="1"/>
  <c r="AA4" i="22"/>
  <c r="AA5" i="22"/>
  <c r="AA6" i="22"/>
  <c r="AA7" i="22"/>
  <c r="AA8" i="22"/>
  <c r="AA9" i="22"/>
  <c r="AA10" i="22"/>
  <c r="AA11" i="22"/>
  <c r="AA12" i="22"/>
  <c r="AA13" i="22"/>
  <c r="AA14" i="22"/>
  <c r="AA15" i="22"/>
  <c r="AA16" i="22"/>
  <c r="AA17" i="22"/>
  <c r="AA18" i="22"/>
  <c r="AA19" i="22"/>
  <c r="AA20" i="22"/>
  <c r="AA21" i="22"/>
  <c r="AA22" i="22"/>
  <c r="AA23" i="22"/>
  <c r="AA24" i="22"/>
  <c r="AA25" i="22"/>
  <c r="AA26" i="22"/>
  <c r="AA27" i="22"/>
  <c r="AA28" i="22"/>
  <c r="AA29" i="22"/>
  <c r="AA30" i="22"/>
  <c r="AA31" i="22"/>
  <c r="AA32" i="22"/>
  <c r="AA33" i="22"/>
  <c r="AA2" i="22"/>
  <c r="Y3" i="22"/>
  <c r="Y4" i="22"/>
  <c r="Y5" i="22"/>
  <c r="Y6" i="22"/>
  <c r="Y7" i="22"/>
  <c r="Y8" i="22"/>
  <c r="Y9" i="22"/>
  <c r="Y10" i="22"/>
  <c r="Y11" i="22"/>
  <c r="Y12" i="22"/>
  <c r="Y13" i="22"/>
  <c r="Y14" i="22"/>
  <c r="Y15" i="22"/>
  <c r="Y16" i="22"/>
  <c r="Y17" i="22"/>
  <c r="Y18" i="22"/>
  <c r="Y19" i="22"/>
  <c r="Y20" i="22"/>
  <c r="Y21" i="22"/>
  <c r="Y22" i="22"/>
  <c r="Y23" i="22"/>
  <c r="Y24" i="22"/>
  <c r="Y25" i="22"/>
  <c r="Y26" i="22"/>
  <c r="Y27" i="22"/>
  <c r="Y28" i="22"/>
  <c r="Y29" i="22"/>
  <c r="Y30" i="22"/>
  <c r="Y31" i="22"/>
  <c r="Y32" i="22"/>
  <c r="Y33" i="22"/>
  <c r="Y2" i="22"/>
  <c r="Z30" i="22"/>
  <c r="X8" i="22"/>
  <c r="W10" i="22"/>
  <c r="V2" i="22"/>
  <c r="Z33" i="22"/>
  <c r="X33" i="22"/>
  <c r="W33" i="22"/>
  <c r="V33" i="22"/>
  <c r="Z32" i="22"/>
  <c r="X32" i="22"/>
  <c r="W32" i="22"/>
  <c r="V32" i="22"/>
  <c r="Z31" i="22"/>
  <c r="X31" i="22"/>
  <c r="W31" i="22"/>
  <c r="V31" i="22"/>
  <c r="X30" i="22"/>
  <c r="W30" i="22"/>
  <c r="V30" i="22"/>
  <c r="Z29" i="22"/>
  <c r="X29" i="22"/>
  <c r="W29" i="22"/>
  <c r="V29" i="22"/>
  <c r="Z28" i="22"/>
  <c r="X28" i="22"/>
  <c r="W28" i="22"/>
  <c r="V28" i="22"/>
  <c r="Z27" i="22"/>
  <c r="X27" i="22"/>
  <c r="W27" i="22"/>
  <c r="V27" i="22"/>
  <c r="Z26" i="22"/>
  <c r="X26" i="22"/>
  <c r="W26" i="22"/>
  <c r="V26" i="22"/>
  <c r="Z25" i="22"/>
  <c r="X25" i="22"/>
  <c r="W25" i="22"/>
  <c r="V25" i="22"/>
  <c r="Z24" i="22"/>
  <c r="X24" i="22"/>
  <c r="W24" i="22"/>
  <c r="V24" i="22"/>
  <c r="Z23" i="22"/>
  <c r="X23" i="22"/>
  <c r="W23" i="22"/>
  <c r="V23" i="22"/>
  <c r="Z22" i="22"/>
  <c r="X22" i="22"/>
  <c r="W22" i="22"/>
  <c r="V22" i="22"/>
  <c r="Z21" i="22"/>
  <c r="X21" i="22"/>
  <c r="W21" i="22"/>
  <c r="V21" i="22"/>
  <c r="Z20" i="22"/>
  <c r="X20" i="22"/>
  <c r="W20" i="22"/>
  <c r="V20" i="22"/>
  <c r="Z19" i="22"/>
  <c r="X19" i="22"/>
  <c r="W19" i="22"/>
  <c r="V19" i="22"/>
  <c r="Z18" i="22"/>
  <c r="X18" i="22"/>
  <c r="W18" i="22"/>
  <c r="V18" i="22"/>
  <c r="Z17" i="22"/>
  <c r="X17" i="22"/>
  <c r="W17" i="22"/>
  <c r="V17" i="22"/>
  <c r="Z16" i="22"/>
  <c r="X16" i="22"/>
  <c r="W16" i="22"/>
  <c r="V16" i="22"/>
  <c r="Z15" i="22"/>
  <c r="X15" i="22"/>
  <c r="W15" i="22"/>
  <c r="V15" i="22"/>
  <c r="Z14" i="22"/>
  <c r="X14" i="22"/>
  <c r="W14" i="22"/>
  <c r="V14" i="22"/>
  <c r="Z13" i="22"/>
  <c r="X13" i="22"/>
  <c r="W13" i="22"/>
  <c r="V13" i="22"/>
  <c r="Z12" i="22"/>
  <c r="X12" i="22"/>
  <c r="W12" i="22"/>
  <c r="V12" i="22"/>
  <c r="Z11" i="22"/>
  <c r="X11" i="22"/>
  <c r="W11" i="22"/>
  <c r="V11" i="22"/>
  <c r="Z10" i="22"/>
  <c r="X10" i="22"/>
  <c r="V10" i="22"/>
  <c r="Z9" i="22"/>
  <c r="X9" i="22"/>
  <c r="W9" i="22"/>
  <c r="V9" i="22"/>
  <c r="Z8" i="22"/>
  <c r="W8" i="22"/>
  <c r="V8" i="22"/>
  <c r="Z7" i="22"/>
  <c r="X7" i="22"/>
  <c r="W7" i="22"/>
  <c r="V7" i="22"/>
  <c r="Z6" i="22"/>
  <c r="X6" i="22"/>
  <c r="W6" i="22"/>
  <c r="V6" i="22"/>
  <c r="Z5" i="22"/>
  <c r="X5" i="22"/>
  <c r="W5" i="22"/>
  <c r="V5" i="22"/>
  <c r="Z4" i="22"/>
  <c r="X4" i="22"/>
  <c r="W4" i="22"/>
  <c r="V4" i="22"/>
  <c r="Z3" i="22"/>
  <c r="X3" i="22"/>
  <c r="W3" i="22"/>
  <c r="V3" i="22"/>
  <c r="Z2" i="22"/>
  <c r="X2" i="22"/>
  <c r="W2" i="22"/>
  <c r="Z27" i="3" l="1"/>
  <c r="Z28" i="3"/>
  <c r="Z29" i="3"/>
  <c r="AA26" i="19" l="1"/>
  <c r="Z5" i="19"/>
  <c r="Y7" i="19"/>
  <c r="X12" i="19"/>
  <c r="X6" i="19"/>
  <c r="W9" i="19"/>
  <c r="V4" i="19"/>
  <c r="Y10" i="20"/>
  <c r="X2" i="20"/>
  <c r="W4" i="20"/>
  <c r="V7" i="20"/>
  <c r="U10" i="20"/>
  <c r="T12" i="20"/>
  <c r="Y7" i="18"/>
  <c r="X14" i="18"/>
  <c r="W3" i="18"/>
  <c r="V4" i="18"/>
  <c r="U7" i="18"/>
  <c r="T3" i="18"/>
  <c r="Y29" i="17"/>
  <c r="X32" i="17"/>
  <c r="W30" i="17"/>
  <c r="V29" i="17"/>
  <c r="U14" i="17"/>
  <c r="T4" i="17"/>
  <c r="Y7" i="16"/>
  <c r="X32" i="16"/>
  <c r="W29" i="16"/>
  <c r="V23" i="16"/>
  <c r="U7" i="16"/>
  <c r="T3" i="16"/>
  <c r="Y32" i="15"/>
  <c r="X29" i="15"/>
  <c r="W30" i="15"/>
  <c r="V31" i="15"/>
  <c r="U22" i="15"/>
  <c r="T2" i="15"/>
  <c r="Y30" i="15"/>
  <c r="X23" i="15"/>
  <c r="W4" i="15"/>
  <c r="V7" i="15"/>
  <c r="U14" i="15"/>
  <c r="T4" i="15"/>
  <c r="Y33" i="14"/>
  <c r="X33" i="14"/>
  <c r="Y32" i="14"/>
  <c r="X32" i="14"/>
  <c r="Y31" i="14"/>
  <c r="X31" i="14"/>
  <c r="Y30" i="14"/>
  <c r="X30" i="14"/>
  <c r="Y29" i="14"/>
  <c r="X29" i="14"/>
  <c r="Y28" i="14"/>
  <c r="X28" i="14"/>
  <c r="Y27" i="14"/>
  <c r="X27" i="14"/>
  <c r="Y26" i="14"/>
  <c r="X26" i="14"/>
  <c r="Y25" i="14"/>
  <c r="X25" i="14"/>
  <c r="Y24" i="14"/>
  <c r="X24" i="14"/>
  <c r="Y23" i="14"/>
  <c r="X23" i="14"/>
  <c r="Y22" i="14"/>
  <c r="X22" i="14"/>
  <c r="Y21" i="14"/>
  <c r="X21" i="14"/>
  <c r="Y20" i="14"/>
  <c r="X20" i="14"/>
  <c r="Y19" i="14"/>
  <c r="X19" i="14"/>
  <c r="Y18" i="14"/>
  <c r="X18" i="14"/>
  <c r="Y17" i="14"/>
  <c r="X17" i="14"/>
  <c r="Y16" i="14"/>
  <c r="X16" i="14"/>
  <c r="Y15" i="14"/>
  <c r="X15" i="14"/>
  <c r="Y14" i="14"/>
  <c r="X14" i="14"/>
  <c r="Y13" i="14"/>
  <c r="X13" i="14"/>
  <c r="Y12" i="14"/>
  <c r="X12" i="14"/>
  <c r="Y11" i="14"/>
  <c r="X11" i="14"/>
  <c r="Y10" i="14"/>
  <c r="X10" i="14"/>
  <c r="Y9" i="14"/>
  <c r="X9" i="14"/>
  <c r="Y8" i="14"/>
  <c r="X8" i="14"/>
  <c r="Y7" i="14"/>
  <c r="X7" i="14"/>
  <c r="Y6" i="14"/>
  <c r="X6" i="14"/>
  <c r="Y5" i="14"/>
  <c r="X5" i="14"/>
  <c r="Y4" i="14"/>
  <c r="X4" i="14"/>
  <c r="Y3" i="14"/>
  <c r="X3" i="14"/>
  <c r="W14" i="14"/>
  <c r="V14" i="14"/>
  <c r="U22" i="14"/>
  <c r="T3" i="14"/>
  <c r="X3" i="13"/>
  <c r="Y3" i="13"/>
  <c r="X4" i="13"/>
  <c r="Y4" i="13"/>
  <c r="X5" i="13"/>
  <c r="Y5" i="13"/>
  <c r="X6" i="13"/>
  <c r="Y6" i="13"/>
  <c r="X7" i="13"/>
  <c r="Y7" i="13"/>
  <c r="X8" i="13"/>
  <c r="Y8" i="13"/>
  <c r="X9" i="13"/>
  <c r="Y9" i="13"/>
  <c r="X10" i="13"/>
  <c r="Y10" i="13"/>
  <c r="X11" i="13"/>
  <c r="Y11" i="13"/>
  <c r="X12" i="13"/>
  <c r="Y12" i="13"/>
  <c r="X13" i="13"/>
  <c r="Y13" i="13"/>
  <c r="X14" i="13"/>
  <c r="Y14" i="13"/>
  <c r="X15" i="13"/>
  <c r="Y15" i="13"/>
  <c r="X16" i="13"/>
  <c r="Y16" i="13"/>
  <c r="X17" i="13"/>
  <c r="Y17" i="13"/>
  <c r="X18" i="13"/>
  <c r="Y18" i="13"/>
  <c r="X19" i="13"/>
  <c r="Y19" i="13"/>
  <c r="X20" i="13"/>
  <c r="Y20" i="13"/>
  <c r="X21" i="13"/>
  <c r="Y21" i="13"/>
  <c r="X22" i="13"/>
  <c r="Y22" i="13"/>
  <c r="X23" i="13"/>
  <c r="Y23" i="13"/>
  <c r="X24" i="13"/>
  <c r="Y24" i="13"/>
  <c r="X25" i="13"/>
  <c r="Y25" i="13"/>
  <c r="X26" i="13"/>
  <c r="Y26" i="13"/>
  <c r="X27" i="13"/>
  <c r="Y27" i="13"/>
  <c r="X28" i="13"/>
  <c r="Y28" i="13"/>
  <c r="X29" i="13"/>
  <c r="Y29" i="13"/>
  <c r="X30" i="13"/>
  <c r="Y30" i="13"/>
  <c r="X31" i="13"/>
  <c r="Y31" i="13"/>
  <c r="X32" i="13"/>
  <c r="Y32" i="13"/>
  <c r="X33" i="13"/>
  <c r="Y33" i="13"/>
  <c r="Y2" i="13"/>
  <c r="X2" i="13"/>
  <c r="V3" i="14"/>
  <c r="U4" i="14"/>
  <c r="T2" i="14"/>
  <c r="V2" i="13"/>
  <c r="W2"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T3" i="13"/>
  <c r="U3" i="13"/>
  <c r="T4" i="13"/>
  <c r="U4" i="13"/>
  <c r="T5" i="13"/>
  <c r="U5" i="13"/>
  <c r="T6" i="13"/>
  <c r="U6" i="13"/>
  <c r="T7" i="13"/>
  <c r="U7" i="13"/>
  <c r="T8" i="13"/>
  <c r="U8" i="13"/>
  <c r="T9" i="13"/>
  <c r="U9" i="13"/>
  <c r="T10" i="13"/>
  <c r="U10" i="13"/>
  <c r="T11" i="13"/>
  <c r="U11" i="13"/>
  <c r="T12" i="13"/>
  <c r="U12" i="13"/>
  <c r="T13" i="13"/>
  <c r="U13" i="13"/>
  <c r="T14" i="13"/>
  <c r="U14" i="13"/>
  <c r="T15" i="13"/>
  <c r="U15" i="13"/>
  <c r="T16" i="13"/>
  <c r="U16" i="13"/>
  <c r="T17" i="13"/>
  <c r="U17" i="13"/>
  <c r="T18" i="13"/>
  <c r="U18" i="13"/>
  <c r="T19" i="13"/>
  <c r="U19" i="13"/>
  <c r="T20" i="13"/>
  <c r="U20" i="13"/>
  <c r="T21" i="13"/>
  <c r="U21" i="13"/>
  <c r="T22" i="13"/>
  <c r="U22" i="13"/>
  <c r="T23" i="13"/>
  <c r="U23" i="13"/>
  <c r="T24" i="13"/>
  <c r="U24" i="13"/>
  <c r="T25" i="13"/>
  <c r="U25" i="13"/>
  <c r="T26" i="13"/>
  <c r="U26" i="13"/>
  <c r="T27" i="13"/>
  <c r="U27" i="13"/>
  <c r="T28" i="13"/>
  <c r="U28" i="13"/>
  <c r="T29" i="13"/>
  <c r="U29" i="13"/>
  <c r="T30" i="13"/>
  <c r="U30" i="13"/>
  <c r="T31" i="13"/>
  <c r="U31" i="13"/>
  <c r="T32" i="13"/>
  <c r="U32" i="13"/>
  <c r="T33" i="13"/>
  <c r="U33" i="13"/>
  <c r="U2" i="13"/>
  <c r="T2" i="13"/>
  <c r="AA33" i="12"/>
  <c r="AA32" i="12"/>
  <c r="AA31" i="12"/>
  <c r="AA30" i="12"/>
  <c r="AA29" i="12"/>
  <c r="AA28" i="12"/>
  <c r="AA27" i="12"/>
  <c r="AA26" i="12"/>
  <c r="AA25" i="12"/>
  <c r="AA24" i="12"/>
  <c r="AA23" i="12"/>
  <c r="AA22" i="12"/>
  <c r="AA21" i="12"/>
  <c r="AA20" i="12"/>
  <c r="AA19" i="12"/>
  <c r="AA18" i="12"/>
  <c r="AA17" i="12"/>
  <c r="AA16" i="12"/>
  <c r="AA15" i="12"/>
  <c r="AA14" i="12"/>
  <c r="AA13" i="12"/>
  <c r="AA12" i="12"/>
  <c r="AA11" i="12"/>
  <c r="AA10" i="12"/>
  <c r="AA9" i="12"/>
  <c r="AA8" i="12"/>
  <c r="AA7" i="12"/>
  <c r="AA6" i="12"/>
  <c r="AA5" i="12"/>
  <c r="AA4" i="12"/>
  <c r="AA3" i="12"/>
  <c r="AA2" i="12"/>
  <c r="Z23" i="12"/>
  <c r="Y32" i="12"/>
  <c r="X29" i="12"/>
  <c r="W23" i="12"/>
  <c r="V14" i="12"/>
  <c r="AA3" i="10"/>
  <c r="Z3" i="10"/>
  <c r="V3" i="10"/>
  <c r="AA33" i="10"/>
  <c r="AA32" i="10"/>
  <c r="AA31" i="10"/>
  <c r="AA30" i="10"/>
  <c r="AA29" i="10"/>
  <c r="AA28" i="10"/>
  <c r="AA27" i="10"/>
  <c r="AA26" i="10"/>
  <c r="AA25" i="10"/>
  <c r="AA24" i="10"/>
  <c r="AA23" i="10"/>
  <c r="AA22" i="10"/>
  <c r="AA21" i="10"/>
  <c r="AA20" i="10"/>
  <c r="AA19" i="10"/>
  <c r="AA18" i="10"/>
  <c r="AA17" i="10"/>
  <c r="AA16" i="10"/>
  <c r="AA15" i="10"/>
  <c r="AA14" i="10"/>
  <c r="AA13" i="10"/>
  <c r="AA12" i="10"/>
  <c r="AA11" i="10"/>
  <c r="AA10" i="10"/>
  <c r="AA9" i="10"/>
  <c r="AA8" i="10"/>
  <c r="AA7" i="10"/>
  <c r="AA6" i="10"/>
  <c r="AA5" i="10"/>
  <c r="AA4" i="10"/>
  <c r="AA2" i="10"/>
  <c r="Z24" i="10"/>
  <c r="Y29" i="10"/>
  <c r="X7" i="10"/>
  <c r="W14" i="10"/>
  <c r="V2" i="10"/>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2" i="9"/>
  <c r="Z23" i="9"/>
  <c r="Y10" i="9"/>
  <c r="X6" i="9"/>
  <c r="W9" i="9"/>
  <c r="V12" i="9"/>
  <c r="AA33" i="8"/>
  <c r="AA32" i="8"/>
  <c r="AA31" i="8"/>
  <c r="AA30" i="8"/>
  <c r="AA29" i="8"/>
  <c r="AA28" i="8"/>
  <c r="AA27" i="8"/>
  <c r="AA26" i="8"/>
  <c r="AA25" i="8"/>
  <c r="AA24" i="8"/>
  <c r="AA23" i="8"/>
  <c r="AA22" i="8"/>
  <c r="AA21" i="8"/>
  <c r="AA20" i="8"/>
  <c r="AA19" i="8"/>
  <c r="AA18" i="8"/>
  <c r="AA17" i="8"/>
  <c r="AA16" i="8"/>
  <c r="AA15" i="8"/>
  <c r="AA14" i="8"/>
  <c r="AA13" i="8"/>
  <c r="AA12" i="8"/>
  <c r="AA11" i="8"/>
  <c r="AA10" i="8"/>
  <c r="AA9" i="8"/>
  <c r="AA8" i="8"/>
  <c r="AA7" i="8"/>
  <c r="AA6" i="8"/>
  <c r="AA5" i="8"/>
  <c r="AA4" i="8"/>
  <c r="AA3" i="8"/>
  <c r="AA2" i="8"/>
  <c r="Z30" i="8"/>
  <c r="Y24" i="8"/>
  <c r="X8" i="8"/>
  <c r="W22" i="8"/>
  <c r="V4" i="8"/>
  <c r="AA3"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2" i="7"/>
  <c r="Z22" i="7"/>
  <c r="Y24" i="7"/>
  <c r="X22" i="7"/>
  <c r="W12" i="7"/>
  <c r="V2" i="7"/>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Z14" i="6"/>
  <c r="Y29" i="6"/>
  <c r="X22" i="6"/>
  <c r="W14" i="6"/>
  <c r="V3" i="6"/>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Z22" i="5"/>
  <c r="X6" i="5"/>
  <c r="Y6" i="5"/>
  <c r="W14" i="5"/>
  <c r="V3" i="5"/>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AA5" i="4"/>
  <c r="AA4" i="4"/>
  <c r="AA3" i="4"/>
  <c r="AA2" i="4"/>
  <c r="Z8" i="4"/>
  <c r="Y31" i="4"/>
  <c r="X8" i="4"/>
  <c r="W30" i="4"/>
  <c r="V23" i="4"/>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 r="AA4" i="3"/>
  <c r="AA3" i="3"/>
  <c r="AA2" i="3"/>
  <c r="Z21" i="3"/>
  <c r="W14" i="3"/>
  <c r="V3" i="3"/>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2" i="1"/>
  <c r="Y3" i="1"/>
  <c r="Z3" i="1"/>
  <c r="Y4" i="1"/>
  <c r="X3" i="1"/>
  <c r="W14" i="1"/>
  <c r="V2" i="1"/>
  <c r="AA4" i="2"/>
  <c r="Y4" i="2"/>
  <c r="X3" i="2"/>
  <c r="W4" i="2"/>
  <c r="V3" i="2"/>
  <c r="W14" i="2" l="1"/>
  <c r="AA3" i="2" l="1"/>
  <c r="AA5" i="2"/>
  <c r="AA6" i="2"/>
  <c r="AA7" i="2"/>
  <c r="AA8" i="2"/>
  <c r="AA9" i="2"/>
  <c r="AA10" i="2"/>
  <c r="AA11" i="2"/>
  <c r="AA12" i="2"/>
  <c r="AA13" i="2"/>
  <c r="AA14" i="2"/>
  <c r="AA15" i="2"/>
  <c r="AA16" i="2"/>
  <c r="AA17" i="2"/>
  <c r="AA18" i="2"/>
  <c r="AA19" i="2"/>
  <c r="AA20" i="2"/>
  <c r="AA21" i="2"/>
  <c r="AA22" i="2"/>
  <c r="AA23" i="2"/>
  <c r="AA24" i="2"/>
  <c r="AA25" i="2"/>
  <c r="AA26" i="2"/>
  <c r="AA27" i="2"/>
  <c r="AA28" i="2"/>
  <c r="AA29" i="2"/>
  <c r="AA31" i="2"/>
  <c r="AA32" i="2"/>
  <c r="AA33" i="2"/>
  <c r="AA2" i="2"/>
  <c r="Y14" i="2"/>
  <c r="X7" i="2"/>
  <c r="V2" i="2"/>
  <c r="Y33" i="12"/>
  <c r="Y31" i="12"/>
  <c r="Y30" i="12"/>
  <c r="Y29" i="12"/>
  <c r="Y28" i="12"/>
  <c r="Y27" i="12"/>
  <c r="Y26" i="12"/>
  <c r="Y25" i="12"/>
  <c r="Y24" i="12"/>
  <c r="Y23" i="12"/>
  <c r="Y22" i="12"/>
  <c r="Y21" i="12"/>
  <c r="Y20" i="12"/>
  <c r="Y19" i="12"/>
  <c r="Y18" i="12"/>
  <c r="Y17" i="12"/>
  <c r="Y16" i="12"/>
  <c r="Y15" i="12"/>
  <c r="Y14" i="12"/>
  <c r="Y13" i="12"/>
  <c r="Y12" i="12"/>
  <c r="Y11" i="12"/>
  <c r="Y10" i="12"/>
  <c r="Y9" i="12"/>
  <c r="Y8" i="12"/>
  <c r="Y7" i="12"/>
  <c r="Y6" i="12"/>
  <c r="Y5" i="12"/>
  <c r="Y4" i="12"/>
  <c r="Y3" i="12"/>
  <c r="Y2" i="12"/>
  <c r="Z2" i="12"/>
  <c r="X2" i="12"/>
  <c r="W2" i="12"/>
  <c r="V2" i="12"/>
  <c r="W2" i="14"/>
  <c r="W3" i="14"/>
  <c r="W4" i="14"/>
  <c r="W5" i="14"/>
  <c r="W6" i="14"/>
  <c r="W7" i="14"/>
  <c r="W12" i="14"/>
  <c r="W13" i="14"/>
  <c r="W18" i="14"/>
  <c r="W21" i="14"/>
  <c r="W22" i="14"/>
  <c r="W23" i="14"/>
  <c r="W24" i="14"/>
  <c r="W25" i="14"/>
  <c r="W26" i="14"/>
  <c r="W27" i="14"/>
  <c r="W28" i="14"/>
  <c r="W29" i="14"/>
  <c r="W30" i="14"/>
  <c r="W31" i="14"/>
  <c r="W32" i="14"/>
  <c r="W33" i="14"/>
  <c r="Y33" i="10"/>
  <c r="Y32" i="10"/>
  <c r="Y31" i="10"/>
  <c r="Y30" i="10"/>
  <c r="Y28" i="10"/>
  <c r="Y27" i="10"/>
  <c r="Y26" i="10"/>
  <c r="Y25" i="10"/>
  <c r="Y24" i="10"/>
  <c r="Y23" i="10"/>
  <c r="Y22" i="10"/>
  <c r="Y21" i="10"/>
  <c r="Y20" i="10"/>
  <c r="Y19" i="10"/>
  <c r="Y18" i="10"/>
  <c r="Y17" i="10"/>
  <c r="Y16" i="10"/>
  <c r="Y15" i="10"/>
  <c r="Y14" i="10"/>
  <c r="Y13" i="10"/>
  <c r="Y12" i="10"/>
  <c r="Y11" i="10"/>
  <c r="Y10" i="10"/>
  <c r="Y9" i="10"/>
  <c r="Y8" i="10"/>
  <c r="Y7" i="10"/>
  <c r="Y6" i="10"/>
  <c r="Y5" i="10"/>
  <c r="Y4" i="10"/>
  <c r="Y3" i="10"/>
  <c r="Y2" i="10"/>
  <c r="Y33" i="9"/>
  <c r="Y32" i="9"/>
  <c r="Y31" i="9"/>
  <c r="Y30" i="9"/>
  <c r="Y29" i="9"/>
  <c r="Y28" i="9"/>
  <c r="Y27" i="9"/>
  <c r="Y26" i="9"/>
  <c r="Y25" i="9"/>
  <c r="Y24" i="9"/>
  <c r="Y23" i="9"/>
  <c r="Y22" i="9"/>
  <c r="Y21" i="9"/>
  <c r="Y20" i="9"/>
  <c r="Y19" i="9"/>
  <c r="Y18" i="9"/>
  <c r="Y17" i="9"/>
  <c r="Y16" i="9"/>
  <c r="Y15" i="9"/>
  <c r="Y14" i="9"/>
  <c r="Y13" i="9"/>
  <c r="Y12" i="9"/>
  <c r="Y11" i="9"/>
  <c r="Y9" i="9"/>
  <c r="Y8" i="9"/>
  <c r="Y7" i="9"/>
  <c r="Y6" i="9"/>
  <c r="Y5" i="9"/>
  <c r="Y4" i="9"/>
  <c r="Y3" i="9"/>
  <c r="Y2" i="9"/>
  <c r="Y33" i="8"/>
  <c r="Y32" i="8"/>
  <c r="Y31" i="8"/>
  <c r="Y30" i="8"/>
  <c r="Y29" i="8"/>
  <c r="Y28" i="8"/>
  <c r="Y27" i="8"/>
  <c r="Y26" i="8"/>
  <c r="Y25" i="8"/>
  <c r="Y23" i="8"/>
  <c r="Y22" i="8"/>
  <c r="Y21" i="8"/>
  <c r="Y20" i="8"/>
  <c r="Y19" i="8"/>
  <c r="Y18" i="8"/>
  <c r="Y17" i="8"/>
  <c r="Y16" i="8"/>
  <c r="Y15" i="8"/>
  <c r="Y14" i="8"/>
  <c r="Y13" i="8"/>
  <c r="Y12" i="8"/>
  <c r="Y11" i="8"/>
  <c r="Y10" i="8"/>
  <c r="Y9" i="8"/>
  <c r="Y8" i="8"/>
  <c r="Y7" i="8"/>
  <c r="Y6" i="8"/>
  <c r="Y5" i="8"/>
  <c r="Y4" i="8"/>
  <c r="Y3" i="8"/>
  <c r="Y2" i="8"/>
  <c r="Y33" i="7"/>
  <c r="Y32" i="7"/>
  <c r="Y31" i="7"/>
  <c r="Y30" i="7"/>
  <c r="Y29" i="7"/>
  <c r="Y28" i="7"/>
  <c r="Y27" i="7"/>
  <c r="Y26" i="7"/>
  <c r="Y25" i="7"/>
  <c r="Y23" i="7"/>
  <c r="Y22" i="7"/>
  <c r="Y21" i="7"/>
  <c r="Y20" i="7"/>
  <c r="Y19" i="7"/>
  <c r="Y18" i="7"/>
  <c r="Y17" i="7"/>
  <c r="Y16" i="7"/>
  <c r="Y15" i="7"/>
  <c r="Y14" i="7"/>
  <c r="Y13" i="7"/>
  <c r="Y12" i="7"/>
  <c r="Y11" i="7"/>
  <c r="Y10" i="7"/>
  <c r="Y9" i="7"/>
  <c r="Y8" i="7"/>
  <c r="Y7" i="7"/>
  <c r="Y6" i="7"/>
  <c r="Y5" i="7"/>
  <c r="Y4" i="7"/>
  <c r="Y3" i="7"/>
  <c r="Y2" i="7"/>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Y33" i="5"/>
  <c r="Y32" i="5"/>
  <c r="Y31" i="5"/>
  <c r="Y30" i="5"/>
  <c r="Y29" i="5"/>
  <c r="Y28" i="5"/>
  <c r="Y27" i="5"/>
  <c r="Y26" i="5"/>
  <c r="Y25" i="5"/>
  <c r="Y24" i="5"/>
  <c r="Y23" i="5"/>
  <c r="Y22" i="5"/>
  <c r="Y21" i="5"/>
  <c r="Y20" i="5"/>
  <c r="Y19" i="5"/>
  <c r="Y18" i="5"/>
  <c r="Y17" i="5"/>
  <c r="Y16" i="5"/>
  <c r="Y15" i="5"/>
  <c r="Y14" i="5"/>
  <c r="Y13" i="5"/>
  <c r="Y12" i="5"/>
  <c r="Y11" i="5"/>
  <c r="Y10" i="5"/>
  <c r="Y9" i="5"/>
  <c r="Y8" i="5"/>
  <c r="Y7" i="5"/>
  <c r="Y5" i="5"/>
  <c r="Y4" i="5"/>
  <c r="Y3" i="5"/>
  <c r="Y2" i="5"/>
  <c r="Y33" i="4"/>
  <c r="Y32"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Y3" i="3"/>
  <c r="Y2" i="3"/>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2" i="1"/>
  <c r="Y33" i="2"/>
  <c r="Y32" i="2"/>
  <c r="Y31" i="2"/>
  <c r="Y30" i="2"/>
  <c r="Y29" i="2"/>
  <c r="Y28" i="2"/>
  <c r="Y27" i="2"/>
  <c r="Y26" i="2"/>
  <c r="Y25" i="2"/>
  <c r="Y24" i="2"/>
  <c r="Y23" i="2"/>
  <c r="Y22" i="2"/>
  <c r="Y21" i="2"/>
  <c r="Y20" i="2"/>
  <c r="Y19" i="2"/>
  <c r="Y18" i="2"/>
  <c r="Y17" i="2"/>
  <c r="Y16" i="2"/>
  <c r="Y15" i="2"/>
  <c r="Y13" i="2"/>
  <c r="Y12" i="2"/>
  <c r="Y11" i="2"/>
  <c r="Y10" i="2"/>
  <c r="Y9" i="2"/>
  <c r="Y8" i="2"/>
  <c r="Y7" i="2"/>
  <c r="Y6" i="2"/>
  <c r="Y5" i="2"/>
  <c r="Y3" i="2"/>
  <c r="Y2" i="2"/>
  <c r="X26" i="8"/>
  <c r="Z22" i="8"/>
  <c r="V12" i="3"/>
  <c r="W13" i="18" l="1"/>
  <c r="V13" i="18"/>
  <c r="Y13" i="18"/>
  <c r="X13" i="18"/>
  <c r="W12" i="18"/>
  <c r="V12" i="18"/>
  <c r="Y12" i="18"/>
  <c r="X12" i="18"/>
  <c r="W11" i="18"/>
  <c r="V11" i="18"/>
  <c r="Y11" i="18"/>
  <c r="X11" i="18"/>
  <c r="W10" i="18"/>
  <c r="V10" i="18"/>
  <c r="Y10" i="18"/>
  <c r="X10" i="18"/>
  <c r="W9" i="18"/>
  <c r="V9" i="18"/>
  <c r="Y9" i="18"/>
  <c r="X9" i="18"/>
  <c r="Z2" i="8"/>
  <c r="X2" i="8"/>
  <c r="Y33" i="20"/>
  <c r="X33" i="20"/>
  <c r="W33" i="20"/>
  <c r="V33" i="20"/>
  <c r="U33" i="20"/>
  <c r="T33" i="20"/>
  <c r="Y32" i="20"/>
  <c r="X32" i="20"/>
  <c r="W32" i="20"/>
  <c r="V32" i="20"/>
  <c r="U32" i="20"/>
  <c r="T32" i="20"/>
  <c r="Y31" i="20"/>
  <c r="X31" i="20"/>
  <c r="W31" i="20"/>
  <c r="V31" i="20"/>
  <c r="U31" i="20"/>
  <c r="T31" i="20"/>
  <c r="Y30" i="20"/>
  <c r="X30" i="20"/>
  <c r="W30" i="20"/>
  <c r="V30" i="20"/>
  <c r="U30" i="20"/>
  <c r="T30" i="20"/>
  <c r="Y29" i="20"/>
  <c r="X29" i="20"/>
  <c r="W29" i="20"/>
  <c r="V29" i="20"/>
  <c r="U29" i="20"/>
  <c r="T29" i="20"/>
  <c r="Y28" i="20"/>
  <c r="X28" i="20"/>
  <c r="W28" i="20"/>
  <c r="V28" i="20"/>
  <c r="U28" i="20"/>
  <c r="T28" i="20"/>
  <c r="Y27" i="20"/>
  <c r="X27" i="20"/>
  <c r="W27" i="20"/>
  <c r="V27" i="20"/>
  <c r="U27" i="20"/>
  <c r="T27" i="20"/>
  <c r="Y26" i="20"/>
  <c r="X26" i="20"/>
  <c r="W26" i="20"/>
  <c r="V26" i="20"/>
  <c r="U26" i="20"/>
  <c r="T26" i="20"/>
  <c r="Y25" i="20"/>
  <c r="X25" i="20"/>
  <c r="W25" i="20"/>
  <c r="V25" i="20"/>
  <c r="U25" i="20"/>
  <c r="T25" i="20"/>
  <c r="Y24" i="20"/>
  <c r="X24" i="20"/>
  <c r="W24" i="20"/>
  <c r="V24" i="20"/>
  <c r="U24" i="20"/>
  <c r="T24" i="20"/>
  <c r="Y23" i="20"/>
  <c r="X23" i="20"/>
  <c r="W23" i="20"/>
  <c r="V23" i="20"/>
  <c r="U23" i="20"/>
  <c r="T23" i="20"/>
  <c r="Y22" i="20"/>
  <c r="X22" i="20"/>
  <c r="W22" i="20"/>
  <c r="V22" i="20"/>
  <c r="U22" i="20"/>
  <c r="T22" i="20"/>
  <c r="Y21" i="20"/>
  <c r="X21" i="20"/>
  <c r="W21" i="20"/>
  <c r="V21" i="20"/>
  <c r="U21" i="20"/>
  <c r="T21" i="20"/>
  <c r="Y18" i="20"/>
  <c r="X18" i="20"/>
  <c r="W18" i="20"/>
  <c r="V18" i="20"/>
  <c r="U18" i="20"/>
  <c r="T18" i="20"/>
  <c r="Y14" i="20"/>
  <c r="X14" i="20"/>
  <c r="W14" i="20"/>
  <c r="V14" i="20"/>
  <c r="U14" i="20"/>
  <c r="T14" i="20"/>
  <c r="Y13" i="20"/>
  <c r="X13" i="20"/>
  <c r="W13" i="20"/>
  <c r="V13" i="20"/>
  <c r="U13" i="20"/>
  <c r="T13" i="20"/>
  <c r="Y12" i="20"/>
  <c r="X12" i="20"/>
  <c r="W12" i="20"/>
  <c r="V12" i="20"/>
  <c r="U12" i="20"/>
  <c r="Y11" i="20"/>
  <c r="X11" i="20"/>
  <c r="W11" i="20"/>
  <c r="V11" i="20"/>
  <c r="U11" i="20"/>
  <c r="T11" i="20"/>
  <c r="X10" i="20"/>
  <c r="W10" i="20"/>
  <c r="V10" i="20"/>
  <c r="T10" i="20"/>
  <c r="Y9" i="20"/>
  <c r="X9" i="20"/>
  <c r="W9" i="20"/>
  <c r="V9" i="20"/>
  <c r="U9" i="20"/>
  <c r="T9" i="20"/>
  <c r="Y8" i="20"/>
  <c r="X8" i="20"/>
  <c r="W8" i="20"/>
  <c r="V8" i="20"/>
  <c r="U8" i="20"/>
  <c r="T8" i="20"/>
  <c r="Y7" i="20"/>
  <c r="X7" i="20"/>
  <c r="W7" i="20"/>
  <c r="U7" i="20"/>
  <c r="T7" i="20"/>
  <c r="Y6" i="20"/>
  <c r="X6" i="20"/>
  <c r="W6" i="20"/>
  <c r="V6" i="20"/>
  <c r="U6" i="20"/>
  <c r="T6" i="20"/>
  <c r="Y5" i="20"/>
  <c r="X5" i="20"/>
  <c r="W5" i="20"/>
  <c r="V5" i="20"/>
  <c r="U5" i="20"/>
  <c r="T5" i="20"/>
  <c r="Y4" i="20"/>
  <c r="X4" i="20"/>
  <c r="V4" i="20"/>
  <c r="U4" i="20"/>
  <c r="T4" i="20"/>
  <c r="Y3" i="20"/>
  <c r="X3" i="20"/>
  <c r="W3" i="20"/>
  <c r="V3" i="20"/>
  <c r="U3" i="20"/>
  <c r="T3" i="20"/>
  <c r="Y2" i="20"/>
  <c r="W2" i="20"/>
  <c r="V2" i="20"/>
  <c r="U2" i="20"/>
  <c r="T2" i="20"/>
  <c r="Y33" i="18"/>
  <c r="X33" i="18"/>
  <c r="W33" i="18"/>
  <c r="V33" i="18"/>
  <c r="U33" i="18"/>
  <c r="T33" i="18"/>
  <c r="Y32" i="18"/>
  <c r="X32" i="18"/>
  <c r="W32" i="18"/>
  <c r="V32" i="18"/>
  <c r="U32" i="18"/>
  <c r="T32" i="18"/>
  <c r="Y18" i="18"/>
  <c r="X18" i="18"/>
  <c r="W18" i="18"/>
  <c r="V18" i="18"/>
  <c r="U18" i="18"/>
  <c r="T18" i="18"/>
  <c r="Y14" i="18"/>
  <c r="W14" i="18"/>
  <c r="V14" i="18"/>
  <c r="U14" i="18"/>
  <c r="T14" i="18"/>
  <c r="Y8" i="18"/>
  <c r="X8" i="18"/>
  <c r="W8" i="18"/>
  <c r="V8" i="18"/>
  <c r="U8" i="18"/>
  <c r="T8" i="18"/>
  <c r="X7" i="18"/>
  <c r="W7" i="18"/>
  <c r="V7" i="18"/>
  <c r="T7" i="18"/>
  <c r="Y6" i="18"/>
  <c r="X6" i="18"/>
  <c r="W6" i="18"/>
  <c r="V6" i="18"/>
  <c r="U6" i="18"/>
  <c r="T6" i="18"/>
  <c r="Y5" i="18"/>
  <c r="X5" i="18"/>
  <c r="W5" i="18"/>
  <c r="V5" i="18"/>
  <c r="U5" i="18"/>
  <c r="T5" i="18"/>
  <c r="Y4" i="18"/>
  <c r="X4" i="18"/>
  <c r="W4" i="18"/>
  <c r="U4" i="18"/>
  <c r="T4" i="18"/>
  <c r="Y3" i="18"/>
  <c r="X3" i="18"/>
  <c r="V3" i="18"/>
  <c r="U3" i="18"/>
  <c r="Y2" i="18"/>
  <c r="X2" i="18"/>
  <c r="W2" i="18"/>
  <c r="V2" i="18"/>
  <c r="U2" i="18"/>
  <c r="T2" i="18"/>
  <c r="Y33" i="17"/>
  <c r="X33" i="17"/>
  <c r="W33" i="17"/>
  <c r="V33" i="17"/>
  <c r="U33" i="17"/>
  <c r="T33" i="17"/>
  <c r="Y32" i="17"/>
  <c r="W32" i="17"/>
  <c r="V32" i="17"/>
  <c r="U32" i="17"/>
  <c r="T32" i="17"/>
  <c r="Y31" i="17"/>
  <c r="X31" i="17"/>
  <c r="W31" i="17"/>
  <c r="V31" i="17"/>
  <c r="U31" i="17"/>
  <c r="T31" i="17"/>
  <c r="Y30" i="17"/>
  <c r="X30" i="17"/>
  <c r="V30" i="17"/>
  <c r="U30" i="17"/>
  <c r="T30" i="17"/>
  <c r="X29" i="17"/>
  <c r="W29" i="17"/>
  <c r="U29" i="17"/>
  <c r="T29" i="17"/>
  <c r="Y28" i="17"/>
  <c r="X28" i="17"/>
  <c r="W28" i="17"/>
  <c r="V28" i="17"/>
  <c r="U28" i="17"/>
  <c r="T28" i="17"/>
  <c r="Y27" i="17"/>
  <c r="X27" i="17"/>
  <c r="W27" i="17"/>
  <c r="V27" i="17"/>
  <c r="U27" i="17"/>
  <c r="T27" i="17"/>
  <c r="Y26" i="17"/>
  <c r="X26" i="17"/>
  <c r="W26" i="17"/>
  <c r="V26" i="17"/>
  <c r="U26" i="17"/>
  <c r="T26" i="17"/>
  <c r="Y25" i="17"/>
  <c r="X25" i="17"/>
  <c r="W25" i="17"/>
  <c r="V25" i="17"/>
  <c r="U25" i="17"/>
  <c r="T25" i="17"/>
  <c r="Y24" i="17"/>
  <c r="X24" i="17"/>
  <c r="W24" i="17"/>
  <c r="V24" i="17"/>
  <c r="U24" i="17"/>
  <c r="T24" i="17"/>
  <c r="Y23" i="17"/>
  <c r="X23" i="17"/>
  <c r="W23" i="17"/>
  <c r="V23" i="17"/>
  <c r="U23" i="17"/>
  <c r="T23" i="17"/>
  <c r="Y22" i="17"/>
  <c r="X22" i="17"/>
  <c r="W22" i="17"/>
  <c r="V22" i="17"/>
  <c r="U22" i="17"/>
  <c r="T22" i="17"/>
  <c r="Y21" i="17"/>
  <c r="X21" i="17"/>
  <c r="W21" i="17"/>
  <c r="V21" i="17"/>
  <c r="U21" i="17"/>
  <c r="T21" i="17"/>
  <c r="Y18" i="17"/>
  <c r="X18" i="17"/>
  <c r="W18" i="17"/>
  <c r="V18" i="17"/>
  <c r="U18" i="17"/>
  <c r="T18" i="17"/>
  <c r="Y14" i="17"/>
  <c r="X14" i="17"/>
  <c r="W14" i="17"/>
  <c r="V14" i="17"/>
  <c r="T14" i="17"/>
  <c r="Y7" i="17"/>
  <c r="X7" i="17"/>
  <c r="W7" i="17"/>
  <c r="V7" i="17"/>
  <c r="U7" i="17"/>
  <c r="T7" i="17"/>
  <c r="Y6" i="17"/>
  <c r="X6" i="17"/>
  <c r="W6" i="17"/>
  <c r="V6" i="17"/>
  <c r="U6" i="17"/>
  <c r="T6" i="17"/>
  <c r="Y5" i="17"/>
  <c r="X5" i="17"/>
  <c r="W5" i="17"/>
  <c r="V5" i="17"/>
  <c r="U5" i="17"/>
  <c r="T5" i="17"/>
  <c r="Y4" i="17"/>
  <c r="X4" i="17"/>
  <c r="W4" i="17"/>
  <c r="V4" i="17"/>
  <c r="U4" i="17"/>
  <c r="Y33" i="16"/>
  <c r="X33" i="16"/>
  <c r="W33" i="16"/>
  <c r="V33" i="16"/>
  <c r="U33" i="16"/>
  <c r="T33" i="16"/>
  <c r="Y32" i="16"/>
  <c r="W32" i="16"/>
  <c r="V32" i="16"/>
  <c r="U32" i="16"/>
  <c r="T32" i="16"/>
  <c r="Y31" i="16"/>
  <c r="X31" i="16"/>
  <c r="W31" i="16"/>
  <c r="V31" i="16"/>
  <c r="U31" i="16"/>
  <c r="T31" i="16"/>
  <c r="Y30" i="16"/>
  <c r="X30" i="16"/>
  <c r="W30" i="16"/>
  <c r="V30" i="16"/>
  <c r="U30" i="16"/>
  <c r="T30" i="16"/>
  <c r="Y29" i="16"/>
  <c r="X29" i="16"/>
  <c r="V29" i="16"/>
  <c r="U29" i="16"/>
  <c r="T29" i="16"/>
  <c r="Y28" i="16"/>
  <c r="X28" i="16"/>
  <c r="W28" i="16"/>
  <c r="V28" i="16"/>
  <c r="U28" i="16"/>
  <c r="T28" i="16"/>
  <c r="Y27" i="16"/>
  <c r="X27" i="16"/>
  <c r="W27" i="16"/>
  <c r="V27" i="16"/>
  <c r="U27" i="16"/>
  <c r="T27" i="16"/>
  <c r="Y26" i="16"/>
  <c r="X26" i="16"/>
  <c r="W26" i="16"/>
  <c r="V26" i="16"/>
  <c r="U26" i="16"/>
  <c r="T26" i="16"/>
  <c r="Y25" i="16"/>
  <c r="X25" i="16"/>
  <c r="W25" i="16"/>
  <c r="V25" i="16"/>
  <c r="U25" i="16"/>
  <c r="T25" i="16"/>
  <c r="Y24" i="16"/>
  <c r="X24" i="16"/>
  <c r="W24" i="16"/>
  <c r="V24" i="16"/>
  <c r="U24" i="16"/>
  <c r="T24" i="16"/>
  <c r="Y23" i="16"/>
  <c r="X23" i="16"/>
  <c r="W23" i="16"/>
  <c r="U23" i="16"/>
  <c r="T23" i="16"/>
  <c r="Y22" i="16"/>
  <c r="X22" i="16"/>
  <c r="W22" i="16"/>
  <c r="V22" i="16"/>
  <c r="U22" i="16"/>
  <c r="T22" i="16"/>
  <c r="Y8" i="16"/>
  <c r="X8" i="16"/>
  <c r="W8" i="16"/>
  <c r="V8" i="16"/>
  <c r="U8" i="16"/>
  <c r="T8" i="16"/>
  <c r="X7" i="16"/>
  <c r="W7" i="16"/>
  <c r="V7" i="16"/>
  <c r="T7" i="16"/>
  <c r="Y6" i="16"/>
  <c r="X6" i="16"/>
  <c r="W6" i="16"/>
  <c r="V6" i="16"/>
  <c r="U6" i="16"/>
  <c r="T6" i="16"/>
  <c r="Y5" i="16"/>
  <c r="X5" i="16"/>
  <c r="W5" i="16"/>
  <c r="V5" i="16"/>
  <c r="U5" i="16"/>
  <c r="T5" i="16"/>
  <c r="Y4" i="16"/>
  <c r="X4" i="16"/>
  <c r="W4" i="16"/>
  <c r="V4" i="16"/>
  <c r="U4" i="16"/>
  <c r="T4" i="16"/>
  <c r="Y3" i="16"/>
  <c r="X3" i="16"/>
  <c r="W3" i="16"/>
  <c r="V3" i="16"/>
  <c r="U3" i="16"/>
  <c r="Y2" i="16"/>
  <c r="X2" i="16"/>
  <c r="W2" i="16"/>
  <c r="V2" i="16"/>
  <c r="U2" i="16"/>
  <c r="T2" i="16"/>
  <c r="Y33" i="15"/>
  <c r="X33" i="15"/>
  <c r="W33" i="15"/>
  <c r="V33" i="15"/>
  <c r="U33" i="15"/>
  <c r="T33" i="15"/>
  <c r="X32" i="15"/>
  <c r="W32" i="15"/>
  <c r="V32" i="15"/>
  <c r="U32" i="15"/>
  <c r="T32" i="15"/>
  <c r="Y31" i="15"/>
  <c r="X31" i="15"/>
  <c r="W31" i="15"/>
  <c r="U31" i="15"/>
  <c r="T31" i="15"/>
  <c r="X30" i="15"/>
  <c r="V30" i="15"/>
  <c r="U30" i="15"/>
  <c r="T30" i="15"/>
  <c r="Y29" i="15"/>
  <c r="W29" i="15"/>
  <c r="V29" i="15"/>
  <c r="U29" i="15"/>
  <c r="T29" i="15"/>
  <c r="Y28" i="15"/>
  <c r="X28" i="15"/>
  <c r="W28" i="15"/>
  <c r="V28" i="15"/>
  <c r="U28" i="15"/>
  <c r="T28" i="15"/>
  <c r="Y27" i="15"/>
  <c r="X27" i="15"/>
  <c r="W27" i="15"/>
  <c r="V27" i="15"/>
  <c r="U27" i="15"/>
  <c r="T27" i="15"/>
  <c r="Y26" i="15"/>
  <c r="X26" i="15"/>
  <c r="W26" i="15"/>
  <c r="V26" i="15"/>
  <c r="U26" i="15"/>
  <c r="T26" i="15"/>
  <c r="Y25" i="15"/>
  <c r="X25" i="15"/>
  <c r="W25" i="15"/>
  <c r="V25" i="15"/>
  <c r="U25" i="15"/>
  <c r="T25" i="15"/>
  <c r="Y24" i="15"/>
  <c r="X24" i="15"/>
  <c r="W24" i="15"/>
  <c r="V24" i="15"/>
  <c r="U24" i="15"/>
  <c r="T24" i="15"/>
  <c r="Y23" i="15"/>
  <c r="W23" i="15"/>
  <c r="V23" i="15"/>
  <c r="U23" i="15"/>
  <c r="T23" i="15"/>
  <c r="Y22" i="15"/>
  <c r="X22" i="15"/>
  <c r="W22" i="15"/>
  <c r="V22" i="15"/>
  <c r="T22" i="15"/>
  <c r="Y21" i="15"/>
  <c r="X21" i="15"/>
  <c r="W21" i="15"/>
  <c r="V21" i="15"/>
  <c r="U21" i="15"/>
  <c r="T21" i="15"/>
  <c r="Y18" i="15"/>
  <c r="X18" i="15"/>
  <c r="W18" i="15"/>
  <c r="V18" i="15"/>
  <c r="U18" i="15"/>
  <c r="T18" i="15"/>
  <c r="Y14" i="15"/>
  <c r="X14" i="15"/>
  <c r="W14" i="15"/>
  <c r="V14" i="15"/>
  <c r="T14" i="15"/>
  <c r="Y12" i="15"/>
  <c r="X12" i="15"/>
  <c r="W12" i="15"/>
  <c r="V12" i="15"/>
  <c r="U12" i="15"/>
  <c r="T12" i="15"/>
  <c r="Y11" i="15"/>
  <c r="X11" i="15"/>
  <c r="W11" i="15"/>
  <c r="V11" i="15"/>
  <c r="U11" i="15"/>
  <c r="T11" i="15"/>
  <c r="Y7" i="15"/>
  <c r="X7" i="15"/>
  <c r="W7" i="15"/>
  <c r="U7" i="15"/>
  <c r="T7" i="15"/>
  <c r="Y6" i="15"/>
  <c r="X6" i="15"/>
  <c r="W6" i="15"/>
  <c r="V6" i="15"/>
  <c r="U6" i="15"/>
  <c r="T6" i="15"/>
  <c r="Y5" i="15"/>
  <c r="X5" i="15"/>
  <c r="W5" i="15"/>
  <c r="V5" i="15"/>
  <c r="U5" i="15"/>
  <c r="T5" i="15"/>
  <c r="Y4" i="15"/>
  <c r="X4" i="15"/>
  <c r="V4" i="15"/>
  <c r="U4" i="15"/>
  <c r="Y3" i="15"/>
  <c r="X3" i="15"/>
  <c r="W3" i="15"/>
  <c r="V3" i="15"/>
  <c r="U3" i="15"/>
  <c r="T3" i="15"/>
  <c r="Y2" i="15"/>
  <c r="X2" i="15"/>
  <c r="W2" i="15"/>
  <c r="V2" i="15"/>
  <c r="U2" i="15"/>
  <c r="V33" i="14"/>
  <c r="U33" i="14"/>
  <c r="T33" i="14"/>
  <c r="V32" i="14"/>
  <c r="U32" i="14"/>
  <c r="T32" i="14"/>
  <c r="V31" i="14"/>
  <c r="U31" i="14"/>
  <c r="T31" i="14"/>
  <c r="V30" i="14"/>
  <c r="U30" i="14"/>
  <c r="T30" i="14"/>
  <c r="V29" i="14"/>
  <c r="U29" i="14"/>
  <c r="T29" i="14"/>
  <c r="V28" i="14"/>
  <c r="U28" i="14"/>
  <c r="T28" i="14"/>
  <c r="V27" i="14"/>
  <c r="U27" i="14"/>
  <c r="T27" i="14"/>
  <c r="V26" i="14"/>
  <c r="U26" i="14"/>
  <c r="T26" i="14"/>
  <c r="V25" i="14"/>
  <c r="U25" i="14"/>
  <c r="T25" i="14"/>
  <c r="V24" i="14"/>
  <c r="U24" i="14"/>
  <c r="T24" i="14"/>
  <c r="V23" i="14"/>
  <c r="U23" i="14"/>
  <c r="T23" i="14"/>
  <c r="V22" i="14"/>
  <c r="T22" i="14"/>
  <c r="V21" i="14"/>
  <c r="U21" i="14"/>
  <c r="T21" i="14"/>
  <c r="V18" i="14"/>
  <c r="U18" i="14"/>
  <c r="T18" i="14"/>
  <c r="U14" i="14"/>
  <c r="T14" i="14"/>
  <c r="V13" i="14"/>
  <c r="U13" i="14"/>
  <c r="T13" i="14"/>
  <c r="V12" i="14"/>
  <c r="U12" i="14"/>
  <c r="T12" i="14"/>
  <c r="V7" i="14"/>
  <c r="U7" i="14"/>
  <c r="T7" i="14"/>
  <c r="V6" i="14"/>
  <c r="U6" i="14"/>
  <c r="T6" i="14"/>
  <c r="V5" i="14"/>
  <c r="U5" i="14"/>
  <c r="T5" i="14"/>
  <c r="V4" i="14"/>
  <c r="T4" i="14"/>
  <c r="U3" i="14"/>
  <c r="Y2" i="14"/>
  <c r="X2" i="14"/>
  <c r="V2" i="14"/>
  <c r="U2" i="14"/>
  <c r="Z33" i="12"/>
  <c r="X33" i="12"/>
  <c r="W33" i="12"/>
  <c r="V33" i="12"/>
  <c r="Z32" i="12"/>
  <c r="X32" i="12"/>
  <c r="W32" i="12"/>
  <c r="V32" i="12"/>
  <c r="X31" i="12"/>
  <c r="W31" i="12"/>
  <c r="V31" i="12"/>
  <c r="Z30" i="12"/>
  <c r="X30" i="12"/>
  <c r="W30" i="12"/>
  <c r="V30" i="12"/>
  <c r="W29" i="12"/>
  <c r="V29" i="12"/>
  <c r="Z28" i="12"/>
  <c r="X28" i="12"/>
  <c r="W28" i="12"/>
  <c r="V28" i="12"/>
  <c r="Z27" i="12"/>
  <c r="X27" i="12"/>
  <c r="W27" i="12"/>
  <c r="V27" i="12"/>
  <c r="Z26" i="12"/>
  <c r="X26" i="12"/>
  <c r="W26" i="12"/>
  <c r="V26" i="12"/>
  <c r="Z25" i="12"/>
  <c r="X25" i="12"/>
  <c r="W25" i="12"/>
  <c r="V25" i="12"/>
  <c r="Z24" i="12"/>
  <c r="X24" i="12"/>
  <c r="W24" i="12"/>
  <c r="V24" i="12"/>
  <c r="X23" i="12"/>
  <c r="V23" i="12"/>
  <c r="Z22" i="12"/>
  <c r="X22" i="12"/>
  <c r="W22" i="12"/>
  <c r="V22" i="12"/>
  <c r="Z21" i="12"/>
  <c r="X21" i="12"/>
  <c r="W21" i="12"/>
  <c r="V21" i="12"/>
  <c r="Z20" i="12"/>
  <c r="X20" i="12"/>
  <c r="W20" i="12"/>
  <c r="V20" i="12"/>
  <c r="Z19" i="12"/>
  <c r="X19" i="12"/>
  <c r="W19" i="12"/>
  <c r="V19" i="12"/>
  <c r="Z18" i="12"/>
  <c r="X18" i="12"/>
  <c r="W18" i="12"/>
  <c r="V18" i="12"/>
  <c r="Z17" i="12"/>
  <c r="X17" i="12"/>
  <c r="W17" i="12"/>
  <c r="V17" i="12"/>
  <c r="Z16" i="12"/>
  <c r="X16" i="12"/>
  <c r="W16" i="12"/>
  <c r="V16" i="12"/>
  <c r="Z15" i="12"/>
  <c r="X15" i="12"/>
  <c r="W15" i="12"/>
  <c r="V15" i="12"/>
  <c r="Z14" i="12"/>
  <c r="X14" i="12"/>
  <c r="W14" i="12"/>
  <c r="Z13" i="12"/>
  <c r="X13" i="12"/>
  <c r="W13" i="12"/>
  <c r="V13" i="12"/>
  <c r="Z12" i="12"/>
  <c r="X12" i="12"/>
  <c r="W12" i="12"/>
  <c r="V12" i="12"/>
  <c r="Z11" i="12"/>
  <c r="X11" i="12"/>
  <c r="W11" i="12"/>
  <c r="V11" i="12"/>
  <c r="Z10" i="12"/>
  <c r="X10" i="12"/>
  <c r="W10" i="12"/>
  <c r="V10" i="12"/>
  <c r="Z9" i="12"/>
  <c r="X9" i="12"/>
  <c r="W9" i="12"/>
  <c r="V9" i="12"/>
  <c r="Z8" i="12"/>
  <c r="X8" i="12"/>
  <c r="W8" i="12"/>
  <c r="V8" i="12"/>
  <c r="Z7" i="12"/>
  <c r="X7" i="12"/>
  <c r="W7" i="12"/>
  <c r="V7" i="12"/>
  <c r="Z6" i="12"/>
  <c r="X6" i="12"/>
  <c r="W6" i="12"/>
  <c r="V6" i="12"/>
  <c r="Z5" i="12"/>
  <c r="X5" i="12"/>
  <c r="W5" i="12"/>
  <c r="V5" i="12"/>
  <c r="Z4" i="12"/>
  <c r="X4" i="12"/>
  <c r="W4" i="12"/>
  <c r="V4" i="12"/>
  <c r="Z3" i="12"/>
  <c r="X3" i="12"/>
  <c r="W3" i="12"/>
  <c r="V3" i="12"/>
  <c r="AA33" i="19"/>
  <c r="Z33" i="19"/>
  <c r="Y33" i="19"/>
  <c r="X33" i="19"/>
  <c r="W33" i="19"/>
  <c r="V33" i="19"/>
  <c r="AA32" i="19"/>
  <c r="Z32" i="19"/>
  <c r="Y32" i="19"/>
  <c r="X32" i="19"/>
  <c r="W32" i="19"/>
  <c r="V32" i="19"/>
  <c r="AA31" i="19"/>
  <c r="Z31" i="19"/>
  <c r="Y31" i="19"/>
  <c r="X31" i="19"/>
  <c r="W31" i="19"/>
  <c r="V31" i="19"/>
  <c r="AA30" i="19"/>
  <c r="Z30" i="19"/>
  <c r="Y30" i="19"/>
  <c r="X30" i="19"/>
  <c r="W30" i="19"/>
  <c r="V30" i="19"/>
  <c r="AA29" i="19"/>
  <c r="Z29" i="19"/>
  <c r="Y29" i="19"/>
  <c r="X29" i="19"/>
  <c r="W29" i="19"/>
  <c r="V29" i="19"/>
  <c r="AA28" i="19"/>
  <c r="Z28" i="19"/>
  <c r="Y28" i="19"/>
  <c r="X28" i="19"/>
  <c r="W28" i="19"/>
  <c r="V28" i="19"/>
  <c r="AA27" i="19"/>
  <c r="Z27" i="19"/>
  <c r="Y27" i="19"/>
  <c r="X27" i="19"/>
  <c r="W27" i="19"/>
  <c r="V27" i="19"/>
  <c r="Z26" i="19"/>
  <c r="Y26" i="19"/>
  <c r="X26" i="19"/>
  <c r="W26" i="19"/>
  <c r="V26" i="19"/>
  <c r="AA25" i="19"/>
  <c r="Z25" i="19"/>
  <c r="Y25" i="19"/>
  <c r="X25" i="19"/>
  <c r="W25" i="19"/>
  <c r="V25" i="19"/>
  <c r="AA24" i="19"/>
  <c r="Z24" i="19"/>
  <c r="Y24" i="19"/>
  <c r="X24" i="19"/>
  <c r="W24" i="19"/>
  <c r="V24" i="19"/>
  <c r="AA23" i="19"/>
  <c r="Z23" i="19"/>
  <c r="Y23" i="19"/>
  <c r="X23" i="19"/>
  <c r="W23" i="19"/>
  <c r="V23" i="19"/>
  <c r="AA22" i="19"/>
  <c r="Z22" i="19"/>
  <c r="Y22" i="19"/>
  <c r="X22" i="19"/>
  <c r="W22" i="19"/>
  <c r="V22" i="19"/>
  <c r="AA21" i="19"/>
  <c r="Z21" i="19"/>
  <c r="Y21" i="19"/>
  <c r="X21" i="19"/>
  <c r="W21" i="19"/>
  <c r="V21" i="19"/>
  <c r="AA20" i="19"/>
  <c r="Z20" i="19"/>
  <c r="Y20" i="19"/>
  <c r="X20" i="19"/>
  <c r="W20" i="19"/>
  <c r="V20" i="19"/>
  <c r="AA19" i="19"/>
  <c r="Z19" i="19"/>
  <c r="Y19" i="19"/>
  <c r="X19" i="19"/>
  <c r="W19" i="19"/>
  <c r="V19" i="19"/>
  <c r="AA18" i="19"/>
  <c r="Z18" i="19"/>
  <c r="Y18" i="19"/>
  <c r="X18" i="19"/>
  <c r="W18" i="19"/>
  <c r="V18" i="19"/>
  <c r="AA17" i="19"/>
  <c r="Z17" i="19"/>
  <c r="Y17" i="19"/>
  <c r="X17" i="19"/>
  <c r="W17" i="19"/>
  <c r="V17" i="19"/>
  <c r="AA16" i="19"/>
  <c r="Z16" i="19"/>
  <c r="Y16" i="19"/>
  <c r="X16" i="19"/>
  <c r="W16" i="19"/>
  <c r="V16" i="19"/>
  <c r="AA15" i="19"/>
  <c r="Z15" i="19"/>
  <c r="Y15" i="19"/>
  <c r="X15" i="19"/>
  <c r="W15" i="19"/>
  <c r="V15" i="19"/>
  <c r="AA14" i="19"/>
  <c r="Z14" i="19"/>
  <c r="Y14" i="19"/>
  <c r="X14" i="19"/>
  <c r="W14" i="19"/>
  <c r="V14" i="19"/>
  <c r="AA13" i="19"/>
  <c r="Z13" i="19"/>
  <c r="Y13" i="19"/>
  <c r="X13" i="19"/>
  <c r="W13" i="19"/>
  <c r="V13" i="19"/>
  <c r="AA12" i="19"/>
  <c r="Z12" i="19"/>
  <c r="Y12" i="19"/>
  <c r="W12" i="19"/>
  <c r="V12" i="19"/>
  <c r="AA11" i="19"/>
  <c r="Z11" i="19"/>
  <c r="Y11" i="19"/>
  <c r="X11" i="19"/>
  <c r="W11" i="19"/>
  <c r="V11" i="19"/>
  <c r="AA10" i="19"/>
  <c r="Z10" i="19"/>
  <c r="Y10" i="19"/>
  <c r="X10" i="19"/>
  <c r="W10" i="19"/>
  <c r="V10" i="19"/>
  <c r="AA9" i="19"/>
  <c r="Z9" i="19"/>
  <c r="Y9" i="19"/>
  <c r="X9" i="19"/>
  <c r="V9" i="19"/>
  <c r="AA8" i="19"/>
  <c r="Z8" i="19"/>
  <c r="Y8" i="19"/>
  <c r="X8" i="19"/>
  <c r="W8" i="19"/>
  <c r="V8" i="19"/>
  <c r="AA7" i="19"/>
  <c r="Z7" i="19"/>
  <c r="X7" i="19"/>
  <c r="W7" i="19"/>
  <c r="V7" i="19"/>
  <c r="AA6" i="19"/>
  <c r="Z6" i="19"/>
  <c r="Y6" i="19"/>
  <c r="W6" i="19"/>
  <c r="V6" i="19"/>
  <c r="AA5" i="19"/>
  <c r="Y5" i="19"/>
  <c r="X5" i="19"/>
  <c r="W5" i="19"/>
  <c r="V5" i="19"/>
  <c r="AA4" i="19"/>
  <c r="Z4" i="19"/>
  <c r="Y4" i="19"/>
  <c r="X4" i="19"/>
  <c r="W4" i="19"/>
  <c r="AA3" i="19"/>
  <c r="Z3" i="19"/>
  <c r="Y3" i="19"/>
  <c r="X3" i="19"/>
  <c r="W3" i="19"/>
  <c r="V3" i="19"/>
  <c r="AA2" i="19"/>
  <c r="Z2" i="19"/>
  <c r="Y2" i="19"/>
  <c r="X2" i="19"/>
  <c r="W2" i="19"/>
  <c r="V2" i="19"/>
  <c r="Z33" i="10"/>
  <c r="X33" i="10"/>
  <c r="W33" i="10"/>
  <c r="V33" i="10"/>
  <c r="Z32" i="10"/>
  <c r="X32" i="10"/>
  <c r="W32" i="10"/>
  <c r="V32" i="10"/>
  <c r="Z31" i="10"/>
  <c r="X31" i="10"/>
  <c r="W31" i="10"/>
  <c r="V31" i="10"/>
  <c r="Z30" i="10"/>
  <c r="X30" i="10"/>
  <c r="W30" i="10"/>
  <c r="V30" i="10"/>
  <c r="Z29" i="10"/>
  <c r="X29" i="10"/>
  <c r="W29" i="10"/>
  <c r="V29" i="10"/>
  <c r="Z28" i="10"/>
  <c r="X28" i="10"/>
  <c r="W28" i="10"/>
  <c r="V28" i="10"/>
  <c r="Z27" i="10"/>
  <c r="X27" i="10"/>
  <c r="W27" i="10"/>
  <c r="V27" i="10"/>
  <c r="Z26" i="10"/>
  <c r="X26" i="10"/>
  <c r="W26" i="10"/>
  <c r="V26" i="10"/>
  <c r="Z25" i="10"/>
  <c r="X25" i="10"/>
  <c r="W25" i="10"/>
  <c r="V25" i="10"/>
  <c r="X24" i="10"/>
  <c r="W24" i="10"/>
  <c r="V24" i="10"/>
  <c r="Z23" i="10"/>
  <c r="X23" i="10"/>
  <c r="W23" i="10"/>
  <c r="V23" i="10"/>
  <c r="Z22" i="10"/>
  <c r="X22" i="10"/>
  <c r="W22" i="10"/>
  <c r="V22" i="10"/>
  <c r="Z21" i="10"/>
  <c r="X21" i="10"/>
  <c r="W21" i="10"/>
  <c r="V21" i="10"/>
  <c r="Z20" i="10"/>
  <c r="X20" i="10"/>
  <c r="W20" i="10"/>
  <c r="V20" i="10"/>
  <c r="Z19" i="10"/>
  <c r="X19" i="10"/>
  <c r="W19" i="10"/>
  <c r="V19" i="10"/>
  <c r="Z18" i="10"/>
  <c r="X18" i="10"/>
  <c r="W18" i="10"/>
  <c r="V18" i="10"/>
  <c r="Z17" i="10"/>
  <c r="X17" i="10"/>
  <c r="W17" i="10"/>
  <c r="V17" i="10"/>
  <c r="Z16" i="10"/>
  <c r="X16" i="10"/>
  <c r="W16" i="10"/>
  <c r="V16" i="10"/>
  <c r="Z15" i="10"/>
  <c r="X15" i="10"/>
  <c r="W15" i="10"/>
  <c r="V15" i="10"/>
  <c r="Z14" i="10"/>
  <c r="X14" i="10"/>
  <c r="V14" i="10"/>
  <c r="Z13" i="10"/>
  <c r="X13" i="10"/>
  <c r="W13" i="10"/>
  <c r="V13" i="10"/>
  <c r="Z12" i="10"/>
  <c r="X12" i="10"/>
  <c r="W12" i="10"/>
  <c r="V12" i="10"/>
  <c r="Z11" i="10"/>
  <c r="X11" i="10"/>
  <c r="W11" i="10"/>
  <c r="V11" i="10"/>
  <c r="Z10" i="10"/>
  <c r="X10" i="10"/>
  <c r="W10" i="10"/>
  <c r="V10" i="10"/>
  <c r="Z9" i="10"/>
  <c r="X9" i="10"/>
  <c r="W9" i="10"/>
  <c r="V9" i="10"/>
  <c r="Z8" i="10"/>
  <c r="X8" i="10"/>
  <c r="W8" i="10"/>
  <c r="V8" i="10"/>
  <c r="Z7" i="10"/>
  <c r="W7" i="10"/>
  <c r="V7" i="10"/>
  <c r="Z6" i="10"/>
  <c r="X6" i="10"/>
  <c r="W6" i="10"/>
  <c r="V6" i="10"/>
  <c r="Z5" i="10"/>
  <c r="X5" i="10"/>
  <c r="W5" i="10"/>
  <c r="V5" i="10"/>
  <c r="Z4" i="10"/>
  <c r="X4" i="10"/>
  <c r="W4" i="10"/>
  <c r="V4" i="10"/>
  <c r="X3" i="10"/>
  <c r="W3" i="10"/>
  <c r="Z2" i="10"/>
  <c r="X2" i="10"/>
  <c r="W2" i="10"/>
  <c r="Z33" i="9"/>
  <c r="X33" i="9"/>
  <c r="W33" i="9"/>
  <c r="V33" i="9"/>
  <c r="Z32" i="9"/>
  <c r="X32" i="9"/>
  <c r="W32" i="9"/>
  <c r="V32" i="9"/>
  <c r="X31" i="9"/>
  <c r="W31" i="9"/>
  <c r="V31" i="9"/>
  <c r="Z30" i="9"/>
  <c r="X30" i="9"/>
  <c r="W30" i="9"/>
  <c r="V30" i="9"/>
  <c r="X29" i="9"/>
  <c r="W29" i="9"/>
  <c r="V29" i="9"/>
  <c r="X28" i="9"/>
  <c r="W28" i="9"/>
  <c r="V28" i="9"/>
  <c r="X27" i="9"/>
  <c r="W27" i="9"/>
  <c r="V27" i="9"/>
  <c r="X26" i="9"/>
  <c r="W26" i="9"/>
  <c r="V26" i="9"/>
  <c r="X25" i="9"/>
  <c r="W25" i="9"/>
  <c r="V25" i="9"/>
  <c r="Z24" i="9"/>
  <c r="X24" i="9"/>
  <c r="W24" i="9"/>
  <c r="V24" i="9"/>
  <c r="X23" i="9"/>
  <c r="W23" i="9"/>
  <c r="V23" i="9"/>
  <c r="Z22" i="9"/>
  <c r="X22" i="9"/>
  <c r="W22" i="9"/>
  <c r="V22" i="9"/>
  <c r="Z21" i="9"/>
  <c r="X21" i="9"/>
  <c r="W21" i="9"/>
  <c r="V21" i="9"/>
  <c r="Z20" i="9"/>
  <c r="X20" i="9"/>
  <c r="W20" i="9"/>
  <c r="V20" i="9"/>
  <c r="Z19" i="9"/>
  <c r="X19" i="9"/>
  <c r="W19" i="9"/>
  <c r="V19" i="9"/>
  <c r="Z18" i="9"/>
  <c r="X18" i="9"/>
  <c r="W18" i="9"/>
  <c r="V18" i="9"/>
  <c r="Z17" i="9"/>
  <c r="X17" i="9"/>
  <c r="W17" i="9"/>
  <c r="V17" i="9"/>
  <c r="Z16" i="9"/>
  <c r="X16" i="9"/>
  <c r="W16" i="9"/>
  <c r="V16" i="9"/>
  <c r="Z15" i="9"/>
  <c r="X15" i="9"/>
  <c r="W15" i="9"/>
  <c r="V15" i="9"/>
  <c r="Z14" i="9"/>
  <c r="X14" i="9"/>
  <c r="W14" i="9"/>
  <c r="V14" i="9"/>
  <c r="Z13" i="9"/>
  <c r="X13" i="9"/>
  <c r="W13" i="9"/>
  <c r="V13" i="9"/>
  <c r="Z12" i="9"/>
  <c r="X12" i="9"/>
  <c r="W12" i="9"/>
  <c r="Z11" i="9"/>
  <c r="X11" i="9"/>
  <c r="W11" i="9"/>
  <c r="V11" i="9"/>
  <c r="Z10" i="9"/>
  <c r="X10" i="9"/>
  <c r="W10" i="9"/>
  <c r="V10" i="9"/>
  <c r="Z9" i="9"/>
  <c r="X9" i="9"/>
  <c r="V9" i="9"/>
  <c r="Z8" i="9"/>
  <c r="X8" i="9"/>
  <c r="W8" i="9"/>
  <c r="V8" i="9"/>
  <c r="Z7" i="9"/>
  <c r="X7" i="9"/>
  <c r="W7" i="9"/>
  <c r="V7" i="9"/>
  <c r="Z6" i="9"/>
  <c r="W6" i="9"/>
  <c r="V6" i="9"/>
  <c r="Z5" i="9"/>
  <c r="X5" i="9"/>
  <c r="W5" i="9"/>
  <c r="V5" i="9"/>
  <c r="Z4" i="9"/>
  <c r="X4" i="9"/>
  <c r="W4" i="9"/>
  <c r="V4" i="9"/>
  <c r="Z3" i="9"/>
  <c r="X3" i="9"/>
  <c r="W3" i="9"/>
  <c r="V3" i="9"/>
  <c r="Z2" i="9"/>
  <c r="X2" i="9"/>
  <c r="W2" i="9"/>
  <c r="V2" i="9"/>
  <c r="Z33" i="8"/>
  <c r="X33" i="8"/>
  <c r="W33" i="8"/>
  <c r="V33" i="8"/>
  <c r="Z32" i="8"/>
  <c r="X32" i="8"/>
  <c r="W32" i="8"/>
  <c r="V32" i="8"/>
  <c r="Z31" i="8"/>
  <c r="X31" i="8"/>
  <c r="W31" i="8"/>
  <c r="V31" i="8"/>
  <c r="X30" i="8"/>
  <c r="W30" i="8"/>
  <c r="V30" i="8"/>
  <c r="Z29" i="8"/>
  <c r="X29" i="8"/>
  <c r="W29" i="8"/>
  <c r="V29" i="8"/>
  <c r="Z28" i="8"/>
  <c r="X28" i="8"/>
  <c r="W28" i="8"/>
  <c r="V28" i="8"/>
  <c r="Z27" i="8"/>
  <c r="X27" i="8"/>
  <c r="W27" i="8"/>
  <c r="V27" i="8"/>
  <c r="Z26" i="8"/>
  <c r="W26" i="8"/>
  <c r="V26" i="8"/>
  <c r="Z25" i="8"/>
  <c r="X25" i="8"/>
  <c r="W25" i="8"/>
  <c r="V25" i="8"/>
  <c r="Z24" i="8"/>
  <c r="X24" i="8"/>
  <c r="W24" i="8"/>
  <c r="V24" i="8"/>
  <c r="Z23" i="8"/>
  <c r="X23" i="8"/>
  <c r="W23" i="8"/>
  <c r="V23" i="8"/>
  <c r="X22" i="8"/>
  <c r="V22" i="8"/>
  <c r="Z21" i="8"/>
  <c r="X21" i="8"/>
  <c r="W21" i="8"/>
  <c r="V21" i="8"/>
  <c r="Z20" i="8"/>
  <c r="X20" i="8"/>
  <c r="W20" i="8"/>
  <c r="V20" i="8"/>
  <c r="Z19" i="8"/>
  <c r="X19" i="8"/>
  <c r="W19" i="8"/>
  <c r="V19" i="8"/>
  <c r="Z18" i="8"/>
  <c r="X18" i="8"/>
  <c r="W18" i="8"/>
  <c r="V18" i="8"/>
  <c r="Z17" i="8"/>
  <c r="X17" i="8"/>
  <c r="W17" i="8"/>
  <c r="V17" i="8"/>
  <c r="Z16" i="8"/>
  <c r="X16" i="8"/>
  <c r="W16" i="8"/>
  <c r="V16" i="8"/>
  <c r="Z15" i="8"/>
  <c r="X15" i="8"/>
  <c r="W15" i="8"/>
  <c r="V15" i="8"/>
  <c r="Z14" i="8"/>
  <c r="X14" i="8"/>
  <c r="W14" i="8"/>
  <c r="V14" i="8"/>
  <c r="Z13" i="8"/>
  <c r="X13" i="8"/>
  <c r="W13" i="8"/>
  <c r="V13" i="8"/>
  <c r="Z12" i="8"/>
  <c r="X12" i="8"/>
  <c r="W12" i="8"/>
  <c r="V12" i="8"/>
  <c r="Z11" i="8"/>
  <c r="X11" i="8"/>
  <c r="W11" i="8"/>
  <c r="V11" i="8"/>
  <c r="Z10" i="8"/>
  <c r="X10" i="8"/>
  <c r="W10" i="8"/>
  <c r="V10" i="8"/>
  <c r="Z9" i="8"/>
  <c r="X9" i="8"/>
  <c r="W9" i="8"/>
  <c r="V9" i="8"/>
  <c r="Z8" i="8"/>
  <c r="W8" i="8"/>
  <c r="V8" i="8"/>
  <c r="Z7" i="8"/>
  <c r="X7" i="8"/>
  <c r="W7" i="8"/>
  <c r="V7" i="8"/>
  <c r="Z6" i="8"/>
  <c r="X6" i="8"/>
  <c r="W6" i="8"/>
  <c r="V6" i="8"/>
  <c r="Z5" i="8"/>
  <c r="X5" i="8"/>
  <c r="W5" i="8"/>
  <c r="V5" i="8"/>
  <c r="Z4" i="8"/>
  <c r="X4" i="8"/>
  <c r="W4" i="8"/>
  <c r="Z3" i="8"/>
  <c r="X3" i="8"/>
  <c r="W3" i="8"/>
  <c r="V3" i="8"/>
  <c r="W2" i="8"/>
  <c r="V2" i="8"/>
  <c r="Z33" i="7"/>
  <c r="X33" i="7"/>
  <c r="W33" i="7"/>
  <c r="V33" i="7"/>
  <c r="Z32" i="7"/>
  <c r="X32" i="7"/>
  <c r="W32" i="7"/>
  <c r="V32" i="7"/>
  <c r="Z31" i="7"/>
  <c r="X31" i="7"/>
  <c r="W31" i="7"/>
  <c r="V31" i="7"/>
  <c r="Z30" i="7"/>
  <c r="X30" i="7"/>
  <c r="W30" i="7"/>
  <c r="V30" i="7"/>
  <c r="Z29" i="7"/>
  <c r="X29" i="7"/>
  <c r="W29" i="7"/>
  <c r="V29" i="7"/>
  <c r="Z28" i="7"/>
  <c r="X28" i="7"/>
  <c r="W28" i="7"/>
  <c r="V28" i="7"/>
  <c r="Z27" i="7"/>
  <c r="X27" i="7"/>
  <c r="W27" i="7"/>
  <c r="V27" i="7"/>
  <c r="Z26" i="7"/>
  <c r="X26" i="7"/>
  <c r="W26" i="7"/>
  <c r="V26" i="7"/>
  <c r="Z25" i="7"/>
  <c r="X25" i="7"/>
  <c r="W25" i="7"/>
  <c r="V25" i="7"/>
  <c r="Z24" i="7"/>
  <c r="X24" i="7"/>
  <c r="W24" i="7"/>
  <c r="V24" i="7"/>
  <c r="Z23" i="7"/>
  <c r="X23" i="7"/>
  <c r="W23" i="7"/>
  <c r="V23" i="7"/>
  <c r="W22" i="7"/>
  <c r="V22" i="7"/>
  <c r="Z21" i="7"/>
  <c r="X21" i="7"/>
  <c r="W21" i="7"/>
  <c r="V21" i="7"/>
  <c r="Z20" i="7"/>
  <c r="X20" i="7"/>
  <c r="W20" i="7"/>
  <c r="V20" i="7"/>
  <c r="Z19" i="7"/>
  <c r="X19" i="7"/>
  <c r="W19" i="7"/>
  <c r="V19" i="7"/>
  <c r="Z18" i="7"/>
  <c r="X18" i="7"/>
  <c r="W18" i="7"/>
  <c r="V18" i="7"/>
  <c r="Z17" i="7"/>
  <c r="X17" i="7"/>
  <c r="W17" i="7"/>
  <c r="V17" i="7"/>
  <c r="Z16" i="7"/>
  <c r="X16" i="7"/>
  <c r="W16" i="7"/>
  <c r="V16" i="7"/>
  <c r="Z15" i="7"/>
  <c r="X15" i="7"/>
  <c r="W15" i="7"/>
  <c r="V15" i="7"/>
  <c r="Z14" i="7"/>
  <c r="X14" i="7"/>
  <c r="W14" i="7"/>
  <c r="V14" i="7"/>
  <c r="Z13" i="7"/>
  <c r="X13" i="7"/>
  <c r="W13" i="7"/>
  <c r="V13" i="7"/>
  <c r="Z12" i="7"/>
  <c r="X12" i="7"/>
  <c r="V12" i="7"/>
  <c r="Z11" i="7"/>
  <c r="X11" i="7"/>
  <c r="W11" i="7"/>
  <c r="V11" i="7"/>
  <c r="Z10" i="7"/>
  <c r="X10" i="7"/>
  <c r="W10" i="7"/>
  <c r="V10" i="7"/>
  <c r="Z9" i="7"/>
  <c r="X9" i="7"/>
  <c r="W9" i="7"/>
  <c r="V9" i="7"/>
  <c r="Z8" i="7"/>
  <c r="X8" i="7"/>
  <c r="W8" i="7"/>
  <c r="V8" i="7"/>
  <c r="Z7" i="7"/>
  <c r="X7" i="7"/>
  <c r="W7" i="7"/>
  <c r="V7" i="7"/>
  <c r="Z6" i="7"/>
  <c r="X6" i="7"/>
  <c r="W6" i="7"/>
  <c r="V6" i="7"/>
  <c r="Z5" i="7"/>
  <c r="X5" i="7"/>
  <c r="W5" i="7"/>
  <c r="V5" i="7"/>
  <c r="Z4" i="7"/>
  <c r="X4" i="7"/>
  <c r="W4" i="7"/>
  <c r="V4" i="7"/>
  <c r="Z3" i="7"/>
  <c r="X3" i="7"/>
  <c r="W3" i="7"/>
  <c r="V3" i="7"/>
  <c r="Z2" i="7"/>
  <c r="X2" i="7"/>
  <c r="W2" i="7"/>
  <c r="Z33" i="6"/>
  <c r="X33" i="6"/>
  <c r="W33" i="6"/>
  <c r="V33" i="6"/>
  <c r="Z32" i="6"/>
  <c r="X32" i="6"/>
  <c r="W32" i="6"/>
  <c r="V32" i="6"/>
  <c r="Z31" i="6"/>
  <c r="X31" i="6"/>
  <c r="W31" i="6"/>
  <c r="V31" i="6"/>
  <c r="Z30" i="6"/>
  <c r="X30" i="6"/>
  <c r="W30" i="6"/>
  <c r="V30" i="6"/>
  <c r="Z29" i="6"/>
  <c r="X29" i="6"/>
  <c r="W29" i="6"/>
  <c r="V29" i="6"/>
  <c r="Z28" i="6"/>
  <c r="X28" i="6"/>
  <c r="W28" i="6"/>
  <c r="V28" i="6"/>
  <c r="Z27" i="6"/>
  <c r="X27" i="6"/>
  <c r="W27" i="6"/>
  <c r="V27" i="6"/>
  <c r="Z26" i="6"/>
  <c r="X26" i="6"/>
  <c r="W26" i="6"/>
  <c r="V26" i="6"/>
  <c r="Z25" i="6"/>
  <c r="X25" i="6"/>
  <c r="W25" i="6"/>
  <c r="V25" i="6"/>
  <c r="Z24" i="6"/>
  <c r="X24" i="6"/>
  <c r="W24" i="6"/>
  <c r="V24" i="6"/>
  <c r="Z23" i="6"/>
  <c r="X23" i="6"/>
  <c r="W23" i="6"/>
  <c r="V23" i="6"/>
  <c r="Z22" i="6"/>
  <c r="W22" i="6"/>
  <c r="V22" i="6"/>
  <c r="Z21" i="6"/>
  <c r="X21" i="6"/>
  <c r="W21" i="6"/>
  <c r="V21" i="6"/>
  <c r="Z20" i="6"/>
  <c r="X20" i="6"/>
  <c r="W20" i="6"/>
  <c r="V20" i="6"/>
  <c r="Z19" i="6"/>
  <c r="X19" i="6"/>
  <c r="W19" i="6"/>
  <c r="V19" i="6"/>
  <c r="Z18" i="6"/>
  <c r="X18" i="6"/>
  <c r="W18" i="6"/>
  <c r="V18" i="6"/>
  <c r="Z17" i="6"/>
  <c r="X17" i="6"/>
  <c r="W17" i="6"/>
  <c r="V17" i="6"/>
  <c r="Z16" i="6"/>
  <c r="X16" i="6"/>
  <c r="W16" i="6"/>
  <c r="V16" i="6"/>
  <c r="Z15" i="6"/>
  <c r="X15" i="6"/>
  <c r="W15" i="6"/>
  <c r="V15" i="6"/>
  <c r="X14" i="6"/>
  <c r="V14" i="6"/>
  <c r="Z13" i="6"/>
  <c r="X13" i="6"/>
  <c r="W13" i="6"/>
  <c r="V13" i="6"/>
  <c r="Z12" i="6"/>
  <c r="X12" i="6"/>
  <c r="W12" i="6"/>
  <c r="V12" i="6"/>
  <c r="Z11" i="6"/>
  <c r="X11" i="6"/>
  <c r="W11" i="6"/>
  <c r="V11" i="6"/>
  <c r="Z10" i="6"/>
  <c r="X10" i="6"/>
  <c r="W10" i="6"/>
  <c r="V10" i="6"/>
  <c r="Z9" i="6"/>
  <c r="X9" i="6"/>
  <c r="W9" i="6"/>
  <c r="V9" i="6"/>
  <c r="Z8" i="6"/>
  <c r="X8" i="6"/>
  <c r="W8" i="6"/>
  <c r="V8" i="6"/>
  <c r="Z7" i="6"/>
  <c r="X7" i="6"/>
  <c r="W7" i="6"/>
  <c r="V7" i="6"/>
  <c r="Z6" i="6"/>
  <c r="X6" i="6"/>
  <c r="W6" i="6"/>
  <c r="V6" i="6"/>
  <c r="Z5" i="6"/>
  <c r="X5" i="6"/>
  <c r="W5" i="6"/>
  <c r="V5" i="6"/>
  <c r="Z4" i="6"/>
  <c r="X4" i="6"/>
  <c r="W4" i="6"/>
  <c r="V4" i="6"/>
  <c r="Z3" i="6"/>
  <c r="X3" i="6"/>
  <c r="W3" i="6"/>
  <c r="Z2" i="6"/>
  <c r="X2" i="6"/>
  <c r="W2" i="6"/>
  <c r="V2" i="6"/>
  <c r="V2" i="5"/>
  <c r="Z33" i="5"/>
  <c r="X33" i="5"/>
  <c r="W33" i="5"/>
  <c r="V33" i="5"/>
  <c r="Z32" i="5"/>
  <c r="X32" i="5"/>
  <c r="W32" i="5"/>
  <c r="V32" i="5"/>
  <c r="Z31" i="5"/>
  <c r="X31" i="5"/>
  <c r="W31" i="5"/>
  <c r="V31" i="5"/>
  <c r="Z30" i="5"/>
  <c r="X30" i="5"/>
  <c r="W30" i="5"/>
  <c r="V30" i="5"/>
  <c r="Z29" i="5"/>
  <c r="X29" i="5"/>
  <c r="W29" i="5"/>
  <c r="V29" i="5"/>
  <c r="Z28" i="5"/>
  <c r="X28" i="5"/>
  <c r="W28" i="5"/>
  <c r="V28" i="5"/>
  <c r="Z27" i="5"/>
  <c r="X27" i="5"/>
  <c r="W27" i="5"/>
  <c r="V27" i="5"/>
  <c r="Z26" i="5"/>
  <c r="X26" i="5"/>
  <c r="W26" i="5"/>
  <c r="V26" i="5"/>
  <c r="Z25" i="5"/>
  <c r="X25" i="5"/>
  <c r="W25" i="5"/>
  <c r="V25" i="5"/>
  <c r="Z24" i="5"/>
  <c r="X24" i="5"/>
  <c r="W24" i="5"/>
  <c r="V24" i="5"/>
  <c r="Z23" i="5"/>
  <c r="X23" i="5"/>
  <c r="W23" i="5"/>
  <c r="V23" i="5"/>
  <c r="X22" i="5"/>
  <c r="W22" i="5"/>
  <c r="V22" i="5"/>
  <c r="Z21" i="5"/>
  <c r="X21" i="5"/>
  <c r="W21" i="5"/>
  <c r="V21" i="5"/>
  <c r="Z20" i="5"/>
  <c r="X20" i="5"/>
  <c r="W20" i="5"/>
  <c r="V20" i="5"/>
  <c r="Z19" i="5"/>
  <c r="X19" i="5"/>
  <c r="W19" i="5"/>
  <c r="V19" i="5"/>
  <c r="Z18" i="5"/>
  <c r="X18" i="5"/>
  <c r="W18" i="5"/>
  <c r="V18" i="5"/>
  <c r="Z17" i="5"/>
  <c r="X17" i="5"/>
  <c r="W17" i="5"/>
  <c r="V17" i="5"/>
  <c r="Z16" i="5"/>
  <c r="X16" i="5"/>
  <c r="W16" i="5"/>
  <c r="V16" i="5"/>
  <c r="Z15" i="5"/>
  <c r="X15" i="5"/>
  <c r="W15" i="5"/>
  <c r="V15" i="5"/>
  <c r="Z14" i="5"/>
  <c r="X14" i="5"/>
  <c r="V14" i="5"/>
  <c r="Z13" i="5"/>
  <c r="X13" i="5"/>
  <c r="W13" i="5"/>
  <c r="V13" i="5"/>
  <c r="Z12" i="5"/>
  <c r="X12" i="5"/>
  <c r="W12" i="5"/>
  <c r="V12" i="5"/>
  <c r="Z11" i="5"/>
  <c r="X11" i="5"/>
  <c r="W11" i="5"/>
  <c r="V11" i="5"/>
  <c r="Z10" i="5"/>
  <c r="X10" i="5"/>
  <c r="W10" i="5"/>
  <c r="V10" i="5"/>
  <c r="Z9" i="5"/>
  <c r="X9" i="5"/>
  <c r="W9" i="5"/>
  <c r="V9" i="5"/>
  <c r="Z8" i="5"/>
  <c r="X8" i="5"/>
  <c r="W8" i="5"/>
  <c r="V8" i="5"/>
  <c r="Z7" i="5"/>
  <c r="X7" i="5"/>
  <c r="W7" i="5"/>
  <c r="V7" i="5"/>
  <c r="Z6" i="5"/>
  <c r="W6" i="5"/>
  <c r="V6" i="5"/>
  <c r="Z5" i="5"/>
  <c r="X5" i="5"/>
  <c r="W5" i="5"/>
  <c r="V5" i="5"/>
  <c r="Z4" i="5"/>
  <c r="X4" i="5"/>
  <c r="W4" i="5"/>
  <c r="V4" i="5"/>
  <c r="Z3" i="5"/>
  <c r="X3" i="5"/>
  <c r="W3" i="5"/>
  <c r="Z2" i="5"/>
  <c r="X2" i="5"/>
  <c r="W2" i="5"/>
  <c r="Z33" i="4"/>
  <c r="X33" i="4"/>
  <c r="W33" i="4"/>
  <c r="V33" i="4"/>
  <c r="Z32" i="4"/>
  <c r="X32" i="4"/>
  <c r="W32" i="4"/>
  <c r="V32" i="4"/>
  <c r="Z31" i="4"/>
  <c r="X31" i="4"/>
  <c r="W31" i="4"/>
  <c r="V31" i="4"/>
  <c r="Z30" i="4"/>
  <c r="X30" i="4"/>
  <c r="V30" i="4"/>
  <c r="Z29" i="4"/>
  <c r="X29" i="4"/>
  <c r="W29" i="4"/>
  <c r="V29" i="4"/>
  <c r="Z28" i="4"/>
  <c r="X28" i="4"/>
  <c r="W28" i="4"/>
  <c r="V28" i="4"/>
  <c r="Z27" i="4"/>
  <c r="X27" i="4"/>
  <c r="W27" i="4"/>
  <c r="V27" i="4"/>
  <c r="Z26" i="4"/>
  <c r="X26" i="4"/>
  <c r="W26" i="4"/>
  <c r="V26" i="4"/>
  <c r="Z25" i="4"/>
  <c r="X25" i="4"/>
  <c r="W25" i="4"/>
  <c r="V25" i="4"/>
  <c r="Z24" i="4"/>
  <c r="X24" i="4"/>
  <c r="W24" i="4"/>
  <c r="V24" i="4"/>
  <c r="Z23" i="4"/>
  <c r="X23" i="4"/>
  <c r="W23" i="4"/>
  <c r="Z22" i="4"/>
  <c r="X22" i="4"/>
  <c r="W22" i="4"/>
  <c r="V22" i="4"/>
  <c r="Z21" i="4"/>
  <c r="X21" i="4"/>
  <c r="W21" i="4"/>
  <c r="V21" i="4"/>
  <c r="Z20" i="4"/>
  <c r="X20" i="4"/>
  <c r="W20" i="4"/>
  <c r="V20" i="4"/>
  <c r="Z19" i="4"/>
  <c r="X19" i="4"/>
  <c r="W19" i="4"/>
  <c r="V19" i="4"/>
  <c r="Z18" i="4"/>
  <c r="X18" i="4"/>
  <c r="W18" i="4"/>
  <c r="V18" i="4"/>
  <c r="Z17" i="4"/>
  <c r="X17" i="4"/>
  <c r="W17" i="4"/>
  <c r="V17" i="4"/>
  <c r="Z16" i="4"/>
  <c r="X16" i="4"/>
  <c r="W16" i="4"/>
  <c r="V16" i="4"/>
  <c r="Z15" i="4"/>
  <c r="X15" i="4"/>
  <c r="W15" i="4"/>
  <c r="V15" i="4"/>
  <c r="Z14" i="4"/>
  <c r="X14" i="4"/>
  <c r="W14" i="4"/>
  <c r="V14" i="4"/>
  <c r="Z13" i="4"/>
  <c r="X13" i="4"/>
  <c r="W13" i="4"/>
  <c r="V13" i="4"/>
  <c r="Z12" i="4"/>
  <c r="X12" i="4"/>
  <c r="W12" i="4"/>
  <c r="V12" i="4"/>
  <c r="Z11" i="4"/>
  <c r="X11" i="4"/>
  <c r="W11" i="4"/>
  <c r="V11" i="4"/>
  <c r="Z10" i="4"/>
  <c r="X10" i="4"/>
  <c r="W10" i="4"/>
  <c r="V10" i="4"/>
  <c r="Z9" i="4"/>
  <c r="X9" i="4"/>
  <c r="W9" i="4"/>
  <c r="V9" i="4"/>
  <c r="W8" i="4"/>
  <c r="V8" i="4"/>
  <c r="Z7" i="4"/>
  <c r="X7" i="4"/>
  <c r="W7" i="4"/>
  <c r="V7" i="4"/>
  <c r="Z6" i="4"/>
  <c r="X6" i="4"/>
  <c r="W6" i="4"/>
  <c r="V6" i="4"/>
  <c r="Z5" i="4"/>
  <c r="X5" i="4"/>
  <c r="W5" i="4"/>
  <c r="V5" i="4"/>
  <c r="Z4" i="4"/>
  <c r="X4" i="4"/>
  <c r="W4" i="4"/>
  <c r="V4" i="4"/>
  <c r="Z3" i="4"/>
  <c r="X3" i="4"/>
  <c r="W3" i="4"/>
  <c r="V3" i="4"/>
  <c r="Z2" i="4"/>
  <c r="X2" i="4"/>
  <c r="W2" i="4"/>
  <c r="V2" i="4"/>
  <c r="Z33" i="3"/>
  <c r="X33" i="3"/>
  <c r="W33" i="3"/>
  <c r="V33" i="3"/>
  <c r="Z32" i="3"/>
  <c r="X32" i="3"/>
  <c r="W32" i="3"/>
  <c r="V32" i="3"/>
  <c r="Z31" i="3"/>
  <c r="X31" i="3"/>
  <c r="W31" i="3"/>
  <c r="V31" i="3"/>
  <c r="Z30" i="3"/>
  <c r="X30" i="3"/>
  <c r="W30" i="3"/>
  <c r="V30" i="3"/>
  <c r="X29" i="3"/>
  <c r="W29" i="3"/>
  <c r="V29" i="3"/>
  <c r="X28" i="3"/>
  <c r="W28" i="3"/>
  <c r="V28" i="3"/>
  <c r="X27" i="3"/>
  <c r="W27" i="3"/>
  <c r="V27" i="3"/>
  <c r="Z26" i="3"/>
  <c r="X26" i="3"/>
  <c r="W26" i="3"/>
  <c r="V26" i="3"/>
  <c r="Z25" i="3"/>
  <c r="X25" i="3"/>
  <c r="W25" i="3"/>
  <c r="V25" i="3"/>
  <c r="Z24" i="3"/>
  <c r="X24" i="3"/>
  <c r="W24" i="3"/>
  <c r="V24" i="3"/>
  <c r="Z23" i="3"/>
  <c r="X23" i="3"/>
  <c r="W23" i="3"/>
  <c r="V23" i="3"/>
  <c r="Z22" i="3"/>
  <c r="X22" i="3"/>
  <c r="W22" i="3"/>
  <c r="V22" i="3"/>
  <c r="X21" i="3"/>
  <c r="W21" i="3"/>
  <c r="V21" i="3"/>
  <c r="Z20" i="3"/>
  <c r="X20" i="3"/>
  <c r="W20" i="3"/>
  <c r="V20" i="3"/>
  <c r="Z19" i="3"/>
  <c r="X19" i="3"/>
  <c r="W19" i="3"/>
  <c r="V19" i="3"/>
  <c r="Z18" i="3"/>
  <c r="X18" i="3"/>
  <c r="W18" i="3"/>
  <c r="V18" i="3"/>
  <c r="Z17" i="3"/>
  <c r="X17" i="3"/>
  <c r="W17" i="3"/>
  <c r="V17" i="3"/>
  <c r="Z16" i="3"/>
  <c r="X16" i="3"/>
  <c r="W16" i="3"/>
  <c r="V16" i="3"/>
  <c r="Z15" i="3"/>
  <c r="X15" i="3"/>
  <c r="W15" i="3"/>
  <c r="V15" i="3"/>
  <c r="Z14" i="3"/>
  <c r="X14" i="3"/>
  <c r="V14" i="3"/>
  <c r="Z13" i="3"/>
  <c r="X13" i="3"/>
  <c r="W13" i="3"/>
  <c r="V13" i="3"/>
  <c r="Z12" i="3"/>
  <c r="X12" i="3"/>
  <c r="W12" i="3"/>
  <c r="Z11" i="3"/>
  <c r="X11" i="3"/>
  <c r="W11" i="3"/>
  <c r="V11" i="3"/>
  <c r="Z10" i="3"/>
  <c r="X10" i="3"/>
  <c r="W10" i="3"/>
  <c r="V10" i="3"/>
  <c r="Z9" i="3"/>
  <c r="X9" i="3"/>
  <c r="W9" i="3"/>
  <c r="V9" i="3"/>
  <c r="Z8" i="3"/>
  <c r="X8" i="3"/>
  <c r="W8" i="3"/>
  <c r="V8" i="3"/>
  <c r="Z7" i="3"/>
  <c r="X7" i="3"/>
  <c r="W7" i="3"/>
  <c r="V7" i="3"/>
  <c r="Z6" i="3"/>
  <c r="X6" i="3"/>
  <c r="W6" i="3"/>
  <c r="V6" i="3"/>
  <c r="Z5" i="3"/>
  <c r="X5" i="3"/>
  <c r="W5" i="3"/>
  <c r="V5" i="3"/>
  <c r="Z4" i="3"/>
  <c r="X4" i="3"/>
  <c r="W4" i="3"/>
  <c r="V4" i="3"/>
  <c r="Z3" i="3"/>
  <c r="X3" i="3"/>
  <c r="W3" i="3"/>
  <c r="Z2" i="3"/>
  <c r="X2" i="3"/>
  <c r="W2" i="3"/>
  <c r="V2" i="3"/>
  <c r="X33" i="2"/>
  <c r="W33" i="2"/>
  <c r="V33" i="2"/>
  <c r="X32" i="2"/>
  <c r="W32" i="2"/>
  <c r="V32" i="2"/>
  <c r="X31" i="2"/>
  <c r="W31" i="2"/>
  <c r="V31" i="2"/>
  <c r="X30" i="2"/>
  <c r="W30" i="2"/>
  <c r="V30" i="2"/>
  <c r="X29" i="2"/>
  <c r="W29" i="2"/>
  <c r="V29" i="2"/>
  <c r="X28" i="2"/>
  <c r="W28" i="2"/>
  <c r="V28" i="2"/>
  <c r="X27" i="2"/>
  <c r="W27" i="2"/>
  <c r="V27" i="2"/>
  <c r="X26" i="2"/>
  <c r="W26" i="2"/>
  <c r="V26" i="2"/>
  <c r="X25" i="2"/>
  <c r="W25" i="2"/>
  <c r="V25" i="2"/>
  <c r="X24" i="2"/>
  <c r="W24" i="2"/>
  <c r="V24" i="2"/>
  <c r="X23" i="2"/>
  <c r="W23" i="2"/>
  <c r="V23" i="2"/>
  <c r="X22" i="2"/>
  <c r="W22" i="2"/>
  <c r="V22" i="2"/>
  <c r="X21" i="2"/>
  <c r="W21" i="2"/>
  <c r="V21" i="2"/>
  <c r="X20" i="2"/>
  <c r="W20" i="2"/>
  <c r="V20" i="2"/>
  <c r="X19" i="2"/>
  <c r="W19" i="2"/>
  <c r="V19" i="2"/>
  <c r="X18" i="2"/>
  <c r="W18" i="2"/>
  <c r="V18" i="2"/>
  <c r="X17" i="2"/>
  <c r="W17" i="2"/>
  <c r="V17" i="2"/>
  <c r="X16" i="2"/>
  <c r="W16" i="2"/>
  <c r="V16" i="2"/>
  <c r="X15" i="2"/>
  <c r="W15" i="2"/>
  <c r="V15" i="2"/>
  <c r="X14" i="2"/>
  <c r="V14" i="2"/>
  <c r="X13" i="2"/>
  <c r="W13" i="2"/>
  <c r="V13" i="2"/>
  <c r="X12" i="2"/>
  <c r="W12" i="2"/>
  <c r="V12" i="2"/>
  <c r="X11" i="2"/>
  <c r="W11" i="2"/>
  <c r="V11" i="2"/>
  <c r="X10" i="2"/>
  <c r="W10" i="2"/>
  <c r="V10" i="2"/>
  <c r="X9" i="2"/>
  <c r="W9" i="2"/>
  <c r="V9" i="2"/>
  <c r="X8" i="2"/>
  <c r="W8" i="2"/>
  <c r="V8" i="2"/>
  <c r="W7" i="2"/>
  <c r="V7" i="2"/>
  <c r="X6" i="2"/>
  <c r="W6" i="2"/>
  <c r="V6" i="2"/>
  <c r="X5" i="2"/>
  <c r="W5" i="2"/>
  <c r="V5" i="2"/>
  <c r="X4" i="2"/>
  <c r="V4" i="2"/>
  <c r="W3" i="2"/>
  <c r="X2" i="2"/>
  <c r="W2" i="2"/>
  <c r="Z33" i="1"/>
  <c r="X33" i="1"/>
  <c r="W33" i="1"/>
  <c r="V33" i="1"/>
  <c r="Z32" i="1"/>
  <c r="X32" i="1"/>
  <c r="W32" i="1"/>
  <c r="V32" i="1"/>
  <c r="Z31" i="1"/>
  <c r="X31" i="1"/>
  <c r="W31" i="1"/>
  <c r="V31" i="1"/>
  <c r="Z30" i="1"/>
  <c r="X30" i="1"/>
  <c r="W30" i="1"/>
  <c r="V30" i="1"/>
  <c r="Z29" i="1"/>
  <c r="X29" i="1"/>
  <c r="W29" i="1"/>
  <c r="V29" i="1"/>
  <c r="Z28" i="1"/>
  <c r="X28" i="1"/>
  <c r="W28" i="1"/>
  <c r="V28" i="1"/>
  <c r="Z27" i="1"/>
  <c r="X27" i="1"/>
  <c r="W27" i="1"/>
  <c r="V27" i="1"/>
  <c r="Z26" i="1"/>
  <c r="X26" i="1"/>
  <c r="W26" i="1"/>
  <c r="V26" i="1"/>
  <c r="Z25" i="1"/>
  <c r="X25" i="1"/>
  <c r="W25" i="1"/>
  <c r="V25" i="1"/>
  <c r="Z24" i="1"/>
  <c r="X24" i="1"/>
  <c r="W24" i="1"/>
  <c r="V24" i="1"/>
  <c r="Z23" i="1"/>
  <c r="X23" i="1"/>
  <c r="W23" i="1"/>
  <c r="V23" i="1"/>
  <c r="Z22" i="1"/>
  <c r="X22" i="1"/>
  <c r="W22" i="1"/>
  <c r="V22" i="1"/>
  <c r="Z21" i="1"/>
  <c r="X21" i="1"/>
  <c r="W21" i="1"/>
  <c r="V21" i="1"/>
  <c r="Z20" i="1"/>
  <c r="X20" i="1"/>
  <c r="W20" i="1"/>
  <c r="V20" i="1"/>
  <c r="Z19" i="1"/>
  <c r="X19" i="1"/>
  <c r="W19" i="1"/>
  <c r="V19" i="1"/>
  <c r="Z18" i="1"/>
  <c r="X18" i="1"/>
  <c r="W18" i="1"/>
  <c r="V18" i="1"/>
  <c r="Z17" i="1"/>
  <c r="X17" i="1"/>
  <c r="W17" i="1"/>
  <c r="V17" i="1"/>
  <c r="Z16" i="1"/>
  <c r="X16" i="1"/>
  <c r="W16" i="1"/>
  <c r="V16" i="1"/>
  <c r="Z15" i="1"/>
  <c r="X15" i="1"/>
  <c r="W15" i="1"/>
  <c r="V15" i="1"/>
  <c r="Z14" i="1"/>
  <c r="X14" i="1"/>
  <c r="V14" i="1"/>
  <c r="Z13" i="1"/>
  <c r="X13" i="1"/>
  <c r="W13" i="1"/>
  <c r="V13" i="1"/>
  <c r="Z12" i="1"/>
  <c r="X12" i="1"/>
  <c r="W12" i="1"/>
  <c r="V12" i="1"/>
  <c r="Z11" i="1"/>
  <c r="X11" i="1"/>
  <c r="W11" i="1"/>
  <c r="V11" i="1"/>
  <c r="Z10" i="1"/>
  <c r="X10" i="1"/>
  <c r="W10" i="1"/>
  <c r="V10" i="1"/>
  <c r="Z9" i="1"/>
  <c r="X9" i="1"/>
  <c r="W9" i="1"/>
  <c r="V9" i="1"/>
  <c r="Z8" i="1"/>
  <c r="X8" i="1"/>
  <c r="W8" i="1"/>
  <c r="V8" i="1"/>
  <c r="Z7" i="1"/>
  <c r="X7" i="1"/>
  <c r="W7" i="1"/>
  <c r="V7" i="1"/>
  <c r="Z6" i="1"/>
  <c r="X6" i="1"/>
  <c r="W6" i="1"/>
  <c r="V6" i="1"/>
  <c r="Z5" i="1"/>
  <c r="X5" i="1"/>
  <c r="W5" i="1"/>
  <c r="V5" i="1"/>
  <c r="Z4" i="1"/>
  <c r="X4" i="1"/>
  <c r="W4" i="1"/>
  <c r="V4" i="1"/>
  <c r="W3" i="1"/>
  <c r="V3" i="1"/>
  <c r="Z2" i="1"/>
  <c r="X2" i="1"/>
  <c r="W2" i="1"/>
</calcChain>
</file>

<file path=xl/sharedStrings.xml><?xml version="1.0" encoding="utf-8"?>
<sst xmlns="http://schemas.openxmlformats.org/spreadsheetml/2006/main" count="7685" uniqueCount="79">
  <si>
    <t>year</t>
  </si>
  <si>
    <t>BHR</t>
  </si>
  <si>
    <t>BRR</t>
  </si>
  <si>
    <t>BVR</t>
  </si>
  <si>
    <t>CBR</t>
  </si>
  <si>
    <t>CCK</t>
  </si>
  <si>
    <t>CFK</t>
  </si>
  <si>
    <t>CHL</t>
  </si>
  <si>
    <t>CMR</t>
  </si>
  <si>
    <t>CRR</t>
  </si>
  <si>
    <t>EFR</t>
  </si>
  <si>
    <t>GRR</t>
  </si>
  <si>
    <t>HTR</t>
  </si>
  <si>
    <t>MNR</t>
  </si>
  <si>
    <t>MSR</t>
  </si>
  <si>
    <t>NRR</t>
  </si>
  <si>
    <t>PRR</t>
  </si>
  <si>
    <t>RRR</t>
  </si>
  <si>
    <t>SRR</t>
  </si>
  <si>
    <t>TAR</t>
  </si>
  <si>
    <t>WFR</t>
  </si>
  <si>
    <t>For</t>
  </si>
  <si>
    <t>ForSE</t>
  </si>
  <si>
    <t>Agstrat</t>
  </si>
  <si>
    <t>AgstratSE</t>
  </si>
  <si>
    <t>Ag</t>
  </si>
  <si>
    <t>AgSE</t>
  </si>
  <si>
    <t>forest</t>
  </si>
  <si>
    <t>forSE</t>
  </si>
  <si>
    <t>agstrat</t>
  </si>
  <si>
    <t>agstratSE</t>
  </si>
  <si>
    <t>ag</t>
  </si>
  <si>
    <t>agSE</t>
  </si>
  <si>
    <t>na</t>
  </si>
  <si>
    <t>Green = reservoirs with forested watersheds that experience seasonal stratification during the summer</t>
  </si>
  <si>
    <t>Orange = reservoirs with agricultural watersheds that experience seasonal stratification during the summer</t>
  </si>
  <si>
    <t>Gray = reservoirs with agricultural watersheds that typically either have weak or no seasonal stratification during the summer</t>
  </si>
  <si>
    <t>White = a reservoir with an urban watershed that has no seasonal stratification (WFR)</t>
  </si>
  <si>
    <t>Notes:</t>
  </si>
  <si>
    <t>Reservoir Abbreviations:</t>
  </si>
  <si>
    <t>BHR = Buckhorn Lake</t>
  </si>
  <si>
    <t>BRR = Barren River Lake</t>
  </si>
  <si>
    <t>BVR = Brookville Lake</t>
  </si>
  <si>
    <t>CBR= C. J. Brown Lake</t>
  </si>
  <si>
    <t>CCK = Caesar Creek Lake</t>
  </si>
  <si>
    <t>CFK = Carr Creek Lake</t>
  </si>
  <si>
    <t>CHL = C. M. Harden Lake</t>
  </si>
  <si>
    <t>CMR = Cagles Mill Lake</t>
  </si>
  <si>
    <t>CRR = Cave Run Lake</t>
  </si>
  <si>
    <t>EFR = East Fork Lake</t>
  </si>
  <si>
    <t>GRR = Green River Lake</t>
  </si>
  <si>
    <t>HTR = J. E. Roush Lake (EXCLUDED FROM EXAMINING DEEP WATER TRENDS BECAUSE TOO SHALLOW)</t>
  </si>
  <si>
    <t>MNR = Monroe Lake</t>
  </si>
  <si>
    <t>MSR = Mississinewa Lake</t>
  </si>
  <si>
    <t>NRR = Nolin Lake</t>
  </si>
  <si>
    <t>PRR = Patoka Lake</t>
  </si>
  <si>
    <t>RRR = Rough River Lake</t>
  </si>
  <si>
    <t>SRR = Salamonie Lake</t>
  </si>
  <si>
    <t>TAR = Taylorsville Lake</t>
  </si>
  <si>
    <t>WFR = West Fork Lake (EXCLUDED FROM EXAMINING DEEP WATER TRENDS BECAUSE TOO SHALLOW)</t>
  </si>
  <si>
    <t>Notes: See manuscript Methods and Supplementary Information for additional details: https://doi.org/10.1111/gcb.15618.</t>
  </si>
  <si>
    <t>Abbreviations:</t>
  </si>
  <si>
    <t>SE = standard error</t>
  </si>
  <si>
    <t>Agstrat = reservoirs with agricultural watersheds and seasonal stratification</t>
  </si>
  <si>
    <t>For = reservoirs with forested watersheds and seasonal stratification</t>
  </si>
  <si>
    <t>Ag = reservoirs with agricultural watersheds and weak or no seasonal stratification</t>
  </si>
  <si>
    <t>Within worksheets, reservoirs (column headings) are color coded:</t>
  </si>
  <si>
    <t>This file contains annual summer means (June-August) of nutrient and precipitation data for each reservoir. Nutrient data are from reservoir surface water, deep water, and inflows. These data were used for Figure S9 in Smucker et al. (Global Change Biology, "Increasingly severe cyanobacterial blooms and deep water hypoxia coincide with warming water temperatures in reservoirs"). “Surface water” concentrations were means from surface, 1.52, 3.04, and 6.10 m depths and "deep water" concnetrations were means from 1.524 m intervals at depths ≥ 7.62 m.</t>
  </si>
  <si>
    <t>TN = total nitrogen (mg/l)</t>
  </si>
  <si>
    <t>NOx = nitrate + nitrite (mg/l)</t>
  </si>
  <si>
    <t>TKN = total Kjeldahl nitrogen (mg/l)</t>
  </si>
  <si>
    <t>TOC = total organic carbon (mg/l)</t>
  </si>
  <si>
    <r>
      <t>TP = total phosphorus (</t>
    </r>
    <r>
      <rPr>
        <sz val="11"/>
        <color theme="1"/>
        <rFont val="Symbol"/>
        <family val="1"/>
        <charset val="2"/>
      </rPr>
      <t>m</t>
    </r>
    <r>
      <rPr>
        <sz val="11"/>
        <color theme="1"/>
        <rFont val="Calibri"/>
        <family val="2"/>
        <scheme val="minor"/>
      </rPr>
      <t>g/l)</t>
    </r>
  </si>
  <si>
    <r>
      <t xml:space="preserve">Units for nitrogen forms and TOC are mg/l and units for total phosphorus and dissolved phosphorus are </t>
    </r>
    <r>
      <rPr>
        <sz val="11"/>
        <color theme="1"/>
        <rFont val="Symbol"/>
        <family val="1"/>
        <charset val="2"/>
      </rPr>
      <t>m</t>
    </r>
    <r>
      <rPr>
        <sz val="11"/>
        <color theme="1"/>
        <rFont val="Calibri"/>
        <family val="2"/>
        <scheme val="minor"/>
      </rPr>
      <t>g/l</t>
    </r>
  </si>
  <si>
    <t>(1) Data from HTR were excluded from deep water figures because of this reservoir's shallow depth.</t>
  </si>
  <si>
    <t>(2) Precipitation z-scores are summer (June-August) precipitation amounts transformed into reservoir-specific z-scores based on data from all years (i.e., calculated individually for each reservoir)</t>
  </si>
  <si>
    <t>(3) na = data not available (no sampling occurred)</t>
  </si>
  <si>
    <t>(4) The 2009 NOx concentration in reservoir surface water for agricultural reservoirs with weak or no seasonal stratification was excluded from Figure S9 due to being a severe outlier (worksheet "Nox_surface").</t>
  </si>
  <si>
    <t>(5) The 1988 dissolved phosphorus concentration in reservoir deep water for agricultural reservoirs with weak or no seasonal stratification was excluded from Figure S9 due to being a severe outlier (worksheet "P_dissolved_deep").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</si>
</sst>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b/>
      <sz val="11"/>
      <color theme="1"/>
      <name val="Calibri"/>
      <family val="2"/>
      <scheme val="minor"/>
    </font>
    <font>
      <sz val="11"/>
      <color theme="1"/>
      <name val="Symbol"/>
      <family val="1"/>
      <charset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92D050"/>
        <bgColor theme="4" tint="0.79998168889431442"/>
      </patternFill>
    </fill>
    <fill>
      <patternFill patternType="solid">
        <fgColor rgb="FFFFC000"/>
        <bgColor theme="4" tint="0.79998168889431442"/>
      </patternFill>
    </fill>
    <fill>
      <patternFill patternType="solid">
        <fgColor rgb="FFFFC0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0" borderId="0" xfId="0" applyAlignment="1">
      <alignment horizontal="left"/>
    </xf>
    <xf numFmtId="0" fontId="0" fillId="0" borderId="0" xfId="0" applyNumberFormat="1"/>
    <xf numFmtId="0" fontId="0" fillId="5" borderId="0" xfId="0" applyNumberFormat="1" applyFill="1"/>
    <xf numFmtId="0" fontId="0" fillId="0" borderId="0" xfId="0" applyNumberFormat="1" applyAlignment="1">
      <alignment horizontal="left"/>
    </xf>
    <xf numFmtId="0" fontId="1" fillId="0" borderId="1" xfId="0" applyFont="1" applyFill="1" applyBorder="1"/>
    <xf numFmtId="0" fontId="0" fillId="0" borderId="1" xfId="0" applyFont="1" applyFill="1" applyBorder="1"/>
    <xf numFmtId="0" fontId="0" fillId="0" borderId="0" xfId="0" applyAlignment="1">
      <alignment wrapText="1"/>
    </xf>
    <xf numFmtId="0" fontId="1" fillId="0" borderId="0" xfId="0" applyFont="1" applyFill="1" applyBorder="1"/>
    <xf numFmtId="0" fontId="0" fillId="0" borderId="0" xfId="0" applyFont="1" applyFill="1" applyBorder="1"/>
    <xf numFmtId="0" fontId="0" fillId="5" borderId="0" xfId="0" applyFill="1"/>
    <xf numFmtId="0" fontId="0" fillId="0" borderId="0" xfId="0" applyFill="1"/>
    <xf numFmtId="0" fontId="0" fillId="0" borderId="0" xfId="0" applyNumberFormat="1" applyFill="1"/>
    <xf numFmtId="164" fontId="0" fillId="0" borderId="0" xfId="0" applyNumberFormat="1" applyAlignment="1">
      <alignment horizontal="right"/>
    </xf>
    <xf numFmtId="0" fontId="0" fillId="0"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tabSelected="1" zoomScale="80" zoomScaleNormal="80" workbookViewId="0"/>
  </sheetViews>
  <sheetFormatPr defaultRowHeight="14.4" x14ac:dyDescent="0.3"/>
  <cols>
    <col min="1" max="1" width="255.77734375" bestFit="1" customWidth="1"/>
  </cols>
  <sheetData>
    <row r="1" spans="1:1" ht="28.8" customHeight="1" x14ac:dyDescent="0.3">
      <c r="A1" s="10" t="s">
        <v>67</v>
      </c>
    </row>
    <row r="2" spans="1:1" ht="14.4" customHeight="1" x14ac:dyDescent="0.3">
      <c r="A2" t="s">
        <v>60</v>
      </c>
    </row>
    <row r="3" spans="1:1" ht="14.4" customHeight="1" x14ac:dyDescent="0.3">
      <c r="A3" t="s">
        <v>73</v>
      </c>
    </row>
    <row r="4" spans="1:1" ht="14.4" customHeight="1" x14ac:dyDescent="0.3"/>
    <row r="5" spans="1:1" ht="14.4" customHeight="1" x14ac:dyDescent="0.3">
      <c r="A5" t="s">
        <v>61</v>
      </c>
    </row>
    <row r="6" spans="1:1" ht="14.4" customHeight="1" x14ac:dyDescent="0.3">
      <c r="A6" t="s">
        <v>68</v>
      </c>
    </row>
    <row r="7" spans="1:1" ht="14.4" customHeight="1" x14ac:dyDescent="0.3">
      <c r="A7" t="s">
        <v>69</v>
      </c>
    </row>
    <row r="8" spans="1:1" ht="14.4" customHeight="1" x14ac:dyDescent="0.3">
      <c r="A8" t="s">
        <v>70</v>
      </c>
    </row>
    <row r="9" spans="1:1" ht="14.4" customHeight="1" x14ac:dyDescent="0.3">
      <c r="A9" t="s">
        <v>72</v>
      </c>
    </row>
    <row r="10" spans="1:1" ht="14.4" customHeight="1" x14ac:dyDescent="0.3">
      <c r="A10" t="s">
        <v>71</v>
      </c>
    </row>
    <row r="11" spans="1:1" ht="14.4" customHeight="1" x14ac:dyDescent="0.3">
      <c r="A11" t="s">
        <v>62</v>
      </c>
    </row>
    <row r="12" spans="1:1" ht="14.4" customHeight="1" x14ac:dyDescent="0.3">
      <c r="A12" t="s">
        <v>64</v>
      </c>
    </row>
    <row r="13" spans="1:1" ht="14.4" customHeight="1" x14ac:dyDescent="0.3">
      <c r="A13" t="s">
        <v>63</v>
      </c>
    </row>
    <row r="14" spans="1:1" ht="14.4" customHeight="1" x14ac:dyDescent="0.3">
      <c r="A14" t="s">
        <v>65</v>
      </c>
    </row>
    <row r="15" spans="1:1" ht="14.4" customHeight="1" x14ac:dyDescent="0.3"/>
    <row r="16" spans="1:1" ht="14.4" customHeight="1" x14ac:dyDescent="0.3">
      <c r="A16" t="s">
        <v>66</v>
      </c>
    </row>
    <row r="17" spans="1:1" ht="14.4" customHeight="1" x14ac:dyDescent="0.3">
      <c r="A17" t="s">
        <v>34</v>
      </c>
    </row>
    <row r="18" spans="1:1" ht="14.4" customHeight="1" x14ac:dyDescent="0.3">
      <c r="A18" t="s">
        <v>35</v>
      </c>
    </row>
    <row r="19" spans="1:1" ht="14.4" customHeight="1" x14ac:dyDescent="0.3">
      <c r="A19" t="s">
        <v>36</v>
      </c>
    </row>
    <row r="20" spans="1:1" ht="14.4" customHeight="1" x14ac:dyDescent="0.3">
      <c r="A20" t="s">
        <v>37</v>
      </c>
    </row>
    <row r="21" spans="1:1" ht="14.4" customHeight="1" x14ac:dyDescent="0.3"/>
    <row r="22" spans="1:1" ht="14.4" customHeight="1" x14ac:dyDescent="0.3">
      <c r="A22" t="s">
        <v>38</v>
      </c>
    </row>
    <row r="23" spans="1:1" ht="14.4" customHeight="1" x14ac:dyDescent="0.3">
      <c r="A23" t="s">
        <v>74</v>
      </c>
    </row>
    <row r="24" spans="1:1" ht="14.4" customHeight="1" x14ac:dyDescent="0.3">
      <c r="A24" s="10" t="s">
        <v>75</v>
      </c>
    </row>
    <row r="25" spans="1:1" ht="14.4" customHeight="1" x14ac:dyDescent="0.3">
      <c r="A25" t="s">
        <v>76</v>
      </c>
    </row>
    <row r="26" spans="1:1" ht="14.4" customHeight="1" x14ac:dyDescent="0.3">
      <c r="A26" t="s">
        <v>77</v>
      </c>
    </row>
    <row r="27" spans="1:1" ht="14.4" customHeight="1" x14ac:dyDescent="0.3">
      <c r="A27" t="s">
        <v>78</v>
      </c>
    </row>
    <row r="28" spans="1:1" ht="14.4" customHeight="1" x14ac:dyDescent="0.3"/>
    <row r="29" spans="1:1" ht="14.4" customHeight="1" x14ac:dyDescent="0.3">
      <c r="A29" t="s">
        <v>39</v>
      </c>
    </row>
    <row r="30" spans="1:1" ht="14.4" customHeight="1" x14ac:dyDescent="0.3">
      <c r="A30" t="s">
        <v>40</v>
      </c>
    </row>
    <row r="31" spans="1:1" ht="14.4" customHeight="1" x14ac:dyDescent="0.3">
      <c r="A31" t="s">
        <v>41</v>
      </c>
    </row>
    <row r="32" spans="1:1" ht="14.4" customHeight="1" x14ac:dyDescent="0.3">
      <c r="A32" t="s">
        <v>42</v>
      </c>
    </row>
    <row r="33" spans="1:1" ht="14.4" customHeight="1" x14ac:dyDescent="0.3">
      <c r="A33" t="s">
        <v>43</v>
      </c>
    </row>
    <row r="34" spans="1:1" ht="14.4" customHeight="1" x14ac:dyDescent="0.3">
      <c r="A34" t="s">
        <v>44</v>
      </c>
    </row>
    <row r="35" spans="1:1" ht="14.4" customHeight="1" x14ac:dyDescent="0.3">
      <c r="A35" t="s">
        <v>45</v>
      </c>
    </row>
    <row r="36" spans="1:1" ht="14.4" customHeight="1" x14ac:dyDescent="0.3">
      <c r="A36" t="s">
        <v>46</v>
      </c>
    </row>
    <row r="37" spans="1:1" ht="14.4" customHeight="1" x14ac:dyDescent="0.3">
      <c r="A37" t="s">
        <v>47</v>
      </c>
    </row>
    <row r="38" spans="1:1" ht="14.4" customHeight="1" x14ac:dyDescent="0.3">
      <c r="A38" t="s">
        <v>48</v>
      </c>
    </row>
    <row r="39" spans="1:1" ht="14.4" customHeight="1" x14ac:dyDescent="0.3">
      <c r="A39" t="s">
        <v>49</v>
      </c>
    </row>
    <row r="40" spans="1:1" ht="14.4" customHeight="1" x14ac:dyDescent="0.3">
      <c r="A40" t="s">
        <v>50</v>
      </c>
    </row>
    <row r="41" spans="1:1" ht="14.4" customHeight="1" x14ac:dyDescent="0.3">
      <c r="A41" t="s">
        <v>51</v>
      </c>
    </row>
    <row r="42" spans="1:1" ht="14.4" customHeight="1" x14ac:dyDescent="0.3">
      <c r="A42" t="s">
        <v>52</v>
      </c>
    </row>
    <row r="43" spans="1:1" ht="14.4" customHeight="1" x14ac:dyDescent="0.3">
      <c r="A43" t="s">
        <v>53</v>
      </c>
    </row>
    <row r="44" spans="1:1" ht="14.4" customHeight="1" x14ac:dyDescent="0.3">
      <c r="A44" t="s">
        <v>54</v>
      </c>
    </row>
    <row r="45" spans="1:1" ht="14.4" customHeight="1" x14ac:dyDescent="0.3">
      <c r="A45" t="s">
        <v>55</v>
      </c>
    </row>
    <row r="46" spans="1:1" ht="14.4" customHeight="1" x14ac:dyDescent="0.3">
      <c r="A46" t="s">
        <v>56</v>
      </c>
    </row>
    <row r="47" spans="1:1" ht="14.4" customHeight="1" x14ac:dyDescent="0.3">
      <c r="A47" t="s">
        <v>57</v>
      </c>
    </row>
    <row r="48" spans="1:1" ht="14.4" customHeight="1" x14ac:dyDescent="0.3">
      <c r="A48" t="s">
        <v>58</v>
      </c>
    </row>
    <row r="49" spans="1:1" ht="14.4" customHeight="1" x14ac:dyDescent="0.3">
      <c r="A49" t="s">
        <v>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0</v>
      </c>
      <c r="C2" s="5">
        <v>5.000000000000001E-2</v>
      </c>
      <c r="D2" s="5">
        <v>0.23333333333333331</v>
      </c>
      <c r="E2" s="5">
        <v>0</v>
      </c>
      <c r="F2" s="5">
        <v>0.15000000000000002</v>
      </c>
      <c r="G2" s="5">
        <v>0</v>
      </c>
      <c r="H2" s="5">
        <v>0</v>
      </c>
      <c r="I2" s="5">
        <v>0.1</v>
      </c>
      <c r="J2" s="5">
        <v>0</v>
      </c>
      <c r="K2" s="5">
        <v>0</v>
      </c>
      <c r="L2" s="5">
        <v>0</v>
      </c>
      <c r="M2" s="5">
        <v>0.1</v>
      </c>
      <c r="N2" s="5">
        <v>0</v>
      </c>
      <c r="O2" s="5">
        <v>0.1</v>
      </c>
      <c r="P2" s="5">
        <v>0</v>
      </c>
      <c r="Q2" s="5">
        <v>0.25</v>
      </c>
      <c r="R2" s="5">
        <v>0.2</v>
      </c>
      <c r="S2" s="5" t="s">
        <v>33</v>
      </c>
      <c r="T2" s="5">
        <v>0</v>
      </c>
      <c r="U2" s="5">
        <v>0</v>
      </c>
      <c r="V2">
        <f>IF(COUNT($B2,$G2,$J2,$N2,$Q2)&gt;2.9,(AVERAGE($B2,$G2,$J2,$N2,$Q2)),"")</f>
        <v>0.05</v>
      </c>
      <c r="W2">
        <f>IF(COUNT($B2,$G2,$J2,$N2,$Q2)&gt;2.9,(STDEV($B2,$G2,$J2,$N2,$Q2))/(SQRT(COUNT(B2,G2,J2,N2,Q2))),"")</f>
        <v>4.9999999999999996E-2</v>
      </c>
      <c r="X2">
        <f>IF(COUNT($C2,$D2,$F2,$K2,$L2,$R2,$T2)&gt;3.9,(AVERAGE($C2,$D2,$F2,$K2,$L2,$R2,$T2)),"")</f>
        <v>9.0476190476190474E-2</v>
      </c>
      <c r="Y2">
        <f>IF(COUNT($C2,$D2,$F2,$K2,$L2,$R2,$T2)&gt;3.9,(STDEV($C2,$D2,$F2,$K2,$L2,$R2,$T2))/(SQRT(COUNT($C2,$D2,$F2,$K2,$L2,$R2,$T2))),"")</f>
        <v>3.8465462908103598E-2</v>
      </c>
      <c r="Z2">
        <f>IF(COUNT($E2,$H2,$I2,$M2,$O2,$P2,$S2)&gt;3.9,(AVERAGE($E2,$H2,$I2,$M2,$O2,$P2,$S2)),"")</f>
        <v>5.000000000000001E-2</v>
      </c>
      <c r="AA2">
        <f>IF(COUNT($E2,$H2,$I2,$M2,$O2,$P2,$S2)&gt;3.9,(STDEV($E2,$H2,$I2,$M2,$O2,$P2,$S2))/(SQRT(COUNT($E2,$H2,$I2,$M2,$O2,$P2,$S2))),"")</f>
        <v>2.2360679774997901E-2</v>
      </c>
    </row>
    <row r="3" spans="1:27" x14ac:dyDescent="0.3">
      <c r="A3" s="4">
        <v>1988</v>
      </c>
      <c r="B3" s="5">
        <v>0</v>
      </c>
      <c r="C3" s="5" t="s">
        <v>33</v>
      </c>
      <c r="D3" s="5">
        <v>6.6666666666666666E-2</v>
      </c>
      <c r="E3" s="5">
        <v>0</v>
      </c>
      <c r="F3" s="5">
        <v>0</v>
      </c>
      <c r="G3" s="5">
        <v>0</v>
      </c>
      <c r="H3" s="5">
        <v>0</v>
      </c>
      <c r="I3" s="5">
        <v>0</v>
      </c>
      <c r="J3" s="5">
        <v>0.05</v>
      </c>
      <c r="K3" s="5">
        <v>0.4</v>
      </c>
      <c r="L3" s="5">
        <v>0</v>
      </c>
      <c r="M3" s="5">
        <v>0.16666666666666666</v>
      </c>
      <c r="N3" s="5">
        <v>0.10000000000000002</v>
      </c>
      <c r="O3" s="5">
        <v>0.1</v>
      </c>
      <c r="P3" s="5">
        <v>0.1</v>
      </c>
      <c r="Q3" s="5">
        <v>0</v>
      </c>
      <c r="R3" s="5">
        <v>0</v>
      </c>
      <c r="S3" s="5" t="s">
        <v>33</v>
      </c>
      <c r="T3" s="5">
        <v>0</v>
      </c>
      <c r="U3" s="5">
        <v>0</v>
      </c>
      <c r="V3">
        <f t="shared" ref="V3:V33" si="0">IF(COUNT($B3,$G3,$J3,$N3,$Q3)&gt;2.9,(AVERAGE($B3,$G3,$J3,$N3,$Q3)),"")</f>
        <v>3.0000000000000006E-2</v>
      </c>
      <c r="W3">
        <f t="shared" ref="W3:W33" si="1">IF(COUNT($B3,$G3,$J3,$N3,$Q3)&gt;2.9,(STDEV($B3,$G3,$J3,$N3,$Q3))/(SQRT(COUNT(B3,G3,J3,N3,Q3))),"")</f>
        <v>2.0000000000000004E-2</v>
      </c>
      <c r="X3">
        <f t="shared" ref="X3:X33" si="2">IF(COUNT($C3,$D3,$F3,$K3,$L3,$R3,$T3)&gt;3.9,(AVERAGE($C3,$D3,$F3,$K3,$L3,$R3,$T3)),"")</f>
        <v>7.7777777777777779E-2</v>
      </c>
      <c r="Y3">
        <f t="shared" ref="Y3:Y33" si="3">IF(COUNT($C3,$D3,$F3,$K3,$L3,$R3,$T3)&gt;3.9,(STDEV($C3,$D3,$F3,$K3,$L3,$R3,$T3))/(SQRT(COUNT($C3,$D3,$F3,$K3,$L3,$R3,$T3))),"")</f>
        <v>6.5357516310456651E-2</v>
      </c>
      <c r="Z3">
        <f t="shared" ref="Z3:Z33" si="4">IF(COUNT($E3,$H3,$I3,$M3,$O3,$P3,$S3)&gt;3.9,(AVERAGE($E3,$H3,$I3,$M3,$O3,$P3,$S3)),"")</f>
        <v>6.1111111111111116E-2</v>
      </c>
      <c r="AA3">
        <f t="shared" ref="AA3:AA33" si="5">IF(COUNT($E3,$H3,$I3,$M3,$O3,$P3,$S3)&gt;3.9,(STDEV($E3,$H3,$I3,$M3,$O3,$P3,$S3))/(SQRT(COUNT($E3,$H3,$I3,$M3,$O3,$P3,$S3))),"")</f>
        <v>2.9080560729560889E-2</v>
      </c>
    </row>
    <row r="4" spans="1:27" x14ac:dyDescent="0.3">
      <c r="A4" s="4">
        <v>1989</v>
      </c>
      <c r="B4" s="5">
        <v>0.1</v>
      </c>
      <c r="C4" s="5">
        <v>0</v>
      </c>
      <c r="D4" s="5">
        <v>0.05</v>
      </c>
      <c r="E4" s="5">
        <v>0.125</v>
      </c>
      <c r="F4" s="5">
        <v>0</v>
      </c>
      <c r="G4" s="5">
        <v>0.15000000000000002</v>
      </c>
      <c r="H4" s="5">
        <v>0.15000000000000002</v>
      </c>
      <c r="I4" s="5">
        <v>0.16666666666666666</v>
      </c>
      <c r="J4" s="5">
        <v>7.5000000000000011E-2</v>
      </c>
      <c r="K4" s="5">
        <v>0.3</v>
      </c>
      <c r="L4" s="5">
        <v>0.1</v>
      </c>
      <c r="M4" s="5">
        <v>0.2</v>
      </c>
      <c r="N4" s="5">
        <v>0.13333333333333333</v>
      </c>
      <c r="O4" s="5">
        <v>0.3</v>
      </c>
      <c r="P4" s="5">
        <v>0</v>
      </c>
      <c r="Q4" s="5">
        <v>0.15000000000000002</v>
      </c>
      <c r="R4" s="5">
        <v>0.15000000000000002</v>
      </c>
      <c r="S4" s="5" t="s">
        <v>33</v>
      </c>
      <c r="T4" s="5">
        <v>0.10000000000000002</v>
      </c>
      <c r="U4" s="5">
        <v>0</v>
      </c>
      <c r="V4">
        <f>IF(COUNT($B4,$G4,$J4,$N4,$Q4)&gt;2.9,(AVERAGE($B4,$G4,$J4,$N4,$Q4)),"")</f>
        <v>0.12166666666666667</v>
      </c>
      <c r="W4">
        <f t="shared" si="1"/>
        <v>1.4813657362192645E-2</v>
      </c>
      <c r="X4">
        <f t="shared" si="2"/>
        <v>9.9999999999999992E-2</v>
      </c>
      <c r="Y4">
        <f t="shared" si="3"/>
        <v>3.9339789623472163E-2</v>
      </c>
      <c r="Z4">
        <f t="shared" si="4"/>
        <v>0.15694444444444444</v>
      </c>
      <c r="AA4">
        <f t="shared" si="5"/>
        <v>4.0047232915615176E-2</v>
      </c>
    </row>
    <row r="5" spans="1:27" x14ac:dyDescent="0.3">
      <c r="A5" s="4">
        <v>1990</v>
      </c>
      <c r="B5" s="5">
        <v>0</v>
      </c>
      <c r="C5" s="5" t="s">
        <v>33</v>
      </c>
      <c r="D5" s="5" t="s">
        <v>33</v>
      </c>
      <c r="E5" s="5" t="s">
        <v>33</v>
      </c>
      <c r="F5" s="5">
        <v>0</v>
      </c>
      <c r="G5" s="5" t="s">
        <v>33</v>
      </c>
      <c r="H5" s="5" t="s">
        <v>33</v>
      </c>
      <c r="I5" s="5">
        <v>0</v>
      </c>
      <c r="J5" s="5" t="s">
        <v>33</v>
      </c>
      <c r="K5" s="5">
        <v>3.3333333333333333E-2</v>
      </c>
      <c r="L5" s="5">
        <v>0</v>
      </c>
      <c r="M5" s="5" t="s">
        <v>33</v>
      </c>
      <c r="N5" s="5">
        <v>0.25</v>
      </c>
      <c r="O5" s="5" t="s">
        <v>33</v>
      </c>
      <c r="P5" s="5">
        <v>5.000000000000001E-2</v>
      </c>
      <c r="Q5" s="5" t="s">
        <v>33</v>
      </c>
      <c r="R5" s="5" t="s">
        <v>33</v>
      </c>
      <c r="S5" s="5" t="s">
        <v>33</v>
      </c>
      <c r="T5" s="5" t="s">
        <v>33</v>
      </c>
      <c r="U5" s="5" t="s">
        <v>33</v>
      </c>
      <c r="V5" t="str">
        <f t="shared" si="0"/>
        <v/>
      </c>
      <c r="W5" t="str">
        <f t="shared" si="1"/>
        <v/>
      </c>
      <c r="X5" t="str">
        <f t="shared" si="2"/>
        <v/>
      </c>
      <c r="Y5" t="str">
        <f t="shared" si="3"/>
        <v/>
      </c>
      <c r="Z5" t="str">
        <f t="shared" si="4"/>
        <v/>
      </c>
      <c r="AA5" t="str">
        <f t="shared" si="5"/>
        <v/>
      </c>
    </row>
    <row r="6" spans="1:27" x14ac:dyDescent="0.3">
      <c r="A6" s="4">
        <v>1991</v>
      </c>
      <c r="B6" s="5">
        <v>3.3333333333333333E-2</v>
      </c>
      <c r="C6" s="5">
        <v>2.5000000000000001E-2</v>
      </c>
      <c r="D6" s="5">
        <v>0</v>
      </c>
      <c r="E6" s="5">
        <v>0</v>
      </c>
      <c r="F6" s="5">
        <v>0</v>
      </c>
      <c r="G6" s="5">
        <v>0</v>
      </c>
      <c r="H6" s="5">
        <v>0</v>
      </c>
      <c r="I6" s="5">
        <v>0</v>
      </c>
      <c r="J6" s="5">
        <v>2.5000000000000001E-2</v>
      </c>
      <c r="K6" s="5">
        <v>0</v>
      </c>
      <c r="L6" s="5">
        <v>0</v>
      </c>
      <c r="M6" s="5">
        <v>0.05</v>
      </c>
      <c r="N6" s="5">
        <v>0.15</v>
      </c>
      <c r="O6" s="5">
        <v>0</v>
      </c>
      <c r="P6" s="5">
        <v>0</v>
      </c>
      <c r="Q6" s="5">
        <v>0</v>
      </c>
      <c r="R6" s="5">
        <v>2.5000000000000001E-2</v>
      </c>
      <c r="S6" s="5" t="s">
        <v>33</v>
      </c>
      <c r="T6" s="5">
        <v>0</v>
      </c>
      <c r="U6" s="5">
        <v>0</v>
      </c>
      <c r="V6">
        <f t="shared" si="0"/>
        <v>4.1666666666666664E-2</v>
      </c>
      <c r="W6">
        <f t="shared" si="1"/>
        <v>2.7888667551135851E-2</v>
      </c>
      <c r="X6">
        <f t="shared" si="2"/>
        <v>7.1428571428571435E-3</v>
      </c>
      <c r="Y6">
        <f t="shared" si="3"/>
        <v>4.6106944597707348E-3</v>
      </c>
      <c r="Z6">
        <f t="shared" si="4"/>
        <v>8.3333333333333332E-3</v>
      </c>
      <c r="AA6">
        <f t="shared" si="5"/>
        <v>8.333333333333335E-3</v>
      </c>
    </row>
    <row r="7" spans="1:27" x14ac:dyDescent="0.3">
      <c r="A7" s="4">
        <v>1992</v>
      </c>
      <c r="B7" s="5">
        <v>0.05</v>
      </c>
      <c r="C7" s="5">
        <v>0.05</v>
      </c>
      <c r="D7" s="5">
        <v>0</v>
      </c>
      <c r="E7" s="5">
        <v>0.125</v>
      </c>
      <c r="F7" s="5">
        <v>0</v>
      </c>
      <c r="G7" s="5">
        <v>4.4444444444444446E-2</v>
      </c>
      <c r="H7" s="5">
        <v>0.3</v>
      </c>
      <c r="I7" s="5">
        <v>1</v>
      </c>
      <c r="J7" s="5">
        <v>0.125</v>
      </c>
      <c r="K7" s="5">
        <v>0.3</v>
      </c>
      <c r="L7" s="5">
        <v>0.05</v>
      </c>
      <c r="M7" s="5">
        <v>0.05</v>
      </c>
      <c r="N7" s="5">
        <v>0.13333333333333333</v>
      </c>
      <c r="O7" s="5">
        <v>0.05</v>
      </c>
      <c r="P7" s="5">
        <v>8.3333333333333329E-2</v>
      </c>
      <c r="Q7" s="5">
        <v>0</v>
      </c>
      <c r="R7" s="5">
        <v>7.5000000000000011E-2</v>
      </c>
      <c r="S7" s="5" t="s">
        <v>33</v>
      </c>
      <c r="T7" s="5" t="s">
        <v>33</v>
      </c>
      <c r="U7" s="5">
        <v>0.45</v>
      </c>
      <c r="V7">
        <f t="shared" si="0"/>
        <v>7.0555555555555552E-2</v>
      </c>
      <c r="W7">
        <f t="shared" si="1"/>
        <v>2.5482988758177148E-2</v>
      </c>
      <c r="X7">
        <f t="shared" si="2"/>
        <v>7.9166666666666663E-2</v>
      </c>
      <c r="Y7">
        <f t="shared" si="3"/>
        <v>4.5833333333333337E-2</v>
      </c>
      <c r="Z7">
        <f t="shared" si="4"/>
        <v>0.26805555555555555</v>
      </c>
      <c r="AA7">
        <f t="shared" si="5"/>
        <v>0.15126651527015259</v>
      </c>
    </row>
    <row r="8" spans="1:27" x14ac:dyDescent="0.3">
      <c r="A8" s="4">
        <v>1993</v>
      </c>
      <c r="B8" s="5">
        <v>0.2</v>
      </c>
      <c r="C8" s="5">
        <v>0.13333333333333333</v>
      </c>
      <c r="D8" s="5" t="s">
        <v>33</v>
      </c>
      <c r="E8" s="5" t="s">
        <v>33</v>
      </c>
      <c r="F8" s="5">
        <v>6.6666666666666666E-2</v>
      </c>
      <c r="G8" s="5" t="s">
        <v>33</v>
      </c>
      <c r="H8" s="5">
        <v>0.15000000000000002</v>
      </c>
      <c r="I8" s="5">
        <v>0.2</v>
      </c>
      <c r="J8" s="5" t="s">
        <v>33</v>
      </c>
      <c r="K8" s="5">
        <v>0</v>
      </c>
      <c r="L8" s="5" t="s">
        <v>33</v>
      </c>
      <c r="M8" s="5">
        <v>6.6666666666666666E-2</v>
      </c>
      <c r="N8" s="5">
        <v>0.33333333333333331</v>
      </c>
      <c r="O8" s="5">
        <v>3.3333333333333333E-2</v>
      </c>
      <c r="P8" s="5" t="s">
        <v>33</v>
      </c>
      <c r="Q8" s="5" t="s">
        <v>33</v>
      </c>
      <c r="R8" s="5">
        <v>0.10000000000000002</v>
      </c>
      <c r="S8" s="5" t="s">
        <v>33</v>
      </c>
      <c r="T8" s="5" t="s">
        <v>33</v>
      </c>
      <c r="U8" s="5">
        <v>0.53333333333333333</v>
      </c>
      <c r="V8" t="str">
        <f t="shared" si="0"/>
        <v/>
      </c>
      <c r="W8" t="str">
        <f t="shared" si="1"/>
        <v/>
      </c>
      <c r="X8">
        <f>IF(COUNT($C8,$D8,$F8,$K8,$L8,$R8,$T8)&gt;3.9,(AVERAGE($C8,$D8,$F8,$K8,$L8,$R8,$T8)),"")</f>
        <v>7.5000000000000011E-2</v>
      </c>
      <c r="Y8">
        <f t="shared" si="3"/>
        <v>2.846375212766555E-2</v>
      </c>
      <c r="Z8">
        <f t="shared" si="4"/>
        <v>0.1125</v>
      </c>
      <c r="AA8">
        <f t="shared" si="5"/>
        <v>3.8112285372256235E-2</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0"/>
        <v/>
      </c>
      <c r="W9" t="str">
        <f t="shared" si="1"/>
        <v/>
      </c>
      <c r="X9" t="str">
        <f t="shared" si="2"/>
        <v/>
      </c>
      <c r="Y9" t="str">
        <f t="shared" si="3"/>
        <v/>
      </c>
      <c r="Z9" t="str">
        <f t="shared" si="4"/>
        <v/>
      </c>
      <c r="AA9" t="str">
        <f t="shared" si="5"/>
        <v/>
      </c>
    </row>
    <row r="10" spans="1:27" x14ac:dyDescent="0.3">
      <c r="A10" s="4">
        <v>1995</v>
      </c>
      <c r="B10" s="5"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T10" s="5" t="s">
        <v>33</v>
      </c>
      <c r="U10" s="5" t="s">
        <v>33</v>
      </c>
      <c r="V10" t="str">
        <f t="shared" si="0"/>
        <v/>
      </c>
      <c r="W10" t="str">
        <f t="shared" si="1"/>
        <v/>
      </c>
      <c r="X10" t="str">
        <f t="shared" si="2"/>
        <v/>
      </c>
      <c r="Y10" t="str">
        <f t="shared" si="3"/>
        <v/>
      </c>
      <c r="Z10" t="str">
        <f t="shared" si="4"/>
        <v/>
      </c>
      <c r="AA10" t="str">
        <f t="shared" si="5"/>
        <v/>
      </c>
    </row>
    <row r="11" spans="1:27" x14ac:dyDescent="0.3">
      <c r="A11" s="4">
        <v>1996</v>
      </c>
      <c r="B11" s="5"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T11" s="5" t="s">
        <v>33</v>
      </c>
      <c r="U11" s="5" t="s">
        <v>33</v>
      </c>
      <c r="V11" t="str">
        <f t="shared" si="0"/>
        <v/>
      </c>
      <c r="W11" t="str">
        <f t="shared" si="1"/>
        <v/>
      </c>
      <c r="X11" t="str">
        <f t="shared" si="2"/>
        <v/>
      </c>
      <c r="Y11" t="str">
        <f t="shared" si="3"/>
        <v/>
      </c>
      <c r="Z11" t="str">
        <f t="shared" si="4"/>
        <v/>
      </c>
      <c r="AA11" t="str">
        <f t="shared" si="5"/>
        <v/>
      </c>
    </row>
    <row r="12" spans="1:27" x14ac:dyDescent="0.3">
      <c r="A12" s="4">
        <v>1997</v>
      </c>
      <c r="B12" s="5" t="s">
        <v>33</v>
      </c>
      <c r="C12" s="5" t="s">
        <v>33</v>
      </c>
      <c r="D12" s="5" t="s">
        <v>33</v>
      </c>
      <c r="E12" s="5" t="s">
        <v>33</v>
      </c>
      <c r="F12" s="5" t="s">
        <v>33</v>
      </c>
      <c r="G12" s="5" t="s">
        <v>33</v>
      </c>
      <c r="H12" s="5" t="s">
        <v>33</v>
      </c>
      <c r="I12" s="5" t="s">
        <v>33</v>
      </c>
      <c r="J12" s="5" t="s">
        <v>33</v>
      </c>
      <c r="K12" s="5" t="s">
        <v>33</v>
      </c>
      <c r="L12" s="5" t="s">
        <v>33</v>
      </c>
      <c r="M12" s="5" t="s">
        <v>33</v>
      </c>
      <c r="N12" s="5" t="s">
        <v>33</v>
      </c>
      <c r="O12" s="5" t="s">
        <v>33</v>
      </c>
      <c r="P12" s="5">
        <v>7.8555555555555559E-2</v>
      </c>
      <c r="Q12" s="5" t="s">
        <v>33</v>
      </c>
      <c r="R12" s="5" t="s">
        <v>33</v>
      </c>
      <c r="S12" s="5" t="s">
        <v>33</v>
      </c>
      <c r="T12" s="5" t="s">
        <v>33</v>
      </c>
      <c r="U12" s="5" t="s">
        <v>33</v>
      </c>
      <c r="V12" t="str">
        <f t="shared" si="0"/>
        <v/>
      </c>
      <c r="W12" t="str">
        <f t="shared" si="1"/>
        <v/>
      </c>
      <c r="X12" t="str">
        <f t="shared" si="2"/>
        <v/>
      </c>
      <c r="Y12" t="str">
        <f t="shared" si="3"/>
        <v/>
      </c>
      <c r="Z12" t="str">
        <f t="shared" si="4"/>
        <v/>
      </c>
      <c r="AA12" t="str">
        <f t="shared" si="5"/>
        <v/>
      </c>
    </row>
    <row r="13" spans="1:27" x14ac:dyDescent="0.3">
      <c r="A13" s="4">
        <v>1998</v>
      </c>
      <c r="B13" s="5"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v>0.12</v>
      </c>
      <c r="Q13" s="5" t="s">
        <v>33</v>
      </c>
      <c r="R13" s="5" t="s">
        <v>33</v>
      </c>
      <c r="S13" s="5" t="s">
        <v>33</v>
      </c>
      <c r="T13" s="5" t="s">
        <v>33</v>
      </c>
      <c r="U13" s="5" t="s">
        <v>33</v>
      </c>
      <c r="V13" t="str">
        <f t="shared" si="0"/>
        <v/>
      </c>
      <c r="W13" t="str">
        <f t="shared" si="1"/>
        <v/>
      </c>
      <c r="X13" t="str">
        <f t="shared" si="2"/>
        <v/>
      </c>
      <c r="Y13" t="str">
        <f t="shared" si="3"/>
        <v/>
      </c>
      <c r="Z13" t="str">
        <f t="shared" si="4"/>
        <v/>
      </c>
      <c r="AA13" t="str">
        <f t="shared" si="5"/>
        <v/>
      </c>
    </row>
    <row r="14" spans="1:27" x14ac:dyDescent="0.3">
      <c r="A14" s="4">
        <v>1999</v>
      </c>
      <c r="B14" s="5" t="s">
        <v>33</v>
      </c>
      <c r="C14" s="5" t="s">
        <v>33</v>
      </c>
      <c r="D14" s="5" t="s">
        <v>33</v>
      </c>
      <c r="E14" s="5" t="s">
        <v>33</v>
      </c>
      <c r="F14" s="5" t="s">
        <v>33</v>
      </c>
      <c r="G14" s="5" t="s">
        <v>33</v>
      </c>
      <c r="H14" s="5" t="s">
        <v>33</v>
      </c>
      <c r="I14" s="5" t="s">
        <v>33</v>
      </c>
      <c r="J14" s="5" t="s">
        <v>33</v>
      </c>
      <c r="K14" s="5" t="s">
        <v>33</v>
      </c>
      <c r="L14" s="5" t="s">
        <v>33</v>
      </c>
      <c r="M14" s="5" t="s">
        <v>33</v>
      </c>
      <c r="N14" s="5" t="s">
        <v>33</v>
      </c>
      <c r="O14" s="5" t="s">
        <v>33</v>
      </c>
      <c r="P14" s="5">
        <v>6.6666666666666666E-2</v>
      </c>
      <c r="Q14" s="5" t="s">
        <v>33</v>
      </c>
      <c r="R14" s="5" t="s">
        <v>33</v>
      </c>
      <c r="S14" s="5" t="s">
        <v>33</v>
      </c>
      <c r="T14" s="5" t="s">
        <v>33</v>
      </c>
      <c r="U14" s="5" t="s">
        <v>33</v>
      </c>
      <c r="V14" t="str">
        <f t="shared" si="0"/>
        <v/>
      </c>
      <c r="W14" t="str">
        <f t="shared" si="1"/>
        <v/>
      </c>
      <c r="X14" t="str">
        <f t="shared" si="2"/>
        <v/>
      </c>
      <c r="Y14" t="str">
        <f t="shared" si="3"/>
        <v/>
      </c>
      <c r="Z14" t="str">
        <f t="shared" si="4"/>
        <v/>
      </c>
      <c r="AA14" t="str">
        <f t="shared" si="5"/>
        <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0"/>
        <v/>
      </c>
      <c r="W15" t="str">
        <f t="shared" si="1"/>
        <v/>
      </c>
      <c r="X15" t="str">
        <f t="shared" si="2"/>
        <v/>
      </c>
      <c r="Y15" t="str">
        <f t="shared" si="3"/>
        <v/>
      </c>
      <c r="Z15" t="str">
        <f t="shared" si="4"/>
        <v/>
      </c>
      <c r="AA15" t="str">
        <f t="shared" si="5"/>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0"/>
        <v/>
      </c>
      <c r="W16" t="str">
        <f t="shared" si="1"/>
        <v/>
      </c>
      <c r="X16" t="str">
        <f t="shared" si="2"/>
        <v/>
      </c>
      <c r="Y16" t="str">
        <f t="shared" si="3"/>
        <v/>
      </c>
      <c r="Z16" t="str">
        <f t="shared" si="4"/>
        <v/>
      </c>
      <c r="AA16" t="str">
        <f t="shared" si="5"/>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0"/>
        <v/>
      </c>
      <c r="W17" t="str">
        <f t="shared" si="1"/>
        <v/>
      </c>
      <c r="X17" t="str">
        <f t="shared" si="2"/>
        <v/>
      </c>
      <c r="Y17" t="str">
        <f t="shared" si="3"/>
        <v/>
      </c>
      <c r="Z17" t="str">
        <f t="shared" si="4"/>
        <v/>
      </c>
      <c r="AA17" t="str">
        <f t="shared" si="5"/>
        <v/>
      </c>
    </row>
    <row r="18" spans="1:27" x14ac:dyDescent="0.3">
      <c r="A18" s="4">
        <v>2003</v>
      </c>
      <c r="B18" s="5" t="s">
        <v>33</v>
      </c>
      <c r="C18" s="5" t="s">
        <v>33</v>
      </c>
      <c r="D18" s="5" t="s">
        <v>33</v>
      </c>
      <c r="E18" s="5" t="s">
        <v>33</v>
      </c>
      <c r="F18" s="5" t="s">
        <v>33</v>
      </c>
      <c r="G18" s="5" t="s">
        <v>33</v>
      </c>
      <c r="H18" s="5" t="s">
        <v>33</v>
      </c>
      <c r="I18" s="5" t="s">
        <v>33</v>
      </c>
      <c r="J18" s="5" t="s">
        <v>33</v>
      </c>
      <c r="K18" s="5" t="s">
        <v>33</v>
      </c>
      <c r="L18" s="5" t="s">
        <v>33</v>
      </c>
      <c r="M18" s="5" t="s">
        <v>33</v>
      </c>
      <c r="N18" s="5" t="s">
        <v>33</v>
      </c>
      <c r="O18" s="5" t="s">
        <v>33</v>
      </c>
      <c r="P18" s="5" t="s">
        <v>33</v>
      </c>
      <c r="Q18" s="5" t="s">
        <v>33</v>
      </c>
      <c r="R18" s="5" t="s">
        <v>33</v>
      </c>
      <c r="S18" s="5" t="s">
        <v>33</v>
      </c>
      <c r="T18" s="5" t="s">
        <v>33</v>
      </c>
      <c r="U18" s="5" t="s">
        <v>33</v>
      </c>
      <c r="V18" t="str">
        <f t="shared" si="0"/>
        <v/>
      </c>
      <c r="W18" t="str">
        <f t="shared" si="1"/>
        <v/>
      </c>
      <c r="X18" t="str">
        <f t="shared" si="2"/>
        <v/>
      </c>
      <c r="Y18" t="str">
        <f t="shared" si="3"/>
        <v/>
      </c>
      <c r="Z18" t="str">
        <f t="shared" si="4"/>
        <v/>
      </c>
      <c r="AA18" t="str">
        <f t="shared" si="5"/>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0"/>
        <v/>
      </c>
      <c r="W19" t="str">
        <f t="shared" si="1"/>
        <v/>
      </c>
      <c r="X19" t="str">
        <f t="shared" si="2"/>
        <v/>
      </c>
      <c r="Y19" t="str">
        <f t="shared" si="3"/>
        <v/>
      </c>
      <c r="Z19" t="str">
        <f t="shared" si="4"/>
        <v/>
      </c>
      <c r="AA19" t="str">
        <f t="shared" si="5"/>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0"/>
        <v/>
      </c>
      <c r="W20" t="str">
        <f t="shared" si="1"/>
        <v/>
      </c>
      <c r="X20" t="str">
        <f t="shared" si="2"/>
        <v/>
      </c>
      <c r="Y20" t="str">
        <f t="shared" si="3"/>
        <v/>
      </c>
      <c r="Z20" t="str">
        <f t="shared" si="4"/>
        <v/>
      </c>
      <c r="AA20" t="str">
        <f t="shared" si="5"/>
        <v/>
      </c>
    </row>
    <row r="21" spans="1:27" x14ac:dyDescent="0.3">
      <c r="A21" s="4">
        <v>2006</v>
      </c>
      <c r="B21" s="5" t="s">
        <v>33</v>
      </c>
      <c r="C21" s="5" t="s">
        <v>33</v>
      </c>
      <c r="D21" s="5" t="s">
        <v>33</v>
      </c>
      <c r="E21" s="5" t="s">
        <v>33</v>
      </c>
      <c r="F21" s="5" t="s">
        <v>33</v>
      </c>
      <c r="G21" s="5" t="s">
        <v>33</v>
      </c>
      <c r="H21" s="5" t="s">
        <v>33</v>
      </c>
      <c r="I21" s="5" t="s">
        <v>33</v>
      </c>
      <c r="J21" s="5" t="s">
        <v>33</v>
      </c>
      <c r="K21" s="5" t="s">
        <v>33</v>
      </c>
      <c r="L21" s="5" t="s">
        <v>33</v>
      </c>
      <c r="M21" s="5" t="s">
        <v>33</v>
      </c>
      <c r="N21" s="5" t="s">
        <v>33</v>
      </c>
      <c r="O21" s="5" t="s">
        <v>33</v>
      </c>
      <c r="P21" s="5" t="s">
        <v>33</v>
      </c>
      <c r="Q21" s="5" t="s">
        <v>33</v>
      </c>
      <c r="R21" s="5" t="s">
        <v>33</v>
      </c>
      <c r="S21" s="5" t="s">
        <v>33</v>
      </c>
      <c r="T21" s="5" t="s">
        <v>33</v>
      </c>
      <c r="U21" s="5" t="s">
        <v>33</v>
      </c>
      <c r="V21" t="str">
        <f t="shared" si="0"/>
        <v/>
      </c>
      <c r="W21" t="str">
        <f t="shared" si="1"/>
        <v/>
      </c>
      <c r="X21" t="str">
        <f t="shared" si="2"/>
        <v/>
      </c>
      <c r="Y21" t="str">
        <f t="shared" si="3"/>
        <v/>
      </c>
      <c r="Z21" t="str">
        <f t="shared" si="4"/>
        <v/>
      </c>
      <c r="AA21" t="str">
        <f t="shared" si="5"/>
        <v/>
      </c>
    </row>
    <row r="22" spans="1:27" x14ac:dyDescent="0.3">
      <c r="A22" s="4">
        <v>2007</v>
      </c>
      <c r="B22" s="5" t="s">
        <v>33</v>
      </c>
      <c r="C22" s="5">
        <v>1.4999999999999999E-2</v>
      </c>
      <c r="D22" s="5">
        <v>0</v>
      </c>
      <c r="E22" s="5">
        <v>0</v>
      </c>
      <c r="F22" s="5">
        <v>0</v>
      </c>
      <c r="G22" s="5">
        <v>0</v>
      </c>
      <c r="H22" s="5">
        <v>0</v>
      </c>
      <c r="I22" s="5">
        <v>0</v>
      </c>
      <c r="J22" s="5">
        <v>0</v>
      </c>
      <c r="K22" s="5">
        <v>0</v>
      </c>
      <c r="L22" s="5">
        <v>0</v>
      </c>
      <c r="M22" s="5">
        <v>0</v>
      </c>
      <c r="N22" s="5">
        <v>0.26</v>
      </c>
      <c r="O22" s="5">
        <v>0</v>
      </c>
      <c r="P22" s="5">
        <v>0</v>
      </c>
      <c r="Q22" s="5">
        <v>0</v>
      </c>
      <c r="R22" s="5">
        <v>0</v>
      </c>
      <c r="S22" s="5" t="s">
        <v>33</v>
      </c>
      <c r="T22" s="5">
        <v>0.123</v>
      </c>
      <c r="U22" s="5">
        <v>0</v>
      </c>
      <c r="V22">
        <f t="shared" si="0"/>
        <v>6.5000000000000002E-2</v>
      </c>
      <c r="W22">
        <f>IF(COUNT($B22,$G22,$J22,$N22,$Q22)&gt;2.9,(STDEV($B22,$G22,$J22,$N22,$Q22))/(SQRT(COUNT(B22,G22,J22,N22,Q22))),"")</f>
        <v>6.5000000000000002E-2</v>
      </c>
      <c r="X22">
        <f t="shared" si="2"/>
        <v>1.9714285714285715E-2</v>
      </c>
      <c r="Y22">
        <f t="shared" si="3"/>
        <v>1.734346904074692E-2</v>
      </c>
      <c r="Z22">
        <f>IF(COUNT($E22,$H22,$I22,$M22,$O22,$P22,$S22)&gt;3.9,(AVERAGE($E22,$H22,$I22,$M22,$O22,$P22,$S22)),"")</f>
        <v>0</v>
      </c>
      <c r="AA22">
        <f t="shared" si="5"/>
        <v>0</v>
      </c>
    </row>
    <row r="23" spans="1:27" x14ac:dyDescent="0.3">
      <c r="A23" s="4">
        <v>2008</v>
      </c>
      <c r="B23" s="5" t="s">
        <v>33</v>
      </c>
      <c r="C23" s="5" t="s">
        <v>33</v>
      </c>
      <c r="D23" s="5">
        <v>0.1125</v>
      </c>
      <c r="E23" s="5">
        <v>4.3499999999999997E-2</v>
      </c>
      <c r="F23" s="5">
        <v>6.0666666666666667E-2</v>
      </c>
      <c r="G23" s="5">
        <v>5.1999999999999998E-2</v>
      </c>
      <c r="H23" s="5">
        <v>8.199999999999999E-2</v>
      </c>
      <c r="I23" s="5">
        <v>4.7500000000000001E-2</v>
      </c>
      <c r="J23" s="5" t="s">
        <v>33</v>
      </c>
      <c r="K23" s="5">
        <v>0.105</v>
      </c>
      <c r="L23" s="5" t="s">
        <v>33</v>
      </c>
      <c r="M23" s="5">
        <v>9.9000000000000005E-2</v>
      </c>
      <c r="N23" s="5">
        <v>0</v>
      </c>
      <c r="O23" s="5">
        <v>1.4E-2</v>
      </c>
      <c r="P23" s="5" t="s">
        <v>33</v>
      </c>
      <c r="Q23" s="5">
        <v>2.4E-2</v>
      </c>
      <c r="R23" s="5" t="s">
        <v>33</v>
      </c>
      <c r="S23" s="5" t="s">
        <v>33</v>
      </c>
      <c r="T23" s="5">
        <v>8.4499999999999992E-2</v>
      </c>
      <c r="U23" s="5">
        <v>9.4500000000000001E-2</v>
      </c>
      <c r="V23">
        <f t="shared" si="0"/>
        <v>2.5333333333333333E-2</v>
      </c>
      <c r="W23">
        <f t="shared" si="1"/>
        <v>1.5025903559446193E-2</v>
      </c>
      <c r="X23">
        <f t="shared" si="2"/>
        <v>9.0666666666666673E-2</v>
      </c>
      <c r="Y23">
        <f t="shared" si="3"/>
        <v>1.1619547705865698E-2</v>
      </c>
      <c r="Z23">
        <f t="shared" si="4"/>
        <v>5.7200000000000008E-2</v>
      </c>
      <c r="AA23">
        <f t="shared" si="5"/>
        <v>1.5017156854744499E-2</v>
      </c>
    </row>
    <row r="24" spans="1:27" x14ac:dyDescent="0.3">
      <c r="A24" s="4">
        <v>2009</v>
      </c>
      <c r="B24" s="5">
        <v>1.9E-2</v>
      </c>
      <c r="C24" s="5">
        <v>0.03</v>
      </c>
      <c r="D24" s="5">
        <v>5.8000000000000003E-2</v>
      </c>
      <c r="E24" s="5">
        <v>2.5000000000000001E-2</v>
      </c>
      <c r="F24" s="5">
        <v>0.11499999999999999</v>
      </c>
      <c r="G24" s="5">
        <v>4.0777777777777774E-2</v>
      </c>
      <c r="H24" s="5">
        <v>0.19450000000000001</v>
      </c>
      <c r="I24" s="5">
        <v>6.2E-2</v>
      </c>
      <c r="J24" s="5">
        <v>8.1499999999999989E-2</v>
      </c>
      <c r="K24" s="5">
        <v>2.7666666666666669E-2</v>
      </c>
      <c r="L24" s="5">
        <v>6.0999999999999999E-2</v>
      </c>
      <c r="M24" s="5">
        <v>0.67500000000000004</v>
      </c>
      <c r="N24" s="5">
        <v>6.933333333333333E-2</v>
      </c>
      <c r="O24" s="5">
        <v>6.7500000000000004E-2</v>
      </c>
      <c r="P24" s="5">
        <v>6.6250000000000003E-2</v>
      </c>
      <c r="Q24" s="5">
        <v>8.7999999999999995E-2</v>
      </c>
      <c r="R24" s="5">
        <v>5.3499999999999992E-2</v>
      </c>
      <c r="S24" s="5" t="s">
        <v>33</v>
      </c>
      <c r="T24" s="5">
        <v>5.7500000000000002E-2</v>
      </c>
      <c r="U24" s="5">
        <v>0.13</v>
      </c>
      <c r="V24">
        <f t="shared" si="0"/>
        <v>5.9722222222222218E-2</v>
      </c>
      <c r="W24">
        <f t="shared" si="1"/>
        <v>1.300666970404505E-2</v>
      </c>
      <c r="X24">
        <f t="shared" si="2"/>
        <v>5.7523809523809519E-2</v>
      </c>
      <c r="Y24">
        <f>IF(COUNT($C24,$D24,$F24,$K24,$L24,$R24,$T24)&gt;3.9,(STDEV($C24,$D24,$F24,$K24,$L24,$R24,$T24))/(SQRT(COUNT($C24,$D24,$F24,$K24,$L24,$R24,$T24))),"")</f>
        <v>1.0890170108343681E-2</v>
      </c>
      <c r="Z24">
        <f t="shared" si="4"/>
        <v>0.18170833333333333</v>
      </c>
      <c r="AA24">
        <f t="shared" si="5"/>
        <v>0.10144983195046597</v>
      </c>
    </row>
    <row r="25" spans="1:27" x14ac:dyDescent="0.3">
      <c r="A25" s="4">
        <v>2010</v>
      </c>
      <c r="B25" s="5" t="s">
        <v>33</v>
      </c>
      <c r="C25" s="5" t="s">
        <v>33</v>
      </c>
      <c r="D25" s="5" t="s">
        <v>33</v>
      </c>
      <c r="E25" s="5" t="s">
        <v>33</v>
      </c>
      <c r="F25" s="5">
        <v>0</v>
      </c>
      <c r="G25" s="5" t="s">
        <v>33</v>
      </c>
      <c r="H25" s="5">
        <v>0</v>
      </c>
      <c r="I25" s="5">
        <v>0</v>
      </c>
      <c r="J25" s="5" t="s">
        <v>33</v>
      </c>
      <c r="K25" s="5">
        <v>0</v>
      </c>
      <c r="L25" s="5" t="s">
        <v>33</v>
      </c>
      <c r="M25" s="5" t="s">
        <v>33</v>
      </c>
      <c r="N25" s="5">
        <v>0</v>
      </c>
      <c r="O25" s="5">
        <v>8.5000000000000006E-2</v>
      </c>
      <c r="P25" s="5" t="s">
        <v>33</v>
      </c>
      <c r="Q25" s="5">
        <v>0</v>
      </c>
      <c r="R25" s="5" t="s">
        <v>33</v>
      </c>
      <c r="S25" s="5" t="s">
        <v>33</v>
      </c>
      <c r="T25" s="5" t="s">
        <v>33</v>
      </c>
      <c r="U25" s="5" t="s">
        <v>33</v>
      </c>
      <c r="V25" t="str">
        <f t="shared" si="0"/>
        <v/>
      </c>
      <c r="W25" t="str">
        <f t="shared" si="1"/>
        <v/>
      </c>
      <c r="X25" t="str">
        <f t="shared" si="2"/>
        <v/>
      </c>
      <c r="Y25" t="str">
        <f t="shared" si="3"/>
        <v/>
      </c>
      <c r="Z25" t="str">
        <f t="shared" si="4"/>
        <v/>
      </c>
      <c r="AA25" t="str">
        <f t="shared" si="5"/>
        <v/>
      </c>
    </row>
    <row r="26" spans="1:27" x14ac:dyDescent="0.3">
      <c r="A26" s="4">
        <v>2011</v>
      </c>
      <c r="B26" s="5" t="s">
        <v>33</v>
      </c>
      <c r="C26" s="5">
        <v>0</v>
      </c>
      <c r="D26" s="5" t="s">
        <v>33</v>
      </c>
      <c r="E26" s="5" t="s">
        <v>33</v>
      </c>
      <c r="F26" s="5" t="s">
        <v>33</v>
      </c>
      <c r="G26" s="5" t="s">
        <v>33</v>
      </c>
      <c r="H26" s="5" t="s">
        <v>33</v>
      </c>
      <c r="I26" s="5" t="s">
        <v>33</v>
      </c>
      <c r="J26" s="5" t="s">
        <v>33</v>
      </c>
      <c r="K26" s="5" t="s">
        <v>33</v>
      </c>
      <c r="L26" s="5">
        <v>0</v>
      </c>
      <c r="M26" s="5" t="s">
        <v>33</v>
      </c>
      <c r="N26" s="5" t="s">
        <v>33</v>
      </c>
      <c r="O26" s="5" t="s">
        <v>33</v>
      </c>
      <c r="P26" s="5">
        <v>0</v>
      </c>
      <c r="Q26" s="5" t="s">
        <v>33</v>
      </c>
      <c r="R26" s="5">
        <v>0</v>
      </c>
      <c r="S26" s="5" t="s">
        <v>33</v>
      </c>
      <c r="T26" s="5" t="s">
        <v>33</v>
      </c>
      <c r="U26" s="5" t="s">
        <v>33</v>
      </c>
      <c r="V26" t="str">
        <f t="shared" si="0"/>
        <v/>
      </c>
      <c r="W26" t="str">
        <f t="shared" si="1"/>
        <v/>
      </c>
      <c r="X26" t="str">
        <f>IF(COUNT($C26,$D26,$F26,$K26,$L26,$R26,$T26)&gt;3.9,(AVERAGE($C26,$D26,$F26,$K26,$L26,$R26,$T26)),"")</f>
        <v/>
      </c>
      <c r="Y26" t="str">
        <f t="shared" si="3"/>
        <v/>
      </c>
      <c r="Z26" t="str">
        <f t="shared" si="4"/>
        <v/>
      </c>
      <c r="AA26" t="str">
        <f t="shared" si="5"/>
        <v/>
      </c>
    </row>
    <row r="27" spans="1:27" x14ac:dyDescent="0.3">
      <c r="A27" s="4">
        <v>2012</v>
      </c>
      <c r="B27" s="5" t="s">
        <v>33</v>
      </c>
      <c r="C27" s="5" t="s">
        <v>33</v>
      </c>
      <c r="D27" s="5">
        <v>0</v>
      </c>
      <c r="E27" s="5">
        <v>0</v>
      </c>
      <c r="F27" s="5" t="s">
        <v>33</v>
      </c>
      <c r="G27" s="5" t="s">
        <v>33</v>
      </c>
      <c r="H27" s="5" t="s">
        <v>33</v>
      </c>
      <c r="I27" s="5" t="s">
        <v>33</v>
      </c>
      <c r="J27" s="5">
        <v>8.3999999999999991E-2</v>
      </c>
      <c r="K27" s="5">
        <v>0</v>
      </c>
      <c r="L27" s="5" t="s">
        <v>33</v>
      </c>
      <c r="M27" s="5">
        <v>0</v>
      </c>
      <c r="N27" s="5" t="s">
        <v>33</v>
      </c>
      <c r="O27" s="5">
        <v>0.11</v>
      </c>
      <c r="P27" s="5" t="s">
        <v>33</v>
      </c>
      <c r="Q27" s="5" t="s">
        <v>33</v>
      </c>
      <c r="R27" s="5" t="s">
        <v>33</v>
      </c>
      <c r="S27" s="5" t="s">
        <v>33</v>
      </c>
      <c r="T27" s="5">
        <v>0</v>
      </c>
      <c r="U27" s="5" t="s">
        <v>33</v>
      </c>
      <c r="V27" t="str">
        <f t="shared" si="0"/>
        <v/>
      </c>
      <c r="W27" t="str">
        <f t="shared" si="1"/>
        <v/>
      </c>
      <c r="X27" t="str">
        <f t="shared" si="2"/>
        <v/>
      </c>
      <c r="Y27" t="str">
        <f t="shared" si="3"/>
        <v/>
      </c>
      <c r="Z27" t="str">
        <f t="shared" si="4"/>
        <v/>
      </c>
      <c r="AA27" t="str">
        <f t="shared" si="5"/>
        <v/>
      </c>
    </row>
    <row r="28" spans="1:27" x14ac:dyDescent="0.3">
      <c r="A28" s="4">
        <v>2013</v>
      </c>
      <c r="B28" s="5">
        <v>5.3999999999999999E-2</v>
      </c>
      <c r="C28" s="5">
        <v>0.11</v>
      </c>
      <c r="D28" s="5">
        <v>0.02</v>
      </c>
      <c r="E28" s="5">
        <v>4.4999999999999998E-2</v>
      </c>
      <c r="F28" s="5" t="s">
        <v>33</v>
      </c>
      <c r="G28" s="5">
        <v>8.4000000000000005E-2</v>
      </c>
      <c r="H28" s="5" t="s">
        <v>33</v>
      </c>
      <c r="I28" s="5" t="s">
        <v>33</v>
      </c>
      <c r="J28" s="5" t="s">
        <v>33</v>
      </c>
      <c r="K28" s="5">
        <v>3.2500000000000001E-2</v>
      </c>
      <c r="L28" s="5">
        <v>0</v>
      </c>
      <c r="M28" s="5" t="s">
        <v>33</v>
      </c>
      <c r="N28" s="5">
        <v>8.1000000000000003E-2</v>
      </c>
      <c r="O28" s="5" t="s">
        <v>33</v>
      </c>
      <c r="P28" s="5">
        <v>0</v>
      </c>
      <c r="Q28" s="5" t="s">
        <v>33</v>
      </c>
      <c r="R28" s="5" t="s">
        <v>33</v>
      </c>
      <c r="S28" s="5" t="s">
        <v>33</v>
      </c>
      <c r="T28" s="5" t="s">
        <v>33</v>
      </c>
      <c r="U28" s="5" t="s">
        <v>33</v>
      </c>
      <c r="V28">
        <f t="shared" si="0"/>
        <v>7.3000000000000009E-2</v>
      </c>
      <c r="W28">
        <f t="shared" si="1"/>
        <v>9.5393920141694077E-3</v>
      </c>
      <c r="X28">
        <f t="shared" si="2"/>
        <v>4.0625000000000001E-2</v>
      </c>
      <c r="Y28">
        <f t="shared" si="3"/>
        <v>2.4073996171526373E-2</v>
      </c>
      <c r="Z28" t="str">
        <f t="shared" si="4"/>
        <v/>
      </c>
      <c r="AA28" t="str">
        <f t="shared" si="5"/>
        <v/>
      </c>
    </row>
    <row r="29" spans="1:27" x14ac:dyDescent="0.3">
      <c r="A29" s="4">
        <v>2014</v>
      </c>
      <c r="B29" s="5">
        <v>9.2100000000000001E-2</v>
      </c>
      <c r="C29" s="5">
        <v>8.3599999999999994E-2</v>
      </c>
      <c r="D29" s="5">
        <v>9.1899999999999996E-2</v>
      </c>
      <c r="E29" s="5" t="s">
        <v>33</v>
      </c>
      <c r="F29" s="5" t="s">
        <v>33</v>
      </c>
      <c r="G29" s="5">
        <v>0.124</v>
      </c>
      <c r="H29" s="5" t="s">
        <v>33</v>
      </c>
      <c r="I29" s="5" t="s">
        <v>33</v>
      </c>
      <c r="J29" s="5" t="s">
        <v>33</v>
      </c>
      <c r="K29" s="5">
        <v>0.12964999999999999</v>
      </c>
      <c r="L29" s="5">
        <v>6.4600000000000005E-2</v>
      </c>
      <c r="M29" s="5" t="s">
        <v>33</v>
      </c>
      <c r="N29" s="5" t="s">
        <v>33</v>
      </c>
      <c r="O29" s="5" t="s">
        <v>33</v>
      </c>
      <c r="P29" s="5">
        <v>8.7099999999999997E-2</v>
      </c>
      <c r="Q29" s="5" t="s">
        <v>33</v>
      </c>
      <c r="R29" s="5" t="s">
        <v>33</v>
      </c>
      <c r="S29" s="5" t="s">
        <v>33</v>
      </c>
      <c r="T29" s="5">
        <v>9.7600000000000006E-2</v>
      </c>
      <c r="U29" s="5" t="s">
        <v>33</v>
      </c>
      <c r="V29" t="str">
        <f t="shared" si="0"/>
        <v/>
      </c>
      <c r="W29" t="str">
        <f t="shared" si="1"/>
        <v/>
      </c>
      <c r="X29">
        <f t="shared" si="2"/>
        <v>9.3469999999999998E-2</v>
      </c>
      <c r="Y29">
        <f t="shared" si="3"/>
        <v>1.0628753454662476E-2</v>
      </c>
      <c r="Z29" t="str">
        <f t="shared" si="4"/>
        <v/>
      </c>
      <c r="AA29" t="str">
        <f t="shared" si="5"/>
        <v/>
      </c>
    </row>
    <row r="30" spans="1:27" x14ac:dyDescent="0.3">
      <c r="A30" s="4">
        <v>2015</v>
      </c>
      <c r="B30" s="5" t="s">
        <v>33</v>
      </c>
      <c r="C30" s="5">
        <v>0.1855</v>
      </c>
      <c r="D30" s="5">
        <v>0.214</v>
      </c>
      <c r="E30" s="5">
        <v>0.25750000000000001</v>
      </c>
      <c r="F30" s="5">
        <v>0.11</v>
      </c>
      <c r="G30" s="5" t="s">
        <v>33</v>
      </c>
      <c r="H30" s="5">
        <v>7.9500000000000001E-2</v>
      </c>
      <c r="I30" s="5">
        <v>0.16400000000000001</v>
      </c>
      <c r="J30" s="5" t="s">
        <v>33</v>
      </c>
      <c r="K30" s="5">
        <v>0.14200000000000002</v>
      </c>
      <c r="L30" s="5">
        <v>0.17399999999999999</v>
      </c>
      <c r="M30" s="5">
        <v>0.14399999999999999</v>
      </c>
      <c r="N30" s="5">
        <v>0.17733333333333334</v>
      </c>
      <c r="O30" s="5">
        <v>0.22600000000000001</v>
      </c>
      <c r="P30" s="5">
        <v>0.193</v>
      </c>
      <c r="Q30" s="5">
        <v>7.6200000000000004E-2</v>
      </c>
      <c r="R30" s="5">
        <v>0.13700000000000001</v>
      </c>
      <c r="S30" s="5" t="s">
        <v>33</v>
      </c>
      <c r="T30" s="5">
        <v>0.13</v>
      </c>
      <c r="U30" s="5" t="s">
        <v>33</v>
      </c>
      <c r="V30" t="str">
        <f t="shared" si="0"/>
        <v/>
      </c>
      <c r="W30" t="str">
        <f t="shared" si="1"/>
        <v/>
      </c>
      <c r="X30">
        <f t="shared" si="2"/>
        <v>0.15607142857142856</v>
      </c>
      <c r="Y30">
        <f t="shared" si="3"/>
        <v>1.3721042482359795E-2</v>
      </c>
      <c r="Z30">
        <f>IF(COUNT($E30,$H30,$I30,$M30,$O30,$P30,$S30)&gt;3.9,(AVERAGE($E30,$H30,$I30,$M30,$O30,$P30,$S30)),"")</f>
        <v>0.17733333333333334</v>
      </c>
      <c r="AA30">
        <f t="shared" si="5"/>
        <v>2.5755797621333929E-2</v>
      </c>
    </row>
    <row r="31" spans="1:27" x14ac:dyDescent="0.3">
      <c r="A31" s="4">
        <v>2016</v>
      </c>
      <c r="B31" s="5" t="s">
        <v>33</v>
      </c>
      <c r="C31" s="5" t="s">
        <v>33</v>
      </c>
      <c r="D31" s="5">
        <v>1.77E-2</v>
      </c>
      <c r="E31" s="5" t="s">
        <v>33</v>
      </c>
      <c r="F31" s="5" t="s">
        <v>33</v>
      </c>
      <c r="G31" s="5" t="s">
        <v>33</v>
      </c>
      <c r="H31" s="5" t="s">
        <v>33</v>
      </c>
      <c r="I31" s="5" t="s">
        <v>33</v>
      </c>
      <c r="J31" s="5" t="s">
        <v>33</v>
      </c>
      <c r="K31" s="5">
        <v>4.7699999999999999E-2</v>
      </c>
      <c r="L31" s="5">
        <v>0.21299999999999999</v>
      </c>
      <c r="M31" s="5">
        <v>2.63E-2</v>
      </c>
      <c r="N31" s="5">
        <v>9.5066666666666674E-2</v>
      </c>
      <c r="O31" s="5">
        <v>0.23100000000000001</v>
      </c>
      <c r="P31" s="5" t="s">
        <v>33</v>
      </c>
      <c r="Q31" s="5" t="s">
        <v>33</v>
      </c>
      <c r="R31" s="5">
        <v>7.6350000000000001E-2</v>
      </c>
      <c r="S31" s="5" t="s">
        <v>33</v>
      </c>
      <c r="T31" s="5" t="s">
        <v>33</v>
      </c>
      <c r="U31" s="5" t="s">
        <v>33</v>
      </c>
      <c r="V31" t="str">
        <f t="shared" si="0"/>
        <v/>
      </c>
      <c r="W31" t="str">
        <f t="shared" si="1"/>
        <v/>
      </c>
      <c r="X31">
        <f t="shared" si="2"/>
        <v>8.8687500000000002E-2</v>
      </c>
      <c r="Y31">
        <f t="shared" si="3"/>
        <v>4.3132559120112497E-2</v>
      </c>
      <c r="Z31" t="str">
        <f t="shared" si="4"/>
        <v/>
      </c>
      <c r="AA31" t="str">
        <f t="shared" si="5"/>
        <v/>
      </c>
    </row>
    <row r="32" spans="1:27" x14ac:dyDescent="0.3">
      <c r="A32" s="4">
        <v>2017</v>
      </c>
      <c r="B32" s="5">
        <v>7.2900000000000006E-2</v>
      </c>
      <c r="C32" s="5" t="s">
        <v>33</v>
      </c>
      <c r="D32" s="5">
        <v>9.2299999999999993E-2</v>
      </c>
      <c r="E32" s="5">
        <v>2.9150000000000002E-2</v>
      </c>
      <c r="F32" s="5">
        <v>7.1400000000000005E-2</v>
      </c>
      <c r="G32" s="5">
        <v>8.0600000000000005E-2</v>
      </c>
      <c r="H32" s="5">
        <v>7.5600000000000001E-2</v>
      </c>
      <c r="I32" s="5">
        <v>0.14799999999999999</v>
      </c>
      <c r="J32" s="5">
        <v>7.0750000000000007E-2</v>
      </c>
      <c r="K32" s="5">
        <v>8.6749999999999994E-2</v>
      </c>
      <c r="L32" s="5">
        <v>7.1800000000000003E-2</v>
      </c>
      <c r="M32" s="5">
        <v>8.4099999999999994E-2</v>
      </c>
      <c r="N32" s="5">
        <v>0.13666666666666669</v>
      </c>
      <c r="O32" s="5">
        <v>8.4199999999999997E-2</v>
      </c>
      <c r="P32" s="5">
        <v>0.13100000000000001</v>
      </c>
      <c r="Q32" s="5">
        <v>0.105</v>
      </c>
      <c r="R32" s="5">
        <v>0.14850000000000002</v>
      </c>
      <c r="S32" s="5" t="s">
        <v>33</v>
      </c>
      <c r="T32" s="5">
        <v>0.16800000000000001</v>
      </c>
      <c r="U32" s="5" t="s">
        <v>33</v>
      </c>
      <c r="V32">
        <f t="shared" si="0"/>
        <v>9.318333333333334E-2</v>
      </c>
      <c r="W32">
        <f t="shared" si="1"/>
        <v>1.2456809828808934E-2</v>
      </c>
      <c r="X32">
        <f t="shared" si="2"/>
        <v>0.10645833333333334</v>
      </c>
      <c r="Y32">
        <f t="shared" si="3"/>
        <v>1.6905661855655865E-2</v>
      </c>
      <c r="Z32">
        <f t="shared" si="4"/>
        <v>9.2008333333333345E-2</v>
      </c>
      <c r="AA32">
        <f t="shared" si="5"/>
        <v>1.7319865360651932E-2</v>
      </c>
    </row>
    <row r="33" spans="1:27" x14ac:dyDescent="0.3">
      <c r="A33" s="4">
        <v>2018</v>
      </c>
      <c r="B33" s="5" t="s">
        <v>33</v>
      </c>
      <c r="C33" s="5">
        <v>0.17349999999999999</v>
      </c>
      <c r="D33" s="5">
        <v>0.13700000000000001</v>
      </c>
      <c r="E33" s="5">
        <v>7.2099999999999997E-2</v>
      </c>
      <c r="F33" s="5">
        <v>9.2024999999999996E-2</v>
      </c>
      <c r="G33" s="5" t="s">
        <v>33</v>
      </c>
      <c r="H33" s="5">
        <v>4.36E-2</v>
      </c>
      <c r="I33" s="5">
        <v>0.16300000000000001</v>
      </c>
      <c r="J33" s="5" t="s">
        <v>33</v>
      </c>
      <c r="K33" s="5">
        <v>0.13850000000000001</v>
      </c>
      <c r="L33" s="5">
        <v>0.13400000000000001</v>
      </c>
      <c r="M33" s="5">
        <v>0.19</v>
      </c>
      <c r="N33" s="5">
        <v>0.15590000000000001</v>
      </c>
      <c r="O33" s="5">
        <v>0.155</v>
      </c>
      <c r="P33" s="5">
        <v>0.15100000000000002</v>
      </c>
      <c r="Q33" s="5">
        <v>0.13800000000000001</v>
      </c>
      <c r="R33" s="5">
        <v>0.13650000000000001</v>
      </c>
      <c r="S33" s="5" t="s">
        <v>33</v>
      </c>
      <c r="T33" s="5">
        <v>0.13500000000000001</v>
      </c>
      <c r="U33" s="5" t="s">
        <v>33</v>
      </c>
      <c r="V33" t="str">
        <f t="shared" si="0"/>
        <v/>
      </c>
      <c r="W33" t="str">
        <f t="shared" si="1"/>
        <v/>
      </c>
      <c r="X33">
        <f t="shared" si="2"/>
        <v>0.13521785714285714</v>
      </c>
      <c r="Y33">
        <f t="shared" si="3"/>
        <v>8.9286435711371272E-3</v>
      </c>
      <c r="Z33">
        <f t="shared" si="4"/>
        <v>0.12911666666666669</v>
      </c>
      <c r="AA33">
        <f t="shared" si="5"/>
        <v>2.350013356936036E-2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1</v>
      </c>
      <c r="C2" s="5">
        <v>2</v>
      </c>
      <c r="D2" s="5">
        <v>9.3333333333333339</v>
      </c>
      <c r="E2" s="5">
        <v>2.5833333333333335</v>
      </c>
      <c r="F2" s="5">
        <v>4</v>
      </c>
      <c r="G2" s="5">
        <v>0.91666666666666663</v>
      </c>
      <c r="H2" s="5">
        <v>2.5</v>
      </c>
      <c r="I2" s="5">
        <v>4</v>
      </c>
      <c r="J2" s="5">
        <v>1.6</v>
      </c>
      <c r="K2" s="5">
        <v>7.5</v>
      </c>
      <c r="L2" s="5">
        <v>2</v>
      </c>
      <c r="M2" s="5">
        <v>9</v>
      </c>
      <c r="N2" s="5">
        <v>3.2857142857142856</v>
      </c>
      <c r="O2" s="5">
        <v>7.5</v>
      </c>
      <c r="P2" s="5">
        <v>2.375</v>
      </c>
      <c r="Q2" s="5">
        <v>3</v>
      </c>
      <c r="R2" s="5">
        <v>4.5</v>
      </c>
      <c r="S2" s="5" t="s">
        <v>33</v>
      </c>
      <c r="T2" s="5">
        <v>4.333333333333333</v>
      </c>
      <c r="U2" s="5">
        <v>7</v>
      </c>
      <c r="V2">
        <f>IF(COUNT($B2,$G2,$J2,$N2,$Q2)&gt;2.9,(AVERAGE($B2,$G2,$J2,$N2,$Q2)),"")</f>
        <v>1.9604761904761905</v>
      </c>
      <c r="W2">
        <f>IF(COUNT($B2,$G2,$J2,$N2,$Q2)&gt;2.9,(STDEV($B2,$G2,$J2,$N2,$Q2))/(SQRT(COUNT(B2,G2,J2,N2,Q2))),"")</f>
        <v>0.49894196446102496</v>
      </c>
      <c r="X2">
        <f>IF(COUNT($C2,$D2,$F2,$K2,$L2,$R2,$T2)&gt;3.9,(AVERAGE($C2,$D2,$F2,$K2,$L2,$R2,$T2)),"")</f>
        <v>4.8095238095238102</v>
      </c>
      <c r="Y2">
        <f>IF(COUNT($C2,$D2,$F2,$K2,$L2,$R2,$T2)&gt;3.9,(STDEV($C2,$D2,$F2,$K2,$L2,$R2,$T2))/(SQRT(COUNT($C2,$D2,$F2,$K2,$L2,$R2,$T2))),"")</f>
        <v>1.0289645045506155</v>
      </c>
      <c r="Z2">
        <f>IF(COUNT($E2,$H2,$I2,$M2,$O2,$P2,$S2)&gt;3.9,(AVERAGE($E2,$H2,$I2,$M2,$O2,$P2,$S2)),"")</f>
        <v>4.6597222222222223</v>
      </c>
      <c r="AA2">
        <f>IF(COUNT($E2,$H2,$I2,$M2,$O2,$P2,$S2)&gt;3.9,(STDEV($E2,$H2,$I2,$M2,$O2,$P2,$S2))/(SQRT(COUNT($E2,$H2,$I2,$M2,$O2,$P2,$S2))),"")</f>
        <v>1.1766643387344509</v>
      </c>
    </row>
    <row r="3" spans="1:27" x14ac:dyDescent="0.3">
      <c r="A3" s="4">
        <v>1988</v>
      </c>
      <c r="B3" s="5">
        <v>2</v>
      </c>
      <c r="C3" s="5" t="s">
        <v>33</v>
      </c>
      <c r="D3" s="5">
        <v>3</v>
      </c>
      <c r="E3" s="5">
        <v>2</v>
      </c>
      <c r="F3" s="5">
        <v>4.166666666666667</v>
      </c>
      <c r="G3" s="5">
        <v>2</v>
      </c>
      <c r="H3" s="5">
        <v>1.75</v>
      </c>
      <c r="I3" s="5">
        <v>3</v>
      </c>
      <c r="J3" s="5">
        <v>3.25</v>
      </c>
      <c r="K3" s="5">
        <v>7</v>
      </c>
      <c r="L3" s="5">
        <v>1.6666666666666667</v>
      </c>
      <c r="M3" s="5">
        <v>3.6666666666666665</v>
      </c>
      <c r="N3" s="5">
        <v>3.3333333333333335</v>
      </c>
      <c r="O3" s="5">
        <v>4.5</v>
      </c>
      <c r="P3" s="5">
        <v>0.75</v>
      </c>
      <c r="Q3" s="5">
        <v>3.5</v>
      </c>
      <c r="R3" s="5">
        <v>0.5</v>
      </c>
      <c r="S3" s="5" t="s">
        <v>33</v>
      </c>
      <c r="T3" s="5">
        <v>5</v>
      </c>
      <c r="U3" s="5">
        <v>6</v>
      </c>
      <c r="V3">
        <f t="shared" ref="V3:V33" si="0">IF(COUNT($B3,$G3,$J3,$N3,$Q3)&gt;2.9,(AVERAGE($B3,$G3,$J3,$N3,$Q3)),"")</f>
        <v>2.8166666666666669</v>
      </c>
      <c r="W3">
        <f t="shared" ref="W3:W33" si="1">IF(COUNT($B3,$G3,$J3,$N3,$Q3)&gt;2.9,(STDEV($B3,$G3,$J3,$N3,$Q3))/(SQRT(COUNT(B3,G3,J3,N3,Q3))),"")</f>
        <v>0.33582402799349786</v>
      </c>
      <c r="X3">
        <f t="shared" ref="X3:X33" si="2">IF(COUNT($C3,$D3,$F3,$K3,$L3,$R3,$T3)&gt;3.9,(AVERAGE($C3,$D3,$F3,$K3,$L3,$R3,$T3)),"")</f>
        <v>3.5555555555555558</v>
      </c>
      <c r="Y3">
        <f t="shared" ref="Y3:Y33" si="3">IF(COUNT($C3,$D3,$F3,$K3,$L3,$R3,$T3)&gt;3.9,(STDEV($C3,$D3,$F3,$K3,$L3,$R3,$T3))/(SQRT(COUNT($C3,$D3,$F3,$K3,$L3,$R3,$T3))),"")</f>
        <v>0.95807162287999159</v>
      </c>
      <c r="Z3">
        <f t="shared" ref="Z3:Z33" si="4">IF(COUNT($E3,$H3,$I3,$M3,$O3,$P3,$S3)&gt;3.9,(AVERAGE($E3,$H3,$I3,$M3,$O3,$P3,$S3)),"")</f>
        <v>2.6111111111111112</v>
      </c>
      <c r="AA3">
        <f t="shared" ref="AA3:AA33" si="5">IF(COUNT($E3,$H3,$I3,$M3,$O3,$P3,$S3)&gt;3.9,(STDEV($E3,$H3,$I3,$M3,$O3,$P3,$S3))/(SQRT(COUNT($E3,$H3,$I3,$M3,$O3,$P3,$S3))),"")</f>
        <v>0.56012013702529451</v>
      </c>
    </row>
    <row r="4" spans="1:27" x14ac:dyDescent="0.3">
      <c r="A4" s="4">
        <v>1989</v>
      </c>
      <c r="B4" s="5">
        <v>3</v>
      </c>
      <c r="C4" s="5">
        <v>2</v>
      </c>
      <c r="D4" s="5">
        <v>4</v>
      </c>
      <c r="E4" s="5">
        <v>4.25</v>
      </c>
      <c r="F4" s="5">
        <v>3.3333333333333335</v>
      </c>
      <c r="G4" s="5">
        <v>3.3333333333333335</v>
      </c>
      <c r="H4" s="5">
        <v>2.5</v>
      </c>
      <c r="I4" s="5">
        <v>2.3333333333333335</v>
      </c>
      <c r="J4" s="5">
        <v>2</v>
      </c>
      <c r="K4" s="5">
        <v>6</v>
      </c>
      <c r="L4" s="5">
        <v>2</v>
      </c>
      <c r="M4" s="5">
        <v>5.5</v>
      </c>
      <c r="N4" s="5">
        <v>3.7142857142857144</v>
      </c>
      <c r="O4" s="5">
        <v>4</v>
      </c>
      <c r="P4" s="5">
        <v>2.125</v>
      </c>
      <c r="Q4" s="5">
        <v>2</v>
      </c>
      <c r="R4" s="5">
        <v>3.75</v>
      </c>
      <c r="S4" s="5" t="s">
        <v>33</v>
      </c>
      <c r="T4" s="5">
        <v>6</v>
      </c>
      <c r="U4" s="5">
        <v>5</v>
      </c>
      <c r="V4">
        <f t="shared" si="0"/>
        <v>2.8095238095238093</v>
      </c>
      <c r="W4">
        <f t="shared" si="1"/>
        <v>0.34927849182651949</v>
      </c>
      <c r="X4">
        <f t="shared" si="2"/>
        <v>3.8690476190476195</v>
      </c>
      <c r="Y4">
        <f t="shared" si="3"/>
        <v>0.62463141058785232</v>
      </c>
      <c r="Z4">
        <f t="shared" si="4"/>
        <v>3.4513888888888893</v>
      </c>
      <c r="AA4">
        <f t="shared" si="5"/>
        <v>0.54924365784140994</v>
      </c>
    </row>
    <row r="5" spans="1:27" x14ac:dyDescent="0.3">
      <c r="A5" s="4">
        <v>1990</v>
      </c>
      <c r="B5" s="5">
        <v>1</v>
      </c>
      <c r="C5" s="5" t="s">
        <v>33</v>
      </c>
      <c r="D5" s="5" t="s">
        <v>33</v>
      </c>
      <c r="E5" s="5" t="s">
        <v>33</v>
      </c>
      <c r="F5" s="5">
        <v>2.3333333333333335</v>
      </c>
      <c r="G5" s="5" t="s">
        <v>33</v>
      </c>
      <c r="H5" s="5" t="s">
        <v>33</v>
      </c>
      <c r="I5" s="5">
        <v>2.1666666666666665</v>
      </c>
      <c r="J5" s="5" t="s">
        <v>33</v>
      </c>
      <c r="K5" s="5">
        <v>5.666666666666667</v>
      </c>
      <c r="L5" s="5">
        <v>1</v>
      </c>
      <c r="M5" s="5" t="s">
        <v>33</v>
      </c>
      <c r="N5" s="5">
        <v>4.5</v>
      </c>
      <c r="O5" s="5" t="s">
        <v>33</v>
      </c>
      <c r="P5" s="5">
        <v>1.5</v>
      </c>
      <c r="Q5" s="5" t="s">
        <v>33</v>
      </c>
      <c r="R5" s="5" t="s">
        <v>33</v>
      </c>
      <c r="S5" s="5" t="s">
        <v>33</v>
      </c>
      <c r="T5" s="5" t="s">
        <v>33</v>
      </c>
      <c r="U5" s="5" t="s">
        <v>33</v>
      </c>
      <c r="V5" t="str">
        <f t="shared" si="0"/>
        <v/>
      </c>
      <c r="W5" t="str">
        <f t="shared" si="1"/>
        <v/>
      </c>
      <c r="X5" t="str">
        <f t="shared" si="2"/>
        <v/>
      </c>
      <c r="Y5" t="str">
        <f t="shared" si="3"/>
        <v/>
      </c>
      <c r="Z5" t="str">
        <f t="shared" si="4"/>
        <v/>
      </c>
      <c r="AA5" t="str">
        <f t="shared" si="5"/>
        <v/>
      </c>
    </row>
    <row r="6" spans="1:27" x14ac:dyDescent="0.3">
      <c r="A6" s="4">
        <v>1991</v>
      </c>
      <c r="B6" s="5">
        <v>3.3333333333333335</v>
      </c>
      <c r="C6" s="5">
        <v>5.5</v>
      </c>
      <c r="D6" s="5">
        <v>3</v>
      </c>
      <c r="E6" s="5">
        <v>2.8</v>
      </c>
      <c r="F6" s="5">
        <v>4.25</v>
      </c>
      <c r="G6" s="5">
        <v>6.166666666666667</v>
      </c>
      <c r="H6" s="5">
        <v>7</v>
      </c>
      <c r="I6" s="5">
        <v>6</v>
      </c>
      <c r="J6" s="5">
        <v>3.75</v>
      </c>
      <c r="K6" s="5">
        <v>6.333333333333333</v>
      </c>
      <c r="L6" s="5">
        <v>4</v>
      </c>
      <c r="M6" s="5">
        <v>6</v>
      </c>
      <c r="N6" s="5">
        <v>5</v>
      </c>
      <c r="O6" s="5">
        <v>5</v>
      </c>
      <c r="P6" s="5">
        <v>3.75</v>
      </c>
      <c r="Q6" s="5">
        <v>8</v>
      </c>
      <c r="R6" s="5">
        <v>5.5</v>
      </c>
      <c r="S6" s="5" t="s">
        <v>33</v>
      </c>
      <c r="T6" s="5">
        <v>4</v>
      </c>
      <c r="U6" s="5">
        <v>6.333333333333333</v>
      </c>
      <c r="V6">
        <f t="shared" si="0"/>
        <v>5.25</v>
      </c>
      <c r="W6">
        <f t="shared" si="1"/>
        <v>0.84820070999996466</v>
      </c>
      <c r="X6">
        <f>IF(COUNT($C6,$D6,$F6,$K6,$L6,$R6,$T6)&gt;3.9,(AVERAGE($C6,$D6,$F6,$K6,$L6,$R6,$T6)),"")</f>
        <v>4.6547619047619042</v>
      </c>
      <c r="Y6">
        <f t="shared" si="3"/>
        <v>0.43659811478314947</v>
      </c>
      <c r="Z6">
        <f t="shared" si="4"/>
        <v>5.0916666666666668</v>
      </c>
      <c r="AA6">
        <f t="shared" si="5"/>
        <v>0.6416666666666665</v>
      </c>
    </row>
    <row r="7" spans="1:27" x14ac:dyDescent="0.3">
      <c r="A7" s="4">
        <v>1992</v>
      </c>
      <c r="B7" s="5">
        <v>3.5</v>
      </c>
      <c r="C7" s="5">
        <v>3.1666666666666665</v>
      </c>
      <c r="D7" s="5">
        <v>3.5</v>
      </c>
      <c r="E7" s="5">
        <v>3.75</v>
      </c>
      <c r="F7" s="5">
        <v>4</v>
      </c>
      <c r="G7" s="5">
        <v>4.2222222222222223</v>
      </c>
      <c r="H7" s="5">
        <v>5.5</v>
      </c>
      <c r="I7" s="5">
        <v>5</v>
      </c>
      <c r="J7" s="5">
        <v>2.75</v>
      </c>
      <c r="K7" s="5">
        <v>6</v>
      </c>
      <c r="L7" s="5">
        <v>3.6666666666666665</v>
      </c>
      <c r="M7" s="5">
        <v>6</v>
      </c>
      <c r="N7" s="5">
        <v>5</v>
      </c>
      <c r="O7" s="5">
        <v>6.5</v>
      </c>
      <c r="P7" s="5">
        <v>5.5</v>
      </c>
      <c r="Q7" s="5">
        <v>5</v>
      </c>
      <c r="R7" s="5">
        <v>6.5</v>
      </c>
      <c r="S7" s="5" t="s">
        <v>33</v>
      </c>
      <c r="T7" s="5" t="s">
        <v>33</v>
      </c>
      <c r="U7" s="5">
        <v>6</v>
      </c>
      <c r="V7">
        <f t="shared" si="0"/>
        <v>4.0944444444444441</v>
      </c>
      <c r="W7">
        <f t="shared" si="1"/>
        <v>0.43688007225194508</v>
      </c>
      <c r="X7">
        <f t="shared" si="2"/>
        <v>4.4722222222222223</v>
      </c>
      <c r="Y7">
        <f t="shared" si="3"/>
        <v>0.57641398874398753</v>
      </c>
      <c r="Z7">
        <f t="shared" si="4"/>
        <v>5.375</v>
      </c>
      <c r="AA7">
        <f t="shared" si="5"/>
        <v>0.38595120589698045</v>
      </c>
    </row>
    <row r="8" spans="1:27" x14ac:dyDescent="0.3">
      <c r="A8" s="4">
        <v>1993</v>
      </c>
      <c r="B8" s="5">
        <v>3</v>
      </c>
      <c r="C8" s="5">
        <v>3.5</v>
      </c>
      <c r="D8" s="5" t="s">
        <v>33</v>
      </c>
      <c r="E8" s="5" t="s">
        <v>33</v>
      </c>
      <c r="F8" s="5">
        <v>6</v>
      </c>
      <c r="G8" s="5" t="s">
        <v>33</v>
      </c>
      <c r="H8" s="5">
        <v>4</v>
      </c>
      <c r="I8" s="5">
        <v>3</v>
      </c>
      <c r="J8" s="5" t="s">
        <v>33</v>
      </c>
      <c r="K8" s="5">
        <v>6.666666666666667</v>
      </c>
      <c r="L8" s="5" t="s">
        <v>33</v>
      </c>
      <c r="M8" s="5">
        <v>9.5</v>
      </c>
      <c r="N8" s="5">
        <v>4.5</v>
      </c>
      <c r="O8" s="5">
        <v>6.666666666666667</v>
      </c>
      <c r="P8" s="5" t="s">
        <v>33</v>
      </c>
      <c r="Q8" s="5" t="s">
        <v>33</v>
      </c>
      <c r="R8" s="5">
        <v>3.6666666666666665</v>
      </c>
      <c r="S8" s="5" t="s">
        <v>33</v>
      </c>
      <c r="T8" s="5" t="s">
        <v>33</v>
      </c>
      <c r="U8" s="5">
        <v>8.5</v>
      </c>
      <c r="V8" t="str">
        <f t="shared" si="0"/>
        <v/>
      </c>
      <c r="W8" t="str">
        <f t="shared" si="1"/>
        <v/>
      </c>
      <c r="X8">
        <f t="shared" si="2"/>
        <v>4.9583333333333339</v>
      </c>
      <c r="Y8">
        <f t="shared" si="3"/>
        <v>0.80615399227396889</v>
      </c>
      <c r="Z8">
        <f t="shared" si="4"/>
        <v>5.791666666666667</v>
      </c>
      <c r="AA8">
        <f t="shared" si="5"/>
        <v>1.4583333333333337</v>
      </c>
    </row>
    <row r="9" spans="1:27" x14ac:dyDescent="0.3">
      <c r="A9" s="4">
        <v>1994</v>
      </c>
      <c r="B9" s="5">
        <v>5</v>
      </c>
      <c r="C9" s="5">
        <v>4.833333333333333</v>
      </c>
      <c r="D9" s="5">
        <v>15.5</v>
      </c>
      <c r="E9" s="5">
        <v>10.199999999999999</v>
      </c>
      <c r="F9" s="5">
        <v>9.5</v>
      </c>
      <c r="G9" s="5">
        <v>11.444444444444445</v>
      </c>
      <c r="H9" s="5">
        <v>16.333333333333332</v>
      </c>
      <c r="I9" s="5">
        <v>13.666666666666666</v>
      </c>
      <c r="J9" s="5">
        <v>5.8</v>
      </c>
      <c r="K9" s="5">
        <v>7.5</v>
      </c>
      <c r="L9" s="5">
        <v>6.5</v>
      </c>
      <c r="M9" s="5">
        <v>16.5</v>
      </c>
      <c r="N9" s="5">
        <v>8</v>
      </c>
      <c r="O9" s="5">
        <v>13.5</v>
      </c>
      <c r="P9" s="5">
        <v>5.833333333333333</v>
      </c>
      <c r="Q9" s="5">
        <v>12.666666666666666</v>
      </c>
      <c r="R9" s="5">
        <v>7.75</v>
      </c>
      <c r="S9" s="5" t="s">
        <v>33</v>
      </c>
      <c r="T9" s="5">
        <v>10</v>
      </c>
      <c r="U9" s="5">
        <v>9</v>
      </c>
      <c r="V9">
        <f t="shared" si="0"/>
        <v>8.5822222222222226</v>
      </c>
      <c r="W9">
        <f>IF(COUNT($B9,$G9,$J9,$N9,$Q9)&gt;2.9,(STDEV($B9,$G9,$J9,$N9,$Q9))/(SQRT(COUNT(B9,G9,J9,N9,Q9))),"")</f>
        <v>1.513060833681102</v>
      </c>
      <c r="X9">
        <f t="shared" si="2"/>
        <v>8.7976190476190474</v>
      </c>
      <c r="Y9">
        <f t="shared" si="3"/>
        <v>1.2968542962721905</v>
      </c>
      <c r="Z9">
        <f t="shared" si="4"/>
        <v>12.672222222222219</v>
      </c>
      <c r="AA9">
        <f t="shared" si="5"/>
        <v>1.6594380277374763</v>
      </c>
    </row>
    <row r="10" spans="1:27" x14ac:dyDescent="0.3">
      <c r="A10" s="4">
        <v>1995</v>
      </c>
      <c r="B10" s="5">
        <v>6.1999999999999993</v>
      </c>
      <c r="C10" s="5">
        <v>6.1500000000000012</v>
      </c>
      <c r="D10" s="5">
        <v>16.399999999999999</v>
      </c>
      <c r="E10" s="5">
        <v>14.700000000000001</v>
      </c>
      <c r="F10" s="5">
        <v>12.174999999999999</v>
      </c>
      <c r="G10" s="5">
        <v>8.4166666666666661</v>
      </c>
      <c r="H10" s="5">
        <v>16.05</v>
      </c>
      <c r="I10" s="5">
        <v>16.350000000000001</v>
      </c>
      <c r="J10" s="5">
        <v>6.5875000000000004</v>
      </c>
      <c r="K10" s="5">
        <v>11.533333333333333</v>
      </c>
      <c r="L10" s="5">
        <v>4.666666666666667</v>
      </c>
      <c r="M10" s="5">
        <v>15.45</v>
      </c>
      <c r="N10" s="5">
        <v>7.3500000000000005</v>
      </c>
      <c r="O10" s="5">
        <v>12.25</v>
      </c>
      <c r="P10" s="5">
        <v>8.8461538461538467</v>
      </c>
      <c r="Q10" s="5">
        <v>7.3</v>
      </c>
      <c r="R10" s="5">
        <v>9.7333333333333325</v>
      </c>
      <c r="S10" s="5" t="s">
        <v>33</v>
      </c>
      <c r="T10" s="5">
        <v>11.1</v>
      </c>
      <c r="U10" s="5">
        <v>10.25</v>
      </c>
      <c r="V10">
        <f t="shared" si="0"/>
        <v>7.1708333333333325</v>
      </c>
      <c r="W10">
        <f t="shared" si="1"/>
        <v>0.3797157196874788</v>
      </c>
      <c r="X10">
        <f t="shared" si="2"/>
        <v>10.251190476190475</v>
      </c>
      <c r="Y10">
        <f>IF(COUNT($C10,$D10,$F10,$K10,$L10,$R10,$T10)&gt;3.9,(STDEV($C10,$D10,$F10,$K10,$L10,$R10,$T10))/(SQRT(COUNT($C10,$D10,$F10,$K10,$L10,$R10,$T10))),"")</f>
        <v>1.4812166418133736</v>
      </c>
      <c r="Z10">
        <f t="shared" si="4"/>
        <v>13.941025641025641</v>
      </c>
      <c r="AA10">
        <f t="shared" si="5"/>
        <v>1.1821063450104132</v>
      </c>
    </row>
    <row r="11" spans="1:27" x14ac:dyDescent="0.3">
      <c r="A11" s="4">
        <v>1996</v>
      </c>
      <c r="B11" s="5">
        <v>3.293333333333333</v>
      </c>
      <c r="C11" s="5">
        <v>4.0550000000000006</v>
      </c>
      <c r="D11" s="5">
        <v>6.1150000000000002</v>
      </c>
      <c r="E11" s="5">
        <v>3.1274999999999999</v>
      </c>
      <c r="F11" s="5">
        <v>5.1724999999999994</v>
      </c>
      <c r="G11" s="5">
        <v>4.22</v>
      </c>
      <c r="H11" s="5">
        <v>6.5</v>
      </c>
      <c r="I11" s="5">
        <v>5.8049999999999997</v>
      </c>
      <c r="J11" s="5">
        <v>3.3266666666666667</v>
      </c>
      <c r="K11" s="5">
        <v>8.1649999999999991</v>
      </c>
      <c r="L11" s="5">
        <v>3.1666666666666665</v>
      </c>
      <c r="M11" s="5">
        <v>6.92</v>
      </c>
      <c r="N11" s="5">
        <v>6.5750000000000002</v>
      </c>
      <c r="O11" s="5">
        <v>5.8250000000000002</v>
      </c>
      <c r="P11" s="5">
        <v>3.0416666666666665</v>
      </c>
      <c r="Q11" s="5">
        <v>3.31</v>
      </c>
      <c r="R11" s="5">
        <v>4.3483333333333327</v>
      </c>
      <c r="S11" s="5" t="s">
        <v>33</v>
      </c>
      <c r="T11" s="5">
        <v>5.0699999999999994</v>
      </c>
      <c r="U11" s="5">
        <v>6.92</v>
      </c>
      <c r="V11">
        <f t="shared" si="0"/>
        <v>4.1449999999999996</v>
      </c>
      <c r="W11">
        <f t="shared" si="1"/>
        <v>0.63256444555300373</v>
      </c>
      <c r="X11">
        <f t="shared" si="2"/>
        <v>5.1560714285714289</v>
      </c>
      <c r="Y11">
        <f t="shared" si="3"/>
        <v>0.61340974750125465</v>
      </c>
      <c r="Z11">
        <f t="shared" si="4"/>
        <v>5.2031944444444447</v>
      </c>
      <c r="AA11">
        <f t="shared" si="5"/>
        <v>0.69182482852539895</v>
      </c>
    </row>
    <row r="12" spans="1:27" x14ac:dyDescent="0.3">
      <c r="A12" s="4">
        <v>1997</v>
      </c>
      <c r="B12" s="5">
        <v>4.8800000000000008</v>
      </c>
      <c r="C12" s="5">
        <v>7.4866666666666672</v>
      </c>
      <c r="D12" s="5">
        <v>8.9324999999999992</v>
      </c>
      <c r="E12" s="5">
        <v>10.984999999999999</v>
      </c>
      <c r="F12" s="5">
        <v>10.39</v>
      </c>
      <c r="G12" s="5">
        <v>5.5755555555555558</v>
      </c>
      <c r="H12" s="5">
        <v>6.8650000000000002</v>
      </c>
      <c r="I12" s="5">
        <v>6.4700000000000006</v>
      </c>
      <c r="J12" s="5">
        <v>3.8983333333333339</v>
      </c>
      <c r="K12" s="5">
        <v>7.2324999999999999</v>
      </c>
      <c r="L12" s="5">
        <v>4.0366666666666662</v>
      </c>
      <c r="M12" s="5">
        <v>12.066666666666668</v>
      </c>
      <c r="N12" s="5">
        <v>4.0422222222222217</v>
      </c>
      <c r="O12" s="5">
        <v>12.266666666666666</v>
      </c>
      <c r="P12" s="5">
        <v>5.7549999999999999</v>
      </c>
      <c r="Q12" s="5">
        <v>6.6466666666666674</v>
      </c>
      <c r="R12" s="5">
        <v>5.13</v>
      </c>
      <c r="S12" s="5" t="s">
        <v>33</v>
      </c>
      <c r="T12" s="5">
        <v>8.68</v>
      </c>
      <c r="U12" s="5">
        <v>12.633333333333335</v>
      </c>
      <c r="V12">
        <f>IF(COUNT($B12,$G12,$J12,$N12,$Q12)&gt;2.9,(AVERAGE($B12,$G12,$J12,$N12,$Q12)),"")</f>
        <v>5.0085555555555556</v>
      </c>
      <c r="W12">
        <f t="shared" si="1"/>
        <v>0.50930428218487589</v>
      </c>
      <c r="X12">
        <f t="shared" si="2"/>
        <v>7.4126190476190477</v>
      </c>
      <c r="Y12">
        <f t="shared" si="3"/>
        <v>0.83703587053594697</v>
      </c>
      <c r="Z12">
        <f t="shared" si="4"/>
        <v>9.0680555555555564</v>
      </c>
      <c r="AA12">
        <f t="shared" si="5"/>
        <v>1.2312208196705097</v>
      </c>
    </row>
    <row r="13" spans="1:27" x14ac:dyDescent="0.3">
      <c r="A13" s="4">
        <v>1998</v>
      </c>
      <c r="B13" s="5" t="s">
        <v>33</v>
      </c>
      <c r="C13" s="5" t="s">
        <v>33</v>
      </c>
      <c r="D13" s="5" t="s">
        <v>33</v>
      </c>
      <c r="E13" s="5" t="s">
        <v>33</v>
      </c>
      <c r="F13" s="5" t="s">
        <v>33</v>
      </c>
      <c r="G13" s="5" t="s">
        <v>33</v>
      </c>
      <c r="H13" s="5">
        <v>4.5</v>
      </c>
      <c r="I13" s="5" t="s">
        <v>33</v>
      </c>
      <c r="J13" s="5" t="s">
        <v>33</v>
      </c>
      <c r="K13" s="5">
        <v>5.3</v>
      </c>
      <c r="L13" s="5" t="s">
        <v>33</v>
      </c>
      <c r="M13" s="5" t="s">
        <v>33</v>
      </c>
      <c r="N13" s="5">
        <v>3.1666666666666665</v>
      </c>
      <c r="O13" s="5">
        <v>7.3</v>
      </c>
      <c r="P13" s="5">
        <v>4.2</v>
      </c>
      <c r="Q13" s="5">
        <v>2.0333333333333332</v>
      </c>
      <c r="R13" s="5">
        <v>3.1999999999999997</v>
      </c>
      <c r="S13" s="5" t="s">
        <v>33</v>
      </c>
      <c r="T13" s="5">
        <v>4.833333333333333</v>
      </c>
      <c r="U13" s="5">
        <v>5.166666666666667</v>
      </c>
      <c r="V13" t="str">
        <f t="shared" si="0"/>
        <v/>
      </c>
      <c r="W13" t="str">
        <f t="shared" si="1"/>
        <v/>
      </c>
      <c r="X13" t="str">
        <f t="shared" si="2"/>
        <v/>
      </c>
      <c r="Y13" t="str">
        <f t="shared" si="3"/>
        <v/>
      </c>
      <c r="Z13" t="str">
        <f t="shared" si="4"/>
        <v/>
      </c>
      <c r="AA13" t="str">
        <f t="shared" si="5"/>
        <v/>
      </c>
    </row>
    <row r="14" spans="1:27" x14ac:dyDescent="0.3">
      <c r="A14" s="4">
        <v>1999</v>
      </c>
      <c r="B14" s="5">
        <v>2.5</v>
      </c>
      <c r="C14" s="5">
        <v>1.4000000000000001</v>
      </c>
      <c r="D14" s="5">
        <v>2.8</v>
      </c>
      <c r="E14" s="5">
        <v>2.3499999999999996</v>
      </c>
      <c r="F14" s="5">
        <v>3.85</v>
      </c>
      <c r="G14" s="5">
        <v>2.3222222222222224</v>
      </c>
      <c r="H14" s="5">
        <v>5</v>
      </c>
      <c r="I14" s="5">
        <v>3.8000000000000003</v>
      </c>
      <c r="J14" s="5">
        <v>3.1166666666666671</v>
      </c>
      <c r="K14" s="5">
        <v>7.55</v>
      </c>
      <c r="L14" s="5">
        <v>2.3666666666666667</v>
      </c>
      <c r="M14" s="5">
        <v>6.5500000000000007</v>
      </c>
      <c r="N14" s="5">
        <v>4.4666666666666659</v>
      </c>
      <c r="O14" s="5">
        <v>4.8</v>
      </c>
      <c r="P14" s="5">
        <v>3.4124999999999996</v>
      </c>
      <c r="Q14" s="5">
        <v>3.2</v>
      </c>
      <c r="R14" s="5">
        <v>2.5500000000000003</v>
      </c>
      <c r="S14" s="5" t="s">
        <v>33</v>
      </c>
      <c r="T14" s="5">
        <v>7.3000000000000007</v>
      </c>
      <c r="U14" s="5">
        <v>5.0500000000000007</v>
      </c>
      <c r="V14">
        <f t="shared" si="0"/>
        <v>3.1211111111111109</v>
      </c>
      <c r="W14">
        <f t="shared" si="1"/>
        <v>0.37687965135429974</v>
      </c>
      <c r="X14">
        <f t="shared" si="2"/>
        <v>3.9738095238095243</v>
      </c>
      <c r="Y14">
        <f t="shared" si="3"/>
        <v>0.93197787872883997</v>
      </c>
      <c r="Z14">
        <f t="shared" si="4"/>
        <v>4.3187500000000005</v>
      </c>
      <c r="AA14">
        <f t="shared" si="5"/>
        <v>0.59555427614394041</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0"/>
        <v/>
      </c>
      <c r="W15" t="str">
        <f t="shared" si="1"/>
        <v/>
      </c>
      <c r="X15" t="str">
        <f t="shared" si="2"/>
        <v/>
      </c>
      <c r="Y15" t="str">
        <f t="shared" si="3"/>
        <v/>
      </c>
      <c r="Z15" t="str">
        <f t="shared" si="4"/>
        <v/>
      </c>
      <c r="AA15" t="str">
        <f t="shared" si="5"/>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0"/>
        <v/>
      </c>
      <c r="W16" t="str">
        <f t="shared" si="1"/>
        <v/>
      </c>
      <c r="X16" t="str">
        <f t="shared" si="2"/>
        <v/>
      </c>
      <c r="Y16" t="str">
        <f t="shared" si="3"/>
        <v/>
      </c>
      <c r="Z16" t="str">
        <f t="shared" si="4"/>
        <v/>
      </c>
      <c r="AA16" t="str">
        <f t="shared" si="5"/>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0"/>
        <v/>
      </c>
      <c r="W17" t="str">
        <f t="shared" si="1"/>
        <v/>
      </c>
      <c r="X17" t="str">
        <f t="shared" si="2"/>
        <v/>
      </c>
      <c r="Y17" t="str">
        <f t="shared" si="3"/>
        <v/>
      </c>
      <c r="Z17" t="str">
        <f t="shared" si="4"/>
        <v/>
      </c>
      <c r="AA17" t="str">
        <f t="shared" si="5"/>
        <v/>
      </c>
    </row>
    <row r="18" spans="1:27" x14ac:dyDescent="0.3">
      <c r="A18" s="4">
        <v>2003</v>
      </c>
      <c r="B18" s="5" t="s">
        <v>33</v>
      </c>
      <c r="C18" s="5" t="s">
        <v>33</v>
      </c>
      <c r="D18" s="5" t="s">
        <v>33</v>
      </c>
      <c r="E18" s="5" t="s">
        <v>33</v>
      </c>
      <c r="F18" s="5" t="s">
        <v>33</v>
      </c>
      <c r="G18" s="5" t="s">
        <v>33</v>
      </c>
      <c r="H18" s="5" t="s">
        <v>33</v>
      </c>
      <c r="I18" s="5" t="s">
        <v>33</v>
      </c>
      <c r="J18" s="5" t="s">
        <v>33</v>
      </c>
      <c r="K18" s="5">
        <v>5.8756666666666675</v>
      </c>
      <c r="L18" s="5" t="s">
        <v>33</v>
      </c>
      <c r="M18" s="5" t="s">
        <v>33</v>
      </c>
      <c r="N18" s="5" t="s">
        <v>33</v>
      </c>
      <c r="O18" s="5" t="s">
        <v>33</v>
      </c>
      <c r="P18" s="5" t="s">
        <v>33</v>
      </c>
      <c r="Q18" s="5" t="s">
        <v>33</v>
      </c>
      <c r="R18" s="5" t="s">
        <v>33</v>
      </c>
      <c r="S18" s="5" t="s">
        <v>33</v>
      </c>
      <c r="T18" s="5" t="s">
        <v>33</v>
      </c>
      <c r="U18" s="5" t="s">
        <v>33</v>
      </c>
      <c r="V18" t="str">
        <f t="shared" si="0"/>
        <v/>
      </c>
      <c r="W18" t="str">
        <f t="shared" si="1"/>
        <v/>
      </c>
      <c r="X18" t="str">
        <f t="shared" si="2"/>
        <v/>
      </c>
      <c r="Y18" t="str">
        <f t="shared" si="3"/>
        <v/>
      </c>
      <c r="Z18" t="str">
        <f t="shared" si="4"/>
        <v/>
      </c>
      <c r="AA18" t="str">
        <f t="shared" si="5"/>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0"/>
        <v/>
      </c>
      <c r="W19" t="str">
        <f t="shared" si="1"/>
        <v/>
      </c>
      <c r="X19" t="str">
        <f t="shared" si="2"/>
        <v/>
      </c>
      <c r="Y19" t="str">
        <f t="shared" si="3"/>
        <v/>
      </c>
      <c r="Z19" t="str">
        <f t="shared" si="4"/>
        <v/>
      </c>
      <c r="AA19" t="str">
        <f t="shared" si="5"/>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0"/>
        <v/>
      </c>
      <c r="W20" t="str">
        <f t="shared" si="1"/>
        <v/>
      </c>
      <c r="X20" t="str">
        <f t="shared" si="2"/>
        <v/>
      </c>
      <c r="Y20" t="str">
        <f t="shared" si="3"/>
        <v/>
      </c>
      <c r="Z20" t="str">
        <f t="shared" si="4"/>
        <v/>
      </c>
      <c r="AA20" t="str">
        <f t="shared" si="5"/>
        <v/>
      </c>
    </row>
    <row r="21" spans="1:27" x14ac:dyDescent="0.3">
      <c r="A21" s="4">
        <v>2006</v>
      </c>
      <c r="B21" s="5" t="s">
        <v>33</v>
      </c>
      <c r="C21" s="5">
        <v>2.2250000000000001</v>
      </c>
      <c r="D21" s="5" t="s">
        <v>33</v>
      </c>
      <c r="E21" s="5" t="s">
        <v>33</v>
      </c>
      <c r="F21" s="5" t="s">
        <v>33</v>
      </c>
      <c r="G21" s="5" t="s">
        <v>33</v>
      </c>
      <c r="H21" s="5" t="s">
        <v>33</v>
      </c>
      <c r="I21" s="5" t="s">
        <v>33</v>
      </c>
      <c r="J21" s="5" t="s">
        <v>33</v>
      </c>
      <c r="K21" s="5" t="s">
        <v>33</v>
      </c>
      <c r="L21" s="5">
        <v>4</v>
      </c>
      <c r="M21" s="5" t="s">
        <v>33</v>
      </c>
      <c r="N21" s="5" t="s">
        <v>33</v>
      </c>
      <c r="O21" s="5">
        <v>4.2</v>
      </c>
      <c r="P21" s="5">
        <v>2.25</v>
      </c>
      <c r="Q21" s="5" t="s">
        <v>33</v>
      </c>
      <c r="R21" s="5">
        <v>5.5</v>
      </c>
      <c r="S21" s="5" t="s">
        <v>33</v>
      </c>
      <c r="T21" s="5" t="s">
        <v>33</v>
      </c>
      <c r="U21" s="5" t="s">
        <v>33</v>
      </c>
      <c r="V21" t="str">
        <f t="shared" si="0"/>
        <v/>
      </c>
      <c r="W21" t="str">
        <f t="shared" si="1"/>
        <v/>
      </c>
      <c r="X21" t="str">
        <f t="shared" si="2"/>
        <v/>
      </c>
      <c r="Y21" t="str">
        <f t="shared" si="3"/>
        <v/>
      </c>
      <c r="Z21" t="str">
        <f t="shared" si="4"/>
        <v/>
      </c>
      <c r="AA21" t="str">
        <f t="shared" si="5"/>
        <v/>
      </c>
    </row>
    <row r="22" spans="1:27" x14ac:dyDescent="0.3">
      <c r="A22" s="4">
        <v>2007</v>
      </c>
      <c r="B22" s="5" t="s">
        <v>33</v>
      </c>
      <c r="C22" s="5">
        <v>2.4072499999999999</v>
      </c>
      <c r="D22" s="5">
        <v>4.0830000000000002</v>
      </c>
      <c r="E22" s="5">
        <v>2.0834999999999999</v>
      </c>
      <c r="F22" s="5">
        <v>2.5514999999999999</v>
      </c>
      <c r="G22" s="5">
        <v>2.4776249999999997</v>
      </c>
      <c r="H22" s="5">
        <v>2.4830000000000001</v>
      </c>
      <c r="I22" s="5">
        <v>3.1829999999999998</v>
      </c>
      <c r="J22" s="5">
        <v>3.0430000000000001</v>
      </c>
      <c r="K22" s="5">
        <v>7.1280000000000001</v>
      </c>
      <c r="L22" s="5">
        <v>2.6859999999999999</v>
      </c>
      <c r="M22" s="5">
        <v>7.3280000000000003</v>
      </c>
      <c r="N22" s="5">
        <v>4.6812500000000004</v>
      </c>
      <c r="O22" s="5">
        <v>3.7669999999999999</v>
      </c>
      <c r="P22" s="5">
        <v>2.3959999999999999</v>
      </c>
      <c r="Q22" s="5">
        <v>4.1980000000000004</v>
      </c>
      <c r="R22" s="5">
        <v>4.6182499999999997</v>
      </c>
      <c r="S22" s="5" t="s">
        <v>33</v>
      </c>
      <c r="T22" s="5">
        <v>6.1390000000000002</v>
      </c>
      <c r="U22" s="5">
        <v>4.3659999999999997</v>
      </c>
      <c r="V22">
        <f t="shared" si="0"/>
        <v>3.5999687500000004</v>
      </c>
      <c r="W22">
        <f t="shared" si="1"/>
        <v>0.5079927984413054</v>
      </c>
      <c r="X22">
        <f t="shared" si="2"/>
        <v>4.230428571428571</v>
      </c>
      <c r="Y22">
        <f t="shared" si="3"/>
        <v>0.70269458564676501</v>
      </c>
      <c r="Z22">
        <f t="shared" si="4"/>
        <v>3.5400833333333335</v>
      </c>
      <c r="AA22">
        <f t="shared" si="5"/>
        <v>0.79739783480044923</v>
      </c>
    </row>
    <row r="23" spans="1:27" x14ac:dyDescent="0.3">
      <c r="A23" s="4">
        <v>2008</v>
      </c>
      <c r="B23" s="5" t="s">
        <v>33</v>
      </c>
      <c r="C23" s="5" t="s">
        <v>33</v>
      </c>
      <c r="D23" s="5">
        <v>21</v>
      </c>
      <c r="E23" s="5">
        <v>20</v>
      </c>
      <c r="F23" s="5">
        <v>20.333333333333332</v>
      </c>
      <c r="G23" s="5">
        <v>20</v>
      </c>
      <c r="H23" s="5">
        <v>21.5</v>
      </c>
      <c r="I23" s="5">
        <v>12.5</v>
      </c>
      <c r="J23" s="5" t="s">
        <v>33</v>
      </c>
      <c r="K23" s="5">
        <v>8.317499999999999</v>
      </c>
      <c r="L23" s="5" t="s">
        <v>33</v>
      </c>
      <c r="M23" s="5">
        <v>20.5</v>
      </c>
      <c r="N23" s="5">
        <v>7.7333333333333343</v>
      </c>
      <c r="O23" s="5">
        <v>18.5</v>
      </c>
      <c r="P23" s="5" t="s">
        <v>33</v>
      </c>
      <c r="Q23" s="5">
        <v>15</v>
      </c>
      <c r="R23" s="5" t="s">
        <v>33</v>
      </c>
      <c r="S23" s="5" t="s">
        <v>33</v>
      </c>
      <c r="T23" s="5">
        <v>15.5</v>
      </c>
      <c r="U23" s="5">
        <v>10.317499999999999</v>
      </c>
      <c r="V23">
        <f t="shared" si="0"/>
        <v>14.244444444444445</v>
      </c>
      <c r="W23">
        <f t="shared" si="1"/>
        <v>3.5611761131179653</v>
      </c>
      <c r="X23">
        <f t="shared" si="2"/>
        <v>16.287708333333331</v>
      </c>
      <c r="Y23">
        <f t="shared" si="3"/>
        <v>2.9257118747337962</v>
      </c>
      <c r="Z23">
        <f>IF(COUNT($E23,$H23,$I23,$M23,$O23,$P23,$S23)&gt;3.9,(AVERAGE($E23,$H23,$I23,$M23,$O23,$P23,$S23)),"")</f>
        <v>18.600000000000001</v>
      </c>
      <c r="AA23">
        <f t="shared" si="5"/>
        <v>1.6000000000000008</v>
      </c>
    </row>
    <row r="24" spans="1:27" x14ac:dyDescent="0.3">
      <c r="A24" s="4">
        <v>2009</v>
      </c>
      <c r="B24" s="5">
        <v>9.6</v>
      </c>
      <c r="C24" s="5">
        <v>5.9824999999999999</v>
      </c>
      <c r="D24" s="5">
        <v>23</v>
      </c>
      <c r="E24" s="5">
        <v>18</v>
      </c>
      <c r="F24" s="5">
        <v>16.5</v>
      </c>
      <c r="G24" s="5">
        <v>9.2444444444444454</v>
      </c>
      <c r="H24" s="5">
        <v>13.5</v>
      </c>
      <c r="I24" s="5">
        <v>20.5</v>
      </c>
      <c r="J24" s="5">
        <v>6.15</v>
      </c>
      <c r="K24" s="5">
        <v>13.433333333333332</v>
      </c>
      <c r="L24" s="5">
        <v>7.3</v>
      </c>
      <c r="M24" s="5">
        <v>22</v>
      </c>
      <c r="N24" s="5">
        <v>8.0499999999999989</v>
      </c>
      <c r="O24" s="5">
        <v>16.024999999999999</v>
      </c>
      <c r="P24" s="5">
        <v>12.6</v>
      </c>
      <c r="Q24" s="5">
        <v>12</v>
      </c>
      <c r="R24" s="5">
        <v>14</v>
      </c>
      <c r="S24" s="5" t="s">
        <v>33</v>
      </c>
      <c r="T24" s="5">
        <v>14.5</v>
      </c>
      <c r="U24" s="5">
        <v>16</v>
      </c>
      <c r="V24">
        <f t="shared" si="0"/>
        <v>9.0088888888888885</v>
      </c>
      <c r="W24">
        <f t="shared" si="1"/>
        <v>0.96032176963482863</v>
      </c>
      <c r="X24">
        <f t="shared" si="2"/>
        <v>13.530833333333334</v>
      </c>
      <c r="Y24">
        <f t="shared" si="3"/>
        <v>2.1572170996632107</v>
      </c>
      <c r="Z24">
        <f t="shared" si="4"/>
        <v>17.104166666666668</v>
      </c>
      <c r="AA24">
        <f t="shared" si="5"/>
        <v>1.5356379872150112</v>
      </c>
    </row>
    <row r="25" spans="1:27" x14ac:dyDescent="0.3">
      <c r="A25" s="4">
        <v>2010</v>
      </c>
      <c r="B25" s="5" t="s">
        <v>33</v>
      </c>
      <c r="C25" s="5" t="s">
        <v>33</v>
      </c>
      <c r="D25" s="5" t="s">
        <v>33</v>
      </c>
      <c r="E25" s="5" t="s">
        <v>33</v>
      </c>
      <c r="F25" s="5">
        <v>4.8999999999999995</v>
      </c>
      <c r="G25" s="5" t="s">
        <v>33</v>
      </c>
      <c r="H25" s="5">
        <v>3.2</v>
      </c>
      <c r="I25" s="5">
        <v>8</v>
      </c>
      <c r="J25" s="5" t="s">
        <v>33</v>
      </c>
      <c r="K25" s="5">
        <v>6.7571428571428571</v>
      </c>
      <c r="L25" s="5" t="s">
        <v>33</v>
      </c>
      <c r="M25" s="5" t="s">
        <v>33</v>
      </c>
      <c r="N25" s="5">
        <v>4.1333333333333337</v>
      </c>
      <c r="O25" s="5">
        <v>4</v>
      </c>
      <c r="P25" s="5" t="s">
        <v>33</v>
      </c>
      <c r="Q25" s="5">
        <v>3.3</v>
      </c>
      <c r="R25" s="5" t="s">
        <v>33</v>
      </c>
      <c r="S25" s="5" t="s">
        <v>33</v>
      </c>
      <c r="T25" s="5" t="s">
        <v>33</v>
      </c>
      <c r="U25" s="5" t="s">
        <v>33</v>
      </c>
      <c r="V25" t="str">
        <f t="shared" si="0"/>
        <v/>
      </c>
      <c r="W25" t="str">
        <f t="shared" si="1"/>
        <v/>
      </c>
      <c r="X25" t="str">
        <f t="shared" si="2"/>
        <v/>
      </c>
      <c r="Y25" t="str">
        <f t="shared" si="3"/>
        <v/>
      </c>
      <c r="AA25" t="str">
        <f t="shared" si="5"/>
        <v/>
      </c>
    </row>
    <row r="26" spans="1:27" x14ac:dyDescent="0.3">
      <c r="A26" s="4">
        <v>2011</v>
      </c>
      <c r="B26" s="5" t="s">
        <v>33</v>
      </c>
      <c r="C26" s="5">
        <v>8.15</v>
      </c>
      <c r="D26" s="5" t="s">
        <v>33</v>
      </c>
      <c r="E26" s="5" t="s">
        <v>33</v>
      </c>
      <c r="F26" s="5" t="s">
        <v>33</v>
      </c>
      <c r="G26" s="5" t="s">
        <v>33</v>
      </c>
      <c r="H26" s="5" t="s">
        <v>33</v>
      </c>
      <c r="I26" s="5" t="s">
        <v>33</v>
      </c>
      <c r="J26" s="5" t="s">
        <v>33</v>
      </c>
      <c r="K26" s="5" t="s">
        <v>33</v>
      </c>
      <c r="L26" s="5">
        <v>4</v>
      </c>
      <c r="M26" s="5" t="s">
        <v>33</v>
      </c>
      <c r="N26" s="5" t="s">
        <v>33</v>
      </c>
      <c r="O26" s="5" t="s">
        <v>33</v>
      </c>
      <c r="P26" s="5">
        <v>1.2</v>
      </c>
      <c r="Q26" s="5" t="s">
        <v>33</v>
      </c>
      <c r="R26" s="5">
        <v>3.3499999999999996</v>
      </c>
      <c r="S26" s="5" t="s">
        <v>33</v>
      </c>
      <c r="T26" s="5" t="s">
        <v>33</v>
      </c>
      <c r="U26" s="5" t="s">
        <v>33</v>
      </c>
      <c r="V26" t="str">
        <f t="shared" si="0"/>
        <v/>
      </c>
      <c r="W26" t="str">
        <f t="shared" si="1"/>
        <v/>
      </c>
      <c r="X26" t="str">
        <f t="shared" si="2"/>
        <v/>
      </c>
      <c r="Y26" t="str">
        <f t="shared" si="3"/>
        <v/>
      </c>
      <c r="AA26" t="str">
        <f t="shared" si="5"/>
        <v/>
      </c>
    </row>
    <row r="27" spans="1:27" x14ac:dyDescent="0.3">
      <c r="A27" s="4">
        <v>2012</v>
      </c>
      <c r="B27" s="5" t="s">
        <v>33</v>
      </c>
      <c r="C27" s="5" t="s">
        <v>33</v>
      </c>
      <c r="D27" s="5">
        <v>2.5</v>
      </c>
      <c r="E27" s="5">
        <v>3.2</v>
      </c>
      <c r="F27" s="5" t="s">
        <v>33</v>
      </c>
      <c r="G27" s="5" t="s">
        <v>33</v>
      </c>
      <c r="H27" s="5" t="s">
        <v>33</v>
      </c>
      <c r="I27" s="5" t="s">
        <v>33</v>
      </c>
      <c r="J27" s="5">
        <v>3.95</v>
      </c>
      <c r="K27" s="5">
        <v>4.0999999999999996</v>
      </c>
      <c r="L27" s="5" t="s">
        <v>33</v>
      </c>
      <c r="M27" s="5">
        <v>4</v>
      </c>
      <c r="N27" s="5" t="s">
        <v>33</v>
      </c>
      <c r="O27" s="5">
        <v>6.5</v>
      </c>
      <c r="P27" s="5" t="s">
        <v>33</v>
      </c>
      <c r="Q27" s="5" t="s">
        <v>33</v>
      </c>
      <c r="R27" s="5" t="s">
        <v>33</v>
      </c>
      <c r="S27" s="5" t="s">
        <v>33</v>
      </c>
      <c r="T27" s="5">
        <v>6.7</v>
      </c>
      <c r="U27" s="5" t="s">
        <v>33</v>
      </c>
      <c r="V27" t="str">
        <f t="shared" si="0"/>
        <v/>
      </c>
      <c r="W27" t="str">
        <f t="shared" si="1"/>
        <v/>
      </c>
      <c r="X27" t="str">
        <f t="shared" si="2"/>
        <v/>
      </c>
      <c r="Y27" t="str">
        <f t="shared" si="3"/>
        <v/>
      </c>
      <c r="AA27" t="str">
        <f t="shared" si="5"/>
        <v/>
      </c>
    </row>
    <row r="28" spans="1:27" x14ac:dyDescent="0.3">
      <c r="A28" s="4">
        <v>2013</v>
      </c>
      <c r="B28" s="5">
        <v>5.7</v>
      </c>
      <c r="C28" s="5">
        <v>3</v>
      </c>
      <c r="D28" s="5">
        <v>1.8</v>
      </c>
      <c r="E28" s="5">
        <v>2.5499999999999998</v>
      </c>
      <c r="F28" s="5" t="s">
        <v>33</v>
      </c>
      <c r="G28" s="5">
        <v>5.9</v>
      </c>
      <c r="H28" s="5" t="s">
        <v>33</v>
      </c>
      <c r="I28" s="5" t="s">
        <v>33</v>
      </c>
      <c r="J28" s="5" t="s">
        <v>33</v>
      </c>
      <c r="K28" s="5">
        <v>5.6</v>
      </c>
      <c r="L28" s="5">
        <v>4.9000000000000004</v>
      </c>
      <c r="M28" s="5" t="s">
        <v>33</v>
      </c>
      <c r="N28" s="5">
        <v>6</v>
      </c>
      <c r="O28" s="5" t="s">
        <v>33</v>
      </c>
      <c r="P28" s="5">
        <v>1.1499999999999999</v>
      </c>
      <c r="Q28" s="5" t="s">
        <v>33</v>
      </c>
      <c r="R28" s="5" t="s">
        <v>33</v>
      </c>
      <c r="S28" s="5" t="s">
        <v>33</v>
      </c>
      <c r="T28" s="5" t="s">
        <v>33</v>
      </c>
      <c r="U28" s="5" t="s">
        <v>33</v>
      </c>
      <c r="V28">
        <f t="shared" si="0"/>
        <v>5.8666666666666671</v>
      </c>
      <c r="W28">
        <f t="shared" si="1"/>
        <v>8.8191710368819662E-2</v>
      </c>
      <c r="X28">
        <f t="shared" si="2"/>
        <v>3.8249999999999997</v>
      </c>
      <c r="Y28">
        <f t="shared" si="3"/>
        <v>0.87022506667336763</v>
      </c>
      <c r="AA28" t="str">
        <f t="shared" si="5"/>
        <v/>
      </c>
    </row>
    <row r="29" spans="1:27" x14ac:dyDescent="0.3">
      <c r="A29" s="4">
        <v>2014</v>
      </c>
      <c r="B29" s="5">
        <v>5.5</v>
      </c>
      <c r="C29" s="5">
        <v>2.2000000000000002</v>
      </c>
      <c r="D29" s="5">
        <v>2.9</v>
      </c>
      <c r="E29" s="5" t="s">
        <v>33</v>
      </c>
      <c r="F29" s="5" t="s">
        <v>33</v>
      </c>
      <c r="G29" s="5">
        <v>3.35</v>
      </c>
      <c r="H29" s="5" t="s">
        <v>33</v>
      </c>
      <c r="I29" s="5" t="s">
        <v>33</v>
      </c>
      <c r="J29" s="5" t="s">
        <v>33</v>
      </c>
      <c r="K29" s="5">
        <v>10.75</v>
      </c>
      <c r="L29" s="5">
        <v>2.7</v>
      </c>
      <c r="M29" s="5" t="s">
        <v>33</v>
      </c>
      <c r="N29" s="5" t="s">
        <v>33</v>
      </c>
      <c r="O29" s="5" t="s">
        <v>33</v>
      </c>
      <c r="P29" s="5">
        <v>2.9</v>
      </c>
      <c r="Q29" s="5" t="s">
        <v>33</v>
      </c>
      <c r="R29" s="5" t="s">
        <v>33</v>
      </c>
      <c r="S29" s="5" t="s">
        <v>33</v>
      </c>
      <c r="T29" s="5">
        <v>5.7</v>
      </c>
      <c r="U29" s="5" t="s">
        <v>33</v>
      </c>
      <c r="V29" t="str">
        <f t="shared" si="0"/>
        <v/>
      </c>
      <c r="W29" t="str">
        <f t="shared" si="1"/>
        <v/>
      </c>
      <c r="X29">
        <f t="shared" si="2"/>
        <v>4.8499999999999996</v>
      </c>
      <c r="Y29">
        <f t="shared" si="3"/>
        <v>1.5965587994182988</v>
      </c>
      <c r="AA29" t="str">
        <f t="shared" si="5"/>
        <v/>
      </c>
    </row>
    <row r="30" spans="1:27" x14ac:dyDescent="0.3">
      <c r="A30" s="4">
        <v>2015</v>
      </c>
      <c r="B30" s="5" t="s">
        <v>33</v>
      </c>
      <c r="C30" s="5">
        <v>2.375</v>
      </c>
      <c r="D30" s="5">
        <v>4.4000000000000004</v>
      </c>
      <c r="E30" s="5">
        <v>3.55</v>
      </c>
      <c r="F30" s="5">
        <v>3.5</v>
      </c>
      <c r="G30" s="5" t="s">
        <v>33</v>
      </c>
      <c r="H30" s="5">
        <v>2.8</v>
      </c>
      <c r="I30" s="5">
        <v>3</v>
      </c>
      <c r="J30" s="5" t="s">
        <v>33</v>
      </c>
      <c r="K30" s="5">
        <v>6.15</v>
      </c>
      <c r="L30" s="5">
        <v>3.9</v>
      </c>
      <c r="M30" s="5">
        <v>7.4</v>
      </c>
      <c r="N30" s="5">
        <v>12</v>
      </c>
      <c r="O30" s="5">
        <v>5</v>
      </c>
      <c r="P30" s="5">
        <v>3.45</v>
      </c>
      <c r="Q30" s="5">
        <v>2</v>
      </c>
      <c r="R30" s="5">
        <v>2.8</v>
      </c>
      <c r="S30" s="5" t="s">
        <v>33</v>
      </c>
      <c r="T30" s="5">
        <v>4.5</v>
      </c>
      <c r="U30" s="5" t="s">
        <v>33</v>
      </c>
      <c r="V30" t="str">
        <f t="shared" si="0"/>
        <v/>
      </c>
      <c r="W30" t="str">
        <f t="shared" si="1"/>
        <v/>
      </c>
      <c r="X30">
        <f t="shared" si="2"/>
        <v>3.9464285714285716</v>
      </c>
      <c r="Y30">
        <f t="shared" si="3"/>
        <v>0.47190181874052162</v>
      </c>
      <c r="Z30">
        <f t="shared" si="4"/>
        <v>4.2</v>
      </c>
      <c r="AA30">
        <f t="shared" si="5"/>
        <v>0.71332554512882396</v>
      </c>
    </row>
    <row r="31" spans="1:27" x14ac:dyDescent="0.3">
      <c r="A31" s="4">
        <v>2016</v>
      </c>
      <c r="B31" s="5" t="s">
        <v>33</v>
      </c>
      <c r="C31" s="5" t="s">
        <v>33</v>
      </c>
      <c r="D31" s="5">
        <v>5.93</v>
      </c>
      <c r="E31" s="5" t="s">
        <v>33</v>
      </c>
      <c r="F31" s="5" t="s">
        <v>33</v>
      </c>
      <c r="G31" s="5" t="s">
        <v>33</v>
      </c>
      <c r="H31" s="5" t="s">
        <v>33</v>
      </c>
      <c r="I31" s="5" t="s">
        <v>33</v>
      </c>
      <c r="J31" s="5" t="s">
        <v>33</v>
      </c>
      <c r="K31" s="5">
        <v>8.92</v>
      </c>
      <c r="L31" s="5">
        <v>5.98</v>
      </c>
      <c r="M31" s="5">
        <v>10.4</v>
      </c>
      <c r="N31" s="5">
        <v>10.303333333333333</v>
      </c>
      <c r="O31" s="5">
        <v>6.76</v>
      </c>
      <c r="P31" s="5" t="s">
        <v>33</v>
      </c>
      <c r="Q31" s="5" t="s">
        <v>33</v>
      </c>
      <c r="R31" s="5">
        <v>3.2850000000000001</v>
      </c>
      <c r="S31" s="5" t="s">
        <v>33</v>
      </c>
      <c r="T31" s="5" t="s">
        <v>33</v>
      </c>
      <c r="U31" s="5" t="s">
        <v>33</v>
      </c>
      <c r="V31" t="str">
        <f t="shared" si="0"/>
        <v/>
      </c>
      <c r="W31" t="str">
        <f t="shared" si="1"/>
        <v/>
      </c>
      <c r="X31">
        <f t="shared" si="2"/>
        <v>6.0287499999999996</v>
      </c>
      <c r="Y31">
        <f t="shared" si="3"/>
        <v>1.1510726428712781</v>
      </c>
      <c r="AA31" t="str">
        <f t="shared" si="5"/>
        <v/>
      </c>
    </row>
    <row r="32" spans="1:27" x14ac:dyDescent="0.3">
      <c r="A32" s="4">
        <v>2017</v>
      </c>
      <c r="B32" s="5">
        <v>2.33</v>
      </c>
      <c r="C32" s="5" t="s">
        <v>33</v>
      </c>
      <c r="D32" s="5">
        <v>4.43</v>
      </c>
      <c r="E32" s="5">
        <v>3.4950000000000001</v>
      </c>
      <c r="F32" s="5">
        <v>2.97</v>
      </c>
      <c r="G32" s="5">
        <v>2.66</v>
      </c>
      <c r="H32" s="5">
        <v>3.23</v>
      </c>
      <c r="I32" s="5">
        <v>5.2</v>
      </c>
      <c r="J32" s="5">
        <v>2.9449999999999998</v>
      </c>
      <c r="K32" s="5">
        <v>7.8849999999999998</v>
      </c>
      <c r="L32" s="5">
        <v>3.61</v>
      </c>
      <c r="M32" s="5">
        <v>9.23</v>
      </c>
      <c r="N32" s="5">
        <v>3.83</v>
      </c>
      <c r="O32" s="5">
        <v>5.24</v>
      </c>
      <c r="P32" s="5">
        <v>3.41</v>
      </c>
      <c r="Q32" s="5">
        <v>4.3</v>
      </c>
      <c r="R32" s="5">
        <v>4.0449999999999999</v>
      </c>
      <c r="S32" s="5" t="s">
        <v>33</v>
      </c>
      <c r="T32" s="5">
        <v>5.16</v>
      </c>
      <c r="U32" s="5" t="s">
        <v>33</v>
      </c>
      <c r="V32">
        <f t="shared" si="0"/>
        <v>3.2130000000000001</v>
      </c>
      <c r="W32">
        <f t="shared" si="1"/>
        <v>0.36875330506993281</v>
      </c>
      <c r="X32">
        <f t="shared" si="2"/>
        <v>4.6833333333333327</v>
      </c>
      <c r="Y32">
        <f t="shared" si="3"/>
        <v>0.70798030418304081</v>
      </c>
      <c r="Z32">
        <f t="shared" si="4"/>
        <v>4.9675000000000002</v>
      </c>
      <c r="AA32">
        <f t="shared" si="5"/>
        <v>0.92934004361518074</v>
      </c>
    </row>
    <row r="33" spans="1:27" x14ac:dyDescent="0.3">
      <c r="A33" s="4">
        <v>2018</v>
      </c>
      <c r="B33" s="5" t="s">
        <v>33</v>
      </c>
      <c r="C33" s="5">
        <v>3.93</v>
      </c>
      <c r="D33" s="5">
        <v>3.36</v>
      </c>
      <c r="E33" s="5">
        <v>2.5066666666666664</v>
      </c>
      <c r="F33" s="5">
        <v>4.5824999999999996</v>
      </c>
      <c r="G33" s="5" t="s">
        <v>33</v>
      </c>
      <c r="H33" s="5">
        <v>4.6900000000000004</v>
      </c>
      <c r="I33" s="5">
        <v>3.92</v>
      </c>
      <c r="J33" s="5" t="s">
        <v>33</v>
      </c>
      <c r="K33" s="5">
        <v>12.399999999999999</v>
      </c>
      <c r="L33" s="5">
        <v>2.72</v>
      </c>
      <c r="M33" s="5">
        <v>13.3</v>
      </c>
      <c r="N33" s="5">
        <v>5.2133333333333338</v>
      </c>
      <c r="O33" s="5">
        <v>11</v>
      </c>
      <c r="P33" s="5">
        <v>2.145</v>
      </c>
      <c r="Q33" s="5">
        <v>3.75</v>
      </c>
      <c r="R33" s="5">
        <v>3.0750000000000002</v>
      </c>
      <c r="S33" s="5" t="s">
        <v>33</v>
      </c>
      <c r="T33" s="5">
        <v>15.3</v>
      </c>
      <c r="U33" s="5" t="s">
        <v>33</v>
      </c>
      <c r="V33" t="str">
        <f t="shared" si="0"/>
        <v/>
      </c>
      <c r="W33" t="str">
        <f t="shared" si="1"/>
        <v/>
      </c>
      <c r="X33">
        <f t="shared" si="2"/>
        <v>6.4810714285714273</v>
      </c>
      <c r="Y33">
        <f t="shared" si="3"/>
        <v>1.9420645814275528</v>
      </c>
      <c r="Z33">
        <f t="shared" si="4"/>
        <v>6.2602777777777794</v>
      </c>
      <c r="AA33">
        <f t="shared" si="5"/>
        <v>1.9234555332192114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election activeCell="P14" sqref="P14"/>
    </sheetView>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5</v>
      </c>
      <c r="C2" s="5">
        <v>54.333333333333336</v>
      </c>
      <c r="D2" s="5">
        <v>16.333333333333332</v>
      </c>
      <c r="E2" s="5">
        <v>18.571428571428573</v>
      </c>
      <c r="F2" s="5">
        <v>5</v>
      </c>
      <c r="G2" s="5">
        <v>5</v>
      </c>
      <c r="H2" s="5">
        <v>23.5</v>
      </c>
      <c r="I2" s="5">
        <v>5</v>
      </c>
      <c r="J2" s="5">
        <v>10</v>
      </c>
      <c r="K2" s="5">
        <v>26.214285714285715</v>
      </c>
      <c r="L2" s="5">
        <v>5</v>
      </c>
      <c r="M2" s="5">
        <v>164</v>
      </c>
      <c r="N2" s="5">
        <v>11</v>
      </c>
      <c r="O2" s="5">
        <v>9</v>
      </c>
      <c r="P2" s="5">
        <v>5</v>
      </c>
      <c r="Q2" s="5">
        <v>9</v>
      </c>
      <c r="R2" s="5">
        <v>16.5</v>
      </c>
      <c r="S2" s="5">
        <v>24</v>
      </c>
      <c r="T2" s="5">
        <v>39.789473684210527</v>
      </c>
      <c r="U2" s="5">
        <v>220.08332499999997</v>
      </c>
      <c r="V2">
        <f>IF(COUNT($B2,$G2,$J2,$N2,$Q2)&gt;2.9,(AVERAGE($B2,$G2,$J2,$N2,$Q2)),"")</f>
        <v>8</v>
      </c>
      <c r="W2">
        <f>IF(COUNT($B2,$G2,$J2,$N2,$Q2)&gt;2.9,(STDEV($B2,$G2,$J2,$N2,$Q2))/(SQRT(COUNT(B2,G2,J2,N2,Q2))),"")</f>
        <v>1.2649110640673518</v>
      </c>
      <c r="X2">
        <f>IF(COUNT($C2,$D2,$F2,$K2,$L2,$R2,$T2)&gt;3.9,(AVERAGE($C2,$D2,$F2,$K2,$L2,$R2,$T2)),"")</f>
        <v>23.310060866451842</v>
      </c>
      <c r="Y2">
        <f>IF(COUNT($C2,$D2,$F2,$K2,$L2,$R2,$T2)&gt;3.9,(STDEV($C2,$D2,$F2,$K2,$L2,$R2,$T2))/(SQRT(COUNT($C2,$D2,$F2,$K2,$L2,$R2,$T2))),"")</f>
        <v>6.9144729463463737</v>
      </c>
      <c r="Z2">
        <f>IF(COUNT($E2,$H2,$I2,$M2,$O2,$P2,$S2)&gt;3.9,(AVERAGE($E2,$H2,$I2,$M2,$O2,$P2,$S2)),"")</f>
        <v>35.58163265306122</v>
      </c>
      <c r="AA2">
        <f>IF(COUNT($E2,$H2,$I2,$M2,$O2,$P2,$S2)&gt;3.9,(STDEV($E2,$H2,$I2,$M2,$O2,$P2,$S2))/(SQRT(COUNT($E2,$H2,$I2,$M2,$O2,$P2,$S2))),"")</f>
        <v>21.62327883785365</v>
      </c>
    </row>
    <row r="3" spans="1:27" x14ac:dyDescent="0.3">
      <c r="A3" s="4">
        <v>1988</v>
      </c>
      <c r="B3" s="5">
        <v>5</v>
      </c>
      <c r="C3" s="5" t="s">
        <v>33</v>
      </c>
      <c r="D3" s="5">
        <v>9.7272727272727266</v>
      </c>
      <c r="E3" s="5">
        <v>34</v>
      </c>
      <c r="F3" s="5">
        <v>20.823529411764707</v>
      </c>
      <c r="G3" s="5">
        <v>29.5</v>
      </c>
      <c r="H3" s="5">
        <v>50</v>
      </c>
      <c r="I3" s="5">
        <v>70</v>
      </c>
      <c r="J3" s="5">
        <v>189.25</v>
      </c>
      <c r="K3" s="5">
        <v>110.83333333333333</v>
      </c>
      <c r="L3" s="5">
        <v>50</v>
      </c>
      <c r="M3" s="5">
        <v>65</v>
      </c>
      <c r="N3" s="5">
        <v>35.555555555555557</v>
      </c>
      <c r="O3" s="5">
        <v>85</v>
      </c>
      <c r="P3" s="5">
        <v>5</v>
      </c>
      <c r="Q3" s="5">
        <v>56.666666666666664</v>
      </c>
      <c r="R3" s="5">
        <v>50</v>
      </c>
      <c r="S3" s="5">
        <v>50</v>
      </c>
      <c r="T3" s="5">
        <v>49.642857142857146</v>
      </c>
      <c r="U3" s="5">
        <v>307.83333333333331</v>
      </c>
      <c r="V3">
        <f>IF(COUNT($B3,$G3,$J3,$N3,$Q3)&gt;2.9,(AVERAGE($B3,$G3,$J3,$N3,$Q3)),"")</f>
        <v>63.194444444444443</v>
      </c>
      <c r="W3">
        <f t="shared" ref="W3:W33" si="0">IF(COUNT($B3,$G3,$J3,$N3,$Q3)&gt;2.9,(STDEV($B3,$G3,$J3,$N3,$Q3))/(SQRT(COUNT(B3,G3,J3,N3,Q3))),"")</f>
        <v>32.571791552480981</v>
      </c>
      <c r="X3">
        <f t="shared" ref="X3:X33" si="1">IF(COUNT($C3,$D3,$F3,$K3,$L3,$R3,$T3)&gt;3.9,(AVERAGE($C3,$D3,$F3,$K3,$L3,$R3,$T3)),"")</f>
        <v>48.504498769204652</v>
      </c>
      <c r="Y3">
        <f t="shared" ref="Y3:Y33" si="2">IF(COUNT($C3,$D3,$F3,$K3,$L3,$R3,$T3)&gt;3.9,(STDEV($C3,$D3,$F3,$K3,$L3,$R3,$T3))/(SQRT(COUNT($C3,$D3,$F3,$K3,$L3,$R3,$T3))),"")</f>
        <v>14.330110315749634</v>
      </c>
      <c r="Z3">
        <f>IF(COUNT($E3,$H3,$I3,$M3,$O3,$P3,$S3)&gt;3.9,(AVERAGE($E3,$H3,$I3,$M3,$O3,$P3,$S3)),"")</f>
        <v>51.285714285714285</v>
      </c>
      <c r="AA3">
        <f>IF(COUNT($E3,$H3,$I3,$M3,$O3,$P3,$S3)&gt;3.9,(STDEV($E3,$H3,$I3,$M3,$O3,$P3,$S3))/(SQRT(COUNT($E3,$H3,$I3,$M3,$O3,$P3,$S3))),"")</f>
        <v>9.9036171499640098</v>
      </c>
    </row>
    <row r="4" spans="1:27" x14ac:dyDescent="0.3">
      <c r="A4" s="4">
        <v>1989</v>
      </c>
      <c r="B4" s="5">
        <v>12</v>
      </c>
      <c r="C4" s="5">
        <v>22</v>
      </c>
      <c r="D4" s="5">
        <v>10.375</v>
      </c>
      <c r="E4" s="5">
        <v>17.5</v>
      </c>
      <c r="F4" s="5">
        <v>27.368421052631579</v>
      </c>
      <c r="G4" s="5">
        <v>10.75</v>
      </c>
      <c r="H4" s="5">
        <v>27</v>
      </c>
      <c r="I4" s="5">
        <v>22.333333333333332</v>
      </c>
      <c r="J4" s="5">
        <v>5</v>
      </c>
      <c r="K4" s="5">
        <v>67.555555555555557</v>
      </c>
      <c r="L4" s="5">
        <v>7.333333333333333</v>
      </c>
      <c r="M4" s="5" t="s">
        <v>33</v>
      </c>
      <c r="N4" s="5">
        <v>21.3</v>
      </c>
      <c r="O4" s="5">
        <v>69.400000000000006</v>
      </c>
      <c r="P4" s="5">
        <v>13.666666666666666</v>
      </c>
      <c r="Q4" s="5">
        <v>11.4</v>
      </c>
      <c r="R4" s="5">
        <v>5</v>
      </c>
      <c r="S4" s="5">
        <v>89.666666666666671</v>
      </c>
      <c r="T4" s="5">
        <v>75.734326923076921</v>
      </c>
      <c r="U4" s="5">
        <v>110.75</v>
      </c>
      <c r="V4">
        <f t="shared" ref="V4:V33" si="3">IF(COUNT($B4,$G4,$J4,$N4,$Q4)&gt;2.9,(AVERAGE($B4,$G4,$J4,$N4,$Q4)),"")</f>
        <v>12.09</v>
      </c>
      <c r="W4">
        <f t="shared" si="0"/>
        <v>2.6208014041510297</v>
      </c>
      <c r="X4">
        <f t="shared" si="1"/>
        <v>30.7666624092282</v>
      </c>
      <c r="Y4">
        <f t="shared" si="2"/>
        <v>11.011657917622752</v>
      </c>
      <c r="Z4">
        <f t="shared" ref="Z4:Z33" si="4">IF(COUNT($E4,$H4,$I4,$M4,$O4,$P4,$S4)&gt;3.9,(AVERAGE($E4,$H4,$I4,$M4,$O4,$P4,$S4)),"")</f>
        <v>39.927777777777777</v>
      </c>
      <c r="AA4">
        <f t="shared" ref="AA4:AA33" si="5">IF(COUNT($E4,$H4,$I4,$M4,$O4,$P4,$S4)&gt;3.9,(STDEV($E4,$H4,$I4,$M4,$O4,$P4,$S4))/(SQRT(COUNT($E4,$H4,$I4,$M4,$O4,$P4,$S4))),"")</f>
        <v>12.92531371255264</v>
      </c>
    </row>
    <row r="5" spans="1:27" x14ac:dyDescent="0.3">
      <c r="A5" s="4">
        <v>1990</v>
      </c>
      <c r="B5" s="5">
        <v>115</v>
      </c>
      <c r="C5" s="5" t="s">
        <v>33</v>
      </c>
      <c r="D5" s="5" t="s">
        <v>33</v>
      </c>
      <c r="E5" s="5" t="s">
        <v>33</v>
      </c>
      <c r="F5" s="5">
        <v>63</v>
      </c>
      <c r="G5" s="5" t="s">
        <v>33</v>
      </c>
      <c r="H5" s="5" t="s">
        <v>33</v>
      </c>
      <c r="I5" s="5">
        <v>183.72727272727272</v>
      </c>
      <c r="J5" s="5" t="s">
        <v>33</v>
      </c>
      <c r="K5" s="5">
        <v>103.53846153846153</v>
      </c>
      <c r="L5" s="5">
        <v>7.2</v>
      </c>
      <c r="M5" s="5" t="s">
        <v>33</v>
      </c>
      <c r="N5" s="5">
        <v>117.47058823529412</v>
      </c>
      <c r="O5" s="5" t="s">
        <v>33</v>
      </c>
      <c r="P5" s="5">
        <v>99.888888888888886</v>
      </c>
      <c r="Q5" s="5" t="s">
        <v>33</v>
      </c>
      <c r="R5" s="5" t="s">
        <v>33</v>
      </c>
      <c r="S5" s="5" t="s">
        <v>33</v>
      </c>
      <c r="T5" s="5">
        <v>120.75</v>
      </c>
      <c r="U5" s="5" t="s">
        <v>33</v>
      </c>
      <c r="V5" t="str">
        <f t="shared" si="3"/>
        <v/>
      </c>
      <c r="W5" t="str">
        <f t="shared" si="0"/>
        <v/>
      </c>
      <c r="X5">
        <f t="shared" si="1"/>
        <v>73.622115384615384</v>
      </c>
      <c r="Y5">
        <f t="shared" si="2"/>
        <v>25.233496294490831</v>
      </c>
      <c r="Z5" t="str">
        <f t="shared" si="4"/>
        <v/>
      </c>
      <c r="AA5" t="str">
        <f t="shared" si="5"/>
        <v/>
      </c>
    </row>
    <row r="6" spans="1:27" x14ac:dyDescent="0.3">
      <c r="A6" s="4">
        <v>1991</v>
      </c>
      <c r="B6" s="5">
        <v>35.5</v>
      </c>
      <c r="C6" s="5" t="s">
        <v>33</v>
      </c>
      <c r="D6" s="5" t="s">
        <v>33</v>
      </c>
      <c r="E6" s="5" t="s">
        <v>33</v>
      </c>
      <c r="F6" s="5" t="s">
        <v>33</v>
      </c>
      <c r="G6" s="5" t="s">
        <v>33</v>
      </c>
      <c r="H6" s="5">
        <v>13.333333333333334</v>
      </c>
      <c r="I6" s="5">
        <v>28.25</v>
      </c>
      <c r="J6" s="5" t="s">
        <v>33</v>
      </c>
      <c r="K6" s="5">
        <v>52.888888888888886</v>
      </c>
      <c r="L6" s="5" t="s">
        <v>33</v>
      </c>
      <c r="M6" s="5">
        <v>39</v>
      </c>
      <c r="N6" s="5">
        <v>21.733333333333334</v>
      </c>
      <c r="O6" s="5" t="s">
        <v>33</v>
      </c>
      <c r="P6" s="5">
        <v>25.333333333333332</v>
      </c>
      <c r="Q6" s="5" t="s">
        <v>33</v>
      </c>
      <c r="R6" s="5" t="s">
        <v>33</v>
      </c>
      <c r="S6" s="5">
        <v>5</v>
      </c>
      <c r="T6" s="5">
        <v>21.066666666666666</v>
      </c>
      <c r="U6" s="5">
        <v>340.66666666666669</v>
      </c>
      <c r="V6" t="str">
        <f t="shared" si="3"/>
        <v/>
      </c>
      <c r="W6" t="str">
        <f t="shared" si="0"/>
        <v/>
      </c>
      <c r="X6" t="str">
        <f t="shared" si="1"/>
        <v/>
      </c>
      <c r="Y6" t="str">
        <f t="shared" si="2"/>
        <v/>
      </c>
      <c r="Z6">
        <f t="shared" si="4"/>
        <v>22.183333333333334</v>
      </c>
      <c r="AA6">
        <f t="shared" si="5"/>
        <v>5.9292354762931563</v>
      </c>
    </row>
    <row r="7" spans="1:27" x14ac:dyDescent="0.3">
      <c r="A7" s="4">
        <v>1992</v>
      </c>
      <c r="B7" s="5">
        <v>70</v>
      </c>
      <c r="C7" s="5">
        <v>61.25</v>
      </c>
      <c r="D7" s="5" t="s">
        <v>33</v>
      </c>
      <c r="E7" s="5">
        <v>90</v>
      </c>
      <c r="F7" s="5">
        <v>59.205882352941174</v>
      </c>
      <c r="G7" s="5" t="s">
        <v>33</v>
      </c>
      <c r="H7" s="5">
        <v>30</v>
      </c>
      <c r="I7" s="5">
        <v>42.5</v>
      </c>
      <c r="J7" s="5">
        <v>15</v>
      </c>
      <c r="K7" s="5">
        <v>60</v>
      </c>
      <c r="L7" s="5">
        <v>44.285714285714285</v>
      </c>
      <c r="M7" s="5">
        <v>5</v>
      </c>
      <c r="N7" s="5">
        <v>126.83333333333333</v>
      </c>
      <c r="O7" s="5">
        <v>5</v>
      </c>
      <c r="P7" s="5">
        <v>188</v>
      </c>
      <c r="Q7" s="5">
        <v>53.333333333333336</v>
      </c>
      <c r="R7" s="5">
        <v>70</v>
      </c>
      <c r="S7" s="5">
        <v>5</v>
      </c>
      <c r="T7" s="5">
        <v>156.12903225806451</v>
      </c>
      <c r="U7" s="5" t="s">
        <v>33</v>
      </c>
      <c r="V7">
        <f t="shared" si="3"/>
        <v>66.291666666666657</v>
      </c>
      <c r="W7">
        <f t="shared" si="0"/>
        <v>23.233952546347478</v>
      </c>
      <c r="X7">
        <f>IF(COUNT($C7,$D7,$F7,$K7,$L7,$R7,$T7)&gt;3.9,(AVERAGE($C7,$D7,$F7,$K7,$L7,$R7,$T7)),"")</f>
        <v>75.145104816119996</v>
      </c>
      <c r="Y7">
        <f t="shared" si="2"/>
        <v>16.546578238286429</v>
      </c>
      <c r="Z7">
        <f t="shared" si="4"/>
        <v>52.214285714285715</v>
      </c>
      <c r="AA7">
        <f t="shared" si="5"/>
        <v>25.420711733427403</v>
      </c>
    </row>
    <row r="8" spans="1:27" x14ac:dyDescent="0.3">
      <c r="A8" s="4">
        <v>1993</v>
      </c>
      <c r="B8" s="5">
        <v>5</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c r="T8" s="5" t="s">
        <v>33</v>
      </c>
      <c r="U8" s="5" t="s">
        <v>33</v>
      </c>
      <c r="V8" t="str">
        <f t="shared" si="3"/>
        <v/>
      </c>
      <c r="W8" t="str">
        <f t="shared" si="0"/>
        <v/>
      </c>
      <c r="X8" t="str">
        <f t="shared" si="1"/>
        <v/>
      </c>
      <c r="Y8" t="str">
        <f t="shared" si="2"/>
        <v/>
      </c>
      <c r="Z8" t="str">
        <f t="shared" si="4"/>
        <v/>
      </c>
      <c r="AA8" t="str">
        <f t="shared" si="5"/>
        <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3"/>
        <v/>
      </c>
      <c r="W9" t="str">
        <f t="shared" si="0"/>
        <v/>
      </c>
      <c r="X9" t="str">
        <f t="shared" si="1"/>
        <v/>
      </c>
      <c r="Y9" t="str">
        <f t="shared" si="2"/>
        <v/>
      </c>
      <c r="Z9" t="str">
        <f t="shared" si="4"/>
        <v/>
      </c>
      <c r="AA9" t="str">
        <f t="shared" si="5"/>
        <v/>
      </c>
    </row>
    <row r="10" spans="1:27" x14ac:dyDescent="0.3">
      <c r="A10" s="4">
        <v>1995</v>
      </c>
      <c r="B10" s="5"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T10" s="5" t="s">
        <v>33</v>
      </c>
      <c r="U10" s="5" t="s">
        <v>33</v>
      </c>
      <c r="V10" t="str">
        <f t="shared" si="3"/>
        <v/>
      </c>
      <c r="W10" t="str">
        <f t="shared" si="0"/>
        <v/>
      </c>
      <c r="X10" t="str">
        <f t="shared" si="1"/>
        <v/>
      </c>
      <c r="Y10" t="str">
        <f t="shared" si="2"/>
        <v/>
      </c>
      <c r="Z10" t="str">
        <f t="shared" si="4"/>
        <v/>
      </c>
      <c r="AA10" t="str">
        <f t="shared" si="5"/>
        <v/>
      </c>
    </row>
    <row r="11" spans="1:27" x14ac:dyDescent="0.3">
      <c r="A11" s="4">
        <v>1996</v>
      </c>
      <c r="B11" s="5"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T11" s="5" t="s">
        <v>33</v>
      </c>
      <c r="U11" s="5" t="s">
        <v>33</v>
      </c>
      <c r="V11" t="str">
        <f t="shared" si="3"/>
        <v/>
      </c>
      <c r="W11" t="str">
        <f t="shared" si="0"/>
        <v/>
      </c>
      <c r="X11" t="str">
        <f t="shared" si="1"/>
        <v/>
      </c>
      <c r="Y11" t="str">
        <f t="shared" si="2"/>
        <v/>
      </c>
      <c r="Z11" t="str">
        <f t="shared" si="4"/>
        <v/>
      </c>
      <c r="AA11" t="str">
        <f t="shared" si="5"/>
        <v/>
      </c>
    </row>
    <row r="12" spans="1:27" x14ac:dyDescent="0.3">
      <c r="A12" s="4">
        <v>1997</v>
      </c>
      <c r="B12" s="5" t="s">
        <v>33</v>
      </c>
      <c r="C12" s="5" t="s">
        <v>33</v>
      </c>
      <c r="D12" s="5" t="s">
        <v>33</v>
      </c>
      <c r="E12" s="5" t="s">
        <v>33</v>
      </c>
      <c r="F12" s="5" t="s">
        <v>33</v>
      </c>
      <c r="G12" s="5" t="s">
        <v>33</v>
      </c>
      <c r="H12" s="5" t="s">
        <v>33</v>
      </c>
      <c r="I12" s="5" t="s">
        <v>33</v>
      </c>
      <c r="J12" s="5" t="s">
        <v>33</v>
      </c>
      <c r="K12" s="5">
        <v>14.850000000000001</v>
      </c>
      <c r="L12" s="5" t="s">
        <v>33</v>
      </c>
      <c r="M12" s="5" t="s">
        <v>33</v>
      </c>
      <c r="N12" s="5">
        <v>20.399999999999999</v>
      </c>
      <c r="O12" s="5" t="s">
        <v>33</v>
      </c>
      <c r="P12" s="5">
        <v>10.3</v>
      </c>
      <c r="Q12" s="5" t="s">
        <v>33</v>
      </c>
      <c r="R12" s="5" t="s">
        <v>33</v>
      </c>
      <c r="S12" s="5" t="s">
        <v>33</v>
      </c>
      <c r="T12" s="5" t="s">
        <v>33</v>
      </c>
      <c r="U12" s="5" t="s">
        <v>33</v>
      </c>
      <c r="V12" t="str">
        <f t="shared" si="3"/>
        <v/>
      </c>
      <c r="W12" t="str">
        <f t="shared" si="0"/>
        <v/>
      </c>
      <c r="X12" t="str">
        <f t="shared" si="1"/>
        <v/>
      </c>
      <c r="Y12" t="str">
        <f t="shared" si="2"/>
        <v/>
      </c>
      <c r="Z12" t="str">
        <f t="shared" si="4"/>
        <v/>
      </c>
      <c r="AA12" t="str">
        <f t="shared" si="5"/>
        <v/>
      </c>
    </row>
    <row r="13" spans="1:27" x14ac:dyDescent="0.3">
      <c r="A13" s="4">
        <v>1998</v>
      </c>
      <c r="B13" s="5"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c r="T13" s="5" t="s">
        <v>33</v>
      </c>
      <c r="U13" s="5" t="s">
        <v>33</v>
      </c>
      <c r="V13" t="str">
        <f t="shared" si="3"/>
        <v/>
      </c>
      <c r="W13" t="str">
        <f t="shared" si="0"/>
        <v/>
      </c>
      <c r="X13" t="str">
        <f t="shared" si="1"/>
        <v/>
      </c>
      <c r="Y13" t="str">
        <f t="shared" si="2"/>
        <v/>
      </c>
      <c r="Z13" t="str">
        <f t="shared" si="4"/>
        <v/>
      </c>
      <c r="AA13" t="str">
        <f t="shared" si="5"/>
        <v/>
      </c>
    </row>
    <row r="14" spans="1:27" x14ac:dyDescent="0.3">
      <c r="A14" s="4">
        <v>1999</v>
      </c>
      <c r="B14" s="5">
        <v>5</v>
      </c>
      <c r="C14" s="5">
        <v>8</v>
      </c>
      <c r="D14" s="5">
        <v>12.5</v>
      </c>
      <c r="E14" s="5">
        <v>28</v>
      </c>
      <c r="F14" s="5">
        <v>23.541666666666668</v>
      </c>
      <c r="G14" s="5">
        <v>18</v>
      </c>
      <c r="H14" s="5">
        <v>20</v>
      </c>
      <c r="I14" s="5">
        <v>40</v>
      </c>
      <c r="J14" s="5">
        <v>7.8260869565217392</v>
      </c>
      <c r="K14" s="5">
        <v>26.75</v>
      </c>
      <c r="L14" s="5">
        <v>9.1666666666666661</v>
      </c>
      <c r="M14" s="5">
        <v>80</v>
      </c>
      <c r="N14" s="5">
        <v>23.958333333333332</v>
      </c>
      <c r="O14" s="5">
        <v>20</v>
      </c>
      <c r="P14" s="5">
        <v>5.833333333333333</v>
      </c>
      <c r="Q14" s="5">
        <v>15.357142857142858</v>
      </c>
      <c r="R14" s="5">
        <v>15</v>
      </c>
      <c r="S14" s="5">
        <v>15</v>
      </c>
      <c r="T14" s="5">
        <v>52.068965517241381</v>
      </c>
      <c r="U14" s="5">
        <v>75</v>
      </c>
      <c r="V14">
        <f t="shared" si="3"/>
        <v>14.028312629399585</v>
      </c>
      <c r="W14">
        <f>IF(COUNT($B14,$G14,$J14,$N14,$Q14)&gt;2.9,(STDEV($B14,$G14,$J14,$N14,$Q14))/(SQRT(COUNT(B14,G14,J14,N14,Q14))),"")</f>
        <v>3.4360110139228683</v>
      </c>
      <c r="X14">
        <f t="shared" si="1"/>
        <v>21.003899835796386</v>
      </c>
      <c r="Y14">
        <f t="shared" si="2"/>
        <v>5.8188545327375243</v>
      </c>
      <c r="Z14">
        <f t="shared" si="4"/>
        <v>29.833333333333336</v>
      </c>
      <c r="AA14">
        <f t="shared" si="5"/>
        <v>9.2746882033759626</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3"/>
        <v/>
      </c>
      <c r="W15" t="str">
        <f t="shared" si="0"/>
        <v/>
      </c>
      <c r="X15" t="str">
        <f t="shared" si="1"/>
        <v/>
      </c>
      <c r="Y15" t="str">
        <f t="shared" si="2"/>
        <v/>
      </c>
      <c r="Z15" t="str">
        <f t="shared" si="4"/>
        <v/>
      </c>
      <c r="AA15" t="str">
        <f t="shared" si="5"/>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3"/>
        <v/>
      </c>
      <c r="W16" t="str">
        <f t="shared" si="0"/>
        <v/>
      </c>
      <c r="X16" t="str">
        <f t="shared" si="1"/>
        <v/>
      </c>
      <c r="Y16" t="str">
        <f t="shared" si="2"/>
        <v/>
      </c>
      <c r="Z16" t="str">
        <f t="shared" si="4"/>
        <v/>
      </c>
      <c r="AA16" t="str">
        <f t="shared" si="5"/>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3"/>
        <v/>
      </c>
      <c r="W17" t="str">
        <f t="shared" si="0"/>
        <v/>
      </c>
      <c r="X17" t="str">
        <f t="shared" si="1"/>
        <v/>
      </c>
      <c r="Y17" t="str">
        <f t="shared" si="2"/>
        <v/>
      </c>
      <c r="Z17" t="str">
        <f t="shared" si="4"/>
        <v/>
      </c>
      <c r="AA17" t="str">
        <f t="shared" si="5"/>
        <v/>
      </c>
    </row>
    <row r="18" spans="1:27" x14ac:dyDescent="0.3">
      <c r="A18" s="4">
        <v>2003</v>
      </c>
      <c r="B18" s="5" t="s">
        <v>33</v>
      </c>
      <c r="C18" s="5" t="s">
        <v>33</v>
      </c>
      <c r="D18" s="5" t="s">
        <v>33</v>
      </c>
      <c r="E18" s="5" t="s">
        <v>33</v>
      </c>
      <c r="F18" s="5" t="s">
        <v>33</v>
      </c>
      <c r="G18" s="5" t="s">
        <v>33</v>
      </c>
      <c r="H18" s="5" t="s">
        <v>33</v>
      </c>
      <c r="I18" s="5" t="s">
        <v>33</v>
      </c>
      <c r="J18" s="5" t="s">
        <v>33</v>
      </c>
      <c r="K18" s="5">
        <v>111.22380952380952</v>
      </c>
      <c r="L18" s="5" t="s">
        <v>33</v>
      </c>
      <c r="M18" s="5" t="s">
        <v>33</v>
      </c>
      <c r="N18" s="5" t="s">
        <v>33</v>
      </c>
      <c r="O18" s="5" t="s">
        <v>33</v>
      </c>
      <c r="P18" s="5" t="s">
        <v>33</v>
      </c>
      <c r="Q18" s="5" t="s">
        <v>33</v>
      </c>
      <c r="R18" s="5" t="s">
        <v>33</v>
      </c>
      <c r="S18" s="5" t="s">
        <v>33</v>
      </c>
      <c r="T18" s="5" t="s">
        <v>33</v>
      </c>
      <c r="U18" s="5" t="s">
        <v>33</v>
      </c>
      <c r="V18" t="str">
        <f t="shared" si="3"/>
        <v/>
      </c>
      <c r="W18" t="str">
        <f t="shared" si="0"/>
        <v/>
      </c>
      <c r="X18" t="str">
        <f t="shared" si="1"/>
        <v/>
      </c>
      <c r="Y18" t="str">
        <f t="shared" si="2"/>
        <v/>
      </c>
      <c r="Z18" t="str">
        <f t="shared" si="4"/>
        <v/>
      </c>
      <c r="AA18" t="str">
        <f t="shared" si="5"/>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3"/>
        <v/>
      </c>
      <c r="W19" t="str">
        <f t="shared" si="0"/>
        <v/>
      </c>
      <c r="X19" t="str">
        <f t="shared" si="1"/>
        <v/>
      </c>
      <c r="Y19" t="str">
        <f t="shared" si="2"/>
        <v/>
      </c>
      <c r="Z19" t="str">
        <f t="shared" si="4"/>
        <v/>
      </c>
      <c r="AA19" t="str">
        <f t="shared" si="5"/>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3"/>
        <v/>
      </c>
      <c r="W20" t="str">
        <f t="shared" si="0"/>
        <v/>
      </c>
      <c r="X20" t="str">
        <f t="shared" si="1"/>
        <v/>
      </c>
      <c r="Y20" t="str">
        <f t="shared" si="2"/>
        <v/>
      </c>
      <c r="Z20" t="str">
        <f t="shared" si="4"/>
        <v/>
      </c>
      <c r="AA20" t="str">
        <f t="shared" si="5"/>
        <v/>
      </c>
    </row>
    <row r="21" spans="1:27" x14ac:dyDescent="0.3">
      <c r="A21" s="4">
        <v>2006</v>
      </c>
      <c r="B21" s="5" t="s">
        <v>33</v>
      </c>
      <c r="C21" s="5">
        <v>45</v>
      </c>
      <c r="D21" s="5" t="s">
        <v>33</v>
      </c>
      <c r="E21" s="5" t="s">
        <v>33</v>
      </c>
      <c r="F21" s="5" t="s">
        <v>33</v>
      </c>
      <c r="G21" s="5" t="s">
        <v>33</v>
      </c>
      <c r="H21" s="5" t="s">
        <v>33</v>
      </c>
      <c r="I21" s="5" t="s">
        <v>33</v>
      </c>
      <c r="J21" s="5" t="s">
        <v>33</v>
      </c>
      <c r="K21" s="5" t="s">
        <v>33</v>
      </c>
      <c r="L21" s="5">
        <v>30</v>
      </c>
      <c r="M21" s="5">
        <v>346</v>
      </c>
      <c r="N21" s="5" t="s">
        <v>33</v>
      </c>
      <c r="O21" s="5">
        <v>134.28571428571428</v>
      </c>
      <c r="P21" s="5">
        <v>16.25</v>
      </c>
      <c r="Q21" s="5" t="s">
        <v>33</v>
      </c>
      <c r="R21" s="5">
        <v>46.666666666666664</v>
      </c>
      <c r="S21" s="5">
        <v>130</v>
      </c>
      <c r="T21" s="5" t="s">
        <v>33</v>
      </c>
      <c r="U21" s="5" t="s">
        <v>33</v>
      </c>
      <c r="V21" t="str">
        <f t="shared" si="3"/>
        <v/>
      </c>
      <c r="W21" t="str">
        <f t="shared" si="0"/>
        <v/>
      </c>
      <c r="X21" t="str">
        <f t="shared" si="1"/>
        <v/>
      </c>
      <c r="Y21" t="str">
        <f t="shared" si="2"/>
        <v/>
      </c>
      <c r="Z21">
        <f t="shared" si="4"/>
        <v>156.63392857142856</v>
      </c>
      <c r="AA21">
        <f t="shared" si="5"/>
        <v>68.784667163999913</v>
      </c>
    </row>
    <row r="22" spans="1:27" x14ac:dyDescent="0.3">
      <c r="A22" s="4">
        <v>2007</v>
      </c>
      <c r="B22" s="5" t="s">
        <v>33</v>
      </c>
      <c r="C22" s="5" t="s">
        <v>33</v>
      </c>
      <c r="D22" s="5" t="s">
        <v>33</v>
      </c>
      <c r="E22" s="5">
        <v>44</v>
      </c>
      <c r="F22" s="5" t="s">
        <v>33</v>
      </c>
      <c r="G22" s="5" t="s">
        <v>33</v>
      </c>
      <c r="H22" s="5" t="s">
        <v>33</v>
      </c>
      <c r="I22" s="5" t="s">
        <v>33</v>
      </c>
      <c r="J22" s="5" t="s">
        <v>33</v>
      </c>
      <c r="K22" s="5" t="s">
        <v>33</v>
      </c>
      <c r="L22" s="5" t="s">
        <v>33</v>
      </c>
      <c r="M22" s="5" t="s">
        <v>33</v>
      </c>
      <c r="N22" s="5" t="s">
        <v>33</v>
      </c>
      <c r="O22" s="5" t="s">
        <v>33</v>
      </c>
      <c r="P22" s="5" t="s">
        <v>33</v>
      </c>
      <c r="Q22" s="5" t="s">
        <v>33</v>
      </c>
      <c r="R22" s="5" t="s">
        <v>33</v>
      </c>
      <c r="S22" s="5">
        <v>75</v>
      </c>
      <c r="T22" s="5" t="s">
        <v>33</v>
      </c>
      <c r="U22" s="5">
        <v>72</v>
      </c>
      <c r="V22" t="str">
        <f t="shared" si="3"/>
        <v/>
      </c>
      <c r="W22" t="str">
        <f t="shared" si="0"/>
        <v/>
      </c>
      <c r="X22" t="str">
        <f t="shared" si="1"/>
        <v/>
      </c>
      <c r="Y22" t="str">
        <f t="shared" si="2"/>
        <v/>
      </c>
      <c r="Z22" t="str">
        <f t="shared" si="4"/>
        <v/>
      </c>
      <c r="AA22" t="str">
        <f t="shared" si="5"/>
        <v/>
      </c>
    </row>
    <row r="23" spans="1:27" x14ac:dyDescent="0.3">
      <c r="A23" s="4">
        <v>2008</v>
      </c>
      <c r="B23" s="5">
        <v>4.6125000000000007</v>
      </c>
      <c r="C23" s="5" t="s">
        <v>33</v>
      </c>
      <c r="D23" s="5">
        <v>19.7</v>
      </c>
      <c r="E23" s="5">
        <v>43.428571428571431</v>
      </c>
      <c r="F23" s="5">
        <v>37.5</v>
      </c>
      <c r="G23" s="5">
        <v>0.70000000000000007</v>
      </c>
      <c r="H23" s="5">
        <v>52</v>
      </c>
      <c r="I23" s="5">
        <v>42</v>
      </c>
      <c r="J23" s="5">
        <v>4.74</v>
      </c>
      <c r="K23" s="5">
        <v>102</v>
      </c>
      <c r="L23" s="5">
        <v>42.399999999999991</v>
      </c>
      <c r="M23" s="5">
        <v>206.71428571428572</v>
      </c>
      <c r="N23" s="5">
        <v>24</v>
      </c>
      <c r="O23" s="5">
        <v>56.339999999999996</v>
      </c>
      <c r="P23" s="5">
        <v>1.925</v>
      </c>
      <c r="Q23" s="5">
        <v>26.714285714285715</v>
      </c>
      <c r="R23" s="5">
        <v>7.4</v>
      </c>
      <c r="S23" s="5">
        <v>1025</v>
      </c>
      <c r="T23" s="5">
        <v>310.28571428571428</v>
      </c>
      <c r="U23" s="5" t="s">
        <v>33</v>
      </c>
      <c r="V23">
        <f t="shared" si="3"/>
        <v>12.153357142857143</v>
      </c>
      <c r="W23">
        <f t="shared" si="0"/>
        <v>5.4560304630074512</v>
      </c>
      <c r="X23">
        <f t="shared" si="1"/>
        <v>86.547619047619037</v>
      </c>
      <c r="Y23">
        <f t="shared" si="2"/>
        <v>46.685166206881739</v>
      </c>
      <c r="Z23">
        <f t="shared" si="4"/>
        <v>203.91540816326531</v>
      </c>
      <c r="AA23">
        <f t="shared" si="5"/>
        <v>139.02871253252451</v>
      </c>
    </row>
    <row r="24" spans="1:27" x14ac:dyDescent="0.3">
      <c r="A24" s="4">
        <v>2009</v>
      </c>
      <c r="B24" s="5">
        <v>87.89473684210526</v>
      </c>
      <c r="C24" s="5">
        <v>89.4</v>
      </c>
      <c r="D24" s="5">
        <v>97.545454545454547</v>
      </c>
      <c r="E24" s="5">
        <v>154.30000000000001</v>
      </c>
      <c r="F24" s="5">
        <v>136.42857142857142</v>
      </c>
      <c r="G24" s="5">
        <v>39.75</v>
      </c>
      <c r="H24" s="5">
        <v>83.571428571428569</v>
      </c>
      <c r="I24" s="5">
        <v>159.86666666666667</v>
      </c>
      <c r="J24" s="5">
        <v>63.5</v>
      </c>
      <c r="K24" s="5">
        <v>300</v>
      </c>
      <c r="L24" s="5">
        <v>51.111111111111114</v>
      </c>
      <c r="M24" s="5">
        <v>557.05555555555554</v>
      </c>
      <c r="N24" s="5">
        <v>58.223076923076924</v>
      </c>
      <c r="O24" s="5">
        <v>118.6</v>
      </c>
      <c r="P24" s="5">
        <v>23.892307692307689</v>
      </c>
      <c r="Q24" s="5">
        <v>31.06666666666667</v>
      </c>
      <c r="R24" s="5">
        <v>48.582352941176474</v>
      </c>
      <c r="S24" s="5">
        <v>162</v>
      </c>
      <c r="T24" s="5">
        <v>264.57142857142856</v>
      </c>
      <c r="U24" s="5">
        <v>293.18181818181819</v>
      </c>
      <c r="V24">
        <f t="shared" si="3"/>
        <v>56.086896086369769</v>
      </c>
      <c r="W24">
        <f t="shared" si="0"/>
        <v>9.9100004179995995</v>
      </c>
      <c r="X24">
        <f t="shared" si="1"/>
        <v>141.09127408539172</v>
      </c>
      <c r="Y24">
        <f t="shared" si="2"/>
        <v>38.341705800754028</v>
      </c>
      <c r="Z24">
        <f>IF(COUNT($E24,$H24,$I24,$M24,$O24,$P24,$S24)&gt;3.9,(AVERAGE($E24,$H24,$I24,$M24,$O24,$P24,$S24)),"")</f>
        <v>179.89799406942262</v>
      </c>
      <c r="AA24">
        <f t="shared" si="5"/>
        <v>65.646727919643411</v>
      </c>
    </row>
    <row r="25" spans="1:27" x14ac:dyDescent="0.3">
      <c r="A25" s="4">
        <v>2010</v>
      </c>
      <c r="B25" s="5" t="s">
        <v>33</v>
      </c>
      <c r="C25" s="5" t="s">
        <v>33</v>
      </c>
      <c r="D25" s="5" t="s">
        <v>33</v>
      </c>
      <c r="E25" s="5" t="s">
        <v>33</v>
      </c>
      <c r="F25" s="5">
        <v>52.166666666666664</v>
      </c>
      <c r="G25" s="5" t="s">
        <v>33</v>
      </c>
      <c r="H25" s="5">
        <v>24</v>
      </c>
      <c r="I25" s="5">
        <v>32</v>
      </c>
      <c r="J25" s="5" t="s">
        <v>33</v>
      </c>
      <c r="K25" s="5">
        <v>96.204999999999998</v>
      </c>
      <c r="L25" s="5" t="s">
        <v>33</v>
      </c>
      <c r="M25" s="5" t="s">
        <v>33</v>
      </c>
      <c r="N25" s="5">
        <v>18</v>
      </c>
      <c r="O25" s="5">
        <v>94.555555555555557</v>
      </c>
      <c r="P25" s="5" t="s">
        <v>33</v>
      </c>
      <c r="Q25" s="5">
        <v>7.9</v>
      </c>
      <c r="R25" s="5" t="s">
        <v>33</v>
      </c>
      <c r="S25" s="5">
        <v>207.33333333333334</v>
      </c>
      <c r="T25" s="5" t="s">
        <v>33</v>
      </c>
      <c r="U25" s="5" t="s">
        <v>33</v>
      </c>
      <c r="V25" t="str">
        <f t="shared" si="3"/>
        <v/>
      </c>
      <c r="W25" t="str">
        <f t="shared" si="0"/>
        <v/>
      </c>
      <c r="X25" t="str">
        <f t="shared" si="1"/>
        <v/>
      </c>
      <c r="Y25" t="str">
        <f t="shared" si="2"/>
        <v/>
      </c>
      <c r="Z25">
        <f t="shared" si="4"/>
        <v>89.472222222222229</v>
      </c>
      <c r="AA25">
        <f t="shared" si="5"/>
        <v>42.334727667326113</v>
      </c>
    </row>
    <row r="26" spans="1:27" x14ac:dyDescent="0.3">
      <c r="A26" s="4">
        <v>2011</v>
      </c>
      <c r="B26" s="5" t="s">
        <v>33</v>
      </c>
      <c r="C26" s="5">
        <v>23.875</v>
      </c>
      <c r="D26" s="5" t="s">
        <v>33</v>
      </c>
      <c r="E26" s="5" t="s">
        <v>33</v>
      </c>
      <c r="F26" s="5" t="s">
        <v>33</v>
      </c>
      <c r="G26" s="5" t="s">
        <v>33</v>
      </c>
      <c r="H26" s="5" t="s">
        <v>33</v>
      </c>
      <c r="I26" s="5" t="s">
        <v>33</v>
      </c>
      <c r="J26" s="5" t="s">
        <v>33</v>
      </c>
      <c r="K26" s="5" t="s">
        <v>33</v>
      </c>
      <c r="L26" s="5">
        <v>13.75</v>
      </c>
      <c r="M26" s="5" t="s">
        <v>33</v>
      </c>
      <c r="N26" s="5" t="s">
        <v>33</v>
      </c>
      <c r="O26" s="5" t="s">
        <v>33</v>
      </c>
      <c r="P26" s="5">
        <v>30.5</v>
      </c>
      <c r="Q26" s="5" t="s">
        <v>33</v>
      </c>
      <c r="R26" s="5">
        <v>30.75714285714286</v>
      </c>
      <c r="S26" s="5" t="s">
        <v>33</v>
      </c>
      <c r="T26" s="5" t="s">
        <v>33</v>
      </c>
      <c r="U26" s="5" t="s">
        <v>33</v>
      </c>
      <c r="V26" t="str">
        <f t="shared" si="3"/>
        <v/>
      </c>
      <c r="W26" t="str">
        <f t="shared" si="0"/>
        <v/>
      </c>
      <c r="X26" t="str">
        <f t="shared" si="1"/>
        <v/>
      </c>
      <c r="Y26" t="str">
        <f t="shared" si="2"/>
        <v/>
      </c>
      <c r="Z26" t="str">
        <f t="shared" si="4"/>
        <v/>
      </c>
      <c r="AA26" t="str">
        <f t="shared" si="5"/>
        <v/>
      </c>
    </row>
    <row r="27" spans="1:27" x14ac:dyDescent="0.3">
      <c r="A27" s="4">
        <v>2012</v>
      </c>
      <c r="B27" s="5" t="s">
        <v>33</v>
      </c>
      <c r="C27" s="5">
        <v>11</v>
      </c>
      <c r="D27" s="5">
        <v>24.259999999999998</v>
      </c>
      <c r="E27" s="5">
        <v>46</v>
      </c>
      <c r="F27" s="5" t="s">
        <v>33</v>
      </c>
      <c r="G27" s="5" t="s">
        <v>33</v>
      </c>
      <c r="H27" s="5" t="s">
        <v>33</v>
      </c>
      <c r="I27" s="5" t="s">
        <v>33</v>
      </c>
      <c r="J27" s="5">
        <v>14.442857142857141</v>
      </c>
      <c r="K27" s="5">
        <v>105.34482758620689</v>
      </c>
      <c r="L27" s="5">
        <v>8.7428571428571438</v>
      </c>
      <c r="M27" s="5">
        <v>190</v>
      </c>
      <c r="N27" s="5" t="s">
        <v>33</v>
      </c>
      <c r="O27" s="5">
        <v>98.75</v>
      </c>
      <c r="P27" s="5" t="s">
        <v>33</v>
      </c>
      <c r="Q27" s="5">
        <v>2.6333333333333329</v>
      </c>
      <c r="R27" s="5" t="s">
        <v>33</v>
      </c>
      <c r="S27" s="5">
        <v>104.07142857142857</v>
      </c>
      <c r="T27" s="5">
        <v>63.857142857142854</v>
      </c>
      <c r="U27" s="5">
        <v>100.5</v>
      </c>
      <c r="V27" t="str">
        <f t="shared" si="3"/>
        <v/>
      </c>
      <c r="W27" t="str">
        <f t="shared" si="0"/>
        <v/>
      </c>
      <c r="X27">
        <f t="shared" si="1"/>
        <v>42.640965517241376</v>
      </c>
      <c r="Y27">
        <f t="shared" si="2"/>
        <v>18.533743338641511</v>
      </c>
      <c r="Z27">
        <f t="shared" si="4"/>
        <v>109.70535714285714</v>
      </c>
      <c r="AA27">
        <f t="shared" si="5"/>
        <v>29.8012348758831</v>
      </c>
    </row>
    <row r="28" spans="1:27" x14ac:dyDescent="0.3">
      <c r="A28" s="4">
        <v>2013</v>
      </c>
      <c r="B28" s="5">
        <v>1.2600000000000002</v>
      </c>
      <c r="C28" s="5">
        <v>17.39</v>
      </c>
      <c r="D28" s="5">
        <v>36.333333333333336</v>
      </c>
      <c r="E28" s="5">
        <v>35.799999999999997</v>
      </c>
      <c r="F28" s="5">
        <v>3.4800000000000004</v>
      </c>
      <c r="G28" s="5">
        <v>7.9833333333333343</v>
      </c>
      <c r="H28" s="5">
        <v>9.625</v>
      </c>
      <c r="I28" s="5" t="s">
        <v>33</v>
      </c>
      <c r="J28" s="5">
        <v>10.375</v>
      </c>
      <c r="K28" s="5">
        <v>81.41935483870968</v>
      </c>
      <c r="L28" s="5">
        <v>11.24</v>
      </c>
      <c r="M28" s="5">
        <v>106.5</v>
      </c>
      <c r="N28" s="5">
        <v>19.969230769230769</v>
      </c>
      <c r="O28" s="5">
        <v>31.4</v>
      </c>
      <c r="P28" s="5">
        <v>10.25</v>
      </c>
      <c r="Q28" s="5">
        <v>11.633333333333333</v>
      </c>
      <c r="R28" s="5">
        <v>14.125</v>
      </c>
      <c r="S28" s="5">
        <v>34.238095238095241</v>
      </c>
      <c r="T28" s="5">
        <v>35</v>
      </c>
      <c r="U28" s="5">
        <v>80.25</v>
      </c>
      <c r="V28">
        <f t="shared" si="3"/>
        <v>10.244179487179487</v>
      </c>
      <c r="W28">
        <f t="shared" si="0"/>
        <v>3.0195230686534216</v>
      </c>
      <c r="X28">
        <f t="shared" si="1"/>
        <v>28.426812596006148</v>
      </c>
      <c r="Y28">
        <f t="shared" si="2"/>
        <v>9.9498892765838072</v>
      </c>
      <c r="Z28">
        <f t="shared" si="4"/>
        <v>37.968849206349212</v>
      </c>
      <c r="AA28">
        <f t="shared" si="5"/>
        <v>14.525838163087148</v>
      </c>
    </row>
    <row r="29" spans="1:27" x14ac:dyDescent="0.3">
      <c r="A29" s="4">
        <v>2014</v>
      </c>
      <c r="B29" s="5">
        <v>3.5</v>
      </c>
      <c r="C29" s="5">
        <v>11.9</v>
      </c>
      <c r="D29" s="5" t="s">
        <v>33</v>
      </c>
      <c r="E29" s="5">
        <v>35.799999999999997</v>
      </c>
      <c r="F29" s="5">
        <v>53</v>
      </c>
      <c r="G29" s="5">
        <v>6.6588235294117641</v>
      </c>
      <c r="H29" s="5">
        <v>35.75</v>
      </c>
      <c r="I29" s="5">
        <v>34</v>
      </c>
      <c r="J29" s="5">
        <v>51.379999999999995</v>
      </c>
      <c r="K29" s="5">
        <v>58.754285714285714</v>
      </c>
      <c r="L29" s="5">
        <v>8.1</v>
      </c>
      <c r="M29" s="5">
        <v>121</v>
      </c>
      <c r="N29" s="5">
        <v>38.699999999999996</v>
      </c>
      <c r="O29" s="5">
        <v>114.175</v>
      </c>
      <c r="P29" s="5">
        <v>7.7</v>
      </c>
      <c r="Q29" s="5">
        <v>35.725000000000001</v>
      </c>
      <c r="R29" s="5">
        <v>18.5</v>
      </c>
      <c r="S29" s="5">
        <v>114</v>
      </c>
      <c r="T29" s="5">
        <v>21.2</v>
      </c>
      <c r="U29" s="5">
        <v>98.019444444444446</v>
      </c>
      <c r="V29">
        <f t="shared" si="3"/>
        <v>27.192764705882347</v>
      </c>
      <c r="W29">
        <f t="shared" si="0"/>
        <v>9.4160174544454911</v>
      </c>
      <c r="X29">
        <f t="shared" si="1"/>
        <v>28.575714285714284</v>
      </c>
      <c r="Y29">
        <f>IF(COUNT($C29,$D29,$F29,$K29,$L29,$R29,$T29)&gt;3.9,(STDEV($C29,$D29,$F29,$K29,$L29,$R29,$T29))/(SQRT(COUNT($C29,$D29,$F29,$K29,$L29,$R29,$T29))),"")</f>
        <v>8.8704517137202323</v>
      </c>
      <c r="Z29">
        <f t="shared" si="4"/>
        <v>66.060714285714283</v>
      </c>
      <c r="AA29">
        <f t="shared" si="5"/>
        <v>18.19196403009056</v>
      </c>
    </row>
    <row r="30" spans="1:27" x14ac:dyDescent="0.3">
      <c r="A30" s="4">
        <v>2015</v>
      </c>
      <c r="B30" s="5">
        <v>16.571428571428573</v>
      </c>
      <c r="C30" s="5">
        <v>13.266666666666667</v>
      </c>
      <c r="D30" s="5">
        <v>27</v>
      </c>
      <c r="E30" s="5">
        <v>2</v>
      </c>
      <c r="F30" s="5">
        <v>24.46153846153846</v>
      </c>
      <c r="G30" s="5">
        <v>2</v>
      </c>
      <c r="H30" s="5">
        <v>4.4000000000000004</v>
      </c>
      <c r="I30" s="5">
        <v>27.333333333333332</v>
      </c>
      <c r="J30" s="5">
        <v>8.0909090909090917</v>
      </c>
      <c r="K30" s="5">
        <v>72.074074074074076</v>
      </c>
      <c r="L30" s="5">
        <v>49</v>
      </c>
      <c r="M30" s="5">
        <v>169.83333333333334</v>
      </c>
      <c r="N30" s="5">
        <v>30.333333333333332</v>
      </c>
      <c r="O30" s="5">
        <v>30.2</v>
      </c>
      <c r="P30" s="5">
        <v>21.416666666666668</v>
      </c>
      <c r="Q30" s="5">
        <v>3.1666666666666665</v>
      </c>
      <c r="R30" s="5">
        <v>3.8888888888888888</v>
      </c>
      <c r="S30" s="5">
        <v>19.555555555555557</v>
      </c>
      <c r="T30" s="5">
        <v>39.857142857142854</v>
      </c>
      <c r="U30" s="5">
        <v>63.333333333333336</v>
      </c>
      <c r="V30">
        <f t="shared" si="3"/>
        <v>12.032467532467532</v>
      </c>
      <c r="W30">
        <f t="shared" si="0"/>
        <v>5.2455341439398575</v>
      </c>
      <c r="X30">
        <f t="shared" si="1"/>
        <v>32.792615849758711</v>
      </c>
      <c r="Y30">
        <f t="shared" si="2"/>
        <v>8.694920760914961</v>
      </c>
      <c r="Z30">
        <f t="shared" si="4"/>
        <v>39.2484126984127</v>
      </c>
      <c r="AA30">
        <f t="shared" si="5"/>
        <v>22.138041107368885</v>
      </c>
    </row>
    <row r="31" spans="1:27" x14ac:dyDescent="0.3">
      <c r="A31" s="4">
        <v>2016</v>
      </c>
      <c r="B31" s="5">
        <v>28.428571428571427</v>
      </c>
      <c r="C31" s="5">
        <v>34.9</v>
      </c>
      <c r="D31" s="5">
        <v>42.8</v>
      </c>
      <c r="E31" s="5" t="s">
        <v>33</v>
      </c>
      <c r="F31" s="5" t="s">
        <v>33</v>
      </c>
      <c r="G31" s="5">
        <v>31.571428571428573</v>
      </c>
      <c r="H31" s="5">
        <v>49.5</v>
      </c>
      <c r="I31" s="5">
        <v>59.714285714285715</v>
      </c>
      <c r="J31" s="5">
        <v>27.818181818181817</v>
      </c>
      <c r="K31" s="5">
        <v>82.36363636363636</v>
      </c>
      <c r="L31" s="5">
        <v>74.333333333333329</v>
      </c>
      <c r="M31" s="5">
        <v>215</v>
      </c>
      <c r="N31" s="5">
        <v>63.133333333333333</v>
      </c>
      <c r="O31" s="5">
        <v>68.75</v>
      </c>
      <c r="P31" s="5">
        <v>12</v>
      </c>
      <c r="Q31" s="5">
        <v>27.875</v>
      </c>
      <c r="R31" s="5">
        <v>72.555555555555557</v>
      </c>
      <c r="S31" s="5">
        <v>78.555555555555557</v>
      </c>
      <c r="T31" s="5">
        <v>56.142857142857146</v>
      </c>
      <c r="U31" s="5">
        <v>84.61818181818181</v>
      </c>
      <c r="V31">
        <f t="shared" si="3"/>
        <v>35.765303030303031</v>
      </c>
      <c r="W31">
        <f t="shared" si="0"/>
        <v>6.8769139652550164</v>
      </c>
      <c r="X31">
        <f t="shared" si="1"/>
        <v>60.515897065897065</v>
      </c>
      <c r="Y31">
        <f t="shared" si="2"/>
        <v>7.7510199403752589</v>
      </c>
      <c r="Z31">
        <f t="shared" si="4"/>
        <v>80.586640211640216</v>
      </c>
      <c r="AA31">
        <f t="shared" si="5"/>
        <v>28.4706540396758</v>
      </c>
    </row>
    <row r="32" spans="1:27" x14ac:dyDescent="0.3">
      <c r="A32" s="4">
        <v>2017</v>
      </c>
      <c r="B32" s="5">
        <v>5.0999999999999996</v>
      </c>
      <c r="C32" s="5">
        <v>53.866666666666667</v>
      </c>
      <c r="D32" s="5">
        <v>62.4</v>
      </c>
      <c r="E32" s="5">
        <v>35.571428571428569</v>
      </c>
      <c r="F32" s="5">
        <v>46.307692307692307</v>
      </c>
      <c r="G32" s="5">
        <v>7.5555555555555554</v>
      </c>
      <c r="H32" s="5">
        <v>43.161290322580648</v>
      </c>
      <c r="I32" s="5">
        <v>59.111111111111114</v>
      </c>
      <c r="J32" s="5">
        <v>3.5</v>
      </c>
      <c r="K32" s="5">
        <v>165.68181818181819</v>
      </c>
      <c r="L32" s="5">
        <v>4.5714285714285712</v>
      </c>
      <c r="M32" s="5">
        <v>97</v>
      </c>
      <c r="N32" s="5">
        <v>25.882352941176471</v>
      </c>
      <c r="O32" s="5">
        <v>23</v>
      </c>
      <c r="P32" s="5">
        <v>30.8</v>
      </c>
      <c r="Q32" s="5">
        <v>21.571428571428573</v>
      </c>
      <c r="R32" s="5">
        <v>25.90909090909091</v>
      </c>
      <c r="S32" s="5">
        <v>45.227272727272727</v>
      </c>
      <c r="T32" s="5">
        <v>58.714285714285715</v>
      </c>
      <c r="U32" s="5">
        <v>218.23809523809524</v>
      </c>
      <c r="V32">
        <f t="shared" si="3"/>
        <v>12.72186741363212</v>
      </c>
      <c r="W32">
        <f t="shared" si="0"/>
        <v>4.5898779487410319</v>
      </c>
      <c r="X32">
        <f t="shared" si="1"/>
        <v>59.63585462156891</v>
      </c>
      <c r="Y32">
        <f t="shared" si="2"/>
        <v>19.29393269017023</v>
      </c>
      <c r="Z32">
        <f t="shared" si="4"/>
        <v>47.695871818913304</v>
      </c>
      <c r="AA32">
        <f t="shared" si="5"/>
        <v>9.296978321317642</v>
      </c>
    </row>
    <row r="33" spans="1:27" x14ac:dyDescent="0.3">
      <c r="A33" s="4">
        <v>2018</v>
      </c>
      <c r="B33" s="5">
        <v>61.333333333333336</v>
      </c>
      <c r="C33" s="5">
        <v>43.53846153846154</v>
      </c>
      <c r="D33" s="5">
        <v>70.599999999999994</v>
      </c>
      <c r="E33" s="5">
        <v>69.782608695652172</v>
      </c>
      <c r="F33" s="5">
        <v>71.666666666666671</v>
      </c>
      <c r="G33" s="5">
        <v>88.833333333333329</v>
      </c>
      <c r="H33" s="5">
        <v>75.833333333333329</v>
      </c>
      <c r="I33" s="5">
        <v>93.125</v>
      </c>
      <c r="J33" s="5">
        <v>58.111111111111114</v>
      </c>
      <c r="K33" s="5">
        <v>140.19999999999999</v>
      </c>
      <c r="L33" s="5">
        <v>78</v>
      </c>
      <c r="M33" s="5">
        <v>398.42857142857144</v>
      </c>
      <c r="N33" s="5">
        <v>47.083333333333336</v>
      </c>
      <c r="O33" s="5">
        <v>158.75</v>
      </c>
      <c r="P33" s="5">
        <v>45.4</v>
      </c>
      <c r="Q33" s="5">
        <v>47.142857142857146</v>
      </c>
      <c r="R33" s="5">
        <v>19.333333333333332</v>
      </c>
      <c r="S33" s="5">
        <v>111.90909090909091</v>
      </c>
      <c r="T33" s="5">
        <v>88.4</v>
      </c>
      <c r="U33" s="5">
        <v>112</v>
      </c>
      <c r="V33">
        <f t="shared" si="3"/>
        <v>60.500793650793653</v>
      </c>
      <c r="W33">
        <f t="shared" si="0"/>
        <v>7.640678042382226</v>
      </c>
      <c r="X33">
        <f t="shared" si="1"/>
        <v>73.105494505494491</v>
      </c>
      <c r="Y33">
        <f t="shared" si="2"/>
        <v>14.254116559766146</v>
      </c>
      <c r="Z33">
        <f t="shared" si="4"/>
        <v>136.17551490952113</v>
      </c>
      <c r="AA33">
        <f t="shared" si="5"/>
        <v>45.778418230390201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zoomScale="70" zoomScaleNormal="70" workbookViewId="0">
      <selection sqref="A1:U33"/>
    </sheetView>
  </sheetViews>
  <sheetFormatPr defaultRowHeight="14.4" x14ac:dyDescent="0.3"/>
  <sheetData>
    <row r="1" spans="1:29"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9" x14ac:dyDescent="0.3">
      <c r="A2" s="4">
        <v>1987</v>
      </c>
      <c r="B2" s="15">
        <v>5</v>
      </c>
      <c r="C2" s="15">
        <v>12</v>
      </c>
      <c r="D2" s="15">
        <v>12.5</v>
      </c>
      <c r="E2" s="15">
        <v>6.1428571428571432</v>
      </c>
      <c r="F2" s="15">
        <v>5</v>
      </c>
      <c r="G2" s="15">
        <v>5</v>
      </c>
      <c r="H2" s="15">
        <v>18</v>
      </c>
      <c r="I2" s="15">
        <v>5</v>
      </c>
      <c r="J2" s="15">
        <v>7.833333333333333</v>
      </c>
      <c r="K2" s="15">
        <v>5</v>
      </c>
      <c r="L2" s="15">
        <v>5</v>
      </c>
      <c r="M2" s="15">
        <v>157.5</v>
      </c>
      <c r="N2" s="15">
        <v>8.5</v>
      </c>
      <c r="O2" s="15">
        <v>9</v>
      </c>
      <c r="P2" s="15">
        <v>5</v>
      </c>
      <c r="Q2" s="15">
        <v>8</v>
      </c>
      <c r="R2" s="15">
        <v>12.5</v>
      </c>
      <c r="S2" s="15">
        <v>24</v>
      </c>
      <c r="T2" s="15">
        <v>19.8</v>
      </c>
      <c r="U2" s="15">
        <v>45.333333333333336</v>
      </c>
      <c r="V2">
        <f>(IF(COUNT(B2,G2,J2,N2,Q2)&gt;2.9,AVERAGE(B2,G2,J2,N2,Q2),""))</f>
        <v>6.8666666666666654</v>
      </c>
      <c r="W2">
        <f>(IF(COUNT(B2,G2,J2,N2,Q2)&gt;2.9,STDEV(B2,G2,J2,N2,Q2)/SQRT(COUNT(B2,G2,J2,N2,Q2)),""))</f>
        <v>0.76992063083007578</v>
      </c>
      <c r="X2">
        <f>(IF(COUNT(C2:D2,F2,K2:L2,R2,T2)&gt;3.9,AVERAGE(C2:D2,F2,K2:L2,R2,T2),""))</f>
        <v>10.257142857142856</v>
      </c>
      <c r="Y2">
        <f>(IF(COUNT(C2:D2,F2,K2:L2,R2,T2)&gt;3.9,STDEV(C2:D2,F2,K2:L2,R2,T2)/SQRT(COUNT(C2:D2,F2,K2:L2,R2,T2)),""))</f>
        <v>2.1105017619217543</v>
      </c>
      <c r="Z2">
        <f>IF(COUNT(E2,H2:I2,M2,O2:P2,S2,U2)&gt;3.9,AVERAGE(E2,H2:I2,M2,O2:P2,S2,U2),"")</f>
        <v>33.74702380952381</v>
      </c>
      <c r="AA2">
        <f>IF(COUNT(E2,H2:I2,M2,O2:P2,S2,U2)&gt;3.9,STDEV(E2,H2:I2,M2,O2:P2,S2,U2)/SQRT(COUNT(E2,H2:I2,M2,O2:P2,S2,U2)),"")</f>
        <v>18.331862814014819</v>
      </c>
      <c r="AC2">
        <f>COUNTIF(B2:U33,"&gt;0")</f>
        <v>151</v>
      </c>
    </row>
    <row r="3" spans="1:29" x14ac:dyDescent="0.3">
      <c r="A3" s="4">
        <v>1988</v>
      </c>
      <c r="B3" s="15">
        <v>32.5</v>
      </c>
      <c r="C3" s="15" t="s">
        <v>33</v>
      </c>
      <c r="D3" s="15">
        <v>5</v>
      </c>
      <c r="E3" s="15" t="s">
        <v>33</v>
      </c>
      <c r="F3" s="15">
        <v>32.5</v>
      </c>
      <c r="G3" s="15">
        <v>16.5</v>
      </c>
      <c r="H3" s="15">
        <v>1150</v>
      </c>
      <c r="I3" s="15" t="s">
        <v>33</v>
      </c>
      <c r="J3" s="15">
        <v>5</v>
      </c>
      <c r="K3" s="15">
        <v>420</v>
      </c>
      <c r="L3" s="15" t="s">
        <v>33</v>
      </c>
      <c r="M3" s="15">
        <v>13.5</v>
      </c>
      <c r="N3" s="15">
        <v>282.5</v>
      </c>
      <c r="O3" s="15">
        <v>14.4</v>
      </c>
      <c r="P3" s="15">
        <v>52.5</v>
      </c>
      <c r="Q3" s="15">
        <v>35</v>
      </c>
      <c r="R3" s="15">
        <v>139</v>
      </c>
      <c r="S3" s="15" t="s">
        <v>33</v>
      </c>
      <c r="T3" s="15">
        <v>90.571428571428569</v>
      </c>
      <c r="U3" s="15">
        <v>89</v>
      </c>
      <c r="V3">
        <f t="shared" ref="V3:V8" si="0">(IF(COUNT(B3,G3,J3,N3,Q3)&gt;2.9,AVERAGE(B3,G3,J3,N3,Q3),""))</f>
        <v>74.3</v>
      </c>
      <c r="W3">
        <f t="shared" ref="W3" si="1">(IF(COUNT(B3,G3,J3,N3,Q3)&gt;2.9,STDEV(B3,G3,J3,N3,Q3)/SQRT(COUNT(B3,G3,J3,N3,Q3)),""))</f>
        <v>52.336555102528479</v>
      </c>
      <c r="X3">
        <f t="shared" ref="X3:X11" si="2">(IF(COUNT(C3:D3,F3,K3:L3,R3,T3)&gt;3.9,AVERAGE(C3:D3,F3,K3:L3,R3,T3),""))</f>
        <v>137.41428571428571</v>
      </c>
      <c r="Y3">
        <f>(IF(COUNT(C3:D3,F3,K3:L3,R3,T3)&gt;3.9,STDEV(C3:D3,F3,K3:L3,R3,T3)/SQRT(COUNT(C3:D3,F3,K3:L3,R3,T3)),""))</f>
        <v>74.361281619412892</v>
      </c>
      <c r="Z3">
        <f t="shared" ref="Z3:Z11" si="3">IF(COUNT(E3,H3:I3,M3,O3:P3,S3,U3)&gt;3.9,AVERAGE(E3,H3:I3,M3,O3:P3,S3,U3),"")</f>
        <v>263.88</v>
      </c>
      <c r="AA3">
        <f t="shared" ref="AA3:AA11" si="4">IF(COUNT(E3,H3:I3,M3,O3:P3,S3,U3)&gt;3.9,STDEV(E3,H3:I3,M3,O3:P3,S3,U3)/SQRT(COUNT(E3,H3:I3,M3,O3:P3,S3,U3)),"")</f>
        <v>221.96887033996455</v>
      </c>
    </row>
    <row r="4" spans="1:29" x14ac:dyDescent="0.3">
      <c r="A4" s="4">
        <v>1989</v>
      </c>
      <c r="B4" s="15">
        <v>7.5</v>
      </c>
      <c r="C4" s="15">
        <v>5</v>
      </c>
      <c r="D4" s="15">
        <v>5</v>
      </c>
      <c r="E4" s="15">
        <v>5</v>
      </c>
      <c r="F4" s="15">
        <v>10.857142857142858</v>
      </c>
      <c r="G4" s="15">
        <v>5</v>
      </c>
      <c r="H4" s="15">
        <v>26</v>
      </c>
      <c r="I4" s="15">
        <v>17.666666666666668</v>
      </c>
      <c r="J4" s="15">
        <v>5</v>
      </c>
      <c r="K4" s="15">
        <v>15</v>
      </c>
      <c r="L4" s="15">
        <v>5</v>
      </c>
      <c r="M4" s="15" t="s">
        <v>33</v>
      </c>
      <c r="N4" s="15">
        <v>12</v>
      </c>
      <c r="O4" s="15">
        <v>32.6</v>
      </c>
      <c r="P4" s="15">
        <v>17</v>
      </c>
      <c r="Q4" s="15">
        <v>6</v>
      </c>
      <c r="R4" s="15">
        <v>26</v>
      </c>
      <c r="S4" s="15">
        <v>42.333333333333336</v>
      </c>
      <c r="T4" s="15">
        <v>16.600000000000001</v>
      </c>
      <c r="U4" s="15">
        <v>51</v>
      </c>
      <c r="V4">
        <f t="shared" si="0"/>
        <v>7.1</v>
      </c>
      <c r="W4">
        <f>(IF(COUNT(B4,G4,J4,N4,Q4)&gt;2.9,STDEV(B4,G4,J4,N4,Q4)/SQRT(COUNT(B4,G4,J4,N4,Q4)),""))</f>
        <v>1.3076696830622019</v>
      </c>
      <c r="X4">
        <f t="shared" si="2"/>
        <v>11.922448979591836</v>
      </c>
      <c r="Y4">
        <f>(IF(COUNT(C4:D4,F4,K4:L4,R4,T4)&gt;3.9,STDEV(C4:D4,F4,K4:L4,R4,T4)/SQRT(COUNT(C4:D4,F4,K4:L4,R4,T4)),""))</f>
        <v>2.9857758955054403</v>
      </c>
      <c r="Z4">
        <f t="shared" si="3"/>
        <v>27.371428571428574</v>
      </c>
      <c r="AA4">
        <f t="shared" si="4"/>
        <v>6.0032065002132429</v>
      </c>
    </row>
    <row r="5" spans="1:29" x14ac:dyDescent="0.3">
      <c r="A5" s="4">
        <v>1990</v>
      </c>
      <c r="B5" s="15">
        <v>115</v>
      </c>
      <c r="C5" s="15" t="s">
        <v>33</v>
      </c>
      <c r="D5" s="15" t="s">
        <v>33</v>
      </c>
      <c r="E5" s="15" t="s">
        <v>33</v>
      </c>
      <c r="F5" s="15">
        <v>50</v>
      </c>
      <c r="G5" s="15" t="s">
        <v>33</v>
      </c>
      <c r="H5" s="15" t="s">
        <v>33</v>
      </c>
      <c r="I5" s="15">
        <v>100.18181818181819</v>
      </c>
      <c r="J5" s="15" t="s">
        <v>33</v>
      </c>
      <c r="K5" s="15">
        <v>78</v>
      </c>
      <c r="L5" s="15">
        <v>5</v>
      </c>
      <c r="M5" s="15" t="s">
        <v>33</v>
      </c>
      <c r="N5" s="15">
        <v>5</v>
      </c>
      <c r="O5" s="15" t="s">
        <v>33</v>
      </c>
      <c r="P5" s="15">
        <v>29</v>
      </c>
      <c r="Q5" s="15" t="s">
        <v>33</v>
      </c>
      <c r="R5" s="15" t="s">
        <v>33</v>
      </c>
      <c r="S5" s="15" t="s">
        <v>33</v>
      </c>
      <c r="T5" s="15">
        <v>10.5</v>
      </c>
      <c r="U5" s="15" t="s">
        <v>33</v>
      </c>
      <c r="V5" t="str">
        <f t="shared" si="0"/>
        <v/>
      </c>
      <c r="W5" t="str">
        <f t="shared" ref="W5:W8" si="5">(IF(COUNT(B5,G5,J5,N5,Q5)&gt;2.9,STDEV(B5,G5,J5,N5,Q5)/SQRT(COUNT(B5,G5,J5,N5,Q5)),""))</f>
        <v/>
      </c>
      <c r="X5">
        <f t="shared" si="2"/>
        <v>35.875</v>
      </c>
      <c r="Y5">
        <f t="shared" ref="Y5:Y11" si="6">(IF(COUNT(C5:D5,F5,K5:L5,R5,T5)&gt;3.9,STDEV(C5:D5,F5,K5:L5,R5,T5)/SQRT(COUNT(C5:D5,F5,K5:L5,R5,T5)),""))</f>
        <v>17.25105673091748</v>
      </c>
      <c r="Z5" t="str">
        <f t="shared" si="3"/>
        <v/>
      </c>
      <c r="AA5" t="str">
        <f t="shared" si="4"/>
        <v/>
      </c>
    </row>
    <row r="6" spans="1:29" x14ac:dyDescent="0.3">
      <c r="A6" s="4">
        <v>1991</v>
      </c>
      <c r="B6" s="15">
        <v>10</v>
      </c>
      <c r="C6" s="15" t="s">
        <v>33</v>
      </c>
      <c r="D6" s="15" t="s">
        <v>33</v>
      </c>
      <c r="E6" s="15" t="s">
        <v>33</v>
      </c>
      <c r="F6" s="15" t="s">
        <v>33</v>
      </c>
      <c r="G6" s="15" t="s">
        <v>33</v>
      </c>
      <c r="H6" s="15">
        <v>5</v>
      </c>
      <c r="I6" s="15">
        <v>5</v>
      </c>
      <c r="J6" s="15" t="s">
        <v>33</v>
      </c>
      <c r="K6" s="15">
        <v>13.5</v>
      </c>
      <c r="L6" s="15" t="s">
        <v>33</v>
      </c>
      <c r="M6" s="15">
        <v>11</v>
      </c>
      <c r="N6" s="15">
        <v>6.75</v>
      </c>
      <c r="O6" s="15" t="s">
        <v>33</v>
      </c>
      <c r="P6" s="15">
        <v>11.666666666666666</v>
      </c>
      <c r="Q6" s="15" t="s">
        <v>33</v>
      </c>
      <c r="R6" s="15" t="s">
        <v>33</v>
      </c>
      <c r="S6" s="15">
        <v>26</v>
      </c>
      <c r="T6" s="15">
        <v>5</v>
      </c>
      <c r="U6" s="15">
        <v>13.75</v>
      </c>
      <c r="V6" t="str">
        <f t="shared" si="0"/>
        <v/>
      </c>
      <c r="W6" t="str">
        <f t="shared" si="5"/>
        <v/>
      </c>
      <c r="X6" t="str">
        <f t="shared" si="2"/>
        <v/>
      </c>
      <c r="Y6" t="str">
        <f t="shared" si="6"/>
        <v/>
      </c>
      <c r="Z6">
        <f t="shared" si="3"/>
        <v>12.069444444444443</v>
      </c>
      <c r="AA6">
        <f t="shared" si="4"/>
        <v>3.1524840783416406</v>
      </c>
    </row>
    <row r="7" spans="1:29" x14ac:dyDescent="0.3">
      <c r="A7" s="4">
        <v>1992</v>
      </c>
      <c r="B7" s="15">
        <v>70</v>
      </c>
      <c r="C7" s="15">
        <v>42.142857142857146</v>
      </c>
      <c r="D7" s="15" t="s">
        <v>33</v>
      </c>
      <c r="E7" s="15">
        <v>45</v>
      </c>
      <c r="F7" s="15">
        <v>26.25</v>
      </c>
      <c r="G7" s="15" t="s">
        <v>33</v>
      </c>
      <c r="H7" s="15" t="s">
        <v>33</v>
      </c>
      <c r="I7" s="15" t="s">
        <v>33</v>
      </c>
      <c r="J7" s="15">
        <v>50</v>
      </c>
      <c r="K7" s="15">
        <v>35</v>
      </c>
      <c r="L7" s="15">
        <v>52</v>
      </c>
      <c r="M7" s="15">
        <v>5</v>
      </c>
      <c r="N7" s="15">
        <v>42.75</v>
      </c>
      <c r="O7" s="15">
        <v>5</v>
      </c>
      <c r="P7" s="15">
        <v>76</v>
      </c>
      <c r="Q7" s="15">
        <v>20</v>
      </c>
      <c r="R7" s="15">
        <v>102.5</v>
      </c>
      <c r="S7" s="15">
        <v>5</v>
      </c>
      <c r="T7" s="15">
        <v>90</v>
      </c>
      <c r="U7" s="15" t="s">
        <v>33</v>
      </c>
      <c r="V7">
        <f t="shared" si="0"/>
        <v>45.6875</v>
      </c>
      <c r="W7">
        <f>(IF(COUNT(B7,G7,J7,N7,Q7)&gt;2.9,STDEV(B7,G7,J7,N7,Q7)/SQRT(COUNT(B7,G7,J7,N7,Q7)),""))</f>
        <v>10.320577644524878</v>
      </c>
      <c r="X7">
        <f t="shared" si="2"/>
        <v>57.982142857142854</v>
      </c>
      <c r="Y7">
        <f t="shared" si="6"/>
        <v>12.686948104681619</v>
      </c>
      <c r="Z7">
        <f t="shared" si="3"/>
        <v>27.2</v>
      </c>
      <c r="AA7">
        <f>IF(COUNT(E7,H7:I7,M7,O7:P7,S7,U7)&gt;3.9,STDEV(E7,H7:I7,M7,O7:P7,S7,U7)/SQRT(COUNT(E7,H7:I7,M7,O7:P7,S7,U7)),"")</f>
        <v>14.451297519600098</v>
      </c>
    </row>
    <row r="8" spans="1:29" x14ac:dyDescent="0.3">
      <c r="A8" s="4">
        <v>1993</v>
      </c>
      <c r="B8" s="15" t="s">
        <v>33</v>
      </c>
      <c r="C8" s="15" t="s">
        <v>33</v>
      </c>
      <c r="D8" s="15" t="s">
        <v>33</v>
      </c>
      <c r="E8" s="15" t="s">
        <v>33</v>
      </c>
      <c r="F8" s="15" t="s">
        <v>33</v>
      </c>
      <c r="G8" s="15" t="s">
        <v>33</v>
      </c>
      <c r="H8" s="15" t="s">
        <v>33</v>
      </c>
      <c r="I8" s="15" t="s">
        <v>33</v>
      </c>
      <c r="J8" s="15" t="s">
        <v>33</v>
      </c>
      <c r="K8" s="15" t="s">
        <v>33</v>
      </c>
      <c r="L8" s="15" t="s">
        <v>33</v>
      </c>
      <c r="M8" s="15" t="s">
        <v>33</v>
      </c>
      <c r="N8" s="15" t="s">
        <v>33</v>
      </c>
      <c r="O8" s="15" t="s">
        <v>33</v>
      </c>
      <c r="P8" s="15" t="s">
        <v>33</v>
      </c>
      <c r="Q8" s="15">
        <v>42</v>
      </c>
      <c r="R8" s="15" t="s">
        <v>33</v>
      </c>
      <c r="S8" s="15" t="s">
        <v>33</v>
      </c>
      <c r="T8" s="15" t="s">
        <v>33</v>
      </c>
      <c r="U8" s="15" t="s">
        <v>33</v>
      </c>
      <c r="V8" t="str">
        <f t="shared" ref="V8:V31" si="7">(IF(COUNT(B8,G8,J8,N8,Q8)&gt;2.9,AVERAGE(B8,G8,J8,N8,Q8),""))</f>
        <v/>
      </c>
      <c r="W8" t="str">
        <f t="shared" ref="W8:W31" si="8">(IF(COUNT(B8,G8,J8,N8,Q8)&gt;2.9,STDEV(B8,G8,J8,N8,Q8)/SQRT(COUNT(B8,G8,J8,N8,Q8)),""))</f>
        <v/>
      </c>
      <c r="X8" t="str">
        <f t="shared" ref="X8:X31" si="9">(IF(COUNT(C8:D8,F8,K8:L8,R8,T8)&gt;3.9,AVERAGE(C8:D8,F8,K8:L8,R8,T8),""))</f>
        <v/>
      </c>
      <c r="Y8" t="str">
        <f t="shared" ref="Y8:Y31" si="10">(IF(COUNT(C8:D8,F8,K8:L8,R8,T8)&gt;3.9,STDEV(C8:D8,F8,K8:L8,R8,T8)/SQRT(COUNT(C8:D8,F8,K8:L8,R8,T8)),""))</f>
        <v/>
      </c>
      <c r="Z8" t="str">
        <f t="shared" ref="Z8:Z31" si="11">IF(COUNT(E8,H8:I8,M8,O8:P8,S8,U8)&gt;3.9,AVERAGE(E8,H8:I8,M8,O8:P8,S8,U8),"")</f>
        <v/>
      </c>
      <c r="AA8" t="str">
        <f t="shared" ref="AA8:AA31" si="12">IF(COUNT(E8,H8:I8,M8,O8:P8,S8,U8)&gt;3.9,STDEV(E8,H8:I8,M8,O8:P8,S8,U8)/SQRT(COUNT(E8,H8:I8,M8,O8:P8,S8,U8)),"")</f>
        <v/>
      </c>
    </row>
    <row r="9" spans="1:29" x14ac:dyDescent="0.3">
      <c r="A9" s="4">
        <v>1994</v>
      </c>
      <c r="B9" s="14" t="s">
        <v>33</v>
      </c>
      <c r="C9" s="15" t="s">
        <v>33</v>
      </c>
      <c r="D9" s="15" t="s">
        <v>33</v>
      </c>
      <c r="E9" s="15" t="s">
        <v>33</v>
      </c>
      <c r="F9" s="15" t="s">
        <v>33</v>
      </c>
      <c r="G9" s="15" t="s">
        <v>33</v>
      </c>
      <c r="H9" s="15" t="s">
        <v>33</v>
      </c>
      <c r="I9" s="15" t="s">
        <v>33</v>
      </c>
      <c r="J9" s="15" t="s">
        <v>33</v>
      </c>
      <c r="K9" s="15" t="s">
        <v>33</v>
      </c>
      <c r="L9" s="15" t="s">
        <v>33</v>
      </c>
      <c r="M9" s="15" t="s">
        <v>33</v>
      </c>
      <c r="N9" s="15" t="s">
        <v>33</v>
      </c>
      <c r="O9" s="15" t="s">
        <v>33</v>
      </c>
      <c r="P9" s="15" t="s">
        <v>33</v>
      </c>
      <c r="Q9" s="15" t="s">
        <v>33</v>
      </c>
      <c r="R9" s="15" t="s">
        <v>33</v>
      </c>
      <c r="S9" s="15" t="s">
        <v>33</v>
      </c>
      <c r="T9" s="15" t="s">
        <v>33</v>
      </c>
      <c r="U9" s="15" t="s">
        <v>33</v>
      </c>
      <c r="V9" t="str">
        <f t="shared" si="7"/>
        <v/>
      </c>
      <c r="W9" t="str">
        <f t="shared" si="8"/>
        <v/>
      </c>
      <c r="X9" t="str">
        <f t="shared" si="9"/>
        <v/>
      </c>
      <c r="Y9" t="str">
        <f t="shared" si="10"/>
        <v/>
      </c>
      <c r="Z9" t="str">
        <f t="shared" si="11"/>
        <v/>
      </c>
      <c r="AA9" t="str">
        <f t="shared" si="12"/>
        <v/>
      </c>
    </row>
    <row r="10" spans="1:29" x14ac:dyDescent="0.3">
      <c r="A10" s="4">
        <v>1995</v>
      </c>
      <c r="B10" s="14" t="s">
        <v>33</v>
      </c>
      <c r="C10" s="15" t="s">
        <v>33</v>
      </c>
      <c r="D10" s="15" t="s">
        <v>33</v>
      </c>
      <c r="E10" s="15" t="s">
        <v>33</v>
      </c>
      <c r="F10" s="15" t="s">
        <v>33</v>
      </c>
      <c r="G10" s="15" t="s">
        <v>33</v>
      </c>
      <c r="H10" s="15" t="s">
        <v>33</v>
      </c>
      <c r="I10" s="15" t="s">
        <v>33</v>
      </c>
      <c r="J10" s="15" t="s">
        <v>33</v>
      </c>
      <c r="K10" s="15" t="s">
        <v>33</v>
      </c>
      <c r="L10" s="15" t="s">
        <v>33</v>
      </c>
      <c r="M10" s="15" t="s">
        <v>33</v>
      </c>
      <c r="N10" s="15" t="s">
        <v>33</v>
      </c>
      <c r="O10" s="15" t="s">
        <v>33</v>
      </c>
      <c r="P10" s="15" t="s">
        <v>33</v>
      </c>
      <c r="Q10" s="15" t="s">
        <v>33</v>
      </c>
      <c r="R10" s="15" t="s">
        <v>33</v>
      </c>
      <c r="S10" s="15" t="s">
        <v>33</v>
      </c>
      <c r="T10" s="15" t="s">
        <v>33</v>
      </c>
      <c r="U10" s="15" t="s">
        <v>33</v>
      </c>
      <c r="V10" t="str">
        <f t="shared" si="7"/>
        <v/>
      </c>
      <c r="W10" t="str">
        <f t="shared" si="8"/>
        <v/>
      </c>
      <c r="X10" t="str">
        <f t="shared" si="9"/>
        <v/>
      </c>
      <c r="Y10" t="str">
        <f t="shared" si="10"/>
        <v/>
      </c>
      <c r="Z10" t="str">
        <f t="shared" si="11"/>
        <v/>
      </c>
      <c r="AA10" t="str">
        <f t="shared" si="12"/>
        <v/>
      </c>
    </row>
    <row r="11" spans="1:29" x14ac:dyDescent="0.3">
      <c r="A11" s="4">
        <v>1996</v>
      </c>
      <c r="B11" s="14" t="s">
        <v>33</v>
      </c>
      <c r="C11" s="15" t="s">
        <v>33</v>
      </c>
      <c r="D11" s="15" t="s">
        <v>33</v>
      </c>
      <c r="E11" s="15" t="s">
        <v>33</v>
      </c>
      <c r="F11" s="15" t="s">
        <v>33</v>
      </c>
      <c r="G11" s="15" t="s">
        <v>33</v>
      </c>
      <c r="H11" s="15" t="s">
        <v>33</v>
      </c>
      <c r="I11" s="15" t="s">
        <v>33</v>
      </c>
      <c r="J11" s="15" t="s">
        <v>33</v>
      </c>
      <c r="K11" s="15" t="s">
        <v>33</v>
      </c>
      <c r="L11" s="15" t="s">
        <v>33</v>
      </c>
      <c r="M11" s="15" t="s">
        <v>33</v>
      </c>
      <c r="N11" s="15" t="s">
        <v>33</v>
      </c>
      <c r="O11" s="15" t="s">
        <v>33</v>
      </c>
      <c r="P11" s="15" t="s">
        <v>33</v>
      </c>
      <c r="Q11" s="15" t="s">
        <v>33</v>
      </c>
      <c r="R11" s="15" t="s">
        <v>33</v>
      </c>
      <c r="S11" s="15" t="s">
        <v>33</v>
      </c>
      <c r="T11" s="15" t="s">
        <v>33</v>
      </c>
      <c r="U11" s="15" t="s">
        <v>33</v>
      </c>
      <c r="V11" t="str">
        <f t="shared" si="7"/>
        <v/>
      </c>
      <c r="W11" t="str">
        <f t="shared" si="8"/>
        <v/>
      </c>
      <c r="X11" t="str">
        <f t="shared" si="9"/>
        <v/>
      </c>
      <c r="Y11" t="str">
        <f t="shared" si="10"/>
        <v/>
      </c>
      <c r="Z11" t="str">
        <f t="shared" si="11"/>
        <v/>
      </c>
      <c r="AA11" t="str">
        <f t="shared" si="12"/>
        <v/>
      </c>
    </row>
    <row r="12" spans="1:29" x14ac:dyDescent="0.3">
      <c r="A12" s="4">
        <v>1997</v>
      </c>
      <c r="B12" s="15" t="s">
        <v>33</v>
      </c>
      <c r="C12" s="15" t="s">
        <v>33</v>
      </c>
      <c r="D12" s="15" t="s">
        <v>33</v>
      </c>
      <c r="E12" s="15">
        <v>19.2</v>
      </c>
      <c r="F12" s="15" t="s">
        <v>33</v>
      </c>
      <c r="G12" s="15" t="s">
        <v>33</v>
      </c>
      <c r="H12" s="15" t="s">
        <v>33</v>
      </c>
      <c r="I12" s="15" t="s">
        <v>33</v>
      </c>
      <c r="J12" s="15" t="s">
        <v>33</v>
      </c>
      <c r="K12" s="15">
        <v>17.2</v>
      </c>
      <c r="L12" s="15" t="s">
        <v>33</v>
      </c>
      <c r="M12" s="15" t="s">
        <v>33</v>
      </c>
      <c r="N12" s="15" t="s">
        <v>33</v>
      </c>
      <c r="O12" s="15" t="s">
        <v>33</v>
      </c>
      <c r="P12" s="15" t="s">
        <v>33</v>
      </c>
      <c r="Q12" s="15" t="s">
        <v>33</v>
      </c>
      <c r="R12" s="15" t="s">
        <v>33</v>
      </c>
      <c r="S12" s="15" t="s">
        <v>33</v>
      </c>
      <c r="T12" s="15" t="s">
        <v>33</v>
      </c>
      <c r="U12" s="15" t="s">
        <v>33</v>
      </c>
      <c r="V12" t="str">
        <f t="shared" si="7"/>
        <v/>
      </c>
      <c r="W12" t="str">
        <f t="shared" si="8"/>
        <v/>
      </c>
      <c r="X12" t="str">
        <f t="shared" si="9"/>
        <v/>
      </c>
      <c r="Y12" t="str">
        <f t="shared" si="10"/>
        <v/>
      </c>
      <c r="Z12" t="str">
        <f t="shared" si="11"/>
        <v/>
      </c>
      <c r="AA12" t="str">
        <f t="shared" si="12"/>
        <v/>
      </c>
    </row>
    <row r="13" spans="1:29" x14ac:dyDescent="0.3">
      <c r="A13" s="4">
        <v>1998</v>
      </c>
      <c r="B13" s="15" t="s">
        <v>33</v>
      </c>
      <c r="C13" s="15" t="s">
        <v>33</v>
      </c>
      <c r="D13" s="15" t="s">
        <v>33</v>
      </c>
      <c r="E13" s="15" t="s">
        <v>33</v>
      </c>
      <c r="F13" s="15" t="s">
        <v>33</v>
      </c>
      <c r="G13" s="15" t="s">
        <v>33</v>
      </c>
      <c r="H13" s="15" t="s">
        <v>33</v>
      </c>
      <c r="I13" s="15" t="s">
        <v>33</v>
      </c>
      <c r="J13" s="15" t="s">
        <v>33</v>
      </c>
      <c r="K13" s="15" t="s">
        <v>33</v>
      </c>
      <c r="L13" s="15" t="s">
        <v>33</v>
      </c>
      <c r="M13" s="15" t="s">
        <v>33</v>
      </c>
      <c r="N13" s="15" t="s">
        <v>33</v>
      </c>
      <c r="O13" s="15" t="s">
        <v>33</v>
      </c>
      <c r="P13" s="15" t="s">
        <v>33</v>
      </c>
      <c r="Q13" s="15" t="s">
        <v>33</v>
      </c>
      <c r="R13" s="15" t="s">
        <v>33</v>
      </c>
      <c r="S13" s="15" t="s">
        <v>33</v>
      </c>
      <c r="T13" s="15" t="s">
        <v>33</v>
      </c>
      <c r="U13" s="15" t="s">
        <v>33</v>
      </c>
      <c r="V13" t="str">
        <f t="shared" si="7"/>
        <v/>
      </c>
      <c r="W13" t="str">
        <f t="shared" si="8"/>
        <v/>
      </c>
      <c r="X13" t="str">
        <f t="shared" si="9"/>
        <v/>
      </c>
      <c r="Y13" t="str">
        <f t="shared" si="10"/>
        <v/>
      </c>
      <c r="Z13" t="str">
        <f t="shared" si="11"/>
        <v/>
      </c>
      <c r="AA13" t="str">
        <f t="shared" si="12"/>
        <v/>
      </c>
    </row>
    <row r="14" spans="1:29" x14ac:dyDescent="0.3">
      <c r="A14" s="4">
        <v>1999</v>
      </c>
      <c r="B14" s="15">
        <v>5</v>
      </c>
      <c r="C14" s="15">
        <v>7.5</v>
      </c>
      <c r="D14" s="15">
        <v>10</v>
      </c>
      <c r="E14" s="15">
        <v>5</v>
      </c>
      <c r="F14" s="15">
        <v>5</v>
      </c>
      <c r="G14" s="15">
        <v>5</v>
      </c>
      <c r="H14" s="15">
        <v>5</v>
      </c>
      <c r="I14" s="15">
        <v>50</v>
      </c>
      <c r="J14" s="15">
        <v>6.25</v>
      </c>
      <c r="K14" s="15">
        <v>7.1428571428571432</v>
      </c>
      <c r="L14" s="15">
        <v>5.833333333333333</v>
      </c>
      <c r="M14" s="15">
        <v>35</v>
      </c>
      <c r="N14" s="15">
        <v>5</v>
      </c>
      <c r="O14" s="15">
        <v>10.833333333333334</v>
      </c>
      <c r="P14" s="15">
        <v>6.666666666666667</v>
      </c>
      <c r="Q14" s="15">
        <v>6.25</v>
      </c>
      <c r="R14" s="15">
        <v>5</v>
      </c>
      <c r="S14" s="15">
        <v>12.5</v>
      </c>
      <c r="T14" s="15">
        <v>5.833333333333333</v>
      </c>
      <c r="U14" s="15">
        <v>5</v>
      </c>
      <c r="V14">
        <f t="shared" si="7"/>
        <v>5.5</v>
      </c>
      <c r="W14">
        <f t="shared" si="8"/>
        <v>0.30618621784789724</v>
      </c>
      <c r="X14">
        <f t="shared" si="9"/>
        <v>6.6156462585034017</v>
      </c>
      <c r="Y14">
        <f t="shared" si="10"/>
        <v>0.67185839982186901</v>
      </c>
      <c r="Z14">
        <f t="shared" si="11"/>
        <v>16.25</v>
      </c>
      <c r="AA14">
        <f t="shared" si="12"/>
        <v>5.9844374893127643</v>
      </c>
    </row>
    <row r="15" spans="1:29" x14ac:dyDescent="0.3">
      <c r="A15" s="4">
        <v>2000</v>
      </c>
      <c r="B15" s="15" t="s">
        <v>33</v>
      </c>
      <c r="C15" s="15" t="s">
        <v>33</v>
      </c>
      <c r="D15" s="15" t="s">
        <v>33</v>
      </c>
      <c r="E15" s="15" t="s">
        <v>33</v>
      </c>
      <c r="F15" s="15" t="s">
        <v>33</v>
      </c>
      <c r="G15" s="15" t="s">
        <v>33</v>
      </c>
      <c r="H15" s="15" t="s">
        <v>33</v>
      </c>
      <c r="I15" s="15" t="s">
        <v>33</v>
      </c>
      <c r="J15" s="15" t="s">
        <v>33</v>
      </c>
      <c r="K15" s="15" t="s">
        <v>33</v>
      </c>
      <c r="L15" s="15" t="s">
        <v>33</v>
      </c>
      <c r="M15" s="15" t="s">
        <v>33</v>
      </c>
      <c r="N15" s="15" t="s">
        <v>33</v>
      </c>
      <c r="O15" s="15" t="s">
        <v>33</v>
      </c>
      <c r="P15" s="15" t="s">
        <v>33</v>
      </c>
      <c r="Q15" s="15" t="s">
        <v>33</v>
      </c>
      <c r="R15" s="15" t="s">
        <v>33</v>
      </c>
      <c r="S15" s="15" t="s">
        <v>33</v>
      </c>
      <c r="T15" s="15" t="s">
        <v>33</v>
      </c>
      <c r="U15" s="15" t="s">
        <v>33</v>
      </c>
      <c r="V15" t="str">
        <f t="shared" si="7"/>
        <v/>
      </c>
      <c r="W15" t="str">
        <f t="shared" si="8"/>
        <v/>
      </c>
      <c r="X15" t="str">
        <f t="shared" si="9"/>
        <v/>
      </c>
      <c r="Y15" t="str">
        <f t="shared" si="10"/>
        <v/>
      </c>
      <c r="Z15" t="str">
        <f t="shared" si="11"/>
        <v/>
      </c>
      <c r="AA15" t="str">
        <f t="shared" si="12"/>
        <v/>
      </c>
    </row>
    <row r="16" spans="1:29" x14ac:dyDescent="0.3">
      <c r="A16" s="4">
        <v>2001</v>
      </c>
      <c r="B16" s="15" t="s">
        <v>33</v>
      </c>
      <c r="C16" s="15" t="s">
        <v>33</v>
      </c>
      <c r="D16" s="15" t="s">
        <v>33</v>
      </c>
      <c r="E16" s="15" t="s">
        <v>33</v>
      </c>
      <c r="F16" s="15" t="s">
        <v>33</v>
      </c>
      <c r="G16" s="15" t="s">
        <v>33</v>
      </c>
      <c r="H16" s="15" t="s">
        <v>33</v>
      </c>
      <c r="I16" s="15" t="s">
        <v>33</v>
      </c>
      <c r="J16" s="15" t="s">
        <v>33</v>
      </c>
      <c r="K16" s="15" t="s">
        <v>33</v>
      </c>
      <c r="L16" s="15" t="s">
        <v>33</v>
      </c>
      <c r="M16" s="15" t="s">
        <v>33</v>
      </c>
      <c r="N16" s="15" t="s">
        <v>33</v>
      </c>
      <c r="O16" s="15" t="s">
        <v>33</v>
      </c>
      <c r="P16" s="15" t="s">
        <v>33</v>
      </c>
      <c r="Q16" s="15" t="s">
        <v>33</v>
      </c>
      <c r="R16" s="15" t="s">
        <v>33</v>
      </c>
      <c r="S16" s="15" t="s">
        <v>33</v>
      </c>
      <c r="T16" s="15" t="s">
        <v>33</v>
      </c>
      <c r="U16" s="15" t="s">
        <v>33</v>
      </c>
      <c r="V16" t="str">
        <f t="shared" si="7"/>
        <v/>
      </c>
      <c r="W16" t="str">
        <f t="shared" si="8"/>
        <v/>
      </c>
      <c r="X16" t="str">
        <f t="shared" si="9"/>
        <v/>
      </c>
      <c r="Y16" t="str">
        <f t="shared" si="10"/>
        <v/>
      </c>
      <c r="Z16" t="str">
        <f t="shared" si="11"/>
        <v/>
      </c>
      <c r="AA16" t="str">
        <f t="shared" si="12"/>
        <v/>
      </c>
    </row>
    <row r="17" spans="1:27" x14ac:dyDescent="0.3">
      <c r="A17" s="4">
        <v>2002</v>
      </c>
      <c r="B17" s="15" t="s">
        <v>33</v>
      </c>
      <c r="C17" s="15" t="s">
        <v>33</v>
      </c>
      <c r="D17" s="15" t="s">
        <v>33</v>
      </c>
      <c r="E17" s="15" t="s">
        <v>33</v>
      </c>
      <c r="F17" s="15" t="s">
        <v>33</v>
      </c>
      <c r="G17" s="15" t="s">
        <v>33</v>
      </c>
      <c r="H17" s="15" t="s">
        <v>33</v>
      </c>
      <c r="I17" s="15" t="s">
        <v>33</v>
      </c>
      <c r="J17" s="15" t="s">
        <v>33</v>
      </c>
      <c r="K17" s="15" t="s">
        <v>33</v>
      </c>
      <c r="L17" s="15" t="s">
        <v>33</v>
      </c>
      <c r="M17" s="15" t="s">
        <v>33</v>
      </c>
      <c r="N17" s="15" t="s">
        <v>33</v>
      </c>
      <c r="O17" s="15" t="s">
        <v>33</v>
      </c>
      <c r="P17" s="15" t="s">
        <v>33</v>
      </c>
      <c r="Q17" s="15" t="s">
        <v>33</v>
      </c>
      <c r="R17" s="15" t="s">
        <v>33</v>
      </c>
      <c r="S17" s="15" t="s">
        <v>33</v>
      </c>
      <c r="T17" s="15" t="s">
        <v>33</v>
      </c>
      <c r="U17" s="15" t="s">
        <v>33</v>
      </c>
      <c r="V17" t="str">
        <f t="shared" si="7"/>
        <v/>
      </c>
      <c r="W17" t="str">
        <f t="shared" si="8"/>
        <v/>
      </c>
      <c r="X17" t="str">
        <f t="shared" si="9"/>
        <v/>
      </c>
      <c r="Y17" t="str">
        <f t="shared" si="10"/>
        <v/>
      </c>
      <c r="Z17" t="str">
        <f t="shared" si="11"/>
        <v/>
      </c>
      <c r="AA17" t="str">
        <f t="shared" si="12"/>
        <v/>
      </c>
    </row>
    <row r="18" spans="1:27" x14ac:dyDescent="0.3">
      <c r="A18" s="4">
        <v>2003</v>
      </c>
      <c r="B18" s="15" t="s">
        <v>33</v>
      </c>
      <c r="C18" s="15" t="s">
        <v>33</v>
      </c>
      <c r="D18" s="15" t="s">
        <v>33</v>
      </c>
      <c r="E18" s="15" t="s">
        <v>33</v>
      </c>
      <c r="F18" s="15" t="s">
        <v>33</v>
      </c>
      <c r="G18" s="15" t="s">
        <v>33</v>
      </c>
      <c r="H18" s="15" t="s">
        <v>33</v>
      </c>
      <c r="I18" s="15" t="s">
        <v>33</v>
      </c>
      <c r="J18" s="15" t="s">
        <v>33</v>
      </c>
      <c r="K18" s="15">
        <v>40.774999999999999</v>
      </c>
      <c r="L18" s="15" t="s">
        <v>33</v>
      </c>
      <c r="M18" s="15" t="s">
        <v>33</v>
      </c>
      <c r="N18" s="15" t="s">
        <v>33</v>
      </c>
      <c r="O18" s="15" t="s">
        <v>33</v>
      </c>
      <c r="P18" s="15" t="s">
        <v>33</v>
      </c>
      <c r="Q18" s="15" t="s">
        <v>33</v>
      </c>
      <c r="R18" s="15" t="s">
        <v>33</v>
      </c>
      <c r="S18" s="15" t="s">
        <v>33</v>
      </c>
      <c r="T18" s="15" t="s">
        <v>33</v>
      </c>
      <c r="U18" s="15" t="s">
        <v>33</v>
      </c>
      <c r="V18" t="str">
        <f t="shared" si="7"/>
        <v/>
      </c>
      <c r="W18" t="str">
        <f t="shared" si="8"/>
        <v/>
      </c>
      <c r="X18" t="str">
        <f t="shared" si="9"/>
        <v/>
      </c>
      <c r="Y18" t="str">
        <f t="shared" si="10"/>
        <v/>
      </c>
      <c r="Z18" t="str">
        <f t="shared" si="11"/>
        <v/>
      </c>
      <c r="AA18" t="str">
        <f t="shared" si="12"/>
        <v/>
      </c>
    </row>
    <row r="19" spans="1:27" x14ac:dyDescent="0.3">
      <c r="A19" s="4">
        <v>2004</v>
      </c>
      <c r="B19" s="15" t="s">
        <v>33</v>
      </c>
      <c r="C19" s="15" t="s">
        <v>33</v>
      </c>
      <c r="D19" s="15" t="s">
        <v>33</v>
      </c>
      <c r="E19" s="15" t="s">
        <v>33</v>
      </c>
      <c r="F19" s="15" t="s">
        <v>33</v>
      </c>
      <c r="G19" s="15" t="s">
        <v>33</v>
      </c>
      <c r="H19" s="15" t="s">
        <v>33</v>
      </c>
      <c r="I19" s="15" t="s">
        <v>33</v>
      </c>
      <c r="J19" s="15" t="s">
        <v>33</v>
      </c>
      <c r="K19" s="15" t="s">
        <v>33</v>
      </c>
      <c r="L19" s="15" t="s">
        <v>33</v>
      </c>
      <c r="M19" s="15" t="s">
        <v>33</v>
      </c>
      <c r="N19" s="15" t="s">
        <v>33</v>
      </c>
      <c r="O19" s="15" t="s">
        <v>33</v>
      </c>
      <c r="P19" s="15" t="s">
        <v>33</v>
      </c>
      <c r="Q19" s="15" t="s">
        <v>33</v>
      </c>
      <c r="R19" s="15" t="s">
        <v>33</v>
      </c>
      <c r="S19" s="15" t="s">
        <v>33</v>
      </c>
      <c r="T19" s="15" t="s">
        <v>33</v>
      </c>
      <c r="U19" s="15" t="s">
        <v>33</v>
      </c>
      <c r="V19" t="str">
        <f t="shared" si="7"/>
        <v/>
      </c>
      <c r="W19" t="str">
        <f t="shared" si="8"/>
        <v/>
      </c>
      <c r="X19" t="str">
        <f t="shared" si="9"/>
        <v/>
      </c>
      <c r="Y19" t="str">
        <f t="shared" si="10"/>
        <v/>
      </c>
      <c r="Z19" t="str">
        <f t="shared" si="11"/>
        <v/>
      </c>
      <c r="AA19" t="str">
        <f t="shared" si="12"/>
        <v/>
      </c>
    </row>
    <row r="20" spans="1:27" x14ac:dyDescent="0.3">
      <c r="A20" s="4">
        <v>2005</v>
      </c>
      <c r="B20" s="15" t="s">
        <v>33</v>
      </c>
      <c r="C20" s="15" t="s">
        <v>33</v>
      </c>
      <c r="D20" s="15" t="s">
        <v>33</v>
      </c>
      <c r="E20" s="15" t="s">
        <v>33</v>
      </c>
      <c r="F20" s="15" t="s">
        <v>33</v>
      </c>
      <c r="G20" s="15" t="s">
        <v>33</v>
      </c>
      <c r="H20" s="15" t="s">
        <v>33</v>
      </c>
      <c r="I20" s="15" t="s">
        <v>33</v>
      </c>
      <c r="J20" s="15" t="s">
        <v>33</v>
      </c>
      <c r="K20" s="15" t="s">
        <v>33</v>
      </c>
      <c r="L20" s="15" t="s">
        <v>33</v>
      </c>
      <c r="M20" s="15" t="s">
        <v>33</v>
      </c>
      <c r="N20" s="15" t="s">
        <v>33</v>
      </c>
      <c r="O20" s="15" t="s">
        <v>33</v>
      </c>
      <c r="P20" s="15" t="s">
        <v>33</v>
      </c>
      <c r="Q20" s="15" t="s">
        <v>33</v>
      </c>
      <c r="R20" s="15" t="s">
        <v>33</v>
      </c>
      <c r="S20" s="15" t="s">
        <v>33</v>
      </c>
      <c r="T20" s="15" t="s">
        <v>33</v>
      </c>
      <c r="U20" s="15" t="s">
        <v>33</v>
      </c>
      <c r="V20" t="str">
        <f t="shared" si="7"/>
        <v/>
      </c>
      <c r="W20" t="str">
        <f t="shared" si="8"/>
        <v/>
      </c>
      <c r="X20" t="str">
        <f t="shared" si="9"/>
        <v/>
      </c>
      <c r="Y20" t="str">
        <f t="shared" si="10"/>
        <v/>
      </c>
      <c r="Z20" t="str">
        <f t="shared" si="11"/>
        <v/>
      </c>
      <c r="AA20" t="str">
        <f t="shared" si="12"/>
        <v/>
      </c>
    </row>
    <row r="21" spans="1:27" x14ac:dyDescent="0.3">
      <c r="A21" s="4">
        <v>2006</v>
      </c>
      <c r="B21" s="15" t="s">
        <v>33</v>
      </c>
      <c r="C21" s="15" t="s">
        <v>33</v>
      </c>
      <c r="D21" s="15" t="s">
        <v>33</v>
      </c>
      <c r="E21" s="15" t="s">
        <v>33</v>
      </c>
      <c r="F21" s="15" t="s">
        <v>33</v>
      </c>
      <c r="G21" s="15" t="s">
        <v>33</v>
      </c>
      <c r="H21" s="15" t="s">
        <v>33</v>
      </c>
      <c r="I21" s="15" t="s">
        <v>33</v>
      </c>
      <c r="J21" s="15" t="s">
        <v>33</v>
      </c>
      <c r="K21" s="15" t="s">
        <v>33</v>
      </c>
      <c r="L21" s="15" t="s">
        <v>33</v>
      </c>
      <c r="M21" s="15" t="s">
        <v>33</v>
      </c>
      <c r="N21" s="15" t="s">
        <v>33</v>
      </c>
      <c r="O21" s="15" t="s">
        <v>33</v>
      </c>
      <c r="P21" s="15" t="s">
        <v>33</v>
      </c>
      <c r="Q21" s="15" t="s">
        <v>33</v>
      </c>
      <c r="R21" s="15" t="s">
        <v>33</v>
      </c>
      <c r="S21" s="15" t="s">
        <v>33</v>
      </c>
      <c r="T21" s="15" t="s">
        <v>33</v>
      </c>
      <c r="U21" s="15" t="s">
        <v>33</v>
      </c>
      <c r="V21" t="str">
        <f t="shared" si="7"/>
        <v/>
      </c>
      <c r="W21" t="str">
        <f t="shared" si="8"/>
        <v/>
      </c>
      <c r="X21" t="str">
        <f t="shared" si="9"/>
        <v/>
      </c>
      <c r="Y21" t="str">
        <f t="shared" si="10"/>
        <v/>
      </c>
      <c r="Z21" t="str">
        <f t="shared" si="11"/>
        <v/>
      </c>
      <c r="AA21" t="str">
        <f t="shared" si="12"/>
        <v/>
      </c>
    </row>
    <row r="22" spans="1:27" x14ac:dyDescent="0.3">
      <c r="A22" s="4">
        <v>2007</v>
      </c>
      <c r="B22" s="15" t="s">
        <v>33</v>
      </c>
      <c r="C22" s="15" t="s">
        <v>33</v>
      </c>
      <c r="D22" s="15" t="s">
        <v>33</v>
      </c>
      <c r="E22" s="15" t="s">
        <v>33</v>
      </c>
      <c r="F22" s="15" t="s">
        <v>33</v>
      </c>
      <c r="G22" s="15" t="s">
        <v>33</v>
      </c>
      <c r="H22" s="15" t="s">
        <v>33</v>
      </c>
      <c r="I22" s="15" t="s">
        <v>33</v>
      </c>
      <c r="J22" s="15" t="s">
        <v>33</v>
      </c>
      <c r="K22" s="15" t="s">
        <v>33</v>
      </c>
      <c r="L22" s="15" t="s">
        <v>33</v>
      </c>
      <c r="M22" s="15" t="s">
        <v>33</v>
      </c>
      <c r="N22" s="15" t="s">
        <v>33</v>
      </c>
      <c r="O22" s="15" t="s">
        <v>33</v>
      </c>
      <c r="P22" s="15" t="s">
        <v>33</v>
      </c>
      <c r="Q22" s="15" t="s">
        <v>33</v>
      </c>
      <c r="R22" s="15" t="s">
        <v>33</v>
      </c>
      <c r="S22" s="15" t="s">
        <v>33</v>
      </c>
      <c r="T22" s="15" t="s">
        <v>33</v>
      </c>
      <c r="U22" s="15" t="s">
        <v>33</v>
      </c>
      <c r="V22" t="str">
        <f t="shared" si="7"/>
        <v/>
      </c>
      <c r="W22" t="str">
        <f t="shared" si="8"/>
        <v/>
      </c>
      <c r="X22" t="str">
        <f t="shared" si="9"/>
        <v/>
      </c>
      <c r="Y22" t="str">
        <f t="shared" si="10"/>
        <v/>
      </c>
      <c r="Z22" t="str">
        <f t="shared" si="11"/>
        <v/>
      </c>
      <c r="AA22" t="str">
        <f t="shared" si="12"/>
        <v/>
      </c>
    </row>
    <row r="23" spans="1:27" x14ac:dyDescent="0.3">
      <c r="A23" s="4">
        <v>2008</v>
      </c>
      <c r="B23" s="15" t="s">
        <v>33</v>
      </c>
      <c r="C23" s="15" t="s">
        <v>33</v>
      </c>
      <c r="D23" s="15" t="s">
        <v>33</v>
      </c>
      <c r="E23" s="15" t="s">
        <v>33</v>
      </c>
      <c r="F23" s="15" t="s">
        <v>33</v>
      </c>
      <c r="G23" s="15" t="s">
        <v>33</v>
      </c>
      <c r="H23" s="15" t="s">
        <v>33</v>
      </c>
      <c r="I23" s="15" t="s">
        <v>33</v>
      </c>
      <c r="J23" s="15" t="s">
        <v>33</v>
      </c>
      <c r="K23" s="15" t="s">
        <v>33</v>
      </c>
      <c r="L23" s="15" t="s">
        <v>33</v>
      </c>
      <c r="M23" s="15" t="s">
        <v>33</v>
      </c>
      <c r="N23" s="15" t="s">
        <v>33</v>
      </c>
      <c r="O23" s="15" t="s">
        <v>33</v>
      </c>
      <c r="P23" s="15" t="s">
        <v>33</v>
      </c>
      <c r="Q23" s="15" t="s">
        <v>33</v>
      </c>
      <c r="R23" s="15" t="s">
        <v>33</v>
      </c>
      <c r="S23" s="15" t="s">
        <v>33</v>
      </c>
      <c r="T23" s="15" t="s">
        <v>33</v>
      </c>
      <c r="U23" s="15" t="s">
        <v>33</v>
      </c>
      <c r="V23" t="str">
        <f t="shared" si="7"/>
        <v/>
      </c>
      <c r="W23" t="str">
        <f t="shared" si="8"/>
        <v/>
      </c>
      <c r="X23" t="str">
        <f t="shared" si="9"/>
        <v/>
      </c>
      <c r="Y23" t="str">
        <f t="shared" si="10"/>
        <v/>
      </c>
      <c r="Z23" t="str">
        <f t="shared" si="11"/>
        <v/>
      </c>
      <c r="AA23" t="str">
        <f t="shared" si="12"/>
        <v/>
      </c>
    </row>
    <row r="24" spans="1:27" x14ac:dyDescent="0.3">
      <c r="A24" s="4">
        <v>2009</v>
      </c>
      <c r="B24" s="15" t="s">
        <v>33</v>
      </c>
      <c r="C24" s="15" t="s">
        <v>33</v>
      </c>
      <c r="D24" s="15" t="s">
        <v>33</v>
      </c>
      <c r="E24" s="15" t="s">
        <v>33</v>
      </c>
      <c r="F24" s="15" t="s">
        <v>33</v>
      </c>
      <c r="G24" s="15" t="s">
        <v>33</v>
      </c>
      <c r="H24" s="15" t="s">
        <v>33</v>
      </c>
      <c r="I24" s="15" t="s">
        <v>33</v>
      </c>
      <c r="J24" s="15" t="s">
        <v>33</v>
      </c>
      <c r="K24" s="15" t="s">
        <v>33</v>
      </c>
      <c r="L24" s="15" t="s">
        <v>33</v>
      </c>
      <c r="M24" s="15" t="s">
        <v>33</v>
      </c>
      <c r="N24" s="15" t="s">
        <v>33</v>
      </c>
      <c r="O24" s="15" t="s">
        <v>33</v>
      </c>
      <c r="P24" s="15" t="s">
        <v>33</v>
      </c>
      <c r="Q24" s="15" t="s">
        <v>33</v>
      </c>
      <c r="R24" s="15" t="s">
        <v>33</v>
      </c>
      <c r="S24" s="15" t="s">
        <v>33</v>
      </c>
      <c r="T24" s="15" t="s">
        <v>33</v>
      </c>
      <c r="U24" s="15" t="s">
        <v>33</v>
      </c>
      <c r="V24" t="str">
        <f t="shared" si="7"/>
        <v/>
      </c>
      <c r="W24" t="str">
        <f t="shared" si="8"/>
        <v/>
      </c>
      <c r="X24" t="str">
        <f t="shared" si="9"/>
        <v/>
      </c>
      <c r="Y24" t="str">
        <f t="shared" si="10"/>
        <v/>
      </c>
      <c r="Z24" t="str">
        <f t="shared" si="11"/>
        <v/>
      </c>
      <c r="AA24" t="str">
        <f t="shared" si="12"/>
        <v/>
      </c>
    </row>
    <row r="25" spans="1:27" x14ac:dyDescent="0.3">
      <c r="A25" s="4">
        <v>2010</v>
      </c>
      <c r="B25" s="15" t="s">
        <v>33</v>
      </c>
      <c r="C25" s="15" t="s">
        <v>33</v>
      </c>
      <c r="D25" s="15" t="s">
        <v>33</v>
      </c>
      <c r="E25" s="15" t="s">
        <v>33</v>
      </c>
      <c r="F25" s="15" t="s">
        <v>33</v>
      </c>
      <c r="G25" s="15" t="s">
        <v>33</v>
      </c>
      <c r="H25" s="15" t="s">
        <v>33</v>
      </c>
      <c r="I25" s="15" t="s">
        <v>33</v>
      </c>
      <c r="J25" s="15" t="s">
        <v>33</v>
      </c>
      <c r="K25" s="15" t="s">
        <v>33</v>
      </c>
      <c r="L25" s="15" t="s">
        <v>33</v>
      </c>
      <c r="M25" s="15" t="s">
        <v>33</v>
      </c>
      <c r="N25" s="15" t="s">
        <v>33</v>
      </c>
      <c r="O25" s="15" t="s">
        <v>33</v>
      </c>
      <c r="P25" s="15" t="s">
        <v>33</v>
      </c>
      <c r="Q25" s="15" t="s">
        <v>33</v>
      </c>
      <c r="R25" s="15" t="s">
        <v>33</v>
      </c>
      <c r="S25" s="15" t="s">
        <v>33</v>
      </c>
      <c r="T25" s="15" t="s">
        <v>33</v>
      </c>
      <c r="U25" s="15" t="s">
        <v>33</v>
      </c>
      <c r="V25" t="str">
        <f t="shared" si="7"/>
        <v/>
      </c>
      <c r="W25" t="str">
        <f t="shared" si="8"/>
        <v/>
      </c>
      <c r="X25" t="str">
        <f t="shared" si="9"/>
        <v/>
      </c>
      <c r="Y25" t="str">
        <f t="shared" si="10"/>
        <v/>
      </c>
      <c r="Z25" t="str">
        <f t="shared" si="11"/>
        <v/>
      </c>
      <c r="AA25" t="str">
        <f t="shared" si="12"/>
        <v/>
      </c>
    </row>
    <row r="26" spans="1:27" x14ac:dyDescent="0.3">
      <c r="A26" s="4">
        <v>2011</v>
      </c>
      <c r="B26" s="15" t="s">
        <v>33</v>
      </c>
      <c r="C26" s="15" t="s">
        <v>33</v>
      </c>
      <c r="D26" s="15" t="s">
        <v>33</v>
      </c>
      <c r="E26" s="15" t="s">
        <v>33</v>
      </c>
      <c r="F26" s="15" t="s">
        <v>33</v>
      </c>
      <c r="G26" s="15" t="s">
        <v>33</v>
      </c>
      <c r="H26" s="15" t="s">
        <v>33</v>
      </c>
      <c r="I26" s="15" t="s">
        <v>33</v>
      </c>
      <c r="J26" s="15" t="s">
        <v>33</v>
      </c>
      <c r="K26" s="15" t="s">
        <v>33</v>
      </c>
      <c r="L26" s="15" t="s">
        <v>33</v>
      </c>
      <c r="M26" s="15" t="s">
        <v>33</v>
      </c>
      <c r="N26" s="15" t="s">
        <v>33</v>
      </c>
      <c r="O26" s="15" t="s">
        <v>33</v>
      </c>
      <c r="P26" s="15" t="s">
        <v>33</v>
      </c>
      <c r="Q26" s="15" t="s">
        <v>33</v>
      </c>
      <c r="R26" s="15" t="s">
        <v>33</v>
      </c>
      <c r="S26" s="15" t="s">
        <v>33</v>
      </c>
      <c r="T26" s="15" t="s">
        <v>33</v>
      </c>
      <c r="U26" s="15" t="s">
        <v>33</v>
      </c>
      <c r="V26" t="str">
        <f t="shared" si="7"/>
        <v/>
      </c>
      <c r="W26" t="str">
        <f t="shared" si="8"/>
        <v/>
      </c>
      <c r="X26" t="str">
        <f t="shared" si="9"/>
        <v/>
      </c>
      <c r="Y26" t="str">
        <f t="shared" si="10"/>
        <v/>
      </c>
      <c r="Z26" t="str">
        <f t="shared" si="11"/>
        <v/>
      </c>
      <c r="AA26" t="str">
        <f t="shared" si="12"/>
        <v/>
      </c>
    </row>
    <row r="27" spans="1:27" x14ac:dyDescent="0.3">
      <c r="A27" s="4">
        <v>2012</v>
      </c>
      <c r="B27" s="15" t="s">
        <v>33</v>
      </c>
      <c r="C27" s="15" t="s">
        <v>33</v>
      </c>
      <c r="D27" s="15" t="s">
        <v>33</v>
      </c>
      <c r="E27" s="15" t="s">
        <v>33</v>
      </c>
      <c r="F27" s="15" t="s">
        <v>33</v>
      </c>
      <c r="G27" s="15" t="s">
        <v>33</v>
      </c>
      <c r="H27" s="15" t="s">
        <v>33</v>
      </c>
      <c r="I27" s="15" t="s">
        <v>33</v>
      </c>
      <c r="J27" s="15" t="s">
        <v>33</v>
      </c>
      <c r="K27" s="15" t="s">
        <v>33</v>
      </c>
      <c r="L27" s="15" t="s">
        <v>33</v>
      </c>
      <c r="M27" s="15" t="s">
        <v>33</v>
      </c>
      <c r="N27" s="15" t="s">
        <v>33</v>
      </c>
      <c r="O27" s="15" t="s">
        <v>33</v>
      </c>
      <c r="P27" s="15" t="s">
        <v>33</v>
      </c>
      <c r="Q27" s="15" t="s">
        <v>33</v>
      </c>
      <c r="R27" s="15" t="s">
        <v>33</v>
      </c>
      <c r="S27" s="15" t="s">
        <v>33</v>
      </c>
      <c r="T27" s="15" t="s">
        <v>33</v>
      </c>
      <c r="U27" s="15" t="s">
        <v>33</v>
      </c>
      <c r="V27" t="str">
        <f t="shared" si="7"/>
        <v/>
      </c>
      <c r="W27" t="str">
        <f t="shared" si="8"/>
        <v/>
      </c>
      <c r="X27" t="str">
        <f t="shared" si="9"/>
        <v/>
      </c>
      <c r="Y27" t="str">
        <f t="shared" si="10"/>
        <v/>
      </c>
      <c r="Z27" t="str">
        <f t="shared" si="11"/>
        <v/>
      </c>
      <c r="AA27" t="str">
        <f t="shared" si="12"/>
        <v/>
      </c>
    </row>
    <row r="28" spans="1:27" x14ac:dyDescent="0.3">
      <c r="A28" s="4">
        <v>2013</v>
      </c>
      <c r="B28" s="15" t="s">
        <v>33</v>
      </c>
      <c r="C28" s="15" t="s">
        <v>33</v>
      </c>
      <c r="D28" s="15" t="s">
        <v>33</v>
      </c>
      <c r="E28" s="15" t="s">
        <v>33</v>
      </c>
      <c r="F28" s="15" t="s">
        <v>33</v>
      </c>
      <c r="G28" s="15" t="s">
        <v>33</v>
      </c>
      <c r="H28" s="15" t="s">
        <v>33</v>
      </c>
      <c r="I28" s="15" t="s">
        <v>33</v>
      </c>
      <c r="J28" s="15" t="s">
        <v>33</v>
      </c>
      <c r="K28" s="15" t="s">
        <v>33</v>
      </c>
      <c r="L28" s="15" t="s">
        <v>33</v>
      </c>
      <c r="M28" s="15" t="s">
        <v>33</v>
      </c>
      <c r="N28" s="15" t="s">
        <v>33</v>
      </c>
      <c r="O28" s="15" t="s">
        <v>33</v>
      </c>
      <c r="P28" s="15" t="s">
        <v>33</v>
      </c>
      <c r="Q28" s="15" t="s">
        <v>33</v>
      </c>
      <c r="R28" s="15" t="s">
        <v>33</v>
      </c>
      <c r="S28" s="15" t="s">
        <v>33</v>
      </c>
      <c r="T28" s="15" t="s">
        <v>33</v>
      </c>
      <c r="U28" s="15" t="s">
        <v>33</v>
      </c>
      <c r="V28" t="str">
        <f t="shared" si="7"/>
        <v/>
      </c>
      <c r="W28" t="str">
        <f t="shared" si="8"/>
        <v/>
      </c>
      <c r="X28" t="str">
        <f t="shared" si="9"/>
        <v/>
      </c>
      <c r="Y28" t="str">
        <f t="shared" si="10"/>
        <v/>
      </c>
      <c r="Z28" t="str">
        <f t="shared" si="11"/>
        <v/>
      </c>
      <c r="AA28" t="str">
        <f t="shared" si="12"/>
        <v/>
      </c>
    </row>
    <row r="29" spans="1:27" x14ac:dyDescent="0.3">
      <c r="A29" s="4">
        <v>2014</v>
      </c>
      <c r="B29" s="15" t="s">
        <v>33</v>
      </c>
      <c r="C29" s="15" t="s">
        <v>33</v>
      </c>
      <c r="D29" s="15" t="s">
        <v>33</v>
      </c>
      <c r="E29" s="15" t="s">
        <v>33</v>
      </c>
      <c r="F29" s="15" t="s">
        <v>33</v>
      </c>
      <c r="G29" s="15" t="s">
        <v>33</v>
      </c>
      <c r="H29" s="15" t="s">
        <v>33</v>
      </c>
      <c r="I29" s="15" t="s">
        <v>33</v>
      </c>
      <c r="J29" s="15" t="s">
        <v>33</v>
      </c>
      <c r="K29" s="15" t="s">
        <v>33</v>
      </c>
      <c r="L29" s="15" t="s">
        <v>33</v>
      </c>
      <c r="M29" s="15" t="s">
        <v>33</v>
      </c>
      <c r="N29" s="15" t="s">
        <v>33</v>
      </c>
      <c r="O29" s="15" t="s">
        <v>33</v>
      </c>
      <c r="P29" s="15" t="s">
        <v>33</v>
      </c>
      <c r="Q29" s="15" t="s">
        <v>33</v>
      </c>
      <c r="R29" s="15" t="s">
        <v>33</v>
      </c>
      <c r="S29" s="15" t="s">
        <v>33</v>
      </c>
      <c r="T29" s="15" t="s">
        <v>33</v>
      </c>
      <c r="U29" s="15" t="s">
        <v>33</v>
      </c>
      <c r="V29" t="str">
        <f t="shared" si="7"/>
        <v/>
      </c>
      <c r="W29" t="str">
        <f t="shared" si="8"/>
        <v/>
      </c>
      <c r="X29" t="str">
        <f t="shared" si="9"/>
        <v/>
      </c>
      <c r="Y29" t="str">
        <f t="shared" si="10"/>
        <v/>
      </c>
      <c r="Z29" t="str">
        <f t="shared" si="11"/>
        <v/>
      </c>
      <c r="AA29" t="str">
        <f t="shared" si="12"/>
        <v/>
      </c>
    </row>
    <row r="30" spans="1:27" x14ac:dyDescent="0.3">
      <c r="A30" s="4">
        <v>2015</v>
      </c>
      <c r="B30" s="15" t="s">
        <v>33</v>
      </c>
      <c r="C30" s="15" t="s">
        <v>33</v>
      </c>
      <c r="D30" s="15" t="s">
        <v>33</v>
      </c>
      <c r="E30" s="15" t="s">
        <v>33</v>
      </c>
      <c r="F30" s="15" t="s">
        <v>33</v>
      </c>
      <c r="G30" s="15" t="s">
        <v>33</v>
      </c>
      <c r="H30" s="15" t="s">
        <v>33</v>
      </c>
      <c r="I30" s="15" t="s">
        <v>33</v>
      </c>
      <c r="J30" s="15" t="s">
        <v>33</v>
      </c>
      <c r="K30" s="15" t="s">
        <v>33</v>
      </c>
      <c r="L30" s="15" t="s">
        <v>33</v>
      </c>
      <c r="M30" s="15" t="s">
        <v>33</v>
      </c>
      <c r="N30" s="15" t="s">
        <v>33</v>
      </c>
      <c r="O30" s="15" t="s">
        <v>33</v>
      </c>
      <c r="P30" s="15" t="s">
        <v>33</v>
      </c>
      <c r="Q30" s="15" t="s">
        <v>33</v>
      </c>
      <c r="R30" s="15" t="s">
        <v>33</v>
      </c>
      <c r="S30" s="15" t="s">
        <v>33</v>
      </c>
      <c r="T30" s="15" t="s">
        <v>33</v>
      </c>
      <c r="U30" s="15" t="s">
        <v>33</v>
      </c>
      <c r="V30" t="str">
        <f t="shared" si="7"/>
        <v/>
      </c>
      <c r="W30" t="str">
        <f t="shared" si="8"/>
        <v/>
      </c>
      <c r="X30" t="str">
        <f t="shared" si="9"/>
        <v/>
      </c>
      <c r="Y30" t="str">
        <f t="shared" si="10"/>
        <v/>
      </c>
      <c r="Z30" t="str">
        <f t="shared" si="11"/>
        <v/>
      </c>
      <c r="AA30" t="str">
        <f t="shared" si="12"/>
        <v/>
      </c>
    </row>
    <row r="31" spans="1:27" x14ac:dyDescent="0.3">
      <c r="A31" s="4">
        <v>2016</v>
      </c>
      <c r="B31" s="15" t="s">
        <v>33</v>
      </c>
      <c r="C31" s="15" t="s">
        <v>33</v>
      </c>
      <c r="D31" s="15" t="s">
        <v>33</v>
      </c>
      <c r="E31" s="15" t="s">
        <v>33</v>
      </c>
      <c r="F31" s="15" t="s">
        <v>33</v>
      </c>
      <c r="G31" s="15" t="s">
        <v>33</v>
      </c>
      <c r="H31" s="15" t="s">
        <v>33</v>
      </c>
      <c r="I31" s="15" t="s">
        <v>33</v>
      </c>
      <c r="J31" s="15" t="s">
        <v>33</v>
      </c>
      <c r="K31" s="15" t="s">
        <v>33</v>
      </c>
      <c r="L31" s="15" t="s">
        <v>33</v>
      </c>
      <c r="M31" s="15" t="s">
        <v>33</v>
      </c>
      <c r="N31" s="15" t="s">
        <v>33</v>
      </c>
      <c r="O31" s="15" t="s">
        <v>33</v>
      </c>
      <c r="P31" s="15" t="s">
        <v>33</v>
      </c>
      <c r="Q31" s="15" t="s">
        <v>33</v>
      </c>
      <c r="R31" s="15" t="s">
        <v>33</v>
      </c>
      <c r="S31" s="15" t="s">
        <v>33</v>
      </c>
      <c r="T31" s="15" t="s">
        <v>33</v>
      </c>
      <c r="U31" s="15" t="s">
        <v>33</v>
      </c>
      <c r="V31" t="str">
        <f t="shared" si="7"/>
        <v/>
      </c>
      <c r="W31" t="str">
        <f t="shared" si="8"/>
        <v/>
      </c>
      <c r="X31" t="str">
        <f t="shared" si="9"/>
        <v/>
      </c>
      <c r="Y31" t="str">
        <f t="shared" si="10"/>
        <v/>
      </c>
      <c r="Z31" t="str">
        <f t="shared" si="11"/>
        <v/>
      </c>
      <c r="AA31" t="str">
        <f t="shared" si="12"/>
        <v/>
      </c>
    </row>
    <row r="32" spans="1:27" x14ac:dyDescent="0.3">
      <c r="A32" s="4">
        <v>2017</v>
      </c>
      <c r="B32" s="15">
        <v>50</v>
      </c>
      <c r="C32" s="15">
        <v>18.599999999999998</v>
      </c>
      <c r="D32" s="15">
        <v>27</v>
      </c>
      <c r="E32" s="15">
        <v>19.3</v>
      </c>
      <c r="F32" s="15">
        <v>17.3</v>
      </c>
      <c r="G32" s="15">
        <v>57.7</v>
      </c>
      <c r="H32" s="15">
        <v>28.766666666666666</v>
      </c>
      <c r="I32" s="15">
        <v>22.8</v>
      </c>
      <c r="J32" s="15">
        <v>2</v>
      </c>
      <c r="K32" s="15">
        <v>175.5</v>
      </c>
      <c r="L32" s="15">
        <v>2</v>
      </c>
      <c r="M32" s="15">
        <v>166</v>
      </c>
      <c r="N32" s="15">
        <v>9.1</v>
      </c>
      <c r="O32" s="15">
        <v>50.55</v>
      </c>
      <c r="P32" s="15">
        <v>2</v>
      </c>
      <c r="Q32" s="15">
        <v>9.1999999999999993</v>
      </c>
      <c r="R32" s="15">
        <v>2</v>
      </c>
      <c r="S32" s="15">
        <v>2</v>
      </c>
      <c r="T32" s="15">
        <v>2</v>
      </c>
      <c r="U32" s="15">
        <v>106</v>
      </c>
      <c r="V32">
        <f t="shared" ref="V22:V33" si="13">(IF(COUNT(B32,G32,J32,N32,Q32)&gt;2.9,AVERAGE(B32,G32,J32,N32,Q32),""))</f>
        <v>25.6</v>
      </c>
      <c r="W32">
        <f t="shared" ref="W23:W33" si="14">(IF(COUNT(B32,G32,J32,N32,Q32)&gt;2.9,STDEV(B32,G32,J32,N32,Q32)/SQRT(COUNT(B32,G32,J32,N32,Q32)),""))</f>
        <v>11.670347038541744</v>
      </c>
      <c r="X32">
        <f t="shared" ref="X22:X33" si="15">(IF(COUNT(C32:D32,F32,K32:L32,R32,T32)&gt;3.9,AVERAGE(C32:D32,F32,K32:L32,R32,T32),""))</f>
        <v>34.914285714285711</v>
      </c>
      <c r="Y32">
        <f t="shared" ref="Y22:Y33" si="16">(IF(COUNT(C32:D32,F32,K32:L32,R32,T32)&gt;3.9,STDEV(C32:D32,F32,K32:L32,R32,T32)/SQRT(COUNT(C32:D32,F32,K32:L32,R32,T32)),""))</f>
        <v>23.731357882320502</v>
      </c>
      <c r="Z32">
        <f t="shared" ref="Z22:Z33" si="17">IF(COUNT(E32,H32:I32,M32,O32:P32,S32,U32)&gt;3.9,AVERAGE(E32,H32:I32,M32,O32:P32,S32,U32),"")</f>
        <v>49.677083333333336</v>
      </c>
      <c r="AA32">
        <f t="shared" ref="AA22:AA33" si="18">IF(COUNT(E32,H32:I32,M32,O32:P32,S32,U32)&gt;3.9,STDEV(E32,H32:I32,M32,O32:P32,S32,U32)/SQRT(COUNT(E32,H32:I32,M32,O32:P32,S32,U32)),"")</f>
        <v>20.412116824789369</v>
      </c>
    </row>
    <row r="33" spans="1:27" x14ac:dyDescent="0.3">
      <c r="A33" s="4">
        <v>2018</v>
      </c>
      <c r="B33" s="15">
        <v>49.8</v>
      </c>
      <c r="C33" s="15">
        <v>33.4</v>
      </c>
      <c r="D33" s="15">
        <v>55.300000000000004</v>
      </c>
      <c r="E33" s="15">
        <v>33.9</v>
      </c>
      <c r="F33" s="15">
        <v>38.866666666666667</v>
      </c>
      <c r="G33" s="15">
        <v>89.2</v>
      </c>
      <c r="H33" s="15">
        <v>46.800000000000004</v>
      </c>
      <c r="I33" s="15">
        <v>46.6</v>
      </c>
      <c r="J33" s="15">
        <v>42.3</v>
      </c>
      <c r="K33" s="15">
        <v>28.95</v>
      </c>
      <c r="L33" s="15">
        <v>60.699999999999996</v>
      </c>
      <c r="M33" s="15">
        <v>257</v>
      </c>
      <c r="N33" s="15">
        <v>26</v>
      </c>
      <c r="O33" s="15">
        <v>93.3</v>
      </c>
      <c r="P33" s="15">
        <v>31.4</v>
      </c>
      <c r="Q33" s="15">
        <v>37.799999999999997</v>
      </c>
      <c r="R33" s="15">
        <v>30.700000000000003</v>
      </c>
      <c r="S33" s="15">
        <v>89.300000000000011</v>
      </c>
      <c r="T33" s="15">
        <v>64.900000000000006</v>
      </c>
      <c r="U33" s="15">
        <v>93.600000000000009</v>
      </c>
      <c r="V33">
        <f t="shared" si="13"/>
        <v>49.02</v>
      </c>
      <c r="W33">
        <f t="shared" si="14"/>
        <v>10.761059427398395</v>
      </c>
      <c r="X33">
        <f t="shared" si="15"/>
        <v>44.688095238095229</v>
      </c>
      <c r="Y33">
        <f t="shared" si="16"/>
        <v>5.736639313417311</v>
      </c>
      <c r="Z33">
        <f t="shared" si="17"/>
        <v>86.487499999999997</v>
      </c>
      <c r="AA33">
        <f t="shared" si="18"/>
        <v>26.099264066663427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5</v>
      </c>
      <c r="C2" s="5">
        <v>123.5</v>
      </c>
      <c r="D2" s="5">
        <v>353.66666666666669</v>
      </c>
      <c r="E2" s="5">
        <v>14.833333333333334</v>
      </c>
      <c r="F2" s="5">
        <v>121</v>
      </c>
      <c r="G2" s="5">
        <v>10.5</v>
      </c>
      <c r="H2" s="5">
        <v>84</v>
      </c>
      <c r="I2" s="5">
        <v>108</v>
      </c>
      <c r="J2" s="5">
        <v>27.6</v>
      </c>
      <c r="K2" s="5">
        <v>202</v>
      </c>
      <c r="L2" s="5">
        <v>8.5</v>
      </c>
      <c r="M2" s="5">
        <v>348</v>
      </c>
      <c r="N2" s="5">
        <v>35.571428571428569</v>
      </c>
      <c r="O2" s="5">
        <v>256</v>
      </c>
      <c r="P2" s="5">
        <v>96.75</v>
      </c>
      <c r="Q2" s="5">
        <v>17.5</v>
      </c>
      <c r="R2" s="5">
        <v>92.75</v>
      </c>
      <c r="S2" s="5" t="s">
        <v>33</v>
      </c>
      <c r="T2" s="5">
        <v>631</v>
      </c>
      <c r="U2" s="5">
        <v>161.5</v>
      </c>
      <c r="V2">
        <f>IF(COUNT($B2,$G2,$J2,$N2,$Q2)&gt;2.9,(AVERAGE($B2,$G2,$J2,$N2,$Q2)),"")</f>
        <v>19.234285714285715</v>
      </c>
      <c r="W2">
        <f>IF(COUNT($B2,$G2,$J2,$N2,$Q2)&gt;2.9,(STDEV($B2,$G2,$J2,$N2,$Q2))/(SQRT(COUNT(B2,G2,J2,N2,Q2))),"")</f>
        <v>5.5623636878505502</v>
      </c>
      <c r="X2">
        <f>IF(COUNT($C2,$D2,$F2,$K2,$L2,$R2,$T2)&gt;3.9,(AVERAGE($C2,$D2,$F2,$K2,$L2,$R2,$T2)),"")</f>
        <v>218.91666666666669</v>
      </c>
      <c r="Y2">
        <f>IF(COUNT($C2,$D2,$F2,$K2,$L2,$R2,$T2)&gt;3.9,(STDEV($C2,$D2,$F2,$K2,$L2,$R2,$T2))/(SQRT(COUNT($C2,$D2,$F2,$K2,$L2,$R2,$T2))),"")</f>
        <v>79.752836193782983</v>
      </c>
      <c r="Z2">
        <f>IF(COUNT($E2,$H2,$I2,$M2,$O2,$P2,$S2)&gt;3.9,(AVERAGE($E2,$H2,$I2,$M2,$O2,$P2,$S2)),"")</f>
        <v>151.26388888888889</v>
      </c>
      <c r="AA2">
        <f>IF(COUNT($E2,$H2,$I2,$M2,$O2,$P2,$S2)&gt;3.9,(STDEV($E2,$H2,$I2,$M2,$O2,$P2,$S2))/(SQRT(COUNT($E2,$H2,$I2,$M2,$O2,$P2,$S2))),"")</f>
        <v>50.877632867838592</v>
      </c>
    </row>
    <row r="3" spans="1:27" x14ac:dyDescent="0.3">
      <c r="A3" s="4">
        <v>1988</v>
      </c>
      <c r="B3" s="5">
        <v>11</v>
      </c>
      <c r="C3" s="5" t="s">
        <v>33</v>
      </c>
      <c r="D3" s="5">
        <v>110</v>
      </c>
      <c r="E3" s="5">
        <v>9.6666666666666661</v>
      </c>
      <c r="F3" s="5">
        <v>23.75</v>
      </c>
      <c r="G3" s="5">
        <v>14.6</v>
      </c>
      <c r="H3" s="5">
        <v>47.5</v>
      </c>
      <c r="I3" s="5">
        <v>85</v>
      </c>
      <c r="J3" s="5">
        <v>80</v>
      </c>
      <c r="K3" s="5" t="s">
        <v>33</v>
      </c>
      <c r="L3" s="5">
        <v>103.33333333333333</v>
      </c>
      <c r="M3" s="5">
        <v>223.33333333333334</v>
      </c>
      <c r="N3" s="5">
        <v>40.25</v>
      </c>
      <c r="O3" s="5">
        <v>145</v>
      </c>
      <c r="P3" s="5">
        <v>96</v>
      </c>
      <c r="Q3" s="5">
        <v>41.5</v>
      </c>
      <c r="R3" s="5">
        <v>50</v>
      </c>
      <c r="S3" s="5" t="s">
        <v>33</v>
      </c>
      <c r="T3" s="5">
        <v>363.33333333333331</v>
      </c>
      <c r="U3" s="5">
        <v>170</v>
      </c>
      <c r="V3">
        <f t="shared" ref="V3:V33" si="0">IF(COUNT($B3,$G3,$J3,$N3,$Q3)&gt;2.9,(AVERAGE($B3,$G3,$J3,$N3,$Q3)),"")</f>
        <v>37.47</v>
      </c>
      <c r="W3">
        <f t="shared" ref="W3:W33" si="1">IF(COUNT($B3,$G3,$J3,$N3,$Q3)&gt;2.9,(STDEV($B3,$G3,$J3,$N3,$Q3))/(SQRT(COUNT(B3,G3,J3,N3,Q3))),"")</f>
        <v>12.362176183827827</v>
      </c>
      <c r="X3">
        <f t="shared" ref="X3:X33" si="2">IF(COUNT($C3,$D3,$F3,$K3,$L3,$R3,$T3)&gt;3.9,(AVERAGE($C3,$D3,$F3,$K3,$L3,$R3,$T3)),"")</f>
        <v>130.08333333333331</v>
      </c>
      <c r="Y3">
        <f t="shared" ref="Y3:Y33" si="3">IF(COUNT($C3,$D3,$F3,$K3,$L3,$R3,$T3)&gt;3.9,(STDEV($C3,$D3,$F3,$K3,$L3,$R3,$T3))/(SQRT(COUNT($C3,$D3,$F3,$K3,$L3,$R3,$T3))),"")</f>
        <v>60.516354538807654</v>
      </c>
      <c r="Z3">
        <f t="shared" ref="Z3:Z33" si="4">IF(COUNT($E3,$H3,$I3,$M3,$O3,$P3,$S3)&gt;3.9,(AVERAGE($E3,$H3,$I3,$M3,$O3,$P3,$S3)),"")</f>
        <v>101.08333333333333</v>
      </c>
      <c r="AA3">
        <f t="shared" ref="AA3:AA33" si="5">IF(COUNT($E3,$H3,$I3,$M3,$O3,$P3,$S3)&gt;3.9,(STDEV($E3,$H3,$I3,$M3,$O3,$P3,$S3))/(SQRT(COUNT($E3,$H3,$I3,$M3,$O3,$P3,$S3))),"")</f>
        <v>30.760597391010663</v>
      </c>
    </row>
    <row r="4" spans="1:27" x14ac:dyDescent="0.3">
      <c r="A4" s="4">
        <v>1989</v>
      </c>
      <c r="B4" s="5">
        <v>33.5</v>
      </c>
      <c r="C4" s="5">
        <v>54</v>
      </c>
      <c r="D4" s="5">
        <v>89</v>
      </c>
      <c r="E4" s="5">
        <v>69.75</v>
      </c>
      <c r="F4" s="5">
        <v>48.666666666666664</v>
      </c>
      <c r="G4" s="5">
        <v>38.333333333333336</v>
      </c>
      <c r="H4" s="5">
        <v>118.5</v>
      </c>
      <c r="I4" s="5">
        <v>94.333333333333329</v>
      </c>
      <c r="J4" s="5">
        <v>15.75</v>
      </c>
      <c r="K4" s="5">
        <v>417</v>
      </c>
      <c r="L4" s="5">
        <v>21.5</v>
      </c>
      <c r="M4" s="5">
        <v>168</v>
      </c>
      <c r="N4" s="5">
        <v>37.857142857142854</v>
      </c>
      <c r="O4" s="5">
        <v>77</v>
      </c>
      <c r="P4" s="5">
        <v>68.25</v>
      </c>
      <c r="Q4" s="5">
        <v>13</v>
      </c>
      <c r="R4" s="5">
        <v>79.5</v>
      </c>
      <c r="S4" s="5" t="s">
        <v>33</v>
      </c>
      <c r="T4" s="5">
        <v>511.66666666666669</v>
      </c>
      <c r="U4" s="5">
        <v>64</v>
      </c>
      <c r="V4">
        <f t="shared" si="0"/>
        <v>27.68809523809524</v>
      </c>
      <c r="W4">
        <f t="shared" si="1"/>
        <v>5.5170967010802183</v>
      </c>
      <c r="X4">
        <f t="shared" si="2"/>
        <v>174.47619047619045</v>
      </c>
      <c r="Y4">
        <f t="shared" si="3"/>
        <v>75.999081279007669</v>
      </c>
      <c r="Z4">
        <f t="shared" si="4"/>
        <v>99.305555555555543</v>
      </c>
      <c r="AA4">
        <f t="shared" si="5"/>
        <v>15.756049200854694</v>
      </c>
    </row>
    <row r="5" spans="1:27" x14ac:dyDescent="0.3">
      <c r="A5" s="4">
        <v>1990</v>
      </c>
      <c r="B5" s="5">
        <v>33</v>
      </c>
      <c r="C5" s="5" t="s">
        <v>33</v>
      </c>
      <c r="D5" s="5" t="s">
        <v>33</v>
      </c>
      <c r="E5" s="5" t="s">
        <v>33</v>
      </c>
      <c r="F5" s="5">
        <v>81.333333333333329</v>
      </c>
      <c r="G5" s="5" t="s">
        <v>33</v>
      </c>
      <c r="H5" s="5" t="s">
        <v>33</v>
      </c>
      <c r="I5" s="5">
        <v>88.666666666666671</v>
      </c>
      <c r="J5" s="5" t="s">
        <v>33</v>
      </c>
      <c r="K5" s="5">
        <v>249.66666666666666</v>
      </c>
      <c r="L5" s="5">
        <v>42</v>
      </c>
      <c r="M5" s="5" t="s">
        <v>33</v>
      </c>
      <c r="N5" s="5">
        <v>62.5</v>
      </c>
      <c r="O5" s="5" t="s">
        <v>33</v>
      </c>
      <c r="P5" s="5">
        <v>125.5</v>
      </c>
      <c r="Q5" s="5" t="s">
        <v>33</v>
      </c>
      <c r="R5" s="5" t="s">
        <v>33</v>
      </c>
      <c r="S5" s="5" t="s">
        <v>33</v>
      </c>
      <c r="T5" s="5" t="s">
        <v>33</v>
      </c>
      <c r="U5" s="5" t="s">
        <v>33</v>
      </c>
      <c r="V5" t="str">
        <f t="shared" si="0"/>
        <v/>
      </c>
      <c r="W5" t="str">
        <f t="shared" si="1"/>
        <v/>
      </c>
      <c r="X5" t="str">
        <f t="shared" si="2"/>
        <v/>
      </c>
      <c r="Y5" t="str">
        <f t="shared" si="3"/>
        <v/>
      </c>
      <c r="Z5" t="str">
        <f t="shared" si="4"/>
        <v/>
      </c>
      <c r="AA5" t="str">
        <f t="shared" si="5"/>
        <v/>
      </c>
    </row>
    <row r="6" spans="1:27" x14ac:dyDescent="0.3">
      <c r="A6" s="4">
        <v>1991</v>
      </c>
      <c r="B6" s="5">
        <v>29.666666666666668</v>
      </c>
      <c r="C6" s="5" t="s">
        <v>33</v>
      </c>
      <c r="D6" s="5" t="s">
        <v>33</v>
      </c>
      <c r="E6" s="5">
        <v>108</v>
      </c>
      <c r="F6" s="5">
        <v>168.25</v>
      </c>
      <c r="G6" s="5" t="s">
        <v>33</v>
      </c>
      <c r="H6" s="5">
        <v>32.5</v>
      </c>
      <c r="I6" s="5">
        <v>48</v>
      </c>
      <c r="J6" s="5">
        <v>36</v>
      </c>
      <c r="K6" s="5">
        <v>239</v>
      </c>
      <c r="L6" s="5" t="s">
        <v>33</v>
      </c>
      <c r="M6" s="5">
        <v>91.5</v>
      </c>
      <c r="N6" s="5">
        <v>5</v>
      </c>
      <c r="O6" s="5">
        <v>97.5</v>
      </c>
      <c r="P6" s="5">
        <v>61</v>
      </c>
      <c r="Q6" s="5">
        <v>5</v>
      </c>
      <c r="R6" s="5">
        <v>17</v>
      </c>
      <c r="S6" s="5" t="s">
        <v>33</v>
      </c>
      <c r="T6" s="5">
        <v>261.33333333333331</v>
      </c>
      <c r="U6" s="5">
        <v>155.33333333333334</v>
      </c>
      <c r="V6">
        <f t="shared" si="0"/>
        <v>18.916666666666668</v>
      </c>
      <c r="W6">
        <f t="shared" si="1"/>
        <v>8.1381304159288739</v>
      </c>
      <c r="X6">
        <f t="shared" si="2"/>
        <v>171.39583333333331</v>
      </c>
      <c r="Y6">
        <f t="shared" si="3"/>
        <v>55.156630664408802</v>
      </c>
      <c r="Z6">
        <f t="shared" si="4"/>
        <v>73.083333333333329</v>
      </c>
      <c r="AA6">
        <f t="shared" si="5"/>
        <v>12.351394433198401</v>
      </c>
    </row>
    <row r="7" spans="1:27" x14ac:dyDescent="0.3">
      <c r="A7" s="4">
        <v>1992</v>
      </c>
      <c r="B7" s="5">
        <v>140</v>
      </c>
      <c r="C7" s="5">
        <v>265</v>
      </c>
      <c r="D7" s="5">
        <v>67.5</v>
      </c>
      <c r="E7" s="5">
        <v>45</v>
      </c>
      <c r="F7" s="5">
        <v>141.5</v>
      </c>
      <c r="G7" s="5" t="s">
        <v>33</v>
      </c>
      <c r="H7" s="5">
        <v>38</v>
      </c>
      <c r="I7" s="5">
        <v>30</v>
      </c>
      <c r="J7" s="5">
        <v>55.5</v>
      </c>
      <c r="K7" s="5">
        <v>184</v>
      </c>
      <c r="L7" s="5">
        <v>276</v>
      </c>
      <c r="M7" s="5">
        <v>400</v>
      </c>
      <c r="N7" s="5">
        <v>42.333333333333336</v>
      </c>
      <c r="O7" s="5">
        <v>92.5</v>
      </c>
      <c r="P7" s="5">
        <v>163.33333333333334</v>
      </c>
      <c r="Q7" s="5" t="s">
        <v>33</v>
      </c>
      <c r="R7" s="5">
        <v>155</v>
      </c>
      <c r="S7" s="5" t="s">
        <v>33</v>
      </c>
      <c r="T7" s="5" t="s">
        <v>33</v>
      </c>
      <c r="U7" s="5">
        <v>130</v>
      </c>
      <c r="V7">
        <f t="shared" si="0"/>
        <v>79.277777777777786</v>
      </c>
      <c r="W7">
        <f t="shared" si="1"/>
        <v>30.598101692106546</v>
      </c>
      <c r="X7">
        <f t="shared" si="2"/>
        <v>181.5</v>
      </c>
      <c r="Y7">
        <f t="shared" si="3"/>
        <v>32.252648470061082</v>
      </c>
      <c r="Z7">
        <f t="shared" si="4"/>
        <v>128.13888888888889</v>
      </c>
      <c r="AA7">
        <f t="shared" si="5"/>
        <v>58.047560587189679</v>
      </c>
    </row>
    <row r="8" spans="1:27" x14ac:dyDescent="0.3">
      <c r="A8" s="4">
        <v>1993</v>
      </c>
      <c r="B8" s="5"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c r="T8" s="5" t="s">
        <v>33</v>
      </c>
      <c r="U8" s="5" t="s">
        <v>33</v>
      </c>
      <c r="V8" t="str">
        <f t="shared" si="0"/>
        <v/>
      </c>
      <c r="W8" t="str">
        <f t="shared" si="1"/>
        <v/>
      </c>
      <c r="X8" t="str">
        <f t="shared" si="2"/>
        <v/>
      </c>
      <c r="Y8" t="str">
        <f t="shared" si="3"/>
        <v/>
      </c>
      <c r="Z8" t="str">
        <f t="shared" si="4"/>
        <v/>
      </c>
      <c r="AA8" t="str">
        <f t="shared" si="5"/>
        <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0"/>
        <v/>
      </c>
      <c r="W9" t="str">
        <f t="shared" si="1"/>
        <v/>
      </c>
      <c r="X9" t="str">
        <f t="shared" si="2"/>
        <v/>
      </c>
      <c r="Y9" t="str">
        <f t="shared" si="3"/>
        <v/>
      </c>
      <c r="Z9" t="str">
        <f t="shared" si="4"/>
        <v/>
      </c>
      <c r="AA9" t="str">
        <f t="shared" si="5"/>
        <v/>
      </c>
    </row>
    <row r="10" spans="1:27" x14ac:dyDescent="0.3">
      <c r="A10" s="4">
        <v>1995</v>
      </c>
      <c r="B10" s="5"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T10" s="5" t="s">
        <v>33</v>
      </c>
      <c r="U10" s="5" t="s">
        <v>33</v>
      </c>
      <c r="V10" t="str">
        <f t="shared" si="0"/>
        <v/>
      </c>
      <c r="W10" t="str">
        <f t="shared" si="1"/>
        <v/>
      </c>
      <c r="X10" t="str">
        <f t="shared" si="2"/>
        <v/>
      </c>
      <c r="Y10" t="str">
        <f t="shared" si="3"/>
        <v/>
      </c>
      <c r="Z10" t="str">
        <f t="shared" si="4"/>
        <v/>
      </c>
      <c r="AA10" t="str">
        <f t="shared" si="5"/>
        <v/>
      </c>
    </row>
    <row r="11" spans="1:27" x14ac:dyDescent="0.3">
      <c r="A11" s="4">
        <v>1996</v>
      </c>
      <c r="B11" s="5"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T11" s="5" t="s">
        <v>33</v>
      </c>
      <c r="U11" s="5" t="s">
        <v>33</v>
      </c>
      <c r="V11" t="str">
        <f t="shared" si="0"/>
        <v/>
      </c>
      <c r="W11" t="str">
        <f t="shared" si="1"/>
        <v/>
      </c>
      <c r="X11" t="str">
        <f t="shared" si="2"/>
        <v/>
      </c>
      <c r="Y11" t="str">
        <f t="shared" si="3"/>
        <v/>
      </c>
      <c r="Z11" t="str">
        <f t="shared" si="4"/>
        <v/>
      </c>
      <c r="AA11" t="str">
        <f t="shared" si="5"/>
        <v/>
      </c>
    </row>
    <row r="12" spans="1:27" x14ac:dyDescent="0.3">
      <c r="A12" s="4">
        <v>1997</v>
      </c>
      <c r="B12" s="5" t="s">
        <v>33</v>
      </c>
      <c r="C12" s="5" t="s">
        <v>33</v>
      </c>
      <c r="D12" s="5" t="s">
        <v>33</v>
      </c>
      <c r="E12" s="5" t="s">
        <v>33</v>
      </c>
      <c r="F12" s="5" t="s">
        <v>33</v>
      </c>
      <c r="G12" s="5" t="s">
        <v>33</v>
      </c>
      <c r="H12" s="5" t="s">
        <v>33</v>
      </c>
      <c r="I12" s="5" t="s">
        <v>33</v>
      </c>
      <c r="J12" s="5" t="s">
        <v>33</v>
      </c>
      <c r="K12" s="5" t="s">
        <v>33</v>
      </c>
      <c r="L12" s="5" t="s">
        <v>33</v>
      </c>
      <c r="M12" s="5" t="s">
        <v>33</v>
      </c>
      <c r="N12" s="5" t="s">
        <v>33</v>
      </c>
      <c r="O12" s="5" t="s">
        <v>33</v>
      </c>
      <c r="P12" s="5" t="s">
        <v>33</v>
      </c>
      <c r="Q12" s="5" t="s">
        <v>33</v>
      </c>
      <c r="R12" s="5" t="s">
        <v>33</v>
      </c>
      <c r="S12" s="5" t="s">
        <v>33</v>
      </c>
      <c r="T12" s="5" t="s">
        <v>33</v>
      </c>
      <c r="U12" s="5" t="s">
        <v>33</v>
      </c>
      <c r="V12" t="str">
        <f t="shared" si="0"/>
        <v/>
      </c>
      <c r="W12" t="str">
        <f t="shared" si="1"/>
        <v/>
      </c>
      <c r="X12" t="str">
        <f t="shared" si="2"/>
        <v/>
      </c>
      <c r="Y12" t="str">
        <f t="shared" si="3"/>
        <v/>
      </c>
      <c r="Z12" t="str">
        <f t="shared" si="4"/>
        <v/>
      </c>
      <c r="AA12" t="str">
        <f t="shared" si="5"/>
        <v/>
      </c>
    </row>
    <row r="13" spans="1:27" x14ac:dyDescent="0.3">
      <c r="A13" s="4">
        <v>1998</v>
      </c>
      <c r="B13" s="5"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c r="T13" s="5" t="s">
        <v>33</v>
      </c>
      <c r="U13" s="5" t="s">
        <v>33</v>
      </c>
      <c r="V13" t="str">
        <f t="shared" si="0"/>
        <v/>
      </c>
      <c r="W13" t="str">
        <f t="shared" si="1"/>
        <v/>
      </c>
      <c r="X13" t="str">
        <f t="shared" si="2"/>
        <v/>
      </c>
      <c r="Y13" t="str">
        <f t="shared" si="3"/>
        <v/>
      </c>
      <c r="Z13" t="str">
        <f t="shared" si="4"/>
        <v/>
      </c>
      <c r="AA13" t="str">
        <f t="shared" si="5"/>
        <v/>
      </c>
    </row>
    <row r="14" spans="1:27" x14ac:dyDescent="0.3">
      <c r="A14" s="4">
        <v>1999</v>
      </c>
      <c r="B14" s="5">
        <v>13.333333333333334</v>
      </c>
      <c r="C14" s="5">
        <v>35</v>
      </c>
      <c r="D14" s="5">
        <v>90</v>
      </c>
      <c r="E14" s="5">
        <v>15</v>
      </c>
      <c r="F14" s="5">
        <v>53.75</v>
      </c>
      <c r="G14" s="5">
        <v>16.666666666666668</v>
      </c>
      <c r="H14" s="5">
        <v>100</v>
      </c>
      <c r="I14" s="5">
        <v>70</v>
      </c>
      <c r="J14" s="5">
        <v>15.833333333333334</v>
      </c>
      <c r="K14" s="5">
        <v>330</v>
      </c>
      <c r="L14" s="5">
        <v>16.666666666666668</v>
      </c>
      <c r="M14" s="5">
        <v>200</v>
      </c>
      <c r="N14" s="5">
        <v>33.333333333333336</v>
      </c>
      <c r="O14" s="5">
        <v>155</v>
      </c>
      <c r="P14" s="5">
        <v>107.5</v>
      </c>
      <c r="Q14" s="5">
        <v>12.5</v>
      </c>
      <c r="R14" s="5">
        <v>23.333333333333332</v>
      </c>
      <c r="S14" s="5" t="s">
        <v>33</v>
      </c>
      <c r="T14" s="5">
        <v>455</v>
      </c>
      <c r="U14" s="5">
        <v>100</v>
      </c>
      <c r="V14">
        <f>IF(COUNT($B14,$G14,$J14,$N14,$Q14)&gt;2.9,(AVERAGE($B14,$G14,$J14,$N14,$Q14)),"")</f>
        <v>18.333333333333336</v>
      </c>
      <c r="W14">
        <f t="shared" si="1"/>
        <v>3.8278946926186164</v>
      </c>
      <c r="X14">
        <f t="shared" si="2"/>
        <v>143.39285714285714</v>
      </c>
      <c r="Y14">
        <f t="shared" si="3"/>
        <v>66.373887644715509</v>
      </c>
      <c r="Z14">
        <f t="shared" si="4"/>
        <v>107.91666666666667</v>
      </c>
      <c r="AA14">
        <f t="shared" si="5"/>
        <v>26.350337337077448</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0"/>
        <v/>
      </c>
      <c r="W15" t="str">
        <f t="shared" si="1"/>
        <v/>
      </c>
      <c r="X15" t="str">
        <f t="shared" si="2"/>
        <v/>
      </c>
      <c r="Y15" t="str">
        <f t="shared" si="3"/>
        <v/>
      </c>
      <c r="Z15" t="str">
        <f t="shared" si="4"/>
        <v/>
      </c>
      <c r="AA15" t="str">
        <f t="shared" si="5"/>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0"/>
        <v/>
      </c>
      <c r="W16" t="str">
        <f t="shared" si="1"/>
        <v/>
      </c>
      <c r="X16" t="str">
        <f t="shared" si="2"/>
        <v/>
      </c>
      <c r="Y16" t="str">
        <f t="shared" si="3"/>
        <v/>
      </c>
      <c r="Z16" t="str">
        <f t="shared" si="4"/>
        <v/>
      </c>
      <c r="AA16" t="str">
        <f t="shared" si="5"/>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0"/>
        <v/>
      </c>
      <c r="W17" t="str">
        <f t="shared" si="1"/>
        <v/>
      </c>
      <c r="X17" t="str">
        <f t="shared" si="2"/>
        <v/>
      </c>
      <c r="Y17" t="str">
        <f t="shared" si="3"/>
        <v/>
      </c>
      <c r="Z17" t="str">
        <f t="shared" si="4"/>
        <v/>
      </c>
      <c r="AA17" t="str">
        <f t="shared" si="5"/>
        <v/>
      </c>
    </row>
    <row r="18" spans="1:27" x14ac:dyDescent="0.3">
      <c r="A18" s="4">
        <v>2003</v>
      </c>
      <c r="B18" s="5" t="s">
        <v>33</v>
      </c>
      <c r="C18" s="5" t="s">
        <v>33</v>
      </c>
      <c r="D18" s="5" t="s">
        <v>33</v>
      </c>
      <c r="E18" s="5" t="s">
        <v>33</v>
      </c>
      <c r="F18" s="5" t="s">
        <v>33</v>
      </c>
      <c r="G18" s="5" t="s">
        <v>33</v>
      </c>
      <c r="H18" s="5" t="s">
        <v>33</v>
      </c>
      <c r="I18" s="5" t="s">
        <v>33</v>
      </c>
      <c r="J18" s="5" t="s">
        <v>33</v>
      </c>
      <c r="K18" s="5">
        <v>214.46666666666667</v>
      </c>
      <c r="L18" s="5" t="s">
        <v>33</v>
      </c>
      <c r="M18" s="5" t="s">
        <v>33</v>
      </c>
      <c r="N18" s="5" t="s">
        <v>33</v>
      </c>
      <c r="O18" s="5" t="s">
        <v>33</v>
      </c>
      <c r="P18" s="5" t="s">
        <v>33</v>
      </c>
      <c r="Q18" s="5" t="s">
        <v>33</v>
      </c>
      <c r="R18" s="5" t="s">
        <v>33</v>
      </c>
      <c r="S18" s="5" t="s">
        <v>33</v>
      </c>
      <c r="T18" s="5" t="s">
        <v>33</v>
      </c>
      <c r="U18" s="5" t="s">
        <v>33</v>
      </c>
      <c r="V18" t="str">
        <f t="shared" si="0"/>
        <v/>
      </c>
      <c r="W18" t="str">
        <f t="shared" si="1"/>
        <v/>
      </c>
      <c r="X18" t="str">
        <f t="shared" si="2"/>
        <v/>
      </c>
      <c r="Y18" t="str">
        <f t="shared" si="3"/>
        <v/>
      </c>
      <c r="Z18" t="str">
        <f t="shared" si="4"/>
        <v/>
      </c>
      <c r="AA18" t="str">
        <f t="shared" si="5"/>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0"/>
        <v/>
      </c>
      <c r="W19" t="str">
        <f t="shared" si="1"/>
        <v/>
      </c>
      <c r="X19" t="str">
        <f t="shared" si="2"/>
        <v/>
      </c>
      <c r="Y19" t="str">
        <f t="shared" si="3"/>
        <v/>
      </c>
      <c r="Z19" t="str">
        <f t="shared" si="4"/>
        <v/>
      </c>
      <c r="AA19" t="str">
        <f t="shared" si="5"/>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0"/>
        <v/>
      </c>
      <c r="W20" t="str">
        <f t="shared" si="1"/>
        <v/>
      </c>
      <c r="X20" t="str">
        <f t="shared" si="2"/>
        <v/>
      </c>
      <c r="Y20" t="str">
        <f t="shared" si="3"/>
        <v/>
      </c>
      <c r="Z20" t="str">
        <f t="shared" si="4"/>
        <v/>
      </c>
      <c r="AA20" t="str">
        <f t="shared" si="5"/>
        <v/>
      </c>
    </row>
    <row r="21" spans="1:27" x14ac:dyDescent="0.3">
      <c r="A21" s="4">
        <v>2006</v>
      </c>
      <c r="B21" s="5" t="s">
        <v>33</v>
      </c>
      <c r="C21" s="5">
        <v>100</v>
      </c>
      <c r="D21" s="5" t="s">
        <v>33</v>
      </c>
      <c r="E21" s="5" t="s">
        <v>33</v>
      </c>
      <c r="F21" s="5" t="s">
        <v>33</v>
      </c>
      <c r="G21" s="5" t="s">
        <v>33</v>
      </c>
      <c r="H21" s="5" t="s">
        <v>33</v>
      </c>
      <c r="I21" s="5" t="s">
        <v>33</v>
      </c>
      <c r="J21" s="5" t="s">
        <v>33</v>
      </c>
      <c r="K21" s="5" t="s">
        <v>33</v>
      </c>
      <c r="L21" s="5">
        <v>83.333333333333329</v>
      </c>
      <c r="M21" s="5">
        <v>470</v>
      </c>
      <c r="N21" s="5" t="s">
        <v>33</v>
      </c>
      <c r="O21" s="5">
        <v>300</v>
      </c>
      <c r="P21" s="5">
        <v>110</v>
      </c>
      <c r="Q21" s="5" t="s">
        <v>33</v>
      </c>
      <c r="R21" s="5">
        <v>140</v>
      </c>
      <c r="S21" s="5" t="s">
        <v>33</v>
      </c>
      <c r="T21" s="5" t="s">
        <v>33</v>
      </c>
      <c r="U21" s="5" t="s">
        <v>33</v>
      </c>
      <c r="V21" t="str">
        <f t="shared" si="0"/>
        <v/>
      </c>
      <c r="W21" t="str">
        <f t="shared" si="1"/>
        <v/>
      </c>
      <c r="X21" t="str">
        <f t="shared" si="2"/>
        <v/>
      </c>
      <c r="Y21" t="str">
        <f t="shared" si="3"/>
        <v/>
      </c>
      <c r="Z21" t="str">
        <f t="shared" si="4"/>
        <v/>
      </c>
      <c r="AA21" t="str">
        <f t="shared" si="5"/>
        <v/>
      </c>
    </row>
    <row r="22" spans="1:27" x14ac:dyDescent="0.3">
      <c r="A22" s="4">
        <v>2007</v>
      </c>
      <c r="B22" s="5" t="s">
        <v>33</v>
      </c>
      <c r="C22" s="5">
        <v>114.75</v>
      </c>
      <c r="D22" s="5">
        <v>9</v>
      </c>
      <c r="E22" s="5">
        <v>9</v>
      </c>
      <c r="F22" s="5">
        <v>27</v>
      </c>
      <c r="G22" s="5">
        <v>12.444444444444445</v>
      </c>
      <c r="H22" s="5">
        <v>9</v>
      </c>
      <c r="I22" s="5">
        <v>53</v>
      </c>
      <c r="J22" s="5">
        <v>9</v>
      </c>
      <c r="K22" s="5">
        <v>163</v>
      </c>
      <c r="L22" s="5">
        <v>9</v>
      </c>
      <c r="M22" s="5">
        <v>9</v>
      </c>
      <c r="N22" s="5">
        <v>17</v>
      </c>
      <c r="O22" s="5">
        <v>78</v>
      </c>
      <c r="P22" s="5">
        <v>85.5</v>
      </c>
      <c r="Q22" s="5">
        <v>9</v>
      </c>
      <c r="R22" s="5">
        <v>19.25</v>
      </c>
      <c r="S22" s="5" t="s">
        <v>33</v>
      </c>
      <c r="T22" s="5">
        <v>244</v>
      </c>
      <c r="U22" s="5">
        <v>86</v>
      </c>
      <c r="V22">
        <f t="shared" si="0"/>
        <v>11.861111111111111</v>
      </c>
      <c r="W22">
        <f t="shared" si="1"/>
        <v>1.8956171020358699</v>
      </c>
      <c r="X22">
        <f t="shared" si="2"/>
        <v>83.714285714285708</v>
      </c>
      <c r="Y22">
        <f t="shared" si="3"/>
        <v>35.009370708639793</v>
      </c>
      <c r="Z22">
        <f t="shared" si="4"/>
        <v>40.583333333333336</v>
      </c>
      <c r="AA22">
        <f t="shared" si="5"/>
        <v>14.792124406062994</v>
      </c>
    </row>
    <row r="23" spans="1:27" x14ac:dyDescent="0.3">
      <c r="A23" s="4">
        <v>2008</v>
      </c>
      <c r="B23" s="5" t="s">
        <v>33</v>
      </c>
      <c r="C23" s="5" t="s">
        <v>33</v>
      </c>
      <c r="D23" s="5">
        <v>8.25</v>
      </c>
      <c r="E23" s="5">
        <v>7.8000000000000007</v>
      </c>
      <c r="F23" s="5">
        <v>25</v>
      </c>
      <c r="G23" s="5">
        <v>21.853846153846153</v>
      </c>
      <c r="H23" s="5">
        <v>165</v>
      </c>
      <c r="I23" s="5">
        <v>175</v>
      </c>
      <c r="J23" s="5" t="s">
        <v>33</v>
      </c>
      <c r="K23" s="5">
        <v>470</v>
      </c>
      <c r="L23" s="5" t="s">
        <v>33</v>
      </c>
      <c r="M23" s="5">
        <v>170</v>
      </c>
      <c r="N23" s="5">
        <v>75.666666666666671</v>
      </c>
      <c r="O23" s="5">
        <v>560</v>
      </c>
      <c r="P23" s="5" t="s">
        <v>33</v>
      </c>
      <c r="Q23" s="5">
        <v>19.5</v>
      </c>
      <c r="R23" s="5" t="s">
        <v>33</v>
      </c>
      <c r="S23" s="5" t="s">
        <v>33</v>
      </c>
      <c r="T23" s="5">
        <v>205</v>
      </c>
      <c r="U23" s="5">
        <v>51.5</v>
      </c>
      <c r="V23">
        <f t="shared" si="0"/>
        <v>39.006837606837607</v>
      </c>
      <c r="W23">
        <f>IF(COUNT($B23,$G23,$J23,$N23,$Q23)&gt;2.9,(STDEV($B23,$G23,$J23,$N23,$Q23))/(SQRT(COUNT(B23,G23,J23,N23,Q23))),"")</f>
        <v>18.342504808512476</v>
      </c>
      <c r="X23">
        <f t="shared" si="2"/>
        <v>177.0625</v>
      </c>
      <c r="Y23">
        <f t="shared" si="3"/>
        <v>107.32099316031633</v>
      </c>
      <c r="Z23">
        <f>IF(COUNT($E23,$H23,$I23,$M23,$O23,$P23,$S23)&gt;3.9,(AVERAGE($E23,$H23,$I23,$M23,$O23,$P23,$S23)),"")</f>
        <v>215.56</v>
      </c>
      <c r="AA23">
        <f t="shared" si="5"/>
        <v>91.673407267320428</v>
      </c>
    </row>
    <row r="24" spans="1:27" x14ac:dyDescent="0.3">
      <c r="A24" s="4">
        <v>2009</v>
      </c>
      <c r="B24" s="5">
        <v>64.5</v>
      </c>
      <c r="C24" s="5">
        <v>189.75</v>
      </c>
      <c r="D24" s="5">
        <v>45</v>
      </c>
      <c r="E24" s="5">
        <v>28.5</v>
      </c>
      <c r="F24" s="5">
        <v>94.5</v>
      </c>
      <c r="G24" s="5">
        <v>269.27777777777777</v>
      </c>
      <c r="H24" s="5">
        <v>160</v>
      </c>
      <c r="I24" s="5">
        <v>185</v>
      </c>
      <c r="J24" s="5">
        <v>72</v>
      </c>
      <c r="K24" s="5">
        <v>646.66666666666663</v>
      </c>
      <c r="L24" s="5">
        <v>165</v>
      </c>
      <c r="M24" s="5">
        <v>705</v>
      </c>
      <c r="N24" s="5">
        <v>103.66666666666667</v>
      </c>
      <c r="O24" s="5">
        <v>275</v>
      </c>
      <c r="P24" s="5">
        <v>151.5</v>
      </c>
      <c r="Q24" s="5">
        <v>49</v>
      </c>
      <c r="R24" s="5">
        <v>187.5</v>
      </c>
      <c r="S24" s="5" t="s">
        <v>33</v>
      </c>
      <c r="T24" s="5">
        <v>430.5</v>
      </c>
      <c r="U24" s="5">
        <v>240</v>
      </c>
      <c r="V24">
        <f t="shared" si="0"/>
        <v>111.6888888888889</v>
      </c>
      <c r="W24">
        <f t="shared" si="1"/>
        <v>40.392146437484108</v>
      </c>
      <c r="X24">
        <f t="shared" si="2"/>
        <v>251.27380952380949</v>
      </c>
      <c r="Y24">
        <f t="shared" si="3"/>
        <v>80.308912333730177</v>
      </c>
      <c r="Z24">
        <f t="shared" si="4"/>
        <v>250.83333333333334</v>
      </c>
      <c r="AA24">
        <f t="shared" si="5"/>
        <v>96.390755665560476</v>
      </c>
    </row>
    <row r="25" spans="1:27" x14ac:dyDescent="0.3">
      <c r="A25" s="4">
        <v>2010</v>
      </c>
      <c r="B25" s="5" t="s">
        <v>33</v>
      </c>
      <c r="C25" s="5" t="s">
        <v>33</v>
      </c>
      <c r="D25" s="5" t="s">
        <v>33</v>
      </c>
      <c r="E25" s="5" t="s">
        <v>33</v>
      </c>
      <c r="F25" s="5">
        <v>360</v>
      </c>
      <c r="G25" s="5" t="s">
        <v>33</v>
      </c>
      <c r="H25" s="5">
        <v>100</v>
      </c>
      <c r="I25" s="5">
        <v>180</v>
      </c>
      <c r="J25" s="5" t="s">
        <v>33</v>
      </c>
      <c r="K25" s="5">
        <v>236.78571428571428</v>
      </c>
      <c r="L25" s="5" t="s">
        <v>33</v>
      </c>
      <c r="M25" s="5" t="s">
        <v>33</v>
      </c>
      <c r="N25" s="5">
        <v>41.666666666666664</v>
      </c>
      <c r="O25" s="5">
        <v>140</v>
      </c>
      <c r="P25" s="5" t="s">
        <v>33</v>
      </c>
      <c r="Q25" s="5">
        <v>13</v>
      </c>
      <c r="R25" s="5" t="s">
        <v>33</v>
      </c>
      <c r="S25" s="5" t="s">
        <v>33</v>
      </c>
      <c r="T25" s="5" t="s">
        <v>33</v>
      </c>
      <c r="U25" s="5" t="s">
        <v>33</v>
      </c>
      <c r="V25" t="str">
        <f t="shared" si="0"/>
        <v/>
      </c>
      <c r="W25" t="str">
        <f t="shared" si="1"/>
        <v/>
      </c>
      <c r="X25" t="str">
        <f t="shared" si="2"/>
        <v/>
      </c>
      <c r="Y25" t="str">
        <f t="shared" si="3"/>
        <v/>
      </c>
      <c r="Z25" t="str">
        <f t="shared" si="4"/>
        <v/>
      </c>
      <c r="AA25" t="str">
        <f t="shared" si="5"/>
        <v/>
      </c>
    </row>
    <row r="26" spans="1:27" x14ac:dyDescent="0.3">
      <c r="A26" s="4">
        <v>2011</v>
      </c>
      <c r="B26" s="5" t="s">
        <v>33</v>
      </c>
      <c r="C26" s="5">
        <v>117.5</v>
      </c>
      <c r="D26" s="5" t="s">
        <v>33</v>
      </c>
      <c r="E26" s="5" t="s">
        <v>33</v>
      </c>
      <c r="F26" s="5" t="s">
        <v>33</v>
      </c>
      <c r="G26" s="5" t="s">
        <v>33</v>
      </c>
      <c r="H26" s="5" t="s">
        <v>33</v>
      </c>
      <c r="I26" s="5" t="s">
        <v>33</v>
      </c>
      <c r="J26" s="5" t="s">
        <v>33</v>
      </c>
      <c r="K26" s="5" t="s">
        <v>33</v>
      </c>
      <c r="L26" s="5">
        <v>23</v>
      </c>
      <c r="M26" s="5" t="s">
        <v>33</v>
      </c>
      <c r="N26" s="5" t="s">
        <v>33</v>
      </c>
      <c r="O26" s="5" t="s">
        <v>33</v>
      </c>
      <c r="P26" s="5">
        <v>31.5</v>
      </c>
      <c r="Q26" s="5" t="s">
        <v>33</v>
      </c>
      <c r="R26" s="5">
        <v>7</v>
      </c>
      <c r="S26" s="5" t="s">
        <v>33</v>
      </c>
      <c r="T26" s="5" t="s">
        <v>33</v>
      </c>
      <c r="U26" s="5" t="s">
        <v>33</v>
      </c>
      <c r="V26" t="str">
        <f t="shared" si="0"/>
        <v/>
      </c>
      <c r="W26" t="str">
        <f t="shared" si="1"/>
        <v/>
      </c>
      <c r="X26" t="str">
        <f t="shared" si="2"/>
        <v/>
      </c>
      <c r="Y26" t="str">
        <f t="shared" si="3"/>
        <v/>
      </c>
      <c r="Z26" t="str">
        <f t="shared" si="4"/>
        <v/>
      </c>
      <c r="AA26" t="str">
        <f t="shared" si="5"/>
        <v/>
      </c>
    </row>
    <row r="27" spans="1:27" x14ac:dyDescent="0.3">
      <c r="A27" s="4">
        <v>2012</v>
      </c>
      <c r="B27" s="5" t="s">
        <v>33</v>
      </c>
      <c r="C27" s="5" t="s">
        <v>33</v>
      </c>
      <c r="D27" s="5">
        <v>43</v>
      </c>
      <c r="E27" s="5">
        <v>11.5</v>
      </c>
      <c r="F27" s="5" t="s">
        <v>33</v>
      </c>
      <c r="G27" s="5" t="s">
        <v>33</v>
      </c>
      <c r="H27" s="5" t="s">
        <v>33</v>
      </c>
      <c r="I27" s="5" t="s">
        <v>33</v>
      </c>
      <c r="J27" s="5">
        <v>27</v>
      </c>
      <c r="K27" s="5">
        <v>325</v>
      </c>
      <c r="L27" s="5" t="s">
        <v>33</v>
      </c>
      <c r="M27" s="5">
        <v>140</v>
      </c>
      <c r="N27" s="5" t="s">
        <v>33</v>
      </c>
      <c r="O27" s="5">
        <v>240</v>
      </c>
      <c r="P27" s="5" t="s">
        <v>33</v>
      </c>
      <c r="Q27" s="5" t="s">
        <v>33</v>
      </c>
      <c r="R27" s="5" t="s">
        <v>33</v>
      </c>
      <c r="S27" s="5" t="s">
        <v>33</v>
      </c>
      <c r="T27" s="5">
        <v>400</v>
      </c>
      <c r="U27" s="5" t="s">
        <v>33</v>
      </c>
      <c r="V27" t="str">
        <f t="shared" si="0"/>
        <v/>
      </c>
      <c r="W27" t="str">
        <f t="shared" si="1"/>
        <v/>
      </c>
      <c r="X27" t="str">
        <f t="shared" si="2"/>
        <v/>
      </c>
      <c r="Y27" t="str">
        <f t="shared" si="3"/>
        <v/>
      </c>
      <c r="Z27" t="str">
        <f t="shared" si="4"/>
        <v/>
      </c>
      <c r="AA27" t="str">
        <f t="shared" si="5"/>
        <v/>
      </c>
    </row>
    <row r="28" spans="1:27" x14ac:dyDescent="0.3">
      <c r="A28" s="4">
        <v>2013</v>
      </c>
      <c r="B28" s="5">
        <v>140</v>
      </c>
      <c r="C28" s="5">
        <v>28</v>
      </c>
      <c r="D28" s="5">
        <v>43</v>
      </c>
      <c r="E28" s="5">
        <v>0.7</v>
      </c>
      <c r="F28" s="5" t="s">
        <v>33</v>
      </c>
      <c r="G28" s="5">
        <v>61</v>
      </c>
      <c r="H28" s="5" t="s">
        <v>33</v>
      </c>
      <c r="I28" s="5" t="s">
        <v>33</v>
      </c>
      <c r="J28" s="5" t="s">
        <v>33</v>
      </c>
      <c r="K28" s="5">
        <v>245</v>
      </c>
      <c r="L28" s="5">
        <v>20</v>
      </c>
      <c r="M28" s="5" t="s">
        <v>33</v>
      </c>
      <c r="N28" s="5">
        <v>36</v>
      </c>
      <c r="O28" s="5" t="s">
        <v>33</v>
      </c>
      <c r="P28" s="5">
        <v>63.5</v>
      </c>
      <c r="Q28" s="5" t="s">
        <v>33</v>
      </c>
      <c r="R28" s="5" t="s">
        <v>33</v>
      </c>
      <c r="S28" s="5" t="s">
        <v>33</v>
      </c>
      <c r="T28" s="5" t="s">
        <v>33</v>
      </c>
      <c r="U28" s="5" t="s">
        <v>33</v>
      </c>
      <c r="V28">
        <f t="shared" si="0"/>
        <v>79</v>
      </c>
      <c r="W28">
        <f t="shared" si="1"/>
        <v>31.342197327777345</v>
      </c>
      <c r="X28">
        <f t="shared" si="2"/>
        <v>84</v>
      </c>
      <c r="Y28">
        <f t="shared" si="3"/>
        <v>53.877948488535949</v>
      </c>
      <c r="Z28" t="str">
        <f t="shared" si="4"/>
        <v/>
      </c>
      <c r="AA28" t="str">
        <f t="shared" si="5"/>
        <v/>
      </c>
    </row>
    <row r="29" spans="1:27" x14ac:dyDescent="0.3">
      <c r="A29" s="4">
        <v>2014</v>
      </c>
      <c r="B29" s="5">
        <v>45.8</v>
      </c>
      <c r="C29" s="5">
        <v>25</v>
      </c>
      <c r="D29" s="5">
        <v>38.6</v>
      </c>
      <c r="E29" s="5" t="s">
        <v>33</v>
      </c>
      <c r="F29" s="5" t="s">
        <v>33</v>
      </c>
      <c r="G29" s="5">
        <v>13.35</v>
      </c>
      <c r="H29" s="5" t="s">
        <v>33</v>
      </c>
      <c r="I29" s="5" t="s">
        <v>33</v>
      </c>
      <c r="J29" s="5" t="s">
        <v>33</v>
      </c>
      <c r="K29" s="5">
        <v>390.5</v>
      </c>
      <c r="L29" s="5">
        <v>28.7</v>
      </c>
      <c r="M29" s="5" t="s">
        <v>33</v>
      </c>
      <c r="N29" s="5" t="s">
        <v>33</v>
      </c>
      <c r="O29" s="5" t="s">
        <v>33</v>
      </c>
      <c r="P29" s="5">
        <v>100</v>
      </c>
      <c r="Q29" s="5" t="s">
        <v>33</v>
      </c>
      <c r="R29" s="5" t="s">
        <v>33</v>
      </c>
      <c r="S29" s="5" t="s">
        <v>33</v>
      </c>
      <c r="T29" s="5">
        <v>347</v>
      </c>
      <c r="U29" s="5" t="s">
        <v>33</v>
      </c>
      <c r="V29" t="str">
        <f t="shared" si="0"/>
        <v/>
      </c>
      <c r="W29" t="str">
        <f t="shared" si="1"/>
        <v/>
      </c>
      <c r="X29">
        <f>IF(COUNT($C29,$D29,$F29,$K29,$L29,$R29,$T29)&gt;3.9,(AVERAGE($C29,$D29,$F29,$K29,$L29,$R29,$T29)),"")</f>
        <v>165.95999999999998</v>
      </c>
      <c r="Y29">
        <f t="shared" si="3"/>
        <v>83.103637706179867</v>
      </c>
      <c r="AA29" t="str">
        <f t="shared" si="5"/>
        <v/>
      </c>
    </row>
    <row r="30" spans="1:27" x14ac:dyDescent="0.3">
      <c r="A30" s="4">
        <v>2015</v>
      </c>
      <c r="B30" s="5" t="s">
        <v>33</v>
      </c>
      <c r="C30" s="5">
        <v>67.25</v>
      </c>
      <c r="D30" s="5">
        <v>9</v>
      </c>
      <c r="E30" s="5">
        <v>19</v>
      </c>
      <c r="F30" s="5">
        <v>22</v>
      </c>
      <c r="G30" s="5" t="s">
        <v>33</v>
      </c>
      <c r="H30" s="5">
        <v>2</v>
      </c>
      <c r="I30" s="5">
        <v>60</v>
      </c>
      <c r="J30" s="5" t="s">
        <v>33</v>
      </c>
      <c r="K30" s="5">
        <v>161.5</v>
      </c>
      <c r="L30" s="5">
        <v>70</v>
      </c>
      <c r="M30" s="5">
        <v>259</v>
      </c>
      <c r="N30" s="5">
        <v>58</v>
      </c>
      <c r="O30" s="5">
        <v>117</v>
      </c>
      <c r="P30" s="5">
        <v>99.25</v>
      </c>
      <c r="Q30" s="5">
        <v>2</v>
      </c>
      <c r="R30" s="5">
        <v>2</v>
      </c>
      <c r="S30" s="5" t="s">
        <v>33</v>
      </c>
      <c r="T30" s="5">
        <v>235</v>
      </c>
      <c r="U30" s="5" t="s">
        <v>33</v>
      </c>
      <c r="V30" t="str">
        <f t="shared" si="0"/>
        <v/>
      </c>
      <c r="W30" t="str">
        <f t="shared" si="1"/>
        <v/>
      </c>
      <c r="X30">
        <f t="shared" si="2"/>
        <v>80.964285714285708</v>
      </c>
      <c r="Y30">
        <f t="shared" si="3"/>
        <v>32.882294979658155</v>
      </c>
      <c r="Z30">
        <f t="shared" si="4"/>
        <v>92.708333333333329</v>
      </c>
      <c r="AA30">
        <f t="shared" si="5"/>
        <v>37.866674919306618</v>
      </c>
    </row>
    <row r="31" spans="1:27" x14ac:dyDescent="0.3">
      <c r="A31" s="4">
        <v>2016</v>
      </c>
      <c r="B31" s="5" t="s">
        <v>33</v>
      </c>
      <c r="C31" s="5" t="s">
        <v>33</v>
      </c>
      <c r="D31" s="5">
        <v>107</v>
      </c>
      <c r="E31" s="5" t="s">
        <v>33</v>
      </c>
      <c r="F31" s="5" t="s">
        <v>33</v>
      </c>
      <c r="G31" s="5" t="s">
        <v>33</v>
      </c>
      <c r="H31" s="5" t="s">
        <v>33</v>
      </c>
      <c r="I31" s="5" t="s">
        <v>33</v>
      </c>
      <c r="J31" s="5" t="s">
        <v>33</v>
      </c>
      <c r="K31" s="5">
        <v>215</v>
      </c>
      <c r="L31" s="5">
        <v>104</v>
      </c>
      <c r="M31" s="5">
        <v>471</v>
      </c>
      <c r="N31" s="5">
        <v>101.66666666666667</v>
      </c>
      <c r="O31" s="5">
        <v>188</v>
      </c>
      <c r="P31" s="5" t="s">
        <v>33</v>
      </c>
      <c r="Q31" s="5" t="s">
        <v>33</v>
      </c>
      <c r="R31" s="5">
        <v>110</v>
      </c>
      <c r="S31" s="5" t="s">
        <v>33</v>
      </c>
      <c r="T31" s="5" t="s">
        <v>33</v>
      </c>
      <c r="U31" s="5" t="s">
        <v>33</v>
      </c>
      <c r="V31" t="str">
        <f t="shared" si="0"/>
        <v/>
      </c>
      <c r="W31" t="str">
        <f t="shared" si="1"/>
        <v/>
      </c>
      <c r="X31">
        <f t="shared" si="2"/>
        <v>134</v>
      </c>
      <c r="Y31">
        <f t="shared" si="3"/>
        <v>27.027763503479157</v>
      </c>
      <c r="AA31" t="str">
        <f t="shared" si="5"/>
        <v/>
      </c>
    </row>
    <row r="32" spans="1:27" x14ac:dyDescent="0.3">
      <c r="A32" s="4">
        <v>2017</v>
      </c>
      <c r="B32" s="5">
        <v>8</v>
      </c>
      <c r="C32" s="5" t="s">
        <v>33</v>
      </c>
      <c r="D32" s="5">
        <v>60</v>
      </c>
      <c r="E32" s="5">
        <v>57.5</v>
      </c>
      <c r="F32" s="5">
        <v>62</v>
      </c>
      <c r="G32" s="5">
        <v>20</v>
      </c>
      <c r="H32" s="5">
        <v>50</v>
      </c>
      <c r="I32" s="5">
        <v>85</v>
      </c>
      <c r="J32" s="5">
        <v>2</v>
      </c>
      <c r="K32" s="5">
        <v>263</v>
      </c>
      <c r="L32" s="5">
        <v>17</v>
      </c>
      <c r="M32" s="5">
        <v>70</v>
      </c>
      <c r="N32" s="5">
        <v>44.333333333333336</v>
      </c>
      <c r="O32" s="5">
        <v>96</v>
      </c>
      <c r="P32" s="5">
        <v>83.5</v>
      </c>
      <c r="Q32" s="5">
        <v>27</v>
      </c>
      <c r="R32" s="5">
        <v>16.5</v>
      </c>
      <c r="S32" s="5" t="s">
        <v>33</v>
      </c>
      <c r="T32" s="5">
        <v>253</v>
      </c>
      <c r="U32" s="5" t="s">
        <v>33</v>
      </c>
      <c r="V32">
        <f t="shared" si="0"/>
        <v>20.266666666666669</v>
      </c>
      <c r="W32">
        <f t="shared" si="1"/>
        <v>7.4456549596242878</v>
      </c>
      <c r="X32">
        <f t="shared" si="2"/>
        <v>111.91666666666667</v>
      </c>
      <c r="Y32">
        <f>IF(COUNT($C32,$D32,$F32,$K32,$L32,$R32,$T32)&gt;3.9,(STDEV($C32,$D32,$F32,$K32,$L32,$R32,$T32))/(SQRT(COUNT($C32,$D32,$F32,$K32,$L32,$R32,$T32))),"")</f>
        <v>46.915245686000382</v>
      </c>
      <c r="Z32">
        <f t="shared" si="4"/>
        <v>73.666666666666671</v>
      </c>
      <c r="AA32">
        <f t="shared" si="5"/>
        <v>7.2084055873064665</v>
      </c>
    </row>
    <row r="33" spans="1:27" x14ac:dyDescent="0.3">
      <c r="A33" s="4">
        <v>2018</v>
      </c>
      <c r="B33" s="5" t="s">
        <v>33</v>
      </c>
      <c r="C33" s="5">
        <v>104</v>
      </c>
      <c r="D33" s="5">
        <v>93</v>
      </c>
      <c r="E33" s="5">
        <v>52.333333333333336</v>
      </c>
      <c r="F33" s="5">
        <v>64.75</v>
      </c>
      <c r="G33" s="5" t="s">
        <v>33</v>
      </c>
      <c r="H33" s="5">
        <v>122</v>
      </c>
      <c r="I33" s="5">
        <v>161</v>
      </c>
      <c r="J33" s="5" t="s">
        <v>33</v>
      </c>
      <c r="K33" s="5">
        <v>452.5</v>
      </c>
      <c r="L33" s="5">
        <v>35</v>
      </c>
      <c r="M33" s="5">
        <v>518</v>
      </c>
      <c r="N33" s="5">
        <v>59.333333333333336</v>
      </c>
      <c r="O33" s="5">
        <v>345</v>
      </c>
      <c r="P33" s="5">
        <v>117.5</v>
      </c>
      <c r="Q33" s="5">
        <v>101</v>
      </c>
      <c r="R33" s="5">
        <v>74</v>
      </c>
      <c r="S33" s="5" t="s">
        <v>33</v>
      </c>
      <c r="T33" s="5">
        <v>662</v>
      </c>
      <c r="U33" s="5" t="s">
        <v>33</v>
      </c>
      <c r="V33" t="str">
        <f t="shared" si="0"/>
        <v/>
      </c>
      <c r="W33" t="str">
        <f t="shared" si="1"/>
        <v/>
      </c>
      <c r="X33">
        <f t="shared" si="2"/>
        <v>212.17857142857142</v>
      </c>
      <c r="Y33">
        <f t="shared" si="3"/>
        <v>92.352919009958001</v>
      </c>
      <c r="Z33">
        <f t="shared" si="4"/>
        <v>219.30555555555557</v>
      </c>
      <c r="AA33">
        <f t="shared" si="5"/>
        <v>72.140942511307344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s="12" t="s">
        <v>21</v>
      </c>
      <c r="U1" s="12" t="s">
        <v>22</v>
      </c>
      <c r="V1" s="12" t="s">
        <v>23</v>
      </c>
      <c r="W1" s="12" t="s">
        <v>24</v>
      </c>
      <c r="X1" s="12" t="s">
        <v>25</v>
      </c>
      <c r="Y1" s="12" t="s">
        <v>26</v>
      </c>
    </row>
    <row r="2" spans="1:25" x14ac:dyDescent="0.3">
      <c r="A2" s="7">
        <v>1987</v>
      </c>
      <c r="B2" t="s">
        <v>33</v>
      </c>
      <c r="C2">
        <v>1.2250000000000001</v>
      </c>
      <c r="D2" t="s">
        <v>33</v>
      </c>
      <c r="E2" t="s">
        <v>33</v>
      </c>
      <c r="F2">
        <v>3.1</v>
      </c>
      <c r="G2" t="s">
        <v>33</v>
      </c>
      <c r="H2" t="s">
        <v>33</v>
      </c>
      <c r="I2">
        <v>1.9</v>
      </c>
      <c r="J2">
        <v>0.47499999999999998</v>
      </c>
      <c r="K2">
        <v>1.3</v>
      </c>
      <c r="L2">
        <v>0.79999999999999993</v>
      </c>
      <c r="M2">
        <v>0.79999999999999993</v>
      </c>
      <c r="N2">
        <v>3.9</v>
      </c>
      <c r="O2">
        <v>1.45</v>
      </c>
      <c r="P2">
        <v>0.76666666666666661</v>
      </c>
      <c r="Q2">
        <v>0.5</v>
      </c>
      <c r="R2">
        <v>5.5</v>
      </c>
      <c r="S2">
        <v>1.6750000000000003</v>
      </c>
      <c r="T2">
        <f>IF(COUNT($B2,$G2,$J2,$M2,$P2)&gt;2.9,(AVERAGE($B2,$G2,$J2,$M2,$P2)),"")</f>
        <v>0.68055555555555547</v>
      </c>
      <c r="U2">
        <f>IF(COUNT($B2,$G2,$J2,$M2,$P2)&gt;2.9,(STDEV($B2,$G2,$J2,$M2,$P2))/(SQRT(COUNT(B2,G2,J2,M2,P2))),"")</f>
        <v>0.10322724542256699</v>
      </c>
      <c r="V2">
        <f>IF(COUNT($C2,$D2,$F2,$K2,$L2,$Q2,$S2)&gt;3.9,(AVERAGE($C2,$D2,$F2,$K2,$L2,$Q2,$S2)),"")</f>
        <v>1.4333333333333333</v>
      </c>
      <c r="W2">
        <f>IF(COUNT($C2,$D2,$F2,$K2,$L2,$Q2,$S2)&gt;3.9,(STDEV($C2,$D2,$F2,$K2,$L2,$Q2,$S2))/(SQRT(COUNT($C2,$D2,$F2,$K2,$L2,$Q2,$S2))),"")</f>
        <v>0.37280841073011117</v>
      </c>
      <c r="X2">
        <f>IF(COUNT($E2,$H2,$I2,$N2,$O2,$R2)&gt;2.9,(AVERAGE($E2,$H2,$I2,$N2,$O2,$R2)),"")</f>
        <v>3.1875</v>
      </c>
      <c r="Y2">
        <f>IF(COUNT($E2,$H2,$I2,$N2,$O2,$R2)&gt;2.9,(STDEV($E2,$H2,$I2,$N2,$O2,$R2))/(SQRT(COUNT($E2,$H2,$I2,$N2,$O2,$R2))),"")</f>
        <v>0.93683309612758658</v>
      </c>
    </row>
    <row r="3" spans="1:25" x14ac:dyDescent="0.3">
      <c r="A3" s="7">
        <v>1988</v>
      </c>
      <c r="B3" t="s">
        <v>33</v>
      </c>
      <c r="C3" t="s">
        <v>33</v>
      </c>
      <c r="D3" t="s">
        <v>33</v>
      </c>
      <c r="E3" t="s">
        <v>33</v>
      </c>
      <c r="F3">
        <v>4.5750000000000002</v>
      </c>
      <c r="G3" t="s">
        <v>33</v>
      </c>
      <c r="H3">
        <v>4.05</v>
      </c>
      <c r="I3">
        <v>2.2000000000000002</v>
      </c>
      <c r="J3">
        <v>0.5</v>
      </c>
      <c r="K3">
        <v>1.7833333333333334</v>
      </c>
      <c r="L3">
        <v>1.1000000000000001</v>
      </c>
      <c r="M3">
        <v>1</v>
      </c>
      <c r="N3">
        <v>5.05</v>
      </c>
      <c r="O3">
        <v>1.8</v>
      </c>
      <c r="P3">
        <v>0.92500000000000004</v>
      </c>
      <c r="Q3" t="s">
        <v>33</v>
      </c>
      <c r="R3">
        <v>5.05</v>
      </c>
      <c r="S3">
        <v>1.6666666666666667</v>
      </c>
      <c r="T3">
        <f t="shared" ref="T3:T33" si="0">IF(COUNT($B3,$G3,$J3,$M3,$P3)&gt;2.9,(AVERAGE($B3,$G3,$J3,$M3,$P3)),"")</f>
        <v>0.80833333333333324</v>
      </c>
      <c r="U3">
        <f t="shared" ref="U3:U33" si="1">IF(COUNT($B3,$G3,$J3,$M3,$P3)&gt;2.9,(STDEV($B3,$G3,$J3,$M3,$P3))/(SQRT(COUNT(B3,G3,J3,M3,P3))),"")</f>
        <v>0.15567951410224509</v>
      </c>
      <c r="V3">
        <f t="shared" ref="V3:V33" si="2">IF(COUNT($C3,$D3,$F3,$K3,$L3,$Q3,$S3)&gt;3.9,(AVERAGE($C3,$D3,$F3,$K3,$L3,$Q3,$S3)),"")</f>
        <v>2.28125</v>
      </c>
      <c r="W3">
        <f t="shared" ref="W3:W33" si="3">IF(COUNT($C3,$D3,$F3,$K3,$L3,$Q3,$S3)&gt;3.9,(STDEV($C3,$D3,$F3,$K3,$L3,$Q3,$S3))/(SQRT(COUNT($C3,$D3,$F3,$K3,$L3,$Q3,$S3))),"")</f>
        <v>0.77900975098494762</v>
      </c>
      <c r="X3">
        <f t="shared" ref="X3:X33" si="4">IF(COUNT($E3,$H3,$I3,$N3,$O3,$R3)&gt;2.9,(AVERAGE($E3,$H3,$I3,$N3,$O3,$R3)),"")</f>
        <v>3.6300000000000003</v>
      </c>
      <c r="Y3">
        <f t="shared" ref="Y3:Y33" si="5">IF(COUNT($E3,$H3,$I3,$N3,$O3,$R3)&gt;2.9,(STDEV($E3,$H3,$I3,$N3,$O3,$R3))/(SQRT(COUNT($E3,$H3,$I3,$N3,$O3,$R3))),"")</f>
        <v>0.69292856774706502</v>
      </c>
    </row>
    <row r="4" spans="1:25" x14ac:dyDescent="0.3">
      <c r="A4" s="7">
        <v>1989</v>
      </c>
      <c r="B4">
        <v>0.4</v>
      </c>
      <c r="C4">
        <v>0.7</v>
      </c>
      <c r="D4" t="s">
        <v>33</v>
      </c>
      <c r="E4">
        <v>2.2999999999999998</v>
      </c>
      <c r="F4">
        <v>3.45</v>
      </c>
      <c r="G4" t="s">
        <v>33</v>
      </c>
      <c r="H4">
        <v>3.8</v>
      </c>
      <c r="I4">
        <v>3.5</v>
      </c>
      <c r="J4">
        <v>0.51666666666666661</v>
      </c>
      <c r="K4">
        <v>0.95000000000000007</v>
      </c>
      <c r="L4" t="s">
        <v>33</v>
      </c>
      <c r="M4">
        <v>0.56666666666666665</v>
      </c>
      <c r="N4">
        <v>4.5</v>
      </c>
      <c r="O4">
        <v>1.3</v>
      </c>
      <c r="P4">
        <v>0.7</v>
      </c>
      <c r="Q4">
        <v>0.85</v>
      </c>
      <c r="R4">
        <v>4</v>
      </c>
      <c r="S4">
        <v>0.72499999999999998</v>
      </c>
      <c r="T4">
        <f t="shared" si="0"/>
        <v>0.54583333333333339</v>
      </c>
      <c r="U4">
        <f t="shared" si="1"/>
        <v>6.2128525684291579E-2</v>
      </c>
      <c r="V4">
        <f t="shared" si="2"/>
        <v>1.335</v>
      </c>
      <c r="W4">
        <f t="shared" si="3"/>
        <v>0.53065996645686397</v>
      </c>
      <c r="X4">
        <f t="shared" si="4"/>
        <v>3.2333333333333329</v>
      </c>
      <c r="Y4">
        <f t="shared" si="5"/>
        <v>0.48967109142543597</v>
      </c>
    </row>
    <row r="5" spans="1:25" x14ac:dyDescent="0.3">
      <c r="A5" s="7">
        <v>1990</v>
      </c>
      <c r="B5">
        <v>0.3666666666666667</v>
      </c>
      <c r="C5" t="s">
        <v>33</v>
      </c>
      <c r="D5" t="s">
        <v>33</v>
      </c>
      <c r="E5" t="s">
        <v>33</v>
      </c>
      <c r="F5" t="s">
        <v>33</v>
      </c>
      <c r="G5" t="s">
        <v>33</v>
      </c>
      <c r="H5" t="s">
        <v>33</v>
      </c>
      <c r="I5">
        <v>2.2666666666666666</v>
      </c>
      <c r="J5" t="s">
        <v>33</v>
      </c>
      <c r="K5">
        <v>1.54</v>
      </c>
      <c r="L5">
        <v>0.65</v>
      </c>
      <c r="M5">
        <v>0.60000000000000009</v>
      </c>
      <c r="N5" t="s">
        <v>33</v>
      </c>
      <c r="O5">
        <v>1.0214285714285714</v>
      </c>
      <c r="P5" t="s">
        <v>33</v>
      </c>
      <c r="Q5" t="s">
        <v>33</v>
      </c>
      <c r="R5" t="s">
        <v>33</v>
      </c>
      <c r="S5" t="s">
        <v>33</v>
      </c>
      <c r="T5" t="str">
        <f t="shared" si="0"/>
        <v/>
      </c>
      <c r="U5" t="str">
        <f t="shared" si="1"/>
        <v/>
      </c>
      <c r="V5" t="str">
        <f t="shared" si="2"/>
        <v/>
      </c>
      <c r="W5" t="str">
        <f t="shared" si="3"/>
        <v/>
      </c>
      <c r="X5" t="str">
        <f t="shared" si="4"/>
        <v/>
      </c>
      <c r="Y5" t="str">
        <f t="shared" si="5"/>
        <v/>
      </c>
    </row>
    <row r="6" spans="1:25" x14ac:dyDescent="0.3">
      <c r="A6" s="7">
        <v>1991</v>
      </c>
      <c r="B6">
        <v>0.53333333333333344</v>
      </c>
      <c r="C6" t="s">
        <v>33</v>
      </c>
      <c r="D6" t="s">
        <v>33</v>
      </c>
      <c r="E6" t="s">
        <v>33</v>
      </c>
      <c r="F6" t="s">
        <v>33</v>
      </c>
      <c r="G6" t="s">
        <v>33</v>
      </c>
      <c r="H6">
        <v>2.8</v>
      </c>
      <c r="I6">
        <v>1.3</v>
      </c>
      <c r="J6" t="s">
        <v>33</v>
      </c>
      <c r="K6">
        <v>1.0066666666666668</v>
      </c>
      <c r="L6" t="s">
        <v>33</v>
      </c>
      <c r="M6">
        <v>1.1666666666666665</v>
      </c>
      <c r="N6" t="s">
        <v>33</v>
      </c>
      <c r="O6">
        <v>1.2</v>
      </c>
      <c r="P6" t="s">
        <v>33</v>
      </c>
      <c r="Q6" t="s">
        <v>33</v>
      </c>
      <c r="R6">
        <v>3.4</v>
      </c>
      <c r="S6">
        <v>1.0666666666666667</v>
      </c>
      <c r="T6" t="str">
        <f t="shared" si="0"/>
        <v/>
      </c>
      <c r="U6" t="str">
        <f t="shared" si="1"/>
        <v/>
      </c>
      <c r="V6" t="str">
        <f t="shared" si="2"/>
        <v/>
      </c>
      <c r="W6" t="str">
        <f t="shared" si="3"/>
        <v/>
      </c>
      <c r="X6">
        <f t="shared" si="4"/>
        <v>2.1749999999999998</v>
      </c>
      <c r="Y6">
        <f t="shared" si="5"/>
        <v>0.54829280498653288</v>
      </c>
    </row>
    <row r="7" spans="1:25" x14ac:dyDescent="0.3">
      <c r="A7" s="7">
        <v>1992</v>
      </c>
      <c r="B7" t="s">
        <v>33</v>
      </c>
      <c r="C7">
        <v>1.1499999999999999</v>
      </c>
      <c r="D7" t="s">
        <v>33</v>
      </c>
      <c r="E7" t="s">
        <v>33</v>
      </c>
      <c r="F7">
        <v>3.2916666666666661</v>
      </c>
      <c r="G7" t="s">
        <v>33</v>
      </c>
      <c r="H7" t="s">
        <v>33</v>
      </c>
      <c r="I7" t="s">
        <v>33</v>
      </c>
      <c r="J7">
        <v>0.56666666666666676</v>
      </c>
      <c r="K7" t="s">
        <v>33</v>
      </c>
      <c r="L7">
        <v>1.8</v>
      </c>
      <c r="M7">
        <v>1.5</v>
      </c>
      <c r="N7">
        <v>5.8</v>
      </c>
      <c r="O7" t="s">
        <v>33</v>
      </c>
      <c r="P7" t="s">
        <v>33</v>
      </c>
      <c r="Q7" t="s">
        <v>33</v>
      </c>
      <c r="R7">
        <v>5.4</v>
      </c>
      <c r="S7">
        <v>1.6</v>
      </c>
      <c r="T7" t="str">
        <f t="shared" si="0"/>
        <v/>
      </c>
      <c r="U7" t="str">
        <f t="shared" si="1"/>
        <v/>
      </c>
      <c r="V7">
        <f t="shared" si="2"/>
        <v>1.9604166666666667</v>
      </c>
      <c r="W7">
        <f t="shared" si="3"/>
        <v>0.46409727937386347</v>
      </c>
      <c r="X7" t="str">
        <f t="shared" si="4"/>
        <v/>
      </c>
      <c r="Y7" t="str">
        <f t="shared" si="5"/>
        <v/>
      </c>
    </row>
    <row r="8" spans="1:25" x14ac:dyDescent="0.3">
      <c r="A8" s="7">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tr">
        <f t="shared" si="0"/>
        <v/>
      </c>
      <c r="U8" t="str">
        <f t="shared" si="1"/>
        <v/>
      </c>
      <c r="V8" t="str">
        <f t="shared" si="2"/>
        <v/>
      </c>
      <c r="W8" t="str">
        <f t="shared" si="3"/>
        <v/>
      </c>
      <c r="X8" t="str">
        <f t="shared" si="4"/>
        <v/>
      </c>
      <c r="Y8" t="str">
        <f t="shared" si="5"/>
        <v/>
      </c>
    </row>
    <row r="9" spans="1:25" x14ac:dyDescent="0.3">
      <c r="A9" s="7">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tr">
        <f t="shared" si="0"/>
        <v/>
      </c>
      <c r="U9" t="str">
        <f t="shared" si="1"/>
        <v/>
      </c>
      <c r="V9" t="str">
        <f t="shared" si="2"/>
        <v/>
      </c>
      <c r="W9" t="str">
        <f t="shared" si="3"/>
        <v/>
      </c>
      <c r="X9" t="str">
        <f t="shared" si="4"/>
        <v/>
      </c>
      <c r="Y9" t="str">
        <f t="shared" si="5"/>
        <v/>
      </c>
    </row>
    <row r="10" spans="1:25" x14ac:dyDescent="0.3">
      <c r="A10" s="7">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tr">
        <f t="shared" si="0"/>
        <v/>
      </c>
      <c r="U10" t="str">
        <f t="shared" si="1"/>
        <v/>
      </c>
      <c r="V10" t="str">
        <f t="shared" si="2"/>
        <v/>
      </c>
      <c r="W10" t="str">
        <f t="shared" si="3"/>
        <v/>
      </c>
      <c r="X10" t="str">
        <f t="shared" si="4"/>
        <v/>
      </c>
      <c r="Y10" t="str">
        <f t="shared" si="5"/>
        <v/>
      </c>
    </row>
    <row r="11" spans="1:25" x14ac:dyDescent="0.3">
      <c r="A11" s="7">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tr">
        <f t="shared" si="0"/>
        <v/>
      </c>
      <c r="U11" t="str">
        <f t="shared" si="1"/>
        <v/>
      </c>
      <c r="V11" t="str">
        <f t="shared" si="2"/>
        <v/>
      </c>
      <c r="W11" t="str">
        <f t="shared" si="3"/>
        <v/>
      </c>
      <c r="X11" t="str">
        <f t="shared" si="4"/>
        <v/>
      </c>
      <c r="Y11" t="str">
        <f t="shared" si="5"/>
        <v/>
      </c>
    </row>
    <row r="12" spans="1:25" x14ac:dyDescent="0.3">
      <c r="A12" s="7">
        <v>1997</v>
      </c>
      <c r="B12" t="s">
        <v>33</v>
      </c>
      <c r="C12" t="s">
        <v>33</v>
      </c>
      <c r="D12" t="s">
        <v>33</v>
      </c>
      <c r="E12" t="s">
        <v>33</v>
      </c>
      <c r="F12" t="s">
        <v>33</v>
      </c>
      <c r="G12" t="s">
        <v>33</v>
      </c>
      <c r="H12" t="s">
        <v>33</v>
      </c>
      <c r="I12" t="s">
        <v>33</v>
      </c>
      <c r="J12" t="s">
        <v>33</v>
      </c>
      <c r="K12">
        <v>1.5222222222222224</v>
      </c>
      <c r="L12" t="s">
        <v>33</v>
      </c>
      <c r="M12" t="s">
        <v>33</v>
      </c>
      <c r="N12" t="s">
        <v>33</v>
      </c>
      <c r="O12" t="s">
        <v>33</v>
      </c>
      <c r="P12" t="s">
        <v>33</v>
      </c>
      <c r="Q12" t="s">
        <v>33</v>
      </c>
      <c r="R12" t="s">
        <v>33</v>
      </c>
      <c r="S12" t="s">
        <v>33</v>
      </c>
      <c r="T12" t="str">
        <f t="shared" si="0"/>
        <v/>
      </c>
      <c r="U12" t="str">
        <f t="shared" si="1"/>
        <v/>
      </c>
      <c r="V12" t="str">
        <f t="shared" si="2"/>
        <v/>
      </c>
      <c r="W12" t="str">
        <f t="shared" si="3"/>
        <v/>
      </c>
      <c r="X12" t="str">
        <f t="shared" si="4"/>
        <v/>
      </c>
      <c r="Y12" t="str">
        <f t="shared" si="5"/>
        <v/>
      </c>
    </row>
    <row r="13" spans="1:25" x14ac:dyDescent="0.3">
      <c r="A13" s="7">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tr">
        <f t="shared" si="0"/>
        <v/>
      </c>
      <c r="U13" t="str">
        <f t="shared" si="1"/>
        <v/>
      </c>
      <c r="V13" t="str">
        <f t="shared" si="2"/>
        <v/>
      </c>
      <c r="W13" t="str">
        <f t="shared" si="3"/>
        <v/>
      </c>
      <c r="X13" t="str">
        <f t="shared" si="4"/>
        <v/>
      </c>
      <c r="Y13" t="str">
        <f t="shared" si="5"/>
        <v/>
      </c>
    </row>
    <row r="14" spans="1:25" x14ac:dyDescent="0.3">
      <c r="A14" s="7">
        <v>1999</v>
      </c>
      <c r="B14" t="s">
        <v>33</v>
      </c>
      <c r="C14" t="s">
        <v>33</v>
      </c>
      <c r="D14">
        <v>2.15</v>
      </c>
      <c r="E14" t="s">
        <v>33</v>
      </c>
      <c r="F14">
        <v>5.2999999999999989</v>
      </c>
      <c r="G14">
        <v>0.59</v>
      </c>
      <c r="H14" t="s">
        <v>33</v>
      </c>
      <c r="I14" t="s">
        <v>33</v>
      </c>
      <c r="J14">
        <v>0.53666666666666663</v>
      </c>
      <c r="K14">
        <v>1.2600000000000002</v>
      </c>
      <c r="L14">
        <v>1.06</v>
      </c>
      <c r="M14">
        <v>0.59</v>
      </c>
      <c r="N14">
        <v>4.1500000000000004</v>
      </c>
      <c r="O14">
        <v>1.4966666666666666</v>
      </c>
      <c r="P14">
        <v>0.30499999999999999</v>
      </c>
      <c r="Q14">
        <v>0.97750000000000004</v>
      </c>
      <c r="R14" t="s">
        <v>33</v>
      </c>
      <c r="S14">
        <v>1.3316666666666666</v>
      </c>
      <c r="T14">
        <f t="shared" si="0"/>
        <v>0.50541666666666663</v>
      </c>
      <c r="U14">
        <f t="shared" si="1"/>
        <v>6.7977988676074033E-2</v>
      </c>
      <c r="V14">
        <f t="shared" si="2"/>
        <v>2.0131944444444443</v>
      </c>
      <c r="W14">
        <f t="shared" si="3"/>
        <v>0.6790883873316067</v>
      </c>
      <c r="X14" t="str">
        <f t="shared" si="4"/>
        <v/>
      </c>
      <c r="Y14" t="str">
        <f t="shared" si="5"/>
        <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tr">
        <f t="shared" si="0"/>
        <v/>
      </c>
      <c r="U15" t="str">
        <f t="shared" si="1"/>
        <v/>
      </c>
      <c r="V15" t="str">
        <f t="shared" si="2"/>
        <v/>
      </c>
      <c r="W15" t="str">
        <f t="shared" si="3"/>
        <v/>
      </c>
      <c r="X15" t="str">
        <f t="shared" si="4"/>
        <v/>
      </c>
      <c r="Y15" t="str">
        <f t="shared" si="5"/>
        <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tr">
        <f t="shared" si="0"/>
        <v/>
      </c>
      <c r="U16" t="str">
        <f t="shared" si="1"/>
        <v/>
      </c>
      <c r="V16" t="str">
        <f t="shared" si="2"/>
        <v/>
      </c>
      <c r="W16" t="str">
        <f t="shared" si="3"/>
        <v/>
      </c>
      <c r="X16" t="str">
        <f t="shared" si="4"/>
        <v/>
      </c>
      <c r="Y16" t="str">
        <f t="shared" si="5"/>
        <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tr">
        <f t="shared" si="0"/>
        <v/>
      </c>
      <c r="U17" t="str">
        <f t="shared" si="1"/>
        <v/>
      </c>
      <c r="V17" t="str">
        <f t="shared" si="2"/>
        <v/>
      </c>
      <c r="W17" t="str">
        <f t="shared" si="3"/>
        <v/>
      </c>
      <c r="X17" t="str">
        <f t="shared" si="4"/>
        <v/>
      </c>
      <c r="Y17" t="str">
        <f t="shared" si="5"/>
        <v/>
      </c>
    </row>
    <row r="18" spans="1:25" x14ac:dyDescent="0.3">
      <c r="A18" s="7">
        <v>2003</v>
      </c>
      <c r="B18" t="s">
        <v>33</v>
      </c>
      <c r="C18" t="s">
        <v>33</v>
      </c>
      <c r="D18" t="s">
        <v>33</v>
      </c>
      <c r="E18" t="s">
        <v>33</v>
      </c>
      <c r="F18" t="s">
        <v>33</v>
      </c>
      <c r="G18" t="s">
        <v>33</v>
      </c>
      <c r="H18" t="s">
        <v>33</v>
      </c>
      <c r="I18" t="s">
        <v>33</v>
      </c>
      <c r="J18" t="s">
        <v>33</v>
      </c>
      <c r="K18">
        <v>1.9372</v>
      </c>
      <c r="L18" t="s">
        <v>33</v>
      </c>
      <c r="M18" t="s">
        <v>33</v>
      </c>
      <c r="N18" t="s">
        <v>33</v>
      </c>
      <c r="O18" t="s">
        <v>33</v>
      </c>
      <c r="P18" t="s">
        <v>33</v>
      </c>
      <c r="Q18" t="s">
        <v>33</v>
      </c>
      <c r="R18" t="s">
        <v>33</v>
      </c>
      <c r="S18" t="s">
        <v>33</v>
      </c>
      <c r="T18" t="str">
        <f t="shared" si="0"/>
        <v/>
      </c>
      <c r="U18" t="str">
        <f t="shared" si="1"/>
        <v/>
      </c>
      <c r="V18" t="str">
        <f t="shared" si="2"/>
        <v/>
      </c>
      <c r="W18" t="str">
        <f t="shared" si="3"/>
        <v/>
      </c>
      <c r="X18" t="str">
        <f t="shared" si="4"/>
        <v/>
      </c>
      <c r="Y18" t="str">
        <f t="shared" si="5"/>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tr">
        <f t="shared" si="0"/>
        <v/>
      </c>
      <c r="U19" t="str">
        <f t="shared" si="1"/>
        <v/>
      </c>
      <c r="V19" t="str">
        <f t="shared" si="2"/>
        <v/>
      </c>
      <c r="W19" t="str">
        <f t="shared" si="3"/>
        <v/>
      </c>
      <c r="X19" t="str">
        <f t="shared" si="4"/>
        <v/>
      </c>
      <c r="Y19" t="str">
        <f t="shared" si="5"/>
        <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tr">
        <f t="shared" si="0"/>
        <v/>
      </c>
      <c r="U20" t="str">
        <f t="shared" si="1"/>
        <v/>
      </c>
      <c r="V20" t="str">
        <f t="shared" si="2"/>
        <v/>
      </c>
      <c r="W20" t="str">
        <f t="shared" si="3"/>
        <v/>
      </c>
      <c r="X20" t="str">
        <f t="shared" si="4"/>
        <v/>
      </c>
      <c r="Y20" t="str">
        <f t="shared" si="5"/>
        <v/>
      </c>
    </row>
    <row r="21" spans="1:25" x14ac:dyDescent="0.3">
      <c r="A21" s="7">
        <v>2006</v>
      </c>
      <c r="B21" t="s">
        <v>33</v>
      </c>
      <c r="C21">
        <v>1.1357142857142855</v>
      </c>
      <c r="D21" t="s">
        <v>33</v>
      </c>
      <c r="E21" t="s">
        <v>33</v>
      </c>
      <c r="F21" t="s">
        <v>33</v>
      </c>
      <c r="G21" t="s">
        <v>33</v>
      </c>
      <c r="H21" t="s">
        <v>33</v>
      </c>
      <c r="I21" t="s">
        <v>33</v>
      </c>
      <c r="J21" t="s">
        <v>33</v>
      </c>
      <c r="K21" t="s">
        <v>33</v>
      </c>
      <c r="L21">
        <v>1.3399999999999999</v>
      </c>
      <c r="M21" t="s">
        <v>33</v>
      </c>
      <c r="N21">
        <v>3.3</v>
      </c>
      <c r="O21">
        <v>1.5833333333333333</v>
      </c>
      <c r="P21" t="s">
        <v>33</v>
      </c>
      <c r="Q21">
        <v>1.26</v>
      </c>
      <c r="R21">
        <v>3.2700000000000005</v>
      </c>
      <c r="S21" t="s">
        <v>33</v>
      </c>
      <c r="T21" t="str">
        <f t="shared" si="0"/>
        <v/>
      </c>
      <c r="U21" t="str">
        <f t="shared" si="1"/>
        <v/>
      </c>
      <c r="V21" t="str">
        <f t="shared" si="2"/>
        <v/>
      </c>
      <c r="W21" t="str">
        <f t="shared" si="3"/>
        <v/>
      </c>
      <c r="X21">
        <f t="shared" si="4"/>
        <v>2.7177777777777776</v>
      </c>
      <c r="Y21">
        <f t="shared" si="5"/>
        <v>0.56728833002514456</v>
      </c>
    </row>
    <row r="22" spans="1:25" x14ac:dyDescent="0.3">
      <c r="A22" s="7">
        <v>2007</v>
      </c>
      <c r="B22">
        <v>0.36399999999999999</v>
      </c>
      <c r="C22">
        <v>1.1869999999999998</v>
      </c>
      <c r="D22">
        <v>1.9743333333333333</v>
      </c>
      <c r="E22">
        <v>5.0599999999999996</v>
      </c>
      <c r="F22">
        <v>2.5739999999999998</v>
      </c>
      <c r="G22">
        <v>0.42099999999999999</v>
      </c>
      <c r="H22">
        <v>2.266</v>
      </c>
      <c r="I22" t="s">
        <v>33</v>
      </c>
      <c r="J22">
        <v>0.44800000000000001</v>
      </c>
      <c r="K22">
        <v>1.2749999999999999</v>
      </c>
      <c r="L22">
        <v>0.98</v>
      </c>
      <c r="M22">
        <v>1.0549999999999999</v>
      </c>
      <c r="N22">
        <v>1.7530000000000001</v>
      </c>
      <c r="O22">
        <v>1.3260000000000001</v>
      </c>
      <c r="P22">
        <v>0.66300000000000003</v>
      </c>
      <c r="Q22">
        <v>0.74</v>
      </c>
      <c r="R22">
        <v>2.5489999999999999</v>
      </c>
      <c r="S22">
        <v>1.179</v>
      </c>
      <c r="T22">
        <f t="shared" si="0"/>
        <v>0.59019999999999995</v>
      </c>
      <c r="U22">
        <f t="shared" si="1"/>
        <v>0.12675858945254961</v>
      </c>
      <c r="V22">
        <f t="shared" si="2"/>
        <v>1.4156190476190478</v>
      </c>
      <c r="W22">
        <f t="shared" si="3"/>
        <v>0.24044908852465102</v>
      </c>
      <c r="X22">
        <f t="shared" si="4"/>
        <v>2.5908000000000002</v>
      </c>
      <c r="Y22">
        <f t="shared" si="5"/>
        <v>0.65214334313860778</v>
      </c>
    </row>
    <row r="23" spans="1:25" x14ac:dyDescent="0.3">
      <c r="A23" s="7">
        <v>2008</v>
      </c>
      <c r="B23" t="s">
        <v>33</v>
      </c>
      <c r="C23" t="s">
        <v>33</v>
      </c>
      <c r="D23">
        <v>2.4249999999999998</v>
      </c>
      <c r="E23" t="s">
        <v>33</v>
      </c>
      <c r="F23" t="s">
        <v>33</v>
      </c>
      <c r="G23" t="s">
        <v>33</v>
      </c>
      <c r="H23">
        <v>2.8650000000000002</v>
      </c>
      <c r="I23">
        <v>2.46</v>
      </c>
      <c r="J23" t="s">
        <v>33</v>
      </c>
      <c r="K23" t="s">
        <v>33</v>
      </c>
      <c r="L23" t="s">
        <v>33</v>
      </c>
      <c r="M23">
        <v>0.56000000000000005</v>
      </c>
      <c r="N23">
        <v>5.66</v>
      </c>
      <c r="O23" t="s">
        <v>33</v>
      </c>
      <c r="P23">
        <v>0.63</v>
      </c>
      <c r="Q23" t="s">
        <v>33</v>
      </c>
      <c r="R23">
        <v>4.4250000000000007</v>
      </c>
      <c r="S23">
        <v>1.66</v>
      </c>
      <c r="T23" t="str">
        <f t="shared" si="0"/>
        <v/>
      </c>
      <c r="U23" t="str">
        <f t="shared" si="1"/>
        <v/>
      </c>
      <c r="V23" t="str">
        <f t="shared" si="2"/>
        <v/>
      </c>
      <c r="W23" t="str">
        <f t="shared" si="3"/>
        <v/>
      </c>
      <c r="X23">
        <f t="shared" si="4"/>
        <v>3.8525</v>
      </c>
      <c r="Y23">
        <f t="shared" si="5"/>
        <v>0.73649083497352552</v>
      </c>
    </row>
    <row r="24" spans="1:25" x14ac:dyDescent="0.3">
      <c r="A24" s="7">
        <v>2009</v>
      </c>
      <c r="B24">
        <v>1.58</v>
      </c>
      <c r="C24">
        <v>3.45</v>
      </c>
      <c r="D24">
        <v>4.8600000000000003</v>
      </c>
      <c r="E24">
        <v>1.8489999999999998</v>
      </c>
      <c r="F24">
        <v>4.0366666666666662</v>
      </c>
      <c r="G24">
        <v>1.9849999999999999</v>
      </c>
      <c r="H24">
        <v>6.6</v>
      </c>
      <c r="I24">
        <v>9.7999999999999989</v>
      </c>
      <c r="J24">
        <v>3.0100000000000002</v>
      </c>
      <c r="K24">
        <v>1.9446666666666668</v>
      </c>
      <c r="L24">
        <v>3.4965000000000002</v>
      </c>
      <c r="M24">
        <v>1.6850000000000001</v>
      </c>
      <c r="N24">
        <v>10.183333333333334</v>
      </c>
      <c r="O24">
        <v>4.7633333333333336</v>
      </c>
      <c r="P24">
        <v>1.169</v>
      </c>
      <c r="Q24">
        <v>1.3503333333333332</v>
      </c>
      <c r="R24">
        <v>18.2</v>
      </c>
      <c r="S24">
        <v>4.6195000000000004</v>
      </c>
      <c r="T24">
        <f t="shared" si="0"/>
        <v>1.8858000000000001</v>
      </c>
      <c r="U24">
        <f t="shared" si="1"/>
        <v>0.30994376909368571</v>
      </c>
      <c r="V24">
        <f t="shared" si="2"/>
        <v>3.3939523809523808</v>
      </c>
      <c r="W24">
        <f t="shared" si="3"/>
        <v>0.49653104933670006</v>
      </c>
      <c r="X24">
        <f t="shared" si="4"/>
        <v>8.5659444444444457</v>
      </c>
      <c r="Y24">
        <f t="shared" si="5"/>
        <v>2.3122571791099866</v>
      </c>
    </row>
    <row r="25" spans="1:25" x14ac:dyDescent="0.3">
      <c r="A25" s="7">
        <v>2010</v>
      </c>
      <c r="B25" t="s">
        <v>33</v>
      </c>
      <c r="C25" t="s">
        <v>33</v>
      </c>
      <c r="D25" t="s">
        <v>33</v>
      </c>
      <c r="E25" t="s">
        <v>33</v>
      </c>
      <c r="F25">
        <v>3.2700000000000005</v>
      </c>
      <c r="G25" t="s">
        <v>33</v>
      </c>
      <c r="H25">
        <v>2.1350000000000002</v>
      </c>
      <c r="I25">
        <v>2.3200000000000003</v>
      </c>
      <c r="J25" t="s">
        <v>33</v>
      </c>
      <c r="K25">
        <v>1.976</v>
      </c>
      <c r="L25" t="s">
        <v>33</v>
      </c>
      <c r="M25">
        <v>0.92900000000000005</v>
      </c>
      <c r="N25">
        <v>2.86</v>
      </c>
      <c r="O25" t="s">
        <v>33</v>
      </c>
      <c r="P25">
        <v>0.57200000000000006</v>
      </c>
      <c r="Q25" t="s">
        <v>33</v>
      </c>
      <c r="R25">
        <v>9.15</v>
      </c>
      <c r="S25" t="s">
        <v>33</v>
      </c>
      <c r="T25" t="str">
        <f t="shared" si="0"/>
        <v/>
      </c>
      <c r="U25" t="str">
        <f t="shared" si="1"/>
        <v/>
      </c>
      <c r="V25" t="str">
        <f t="shared" si="2"/>
        <v/>
      </c>
      <c r="W25" t="str">
        <f t="shared" si="3"/>
        <v/>
      </c>
      <c r="X25">
        <f t="shared" si="4"/>
        <v>4.11625</v>
      </c>
      <c r="Y25">
        <f t="shared" si="5"/>
        <v>1.6849497705174086</v>
      </c>
    </row>
    <row r="26" spans="1:25" x14ac:dyDescent="0.3">
      <c r="A26" s="7">
        <v>2011</v>
      </c>
      <c r="B26" t="s">
        <v>33</v>
      </c>
      <c r="C26">
        <v>2.2550000000000003</v>
      </c>
      <c r="D26" t="s">
        <v>33</v>
      </c>
      <c r="E26" t="s">
        <v>33</v>
      </c>
      <c r="F26" t="s">
        <v>33</v>
      </c>
      <c r="G26" t="s">
        <v>33</v>
      </c>
      <c r="H26" t="s">
        <v>33</v>
      </c>
      <c r="I26" t="s">
        <v>33</v>
      </c>
      <c r="J26" t="s">
        <v>33</v>
      </c>
      <c r="K26" t="s">
        <v>33</v>
      </c>
      <c r="L26">
        <v>1</v>
      </c>
      <c r="M26" t="s">
        <v>33</v>
      </c>
      <c r="N26" t="s">
        <v>33</v>
      </c>
      <c r="O26">
        <v>1.3399999999999999</v>
      </c>
      <c r="P26" t="s">
        <v>33</v>
      </c>
      <c r="Q26">
        <v>1.0580000000000001</v>
      </c>
      <c r="R26" t="s">
        <v>33</v>
      </c>
      <c r="S26" t="s">
        <v>33</v>
      </c>
      <c r="T26" t="str">
        <f t="shared" si="0"/>
        <v/>
      </c>
      <c r="U26" t="str">
        <f t="shared" si="1"/>
        <v/>
      </c>
      <c r="V26" t="str">
        <f t="shared" si="2"/>
        <v/>
      </c>
      <c r="W26" t="str">
        <f t="shared" si="3"/>
        <v/>
      </c>
      <c r="X26" t="str">
        <f t="shared" si="4"/>
        <v/>
      </c>
      <c r="Y26" t="str">
        <f t="shared" si="5"/>
        <v/>
      </c>
    </row>
    <row r="27" spans="1:25" x14ac:dyDescent="0.3">
      <c r="A27" s="7">
        <v>2012</v>
      </c>
      <c r="B27" t="s">
        <v>33</v>
      </c>
      <c r="C27" t="s">
        <v>33</v>
      </c>
      <c r="D27" t="s">
        <v>33</v>
      </c>
      <c r="E27">
        <v>2.5270000000000001</v>
      </c>
      <c r="F27" t="s">
        <v>33</v>
      </c>
      <c r="G27" t="s">
        <v>33</v>
      </c>
      <c r="H27" t="s">
        <v>33</v>
      </c>
      <c r="I27" t="s">
        <v>33</v>
      </c>
      <c r="J27" t="s">
        <v>33</v>
      </c>
      <c r="K27" t="s">
        <v>33</v>
      </c>
      <c r="L27" t="s">
        <v>33</v>
      </c>
      <c r="M27" t="s">
        <v>33</v>
      </c>
      <c r="N27">
        <v>5.4</v>
      </c>
      <c r="O27" t="s">
        <v>33</v>
      </c>
      <c r="P27" t="s">
        <v>33</v>
      </c>
      <c r="Q27" t="s">
        <v>33</v>
      </c>
      <c r="R27" t="s">
        <v>33</v>
      </c>
      <c r="S27" t="s">
        <v>33</v>
      </c>
      <c r="T27" t="str">
        <f t="shared" si="0"/>
        <v/>
      </c>
      <c r="U27" t="str">
        <f t="shared" si="1"/>
        <v/>
      </c>
      <c r="V27" t="str">
        <f t="shared" si="2"/>
        <v/>
      </c>
      <c r="W27" t="str">
        <f t="shared" si="3"/>
        <v/>
      </c>
      <c r="X27" t="str">
        <f t="shared" si="4"/>
        <v/>
      </c>
      <c r="Y27" t="str">
        <f t="shared" si="5"/>
        <v/>
      </c>
    </row>
    <row r="28" spans="1:25" x14ac:dyDescent="0.3">
      <c r="A28" s="7">
        <v>2013</v>
      </c>
      <c r="B28" t="s">
        <v>33</v>
      </c>
      <c r="C28" t="s">
        <v>33</v>
      </c>
      <c r="D28" t="s">
        <v>33</v>
      </c>
      <c r="E28" t="s">
        <v>33</v>
      </c>
      <c r="F28" t="s">
        <v>33</v>
      </c>
      <c r="G28" t="s">
        <v>33</v>
      </c>
      <c r="H28" t="s">
        <v>33</v>
      </c>
      <c r="I28" t="s">
        <v>33</v>
      </c>
      <c r="J28" t="s">
        <v>33</v>
      </c>
      <c r="K28">
        <v>1.4633333333333334</v>
      </c>
      <c r="L28">
        <v>0.82000000000000006</v>
      </c>
      <c r="M28">
        <v>1.3</v>
      </c>
      <c r="N28" t="s">
        <v>33</v>
      </c>
      <c r="O28" t="s">
        <v>33</v>
      </c>
      <c r="P28" t="s">
        <v>33</v>
      </c>
      <c r="Q28">
        <v>2.0499999999999998</v>
      </c>
      <c r="R28" t="s">
        <v>33</v>
      </c>
      <c r="S28" t="s">
        <v>33</v>
      </c>
      <c r="T28" t="str">
        <f t="shared" si="0"/>
        <v/>
      </c>
      <c r="U28" t="str">
        <f t="shared" si="1"/>
        <v/>
      </c>
      <c r="V28" t="str">
        <f t="shared" si="2"/>
        <v/>
      </c>
      <c r="W28" t="str">
        <f t="shared" si="3"/>
        <v/>
      </c>
      <c r="X28" t="str">
        <f t="shared" si="4"/>
        <v/>
      </c>
      <c r="Y28" t="str">
        <f t="shared" si="5"/>
        <v/>
      </c>
    </row>
    <row r="29" spans="1:25" x14ac:dyDescent="0.3">
      <c r="A29" s="7">
        <v>2014</v>
      </c>
      <c r="B29" t="s">
        <v>33</v>
      </c>
      <c r="C29">
        <v>1.9325000000000001</v>
      </c>
      <c r="D29" t="s">
        <v>33</v>
      </c>
      <c r="E29" t="s">
        <v>33</v>
      </c>
      <c r="F29" t="s">
        <v>33</v>
      </c>
      <c r="G29">
        <v>0.98499999999999999</v>
      </c>
      <c r="H29" t="s">
        <v>33</v>
      </c>
      <c r="I29" t="s">
        <v>33</v>
      </c>
      <c r="J29">
        <v>1.2090000000000001</v>
      </c>
      <c r="K29">
        <v>1.7770000000000001</v>
      </c>
      <c r="L29">
        <v>1.105</v>
      </c>
      <c r="M29">
        <v>2.4049999999999998</v>
      </c>
      <c r="N29">
        <v>2.2729999999999997</v>
      </c>
      <c r="O29">
        <v>2.5860000000000003</v>
      </c>
      <c r="P29" t="s">
        <v>33</v>
      </c>
      <c r="Q29" t="s">
        <v>33</v>
      </c>
      <c r="R29">
        <v>2.8525</v>
      </c>
      <c r="S29">
        <v>2.1157499999999998</v>
      </c>
      <c r="T29">
        <f t="shared" si="0"/>
        <v>1.5330000000000001</v>
      </c>
      <c r="U29">
        <f t="shared" si="1"/>
        <v>0.44076902492499759</v>
      </c>
      <c r="V29">
        <f t="shared" si="2"/>
        <v>1.7325625000000002</v>
      </c>
      <c r="W29">
        <f t="shared" si="3"/>
        <v>0.2203438689251789</v>
      </c>
      <c r="X29">
        <f t="shared" si="4"/>
        <v>2.5705</v>
      </c>
      <c r="Y29">
        <f t="shared" si="5"/>
        <v>0.167466663349257</v>
      </c>
    </row>
    <row r="30" spans="1:25" x14ac:dyDescent="0.3">
      <c r="A30" s="7">
        <v>2015</v>
      </c>
      <c r="B30" t="s">
        <v>33</v>
      </c>
      <c r="C30">
        <v>1.6989999999999998</v>
      </c>
      <c r="D30">
        <v>2.4466666666666663</v>
      </c>
      <c r="E30">
        <v>1.208</v>
      </c>
      <c r="F30">
        <v>2.9226666666666663</v>
      </c>
      <c r="G30">
        <v>0.61509999999999998</v>
      </c>
      <c r="H30" t="s">
        <v>33</v>
      </c>
      <c r="I30" t="s">
        <v>33</v>
      </c>
      <c r="J30" t="s">
        <v>33</v>
      </c>
      <c r="K30">
        <v>2.3970000000000002</v>
      </c>
      <c r="L30">
        <v>1.272</v>
      </c>
      <c r="M30" t="s">
        <v>33</v>
      </c>
      <c r="N30" t="s">
        <v>33</v>
      </c>
      <c r="O30">
        <v>1.6515</v>
      </c>
      <c r="P30">
        <v>1.3302</v>
      </c>
      <c r="Q30">
        <v>0.70499999999999996</v>
      </c>
      <c r="R30">
        <v>1.0951500000000001</v>
      </c>
      <c r="S30">
        <v>1.9279999999999999</v>
      </c>
      <c r="T30" t="str">
        <f t="shared" si="0"/>
        <v/>
      </c>
      <c r="U30" t="str">
        <f t="shared" si="1"/>
        <v/>
      </c>
      <c r="V30">
        <f t="shared" si="2"/>
        <v>1.9100476190476192</v>
      </c>
      <c r="W30">
        <f t="shared" si="3"/>
        <v>0.28679625557992094</v>
      </c>
      <c r="X30">
        <f t="shared" si="4"/>
        <v>1.3182166666666666</v>
      </c>
      <c r="Y30">
        <f t="shared" si="5"/>
        <v>0.16979606967706232</v>
      </c>
    </row>
    <row r="31" spans="1:25" x14ac:dyDescent="0.3">
      <c r="A31" s="7">
        <v>2016</v>
      </c>
      <c r="B31" t="s">
        <v>33</v>
      </c>
      <c r="C31">
        <v>0.82000000000000006</v>
      </c>
      <c r="D31" t="s">
        <v>33</v>
      </c>
      <c r="E31" t="s">
        <v>33</v>
      </c>
      <c r="F31" t="s">
        <v>33</v>
      </c>
      <c r="G31">
        <v>0.37</v>
      </c>
      <c r="H31">
        <v>2.82</v>
      </c>
      <c r="I31" t="s">
        <v>33</v>
      </c>
      <c r="J31">
        <v>0.5</v>
      </c>
      <c r="K31">
        <v>0.78349999999999997</v>
      </c>
      <c r="L31">
        <v>1.1200000000000001</v>
      </c>
      <c r="M31" t="s">
        <v>33</v>
      </c>
      <c r="N31">
        <v>1.6240000000000001</v>
      </c>
      <c r="O31" t="s">
        <v>33</v>
      </c>
      <c r="P31">
        <v>1.0089999999999999</v>
      </c>
      <c r="Q31" t="s">
        <v>33</v>
      </c>
      <c r="R31">
        <v>2.3919999999999999</v>
      </c>
      <c r="S31">
        <v>2.85</v>
      </c>
      <c r="T31">
        <f t="shared" si="0"/>
        <v>0.6263333333333333</v>
      </c>
      <c r="U31">
        <f t="shared" si="1"/>
        <v>0.19497891623910971</v>
      </c>
      <c r="V31">
        <f t="shared" si="2"/>
        <v>1.393375</v>
      </c>
      <c r="W31">
        <f t="shared" si="3"/>
        <v>0.49135837969008594</v>
      </c>
      <c r="X31">
        <f t="shared" si="4"/>
        <v>2.2786666666666666</v>
      </c>
      <c r="Y31">
        <f t="shared" si="5"/>
        <v>0.34987489827714702</v>
      </c>
    </row>
    <row r="32" spans="1:25" x14ac:dyDescent="0.3">
      <c r="A32" s="7">
        <v>2017</v>
      </c>
      <c r="B32">
        <v>0.29720000000000002</v>
      </c>
      <c r="C32">
        <v>0.85200000000000009</v>
      </c>
      <c r="D32">
        <v>1.7536666666666667</v>
      </c>
      <c r="E32" t="s">
        <v>33</v>
      </c>
      <c r="F32" t="s">
        <v>33</v>
      </c>
      <c r="G32">
        <v>0.249</v>
      </c>
      <c r="H32">
        <v>1.3779999999999999</v>
      </c>
      <c r="I32">
        <v>1.5256999999999998</v>
      </c>
      <c r="J32">
        <v>0.38100000000000001</v>
      </c>
      <c r="K32">
        <v>1.7046666666666668</v>
      </c>
      <c r="L32">
        <v>0.80800000000000005</v>
      </c>
      <c r="M32">
        <v>0.253</v>
      </c>
      <c r="N32">
        <v>5.36</v>
      </c>
      <c r="O32">
        <v>1.1619999999999999</v>
      </c>
      <c r="P32" t="s">
        <v>33</v>
      </c>
      <c r="Q32">
        <v>0.45660000000000001</v>
      </c>
      <c r="R32">
        <v>5.13</v>
      </c>
      <c r="S32">
        <v>0.73399999999999999</v>
      </c>
      <c r="T32">
        <f t="shared" si="0"/>
        <v>0.29505000000000003</v>
      </c>
      <c r="U32">
        <f t="shared" si="1"/>
        <v>3.0660547396722374E-2</v>
      </c>
      <c r="V32">
        <f t="shared" si="2"/>
        <v>1.0514888888888889</v>
      </c>
      <c r="W32">
        <f t="shared" si="3"/>
        <v>0.22162050758608964</v>
      </c>
      <c r="X32">
        <f t="shared" si="4"/>
        <v>2.9111399999999996</v>
      </c>
      <c r="Y32">
        <f t="shared" si="5"/>
        <v>0.95524101649793103</v>
      </c>
    </row>
    <row r="33" spans="1:25" x14ac:dyDescent="0.3">
      <c r="A33" s="7">
        <v>2018</v>
      </c>
      <c r="B33" t="s">
        <v>33</v>
      </c>
      <c r="C33">
        <v>1.323</v>
      </c>
      <c r="D33" t="s">
        <v>33</v>
      </c>
      <c r="E33">
        <v>3.1119999999999997</v>
      </c>
      <c r="F33">
        <v>2.442333333333333</v>
      </c>
      <c r="G33" t="s">
        <v>33</v>
      </c>
      <c r="H33">
        <v>3.34</v>
      </c>
      <c r="I33">
        <v>1.9359999999999999</v>
      </c>
      <c r="J33">
        <v>0.19089999999999999</v>
      </c>
      <c r="K33">
        <v>1.22</v>
      </c>
      <c r="L33">
        <v>0.82599999999999996</v>
      </c>
      <c r="M33" t="s">
        <v>33</v>
      </c>
      <c r="N33">
        <v>2.2755000000000001</v>
      </c>
      <c r="O33">
        <v>1.2404999999999999</v>
      </c>
      <c r="P33">
        <v>0.4607</v>
      </c>
      <c r="Q33">
        <v>0.3402</v>
      </c>
      <c r="R33">
        <v>2.6029999999999998</v>
      </c>
      <c r="S33">
        <v>0.74249999999999994</v>
      </c>
      <c r="T33" t="str">
        <f t="shared" si="0"/>
        <v/>
      </c>
      <c r="U33" t="str">
        <f t="shared" si="1"/>
        <v/>
      </c>
      <c r="V33">
        <f t="shared" si="2"/>
        <v>1.1490055555555554</v>
      </c>
      <c r="W33">
        <f t="shared" si="3"/>
        <v>0.29618444708919284</v>
      </c>
      <c r="X33">
        <f t="shared" si="4"/>
        <v>2.4178333333333333</v>
      </c>
      <c r="Y33">
        <f t="shared" si="5"/>
        <v>0.31649546249160931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7">
        <v>1987</v>
      </c>
      <c r="B2" s="5">
        <v>0.05</v>
      </c>
      <c r="C2" s="5">
        <v>0.57499999999999996</v>
      </c>
      <c r="D2" s="5" t="s">
        <v>33</v>
      </c>
      <c r="E2" s="5">
        <v>1.6666666666666667</v>
      </c>
      <c r="F2" s="5">
        <v>0.875</v>
      </c>
      <c r="G2" s="5" t="s">
        <v>33</v>
      </c>
      <c r="H2" s="5" t="s">
        <v>33</v>
      </c>
      <c r="I2" s="5">
        <v>0.4</v>
      </c>
      <c r="J2" s="5">
        <v>0.17500000000000002</v>
      </c>
      <c r="K2" s="5">
        <v>0.35</v>
      </c>
      <c r="L2" s="5">
        <v>0.1</v>
      </c>
      <c r="M2" s="5">
        <v>0.7</v>
      </c>
      <c r="N2" s="5">
        <v>0.4</v>
      </c>
      <c r="O2" s="5">
        <v>0.05</v>
      </c>
      <c r="P2" s="5">
        <v>0.66666666666666663</v>
      </c>
      <c r="Q2" s="5">
        <v>0.3</v>
      </c>
      <c r="R2" s="5">
        <v>0.8</v>
      </c>
      <c r="S2" s="5">
        <v>0.6</v>
      </c>
      <c r="T2">
        <f>IF(COUNT(B2,G2,J2,M2,P2)&gt;2.9,AVERAGE(B2,G2,J2,M2,P2),"")</f>
        <v>0.3979166666666667</v>
      </c>
      <c r="U2">
        <f t="shared" ref="U2:U7" si="0">IF(COUNT(B2,G2,J2,M2,P2)&gt;2.9,(STDEV(B2,G2,J2,M2,P2)/(SQRT(COUNT(B2,G2,J2,M2,P2)))),"")</f>
        <v>0.16688787403523356</v>
      </c>
      <c r="V2">
        <f t="shared" ref="V2:V7" si="1">IF(COUNT(C2:D2,F2,K2:L2,Q2,S2)&gt;3.9,AVERAGE(C2:D2,F2,K2:L2,Q2,S2),"")</f>
        <v>0.46666666666666662</v>
      </c>
      <c r="W2">
        <f t="shared" ref="W2:W7" si="2">IF(COUNT(C2:D2,F2,K2:L2,Q2,S2)&gt;3.9,(STDEV(C2:D2,F2,K2:L2,Q2,S2)/(SQRT(COUNT(C2:D2,F2,K2:L2,Q2,S2)))),"")</f>
        <v>0.11136775914858747</v>
      </c>
      <c r="X2">
        <f t="shared" ref="X2" si="3">IF(COUNT(E2,H2:I2,N2:O2,R2)&gt;2.9,AVERAGE(E2,H2:I2,N2:O2,R2),"")</f>
        <v>0.66333333333333333</v>
      </c>
      <c r="Y2">
        <f t="shared" ref="Y2" si="4">IF(COUNT(E2,H2:I2,N2:O2,R2)&gt;2.9,(STDEV(E2,H2:I2,N2:O2,R2)/(SQRT(COUNT(E2,H2:I2,N2:O2,R2)))),"")</f>
        <v>0.27750875862053642</v>
      </c>
    </row>
    <row r="3" spans="1:25" x14ac:dyDescent="0.3">
      <c r="A3" s="7">
        <v>1988</v>
      </c>
      <c r="B3" s="5">
        <v>0.05</v>
      </c>
      <c r="C3" s="5" t="s">
        <v>33</v>
      </c>
      <c r="D3" s="5" t="s">
        <v>33</v>
      </c>
      <c r="E3" s="5">
        <v>1.7</v>
      </c>
      <c r="F3" s="5">
        <v>0.55000000000000004</v>
      </c>
      <c r="G3" s="5" t="s">
        <v>33</v>
      </c>
      <c r="H3" s="5">
        <v>0.95</v>
      </c>
      <c r="I3" s="5">
        <v>0.9</v>
      </c>
      <c r="J3" s="5">
        <v>0.15000000000000002</v>
      </c>
      <c r="K3" s="5">
        <v>0.43333333333333329</v>
      </c>
      <c r="L3" s="5">
        <v>0.3</v>
      </c>
      <c r="M3" s="5">
        <v>0.8</v>
      </c>
      <c r="N3" s="5">
        <v>0.57499999999999996</v>
      </c>
      <c r="O3" s="5">
        <v>0.2</v>
      </c>
      <c r="P3" s="5">
        <v>0.82500000000000007</v>
      </c>
      <c r="Q3" s="5">
        <v>0.64999999999999991</v>
      </c>
      <c r="R3" s="5">
        <v>0.55000000000000004</v>
      </c>
      <c r="S3" s="5">
        <v>0.5</v>
      </c>
      <c r="T3">
        <f>IF(COUNT(B3,G3,J3,M3,P3)&gt;2.9,AVERAGE(B3,G3,J3,M3,P3),"")</f>
        <v>0.45625000000000004</v>
      </c>
      <c r="U3">
        <f t="shared" si="0"/>
        <v>0.20675443364855164</v>
      </c>
      <c r="V3">
        <f>IF(COUNT(C3:D3,F3,K3:L3,Q3,S3)&gt;3.9,AVERAGE(C3:D3,F3,K3:L3,Q3,S3),"")</f>
        <v>0.48666666666666669</v>
      </c>
      <c r="W3">
        <f t="shared" si="2"/>
        <v>5.8547226900834186E-2</v>
      </c>
      <c r="X3">
        <f t="shared" ref="X3:X33" si="5">IF(COUNT(E3,H3:I3,N3:O3,R3)&gt;2.9,AVERAGE(E3,H3:I3,N3:O3,R3),"")</f>
        <v>0.8125</v>
      </c>
      <c r="Y3">
        <f t="shared" ref="Y3:Y33" si="6">IF(COUNT(E3,H3:I3,N3:O3,R3)&gt;2.9,(STDEV(E3,H3:I3,N3:O3,R3)/(SQRT(COUNT(E3,H3:I3,N3:O3,R3)))),"")</f>
        <v>0.20933923823943432</v>
      </c>
    </row>
    <row r="4" spans="1:25" x14ac:dyDescent="0.3">
      <c r="A4" s="7">
        <v>1989</v>
      </c>
      <c r="B4" s="5">
        <v>0.2</v>
      </c>
      <c r="C4" s="5">
        <v>0.2</v>
      </c>
      <c r="D4" s="5" t="s">
        <v>33</v>
      </c>
      <c r="E4" s="5">
        <v>0.6</v>
      </c>
      <c r="F4" s="5">
        <v>0.54999999999999993</v>
      </c>
      <c r="G4" s="5" t="s">
        <v>33</v>
      </c>
      <c r="H4" s="5">
        <v>0.8</v>
      </c>
      <c r="I4" s="5">
        <v>0.6</v>
      </c>
      <c r="J4" s="5">
        <v>0.26666666666666666</v>
      </c>
      <c r="K4" s="5">
        <v>0.30000000000000004</v>
      </c>
      <c r="L4" s="5">
        <v>0.2</v>
      </c>
      <c r="M4" s="5">
        <v>0.39999999999999997</v>
      </c>
      <c r="N4" s="5">
        <v>0.70000000000000007</v>
      </c>
      <c r="O4" s="5">
        <v>0.3</v>
      </c>
      <c r="P4" s="5">
        <v>0.5</v>
      </c>
      <c r="Q4" s="5">
        <v>0.7</v>
      </c>
      <c r="R4" s="5">
        <v>0.8</v>
      </c>
      <c r="S4" s="5">
        <v>0.48749999999999999</v>
      </c>
      <c r="T4">
        <f t="shared" ref="T4:T7" si="7">IF(COUNT(B4,G4,J4,M4,P4)&gt;2.9,AVERAGE(B4,G4,J4,M4,P4),"")</f>
        <v>0.34166666666666667</v>
      </c>
      <c r="U4">
        <f>IF(COUNT(B4,G4,J4,M4,P4)&gt;2.9,(STDEV(B4,G4,J4,M4,P4)/(SQRT(COUNT(B4,G4,J4,M4,P4)))),"")</f>
        <v>6.7185481235821229E-2</v>
      </c>
      <c r="V4">
        <f t="shared" si="1"/>
        <v>0.40625</v>
      </c>
      <c r="W4">
        <f t="shared" si="2"/>
        <v>8.365043833318106E-2</v>
      </c>
      <c r="X4">
        <f t="shared" si="5"/>
        <v>0.6333333333333333</v>
      </c>
      <c r="Y4">
        <f t="shared" si="6"/>
        <v>7.6011695006609203E-2</v>
      </c>
    </row>
    <row r="5" spans="1:25" x14ac:dyDescent="0.3">
      <c r="A5" s="7">
        <v>1990</v>
      </c>
      <c r="B5" s="5">
        <v>0.2</v>
      </c>
      <c r="C5" s="5" t="s">
        <v>33</v>
      </c>
      <c r="D5" s="5" t="s">
        <v>33</v>
      </c>
      <c r="E5" s="5" t="s">
        <v>33</v>
      </c>
      <c r="F5" s="5" t="s">
        <v>33</v>
      </c>
      <c r="G5" s="5" t="s">
        <v>33</v>
      </c>
      <c r="H5" s="5" t="s">
        <v>33</v>
      </c>
      <c r="I5" s="5">
        <v>0.98333333333333339</v>
      </c>
      <c r="J5" s="5" t="s">
        <v>33</v>
      </c>
      <c r="K5" s="5">
        <v>0.67999999999999994</v>
      </c>
      <c r="L5" s="5">
        <v>0.45</v>
      </c>
      <c r="M5" s="5">
        <v>0.45</v>
      </c>
      <c r="N5" s="5" t="s">
        <v>33</v>
      </c>
      <c r="O5" s="5">
        <v>0.37142857142857144</v>
      </c>
      <c r="P5" s="5" t="s">
        <v>33</v>
      </c>
      <c r="Q5" s="5" t="s">
        <v>33</v>
      </c>
      <c r="R5" s="5" t="s">
        <v>33</v>
      </c>
      <c r="S5" s="5" t="s">
        <v>33</v>
      </c>
      <c r="T5" t="str">
        <f t="shared" si="7"/>
        <v/>
      </c>
      <c r="U5" t="str">
        <f t="shared" si="0"/>
        <v/>
      </c>
      <c r="V5" t="str">
        <f t="shared" si="1"/>
        <v/>
      </c>
      <c r="W5" t="str">
        <f t="shared" si="2"/>
        <v/>
      </c>
      <c r="X5" t="str">
        <f t="shared" si="5"/>
        <v/>
      </c>
      <c r="Y5" t="str">
        <f t="shared" si="6"/>
        <v/>
      </c>
    </row>
    <row r="6" spans="1:25" x14ac:dyDescent="0.3">
      <c r="A6" s="7">
        <v>1991</v>
      </c>
      <c r="B6" s="5">
        <v>0.23333333333333336</v>
      </c>
      <c r="C6" s="5" t="s">
        <v>33</v>
      </c>
      <c r="D6" s="5" t="s">
        <v>33</v>
      </c>
      <c r="E6" s="5" t="s">
        <v>33</v>
      </c>
      <c r="F6" s="5" t="s">
        <v>33</v>
      </c>
      <c r="G6" s="5" t="s">
        <v>33</v>
      </c>
      <c r="H6" s="5">
        <v>0.4</v>
      </c>
      <c r="I6" s="5">
        <v>0.95000000000000007</v>
      </c>
      <c r="J6" s="5" t="s">
        <v>33</v>
      </c>
      <c r="K6" s="5">
        <v>0.64</v>
      </c>
      <c r="L6" s="5" t="s">
        <v>33</v>
      </c>
      <c r="M6" s="5">
        <v>0.76666666666666661</v>
      </c>
      <c r="N6" s="5" t="s">
        <v>33</v>
      </c>
      <c r="O6" s="5">
        <v>0.25</v>
      </c>
      <c r="P6" s="5" t="s">
        <v>33</v>
      </c>
      <c r="Q6" s="5" t="s">
        <v>33</v>
      </c>
      <c r="R6" s="5">
        <v>0.9</v>
      </c>
      <c r="S6" s="5">
        <v>0.43333333333333329</v>
      </c>
      <c r="T6" t="str">
        <f t="shared" si="7"/>
        <v/>
      </c>
      <c r="U6" t="str">
        <f t="shared" si="0"/>
        <v/>
      </c>
      <c r="V6" t="str">
        <f t="shared" si="1"/>
        <v/>
      </c>
      <c r="W6" t="str">
        <f t="shared" si="2"/>
        <v/>
      </c>
      <c r="X6">
        <f t="shared" si="5"/>
        <v>0.625</v>
      </c>
      <c r="Y6">
        <f t="shared" si="6"/>
        <v>0.1761864542655498</v>
      </c>
    </row>
    <row r="7" spans="1:25" x14ac:dyDescent="0.3">
      <c r="A7" s="7">
        <v>1992</v>
      </c>
      <c r="B7" s="5" t="s">
        <v>33</v>
      </c>
      <c r="C7" s="5">
        <v>0.75</v>
      </c>
      <c r="D7" s="5" t="s">
        <v>33</v>
      </c>
      <c r="E7" s="5" t="s">
        <v>33</v>
      </c>
      <c r="F7" s="5">
        <v>1.4291666666666665</v>
      </c>
      <c r="G7" s="5" t="s">
        <v>33</v>
      </c>
      <c r="H7" s="5">
        <v>1.3</v>
      </c>
      <c r="I7" s="5">
        <v>0.6</v>
      </c>
      <c r="J7" s="5">
        <v>0.3666666666666667</v>
      </c>
      <c r="K7" s="5" t="s">
        <v>33</v>
      </c>
      <c r="L7" s="5">
        <v>1.5</v>
      </c>
      <c r="M7" s="5">
        <v>0.5</v>
      </c>
      <c r="N7" s="5">
        <v>1.25</v>
      </c>
      <c r="O7" s="5" t="s">
        <v>33</v>
      </c>
      <c r="P7" s="5" t="s">
        <v>33</v>
      </c>
      <c r="Q7" s="5" t="s">
        <v>33</v>
      </c>
      <c r="R7" s="5">
        <v>1.4</v>
      </c>
      <c r="S7" s="5">
        <v>1</v>
      </c>
      <c r="T7" t="str">
        <f t="shared" si="7"/>
        <v/>
      </c>
      <c r="U7" t="str">
        <f t="shared" si="0"/>
        <v/>
      </c>
      <c r="V7">
        <f t="shared" si="1"/>
        <v>1.1697916666666666</v>
      </c>
      <c r="W7">
        <f t="shared" si="2"/>
        <v>0.17827113888213472</v>
      </c>
      <c r="X7">
        <f t="shared" si="5"/>
        <v>1.1375</v>
      </c>
      <c r="Y7">
        <f t="shared" si="6"/>
        <v>0.1818596070232934</v>
      </c>
    </row>
    <row r="8" spans="1:25" x14ac:dyDescent="0.3">
      <c r="A8" s="7">
        <v>1993</v>
      </c>
      <c r="B8"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c r="X8" t="str">
        <f t="shared" si="5"/>
        <v/>
      </c>
      <c r="Y8" t="str">
        <f t="shared" si="6"/>
        <v/>
      </c>
    </row>
    <row r="9" spans="1:25" x14ac:dyDescent="0.3">
      <c r="A9" s="7">
        <v>1994</v>
      </c>
      <c r="B9"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X9" t="str">
        <f t="shared" si="5"/>
        <v/>
      </c>
      <c r="Y9" t="str">
        <f t="shared" si="6"/>
        <v/>
      </c>
    </row>
    <row r="10" spans="1:25" x14ac:dyDescent="0.3">
      <c r="A10" s="7">
        <v>1995</v>
      </c>
      <c r="B10"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X10" t="str">
        <f t="shared" si="5"/>
        <v/>
      </c>
      <c r="Y10" t="str">
        <f t="shared" si="6"/>
        <v/>
      </c>
    </row>
    <row r="11" spans="1:25" x14ac:dyDescent="0.3">
      <c r="A11" s="7">
        <v>1996</v>
      </c>
      <c r="B11"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X11" t="str">
        <f t="shared" si="5"/>
        <v/>
      </c>
      <c r="Y11" t="str">
        <f t="shared" si="6"/>
        <v/>
      </c>
    </row>
    <row r="12" spans="1:25" x14ac:dyDescent="0.3">
      <c r="A12" s="7">
        <v>1997</v>
      </c>
      <c r="B12" s="5" t="s">
        <v>33</v>
      </c>
      <c r="C12" s="5" t="s">
        <v>33</v>
      </c>
      <c r="D12" s="5" t="s">
        <v>33</v>
      </c>
      <c r="E12" s="5" t="s">
        <v>33</v>
      </c>
      <c r="F12" s="5" t="s">
        <v>33</v>
      </c>
      <c r="G12" s="5" t="s">
        <v>33</v>
      </c>
      <c r="H12" s="5" t="s">
        <v>33</v>
      </c>
      <c r="I12" s="5" t="s">
        <v>33</v>
      </c>
      <c r="J12" s="5" t="s">
        <v>33</v>
      </c>
      <c r="K12" s="5">
        <v>0.02</v>
      </c>
      <c r="L12" s="5" t="s">
        <v>33</v>
      </c>
      <c r="M12" s="5" t="s">
        <v>33</v>
      </c>
      <c r="N12" s="5" t="s">
        <v>33</v>
      </c>
      <c r="O12" s="5" t="s">
        <v>33</v>
      </c>
      <c r="P12" s="5" t="s">
        <v>33</v>
      </c>
      <c r="Q12" s="5" t="s">
        <v>33</v>
      </c>
      <c r="R12" s="5" t="s">
        <v>33</v>
      </c>
      <c r="S12" s="5" t="s">
        <v>33</v>
      </c>
      <c r="T12" t="str">
        <f t="shared" ref="T12:T14" si="8">IF(COUNT(B12,G12,J12,M12,P12)&gt;2.9,AVERAGE(B12,G12,J12,M12,P12),"")</f>
        <v/>
      </c>
      <c r="U12" t="str">
        <f t="shared" ref="U12:U14" si="9">IF(COUNT(B12,G12,J12,M12,P12)&gt;2.9,(STDEV(B12,G12,J12,M12,P12)/(SQRT(COUNT(B12,G12,J12,M12,P12)))),"")</f>
        <v/>
      </c>
      <c r="V12" t="str">
        <f t="shared" ref="V12:V13" si="10">IF(COUNT(C12:D12,F12,K12:L12,Q12,S12)&gt;3.9,AVERAGE(C12:D12,F12,K12:L12,Q12,S12),"")</f>
        <v/>
      </c>
      <c r="W12" t="str">
        <f t="shared" ref="W12:W13" si="11">IF(COUNT(C12:D12,F12,K12:L12,Q12,S12)&gt;3.9,(STDEV(C12:D12,F12,K12:L12,Q12,S12)/(SQRT(COUNT(C12:D12,F12,K12:L12,Q12,S12)))),"")</f>
        <v/>
      </c>
      <c r="X12" t="str">
        <f t="shared" si="5"/>
        <v/>
      </c>
      <c r="Y12" t="str">
        <f t="shared" si="6"/>
        <v/>
      </c>
    </row>
    <row r="13" spans="1:25" x14ac:dyDescent="0.3">
      <c r="A13" s="7">
        <v>1998</v>
      </c>
      <c r="B13" s="5" t="s">
        <v>33</v>
      </c>
      <c r="C13" s="5" t="s">
        <v>33</v>
      </c>
      <c r="D13" s="5" t="s">
        <v>33</v>
      </c>
      <c r="E13" s="5" t="s">
        <v>33</v>
      </c>
      <c r="F13" s="5" t="s">
        <v>33</v>
      </c>
      <c r="G13" s="5" t="s">
        <v>33</v>
      </c>
      <c r="H13" s="5" t="s">
        <v>33</v>
      </c>
      <c r="I13" s="5" t="s">
        <v>33</v>
      </c>
      <c r="J13" s="5" t="s">
        <v>33</v>
      </c>
      <c r="K13" s="5">
        <v>1.45</v>
      </c>
      <c r="L13" s="5" t="s">
        <v>33</v>
      </c>
      <c r="M13" s="5">
        <v>0.65</v>
      </c>
      <c r="N13" s="5">
        <v>0.45</v>
      </c>
      <c r="O13" s="5">
        <v>0.47500000000000003</v>
      </c>
      <c r="P13" s="5">
        <v>0.65</v>
      </c>
      <c r="Q13" s="5">
        <v>0.65</v>
      </c>
      <c r="R13" s="5" t="s">
        <v>33</v>
      </c>
      <c r="S13" s="5">
        <v>0.8</v>
      </c>
      <c r="T13" t="str">
        <f t="shared" si="8"/>
        <v/>
      </c>
      <c r="U13" t="str">
        <f t="shared" si="9"/>
        <v/>
      </c>
      <c r="V13" t="str">
        <f t="shared" si="10"/>
        <v/>
      </c>
      <c r="W13" t="str">
        <f t="shared" si="11"/>
        <v/>
      </c>
      <c r="X13" t="str">
        <f t="shared" si="5"/>
        <v/>
      </c>
      <c r="Y13" t="str">
        <f t="shared" si="6"/>
        <v/>
      </c>
    </row>
    <row r="14" spans="1:25" x14ac:dyDescent="0.3">
      <c r="A14" s="7">
        <v>1999</v>
      </c>
      <c r="B14" s="5" t="s">
        <v>33</v>
      </c>
      <c r="C14" s="5" t="s">
        <v>33</v>
      </c>
      <c r="D14" s="5">
        <v>0.35</v>
      </c>
      <c r="E14" s="5" t="s">
        <v>33</v>
      </c>
      <c r="F14" s="5">
        <v>2.1666666666666665</v>
      </c>
      <c r="G14" s="5">
        <v>0.3</v>
      </c>
      <c r="H14" s="5" t="s">
        <v>33</v>
      </c>
      <c r="I14" s="5" t="s">
        <v>33</v>
      </c>
      <c r="J14" s="5">
        <v>0.23333333333333331</v>
      </c>
      <c r="K14" s="5">
        <v>0.4</v>
      </c>
      <c r="L14" s="5">
        <v>0.2</v>
      </c>
      <c r="M14" s="5">
        <v>0.5</v>
      </c>
      <c r="N14" s="5">
        <v>2</v>
      </c>
      <c r="O14" s="5">
        <v>0.3</v>
      </c>
      <c r="P14" s="5">
        <v>0.05</v>
      </c>
      <c r="Q14" s="5">
        <v>0.75</v>
      </c>
      <c r="R14" s="5" t="s">
        <v>33</v>
      </c>
      <c r="S14" s="5">
        <v>1</v>
      </c>
      <c r="T14">
        <f t="shared" si="8"/>
        <v>0.27083333333333331</v>
      </c>
      <c r="U14">
        <f t="shared" si="9"/>
        <v>9.2889570040033148E-2</v>
      </c>
      <c r="V14">
        <f>IF(COUNT(C14:D14,F14,K14:L14,Q14,S14)&gt;3.9,AVERAGE(C14:D14,F14,K14:L14,Q14,S14),"")</f>
        <v>0.81111111111111123</v>
      </c>
      <c r="W14">
        <f>IF(COUNT(C14:D14,F14,K14:L14,Q14,S14)&gt;3.9,(STDEV(C14:D14,F14,K14:L14,Q14,S14)/(SQRT(COUNT(C14:D14,F14,K14:L14,Q14,S14)))),"")</f>
        <v>0.29620021590342321</v>
      </c>
      <c r="X14" t="str">
        <f t="shared" si="5"/>
        <v/>
      </c>
      <c r="Y14" t="str">
        <f t="shared" si="6"/>
        <v/>
      </c>
    </row>
    <row r="15" spans="1:25"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X15" t="str">
        <f t="shared" si="5"/>
        <v/>
      </c>
      <c r="Y15" t="str">
        <f t="shared" si="6"/>
        <v/>
      </c>
    </row>
    <row r="16" spans="1:25"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X16" t="str">
        <f t="shared" si="5"/>
        <v/>
      </c>
      <c r="Y16" t="str">
        <f t="shared" si="6"/>
        <v/>
      </c>
    </row>
    <row r="17" spans="1:25"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X17" t="str">
        <f t="shared" si="5"/>
        <v/>
      </c>
      <c r="Y17" t="str">
        <f t="shared" si="6"/>
        <v/>
      </c>
    </row>
    <row r="18" spans="1:25" x14ac:dyDescent="0.3">
      <c r="A18" s="7">
        <v>2003</v>
      </c>
      <c r="B18" s="5" t="s">
        <v>33</v>
      </c>
      <c r="C18" s="5" t="s">
        <v>33</v>
      </c>
      <c r="D18" s="5" t="s">
        <v>33</v>
      </c>
      <c r="E18" s="5" t="s">
        <v>33</v>
      </c>
      <c r="F18" s="5" t="s">
        <v>33</v>
      </c>
      <c r="G18" s="5" t="s">
        <v>33</v>
      </c>
      <c r="H18" s="5" t="s">
        <v>33</v>
      </c>
      <c r="I18" s="5" t="s">
        <v>33</v>
      </c>
      <c r="J18" s="5" t="s">
        <v>33</v>
      </c>
      <c r="K18" s="5">
        <v>1.3792</v>
      </c>
      <c r="L18" s="5" t="s">
        <v>33</v>
      </c>
      <c r="M18" s="5" t="s">
        <v>33</v>
      </c>
      <c r="N18" s="5" t="s">
        <v>33</v>
      </c>
      <c r="O18" s="5" t="s">
        <v>33</v>
      </c>
      <c r="P18" s="5" t="s">
        <v>33</v>
      </c>
      <c r="Q18" s="5" t="s">
        <v>33</v>
      </c>
      <c r="R18" s="5" t="s">
        <v>33</v>
      </c>
      <c r="S18" s="5"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 t="shared" si="5"/>
        <v/>
      </c>
      <c r="Y18" t="str">
        <f t="shared" si="6"/>
        <v/>
      </c>
    </row>
    <row r="19" spans="1:25"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X19" t="str">
        <f t="shared" si="5"/>
        <v/>
      </c>
      <c r="Y19" t="str">
        <f t="shared" si="6"/>
        <v/>
      </c>
    </row>
    <row r="20" spans="1:25"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X20" t="str">
        <f t="shared" si="5"/>
        <v/>
      </c>
      <c r="Y20" t="str">
        <f t="shared" si="6"/>
        <v/>
      </c>
    </row>
    <row r="21" spans="1:25" x14ac:dyDescent="0.3">
      <c r="A21" s="7">
        <v>2006</v>
      </c>
      <c r="B21" s="5" t="s">
        <v>33</v>
      </c>
      <c r="C21" s="5">
        <v>0.83857142857142841</v>
      </c>
      <c r="D21" s="5" t="s">
        <v>33</v>
      </c>
      <c r="E21" s="5" t="s">
        <v>33</v>
      </c>
      <c r="F21" s="5" t="s">
        <v>33</v>
      </c>
      <c r="G21" s="5" t="s">
        <v>33</v>
      </c>
      <c r="H21" s="5" t="s">
        <v>33</v>
      </c>
      <c r="I21" s="5" t="s">
        <v>33</v>
      </c>
      <c r="J21" s="5" t="s">
        <v>33</v>
      </c>
      <c r="K21" s="5" t="s">
        <v>33</v>
      </c>
      <c r="L21" s="5">
        <v>0.98999999999999988</v>
      </c>
      <c r="M21" s="5" t="s">
        <v>33</v>
      </c>
      <c r="N21" s="5">
        <v>1.2</v>
      </c>
      <c r="O21" s="5">
        <v>0.66333333333333333</v>
      </c>
      <c r="P21" s="5" t="s">
        <v>33</v>
      </c>
      <c r="Q21" s="5">
        <v>1.1833333333333333</v>
      </c>
      <c r="R21" s="5">
        <v>1.3033333333333335</v>
      </c>
      <c r="S21" s="5" t="s">
        <v>33</v>
      </c>
      <c r="T21" t="str">
        <f t="shared" ref="T21:T33" si="12">IF(COUNT(B21,G21,J21,M21,P21)&gt;2.9,AVERAGE(B21,G21,J21,M21,P21),"")</f>
        <v/>
      </c>
      <c r="U21" t="str">
        <f t="shared" ref="U21:U33" si="13">IF(COUNT(B21,G21,J21,M21,P21)&gt;2.9,(STDEV(B21,G21,J21,M21,P21)/(SQRT(COUNT(B21,G21,J21,M21,P21)))),"")</f>
        <v/>
      </c>
      <c r="V21" t="str">
        <f t="shared" ref="V21:V33" si="14">IF(COUNT(C21:D21,F21,K21:L21,Q21,S21)&gt;3.9,AVERAGE(C21:D21,F21,K21:L21,Q21,S21),"")</f>
        <v/>
      </c>
      <c r="W21" t="str">
        <f t="shared" ref="W21:W33" si="15">IF(COUNT(C21:D21,F21,K21:L21,Q21,S21)&gt;3.9,(STDEV(C21:D21,F21,K21:L21,Q21,S21)/(SQRT(COUNT(C21:D21,F21,K21:L21,Q21,S21)))),"")</f>
        <v/>
      </c>
      <c r="X21">
        <f t="shared" si="5"/>
        <v>1.0555555555555556</v>
      </c>
      <c r="Y21">
        <f t="shared" si="6"/>
        <v>0.19836678833930166</v>
      </c>
    </row>
    <row r="22" spans="1:25" x14ac:dyDescent="0.3">
      <c r="A22" s="7">
        <v>2007</v>
      </c>
      <c r="B22" s="5">
        <v>0.35599999999999998</v>
      </c>
      <c r="C22" s="5">
        <v>0.59499999999999997</v>
      </c>
      <c r="D22" s="5">
        <v>0.01</v>
      </c>
      <c r="E22" s="5">
        <v>0.01</v>
      </c>
      <c r="F22" s="5">
        <v>0.33600000000000002</v>
      </c>
      <c r="G22" s="5">
        <v>0.20899999999999999</v>
      </c>
      <c r="H22" s="5">
        <v>1.45</v>
      </c>
      <c r="I22" s="5" t="s">
        <v>33</v>
      </c>
      <c r="J22" s="5">
        <v>0.23300000000000001</v>
      </c>
      <c r="K22" s="5">
        <v>0.29399999999999998</v>
      </c>
      <c r="L22" s="5">
        <v>0.159</v>
      </c>
      <c r="M22" s="5">
        <v>1.0469999999999999</v>
      </c>
      <c r="N22" s="5">
        <v>0.77900000000000003</v>
      </c>
      <c r="O22" s="5">
        <v>0.49299999999999999</v>
      </c>
      <c r="P22" s="5">
        <v>0.65500000000000003</v>
      </c>
      <c r="Q22" s="5">
        <v>0.61599999999999999</v>
      </c>
      <c r="R22" s="5">
        <v>0.8610000000000001</v>
      </c>
      <c r="S22" s="5">
        <v>1.171</v>
      </c>
      <c r="T22">
        <f t="shared" si="12"/>
        <v>0.5</v>
      </c>
      <c r="U22">
        <f>IF(COUNT(B22,G22,J22,M22,P22)&gt;2.9,(STDEV(B22,G22,J22,M22,P22)/(SQRT(COUNT(B22,G22,J22,M22,P22)))),"")</f>
        <v>0.15810439589081635</v>
      </c>
      <c r="V22">
        <f t="shared" si="14"/>
        <v>0.45442857142857146</v>
      </c>
      <c r="W22">
        <f t="shared" si="15"/>
        <v>0.14506958217858554</v>
      </c>
      <c r="X22">
        <f t="shared" si="5"/>
        <v>0.71860000000000002</v>
      </c>
      <c r="Y22">
        <f t="shared" si="6"/>
        <v>0.23578392650899682</v>
      </c>
    </row>
    <row r="23" spans="1:25" x14ac:dyDescent="0.3">
      <c r="A23" s="7">
        <v>2008</v>
      </c>
      <c r="B23" s="5" t="s">
        <v>33</v>
      </c>
      <c r="C23" s="5" t="s">
        <v>33</v>
      </c>
      <c r="D23" s="5">
        <v>0.625</v>
      </c>
      <c r="E23" s="5" t="s">
        <v>33</v>
      </c>
      <c r="F23" s="5" t="s">
        <v>33</v>
      </c>
      <c r="G23" s="5" t="s">
        <v>33</v>
      </c>
      <c r="H23" s="5">
        <v>0.91500000000000004</v>
      </c>
      <c r="I23" s="5">
        <v>0.8600000000000001</v>
      </c>
      <c r="J23" s="5" t="s">
        <v>33</v>
      </c>
      <c r="K23" s="5" t="s">
        <v>33</v>
      </c>
      <c r="L23" s="5" t="s">
        <v>33</v>
      </c>
      <c r="M23" s="5">
        <v>0.4</v>
      </c>
      <c r="N23" s="5">
        <v>1.3933333333333333</v>
      </c>
      <c r="O23" s="5" t="s">
        <v>33</v>
      </c>
      <c r="P23" s="5">
        <v>0.52</v>
      </c>
      <c r="Q23" s="5" t="s">
        <v>33</v>
      </c>
      <c r="R23" s="5">
        <v>1.4750000000000001</v>
      </c>
      <c r="S23" s="5">
        <v>0.72</v>
      </c>
      <c r="T23" t="str">
        <f t="shared" si="12"/>
        <v/>
      </c>
      <c r="U23" t="str">
        <f t="shared" si="13"/>
        <v/>
      </c>
      <c r="V23" t="str">
        <f t="shared" si="14"/>
        <v/>
      </c>
      <c r="W23" t="str">
        <f t="shared" si="15"/>
        <v/>
      </c>
      <c r="X23">
        <f t="shared" si="5"/>
        <v>1.1608333333333334</v>
      </c>
      <c r="Y23">
        <f t="shared" si="6"/>
        <v>0.15908374803508016</v>
      </c>
    </row>
    <row r="24" spans="1:25" x14ac:dyDescent="0.3">
      <c r="A24" s="7">
        <v>2009</v>
      </c>
      <c r="B24" s="5">
        <v>0.57999999999999996</v>
      </c>
      <c r="C24" s="5">
        <v>1.5</v>
      </c>
      <c r="D24" s="5">
        <v>0.91</v>
      </c>
      <c r="E24" s="5">
        <v>1.6499999999999997</v>
      </c>
      <c r="F24" s="5">
        <v>0.90333333333333332</v>
      </c>
      <c r="G24" s="5">
        <v>1.1399999999999999</v>
      </c>
      <c r="H24" s="5">
        <v>1.35</v>
      </c>
      <c r="I24" s="5">
        <v>1.1000000000000001</v>
      </c>
      <c r="J24" s="5">
        <v>0.91</v>
      </c>
      <c r="K24" s="5">
        <v>1.4000000000000001</v>
      </c>
      <c r="L24" s="5">
        <v>1.365</v>
      </c>
      <c r="M24" s="5">
        <v>1.1499999999999999</v>
      </c>
      <c r="N24" s="5">
        <v>1.0166666666666666</v>
      </c>
      <c r="O24" s="5">
        <v>0.99333333333333329</v>
      </c>
      <c r="P24" s="5">
        <v>1.1000000000000001</v>
      </c>
      <c r="Q24" s="5">
        <v>1.3333333333333333</v>
      </c>
      <c r="R24" s="5">
        <v>1.2</v>
      </c>
      <c r="S24" s="5">
        <v>2.6500000000000004</v>
      </c>
      <c r="T24">
        <f t="shared" si="12"/>
        <v>0.97599999999999998</v>
      </c>
      <c r="U24">
        <f t="shared" si="13"/>
        <v>0.10810180387024074</v>
      </c>
      <c r="V24">
        <f t="shared" si="14"/>
        <v>1.4373809523809524</v>
      </c>
      <c r="W24">
        <f t="shared" si="15"/>
        <v>0.22120696369258391</v>
      </c>
      <c r="X24">
        <f t="shared" si="5"/>
        <v>1.2183333333333333</v>
      </c>
      <c r="Y24">
        <f t="shared" si="6"/>
        <v>0.10153908205801934</v>
      </c>
    </row>
    <row r="25" spans="1:25" x14ac:dyDescent="0.3">
      <c r="A25" s="7">
        <v>2010</v>
      </c>
      <c r="B25" s="5" t="s">
        <v>33</v>
      </c>
      <c r="C25" s="5" t="s">
        <v>33</v>
      </c>
      <c r="D25" s="5" t="s">
        <v>33</v>
      </c>
      <c r="E25" s="5" t="s">
        <v>33</v>
      </c>
      <c r="F25" s="5">
        <v>0.82000000000000006</v>
      </c>
      <c r="G25" s="5" t="s">
        <v>33</v>
      </c>
      <c r="H25" s="5">
        <v>0.68500000000000005</v>
      </c>
      <c r="I25" s="5">
        <v>1.6</v>
      </c>
      <c r="J25" s="5" t="s">
        <v>33</v>
      </c>
      <c r="K25" s="5">
        <v>1.3183333333333334</v>
      </c>
      <c r="L25" s="5" t="s">
        <v>33</v>
      </c>
      <c r="M25" s="5">
        <v>0.92</v>
      </c>
      <c r="N25" s="5">
        <v>1.02</v>
      </c>
      <c r="O25" s="5" t="s">
        <v>33</v>
      </c>
      <c r="P25" s="5">
        <v>0.54</v>
      </c>
      <c r="Q25" s="5" t="s">
        <v>33</v>
      </c>
      <c r="R25" s="5">
        <v>1.85</v>
      </c>
      <c r="S25" s="5" t="s">
        <v>33</v>
      </c>
      <c r="T25" t="str">
        <f t="shared" si="12"/>
        <v/>
      </c>
      <c r="U25" t="str">
        <f t="shared" si="13"/>
        <v/>
      </c>
      <c r="V25" t="str">
        <f t="shared" si="14"/>
        <v/>
      </c>
      <c r="W25" t="str">
        <f t="shared" si="15"/>
        <v/>
      </c>
      <c r="X25">
        <f t="shared" si="5"/>
        <v>1.2887500000000001</v>
      </c>
      <c r="Y25">
        <f t="shared" si="6"/>
        <v>0.26592899271547404</v>
      </c>
    </row>
    <row r="26" spans="1:25" x14ac:dyDescent="0.3">
      <c r="A26" s="7">
        <v>2011</v>
      </c>
      <c r="B26" s="5" t="s">
        <v>33</v>
      </c>
      <c r="C26" s="5">
        <v>2.2000000000000002</v>
      </c>
      <c r="D26" s="5" t="s">
        <v>33</v>
      </c>
      <c r="E26" s="5" t="s">
        <v>33</v>
      </c>
      <c r="F26" s="5" t="s">
        <v>33</v>
      </c>
      <c r="G26" s="5" t="s">
        <v>33</v>
      </c>
      <c r="H26" s="5" t="s">
        <v>33</v>
      </c>
      <c r="I26" s="5" t="s">
        <v>33</v>
      </c>
      <c r="J26" s="5" t="s">
        <v>33</v>
      </c>
      <c r="K26" s="5" t="s">
        <v>33</v>
      </c>
      <c r="L26" s="5">
        <v>0.35</v>
      </c>
      <c r="M26" s="5" t="s">
        <v>33</v>
      </c>
      <c r="N26" s="5" t="s">
        <v>33</v>
      </c>
      <c r="O26" s="5">
        <v>0.14000000000000001</v>
      </c>
      <c r="P26" s="5" t="s">
        <v>33</v>
      </c>
      <c r="Q26" s="5">
        <v>1</v>
      </c>
      <c r="R26" s="5" t="s">
        <v>33</v>
      </c>
      <c r="S26" s="5" t="s">
        <v>33</v>
      </c>
      <c r="T26" t="str">
        <f t="shared" si="12"/>
        <v/>
      </c>
      <c r="U26" t="str">
        <f t="shared" si="13"/>
        <v/>
      </c>
      <c r="V26" t="str">
        <f t="shared" si="14"/>
        <v/>
      </c>
      <c r="W26" t="str">
        <f t="shared" si="15"/>
        <v/>
      </c>
      <c r="X26" t="str">
        <f t="shared" si="5"/>
        <v/>
      </c>
      <c r="Y26" t="str">
        <f t="shared" si="6"/>
        <v/>
      </c>
    </row>
    <row r="27" spans="1:25" x14ac:dyDescent="0.3">
      <c r="A27" s="7">
        <v>2012</v>
      </c>
      <c r="B27" s="5" t="s">
        <v>33</v>
      </c>
      <c r="C27" s="5" t="s">
        <v>33</v>
      </c>
      <c r="D27" s="5" t="s">
        <v>33</v>
      </c>
      <c r="E27" s="5">
        <v>2.5</v>
      </c>
      <c r="F27" s="5" t="s">
        <v>33</v>
      </c>
      <c r="G27" s="5" t="s">
        <v>33</v>
      </c>
      <c r="H27" s="5" t="s">
        <v>33</v>
      </c>
      <c r="I27" s="5" t="s">
        <v>33</v>
      </c>
      <c r="J27" s="5" t="s">
        <v>33</v>
      </c>
      <c r="K27" s="5" t="s">
        <v>33</v>
      </c>
      <c r="L27" s="5">
        <v>1.6</v>
      </c>
      <c r="M27" s="5" t="s">
        <v>33</v>
      </c>
      <c r="N27" s="5">
        <v>2.2000000000000002</v>
      </c>
      <c r="O27" s="5" t="s">
        <v>33</v>
      </c>
      <c r="P27" s="5" t="s">
        <v>33</v>
      </c>
      <c r="Q27" s="5" t="s">
        <v>33</v>
      </c>
      <c r="R27" s="5" t="s">
        <v>33</v>
      </c>
      <c r="S27" s="5" t="s">
        <v>33</v>
      </c>
      <c r="T27" t="str">
        <f t="shared" si="12"/>
        <v/>
      </c>
      <c r="U27" t="str">
        <f t="shared" si="13"/>
        <v/>
      </c>
      <c r="V27" t="str">
        <f t="shared" si="14"/>
        <v/>
      </c>
      <c r="W27" t="str">
        <f t="shared" si="15"/>
        <v/>
      </c>
      <c r="X27" t="str">
        <f t="shared" si="5"/>
        <v/>
      </c>
      <c r="Y27" t="str">
        <f t="shared" si="6"/>
        <v/>
      </c>
    </row>
    <row r="28" spans="1:25" x14ac:dyDescent="0.3">
      <c r="A28" s="7">
        <v>2013</v>
      </c>
      <c r="B28" s="5" t="s">
        <v>33</v>
      </c>
      <c r="C28" s="5" t="s">
        <v>33</v>
      </c>
      <c r="D28" s="5" t="s">
        <v>33</v>
      </c>
      <c r="E28" s="5" t="s">
        <v>33</v>
      </c>
      <c r="F28" s="5" t="s">
        <v>33</v>
      </c>
      <c r="G28" s="5" t="s">
        <v>33</v>
      </c>
      <c r="H28" s="5" t="s">
        <v>33</v>
      </c>
      <c r="I28" s="5" t="s">
        <v>33</v>
      </c>
      <c r="J28" s="5">
        <v>0.67</v>
      </c>
      <c r="K28" s="5">
        <v>1.32</v>
      </c>
      <c r="L28" s="5">
        <v>0.53</v>
      </c>
      <c r="M28" s="5">
        <v>1.2</v>
      </c>
      <c r="N28" s="5" t="s">
        <v>33</v>
      </c>
      <c r="O28" s="5" t="s">
        <v>33</v>
      </c>
      <c r="P28" s="5" t="s">
        <v>33</v>
      </c>
      <c r="Q28" s="5">
        <v>1.9</v>
      </c>
      <c r="R28" s="5" t="s">
        <v>33</v>
      </c>
      <c r="S28" s="5" t="s">
        <v>33</v>
      </c>
      <c r="T28" t="str">
        <f t="shared" si="12"/>
        <v/>
      </c>
      <c r="U28" t="str">
        <f t="shared" si="13"/>
        <v/>
      </c>
      <c r="V28" t="str">
        <f t="shared" si="14"/>
        <v/>
      </c>
      <c r="W28" t="str">
        <f t="shared" si="15"/>
        <v/>
      </c>
      <c r="X28" t="str">
        <f t="shared" si="5"/>
        <v/>
      </c>
      <c r="Y28" t="str">
        <f t="shared" si="6"/>
        <v/>
      </c>
    </row>
    <row r="29" spans="1:25" x14ac:dyDescent="0.3">
      <c r="A29" s="7">
        <v>2014</v>
      </c>
      <c r="B29" s="5" t="s">
        <v>33</v>
      </c>
      <c r="C29" s="5">
        <v>1.8</v>
      </c>
      <c r="D29" s="5" t="s">
        <v>33</v>
      </c>
      <c r="E29" s="5" t="s">
        <v>33</v>
      </c>
      <c r="F29" s="5" t="s">
        <v>33</v>
      </c>
      <c r="G29" s="5">
        <v>0.96666666666666667</v>
      </c>
      <c r="H29" s="5" t="s">
        <v>33</v>
      </c>
      <c r="I29" s="5" t="s">
        <v>33</v>
      </c>
      <c r="J29" s="5">
        <v>1</v>
      </c>
      <c r="K29" s="5">
        <v>1.6</v>
      </c>
      <c r="L29" s="5">
        <v>0.9</v>
      </c>
      <c r="M29" s="5">
        <v>2.4</v>
      </c>
      <c r="N29" s="5">
        <v>1.45</v>
      </c>
      <c r="O29" s="5">
        <v>1.6</v>
      </c>
      <c r="P29" s="5" t="s">
        <v>33</v>
      </c>
      <c r="Q29" s="5" t="s">
        <v>33</v>
      </c>
      <c r="R29" s="5">
        <v>1.85</v>
      </c>
      <c r="S29" s="5">
        <v>2.0999999999999996</v>
      </c>
      <c r="T29">
        <f t="shared" si="12"/>
        <v>1.4555555555555557</v>
      </c>
      <c r="U29">
        <f t="shared" si="13"/>
        <v>0.47232025126293947</v>
      </c>
      <c r="V29">
        <f t="shared" si="14"/>
        <v>1.6</v>
      </c>
      <c r="W29">
        <f t="shared" si="15"/>
        <v>0.25495097567963881</v>
      </c>
      <c r="X29">
        <f t="shared" si="5"/>
        <v>1.6333333333333335</v>
      </c>
      <c r="Y29">
        <f t="shared" si="6"/>
        <v>0.11666666666666564</v>
      </c>
    </row>
    <row r="30" spans="1:25" x14ac:dyDescent="0.3">
      <c r="A30" s="7">
        <v>2015</v>
      </c>
      <c r="B30" s="5" t="s">
        <v>33</v>
      </c>
      <c r="C30" s="5">
        <v>0.7</v>
      </c>
      <c r="D30" s="5">
        <v>1.0999999999999999</v>
      </c>
      <c r="E30" s="5">
        <v>0.7</v>
      </c>
      <c r="F30" s="5">
        <v>1.3666666666666665</v>
      </c>
      <c r="G30" s="5">
        <v>0.6</v>
      </c>
      <c r="H30" s="5" t="s">
        <v>33</v>
      </c>
      <c r="I30" s="5" t="s">
        <v>33</v>
      </c>
      <c r="J30" s="5" t="s">
        <v>33</v>
      </c>
      <c r="K30" s="5">
        <v>1.8</v>
      </c>
      <c r="L30" s="5">
        <v>0.6</v>
      </c>
      <c r="M30" s="5" t="s">
        <v>33</v>
      </c>
      <c r="N30" s="5" t="s">
        <v>33</v>
      </c>
      <c r="O30" s="5">
        <v>0.85</v>
      </c>
      <c r="P30" s="5">
        <v>1.3</v>
      </c>
      <c r="Q30" s="5">
        <v>0.7</v>
      </c>
      <c r="R30" s="5">
        <v>1.05</v>
      </c>
      <c r="S30" s="5">
        <v>1.5</v>
      </c>
      <c r="T30" t="str">
        <f t="shared" si="12"/>
        <v/>
      </c>
      <c r="U30" t="str">
        <f t="shared" si="13"/>
        <v/>
      </c>
      <c r="V30">
        <f t="shared" si="14"/>
        <v>1.1095238095238094</v>
      </c>
      <c r="W30">
        <f t="shared" si="15"/>
        <v>0.17528726018386645</v>
      </c>
      <c r="X30">
        <f t="shared" si="5"/>
        <v>0.86666666666666659</v>
      </c>
      <c r="Y30">
        <f t="shared" si="6"/>
        <v>0.10137937550497095</v>
      </c>
    </row>
    <row r="31" spans="1:25" x14ac:dyDescent="0.3">
      <c r="A31" s="7">
        <v>2016</v>
      </c>
      <c r="B31" s="5" t="s">
        <v>33</v>
      </c>
      <c r="C31" s="5">
        <v>0.78</v>
      </c>
      <c r="D31" s="5" t="s">
        <v>33</v>
      </c>
      <c r="E31" s="5" t="s">
        <v>33</v>
      </c>
      <c r="F31" s="5" t="s">
        <v>33</v>
      </c>
      <c r="G31" s="5">
        <v>0.33</v>
      </c>
      <c r="H31" s="5">
        <v>2.78</v>
      </c>
      <c r="I31" s="5" t="s">
        <v>33</v>
      </c>
      <c r="J31" s="5">
        <v>0.46</v>
      </c>
      <c r="K31" s="5">
        <v>0.69750000000000001</v>
      </c>
      <c r="L31" s="5">
        <v>1.1000000000000001</v>
      </c>
      <c r="M31" s="5" t="s">
        <v>33</v>
      </c>
      <c r="N31" s="5">
        <v>1.51</v>
      </c>
      <c r="O31" s="5" t="s">
        <v>33</v>
      </c>
      <c r="P31" s="5">
        <v>0.96899999999999997</v>
      </c>
      <c r="Q31" s="5" t="s">
        <v>33</v>
      </c>
      <c r="R31" s="5">
        <v>1.6185</v>
      </c>
      <c r="S31" s="5">
        <v>2.81</v>
      </c>
      <c r="T31">
        <f t="shared" si="12"/>
        <v>0.58633333333333326</v>
      </c>
      <c r="U31">
        <f t="shared" si="13"/>
        <v>0.19497891623910979</v>
      </c>
      <c r="V31">
        <f t="shared" si="14"/>
        <v>1.346875</v>
      </c>
      <c r="W31">
        <f t="shared" si="15"/>
        <v>0.4953716775900025</v>
      </c>
      <c r="X31">
        <f t="shared" si="5"/>
        <v>1.9695</v>
      </c>
      <c r="Y31">
        <f t="shared" si="6"/>
        <v>0.40645858747642771</v>
      </c>
    </row>
    <row r="32" spans="1:25" x14ac:dyDescent="0.3">
      <c r="A32" s="7">
        <v>2017</v>
      </c>
      <c r="B32" s="5">
        <v>0.21</v>
      </c>
      <c r="C32" s="5">
        <v>0.55000000000000004</v>
      </c>
      <c r="D32" s="5">
        <v>0.66</v>
      </c>
      <c r="E32" s="5" t="s">
        <v>33</v>
      </c>
      <c r="F32" s="5" t="s">
        <v>33</v>
      </c>
      <c r="G32" s="5">
        <v>0.13</v>
      </c>
      <c r="H32" s="5">
        <v>0.96</v>
      </c>
      <c r="I32" s="5">
        <v>1.43</v>
      </c>
      <c r="J32" s="5">
        <v>0.24</v>
      </c>
      <c r="K32" s="5">
        <v>0.88</v>
      </c>
      <c r="L32" s="5">
        <v>0.34</v>
      </c>
      <c r="M32" s="5">
        <v>0.25</v>
      </c>
      <c r="N32" s="5">
        <v>0.75</v>
      </c>
      <c r="O32" s="5">
        <v>0.49</v>
      </c>
      <c r="P32" s="5" t="s">
        <v>33</v>
      </c>
      <c r="Q32" s="5">
        <v>0.41</v>
      </c>
      <c r="R32" s="5">
        <v>1.04</v>
      </c>
      <c r="S32" s="5">
        <v>0.62</v>
      </c>
      <c r="T32">
        <f t="shared" si="12"/>
        <v>0.20749999999999999</v>
      </c>
      <c r="U32">
        <f t="shared" si="13"/>
        <v>2.7195281453467859E-2</v>
      </c>
      <c r="V32">
        <f t="shared" si="14"/>
        <v>0.57666666666666666</v>
      </c>
      <c r="W32">
        <f t="shared" si="15"/>
        <v>7.8598840817010643E-2</v>
      </c>
      <c r="X32">
        <f t="shared" si="5"/>
        <v>0.93399999999999994</v>
      </c>
      <c r="Y32">
        <f t="shared" si="6"/>
        <v>0.1563521665983558</v>
      </c>
    </row>
    <row r="33" spans="1:25" x14ac:dyDescent="0.3">
      <c r="A33" s="7">
        <v>2018</v>
      </c>
      <c r="B33" s="5" t="s">
        <v>33</v>
      </c>
      <c r="C33" s="5">
        <v>1.32</v>
      </c>
      <c r="D33" s="5" t="s">
        <v>33</v>
      </c>
      <c r="E33" s="5">
        <v>2.9299999999999997</v>
      </c>
      <c r="F33" s="5">
        <v>0.53233333333333333</v>
      </c>
      <c r="G33" s="5" t="s">
        <v>33</v>
      </c>
      <c r="H33" s="5">
        <v>1.76</v>
      </c>
      <c r="I33" s="5">
        <v>1.02</v>
      </c>
      <c r="J33" s="5">
        <v>0.18149999999999999</v>
      </c>
      <c r="K33" s="5">
        <v>0.71433333333333326</v>
      </c>
      <c r="L33" s="5">
        <v>0.69199999999999995</v>
      </c>
      <c r="M33" s="5" t="s">
        <v>33</v>
      </c>
      <c r="N33" s="5">
        <v>0.8105</v>
      </c>
      <c r="O33" s="5">
        <v>0.48599999999999999</v>
      </c>
      <c r="P33" s="5">
        <v>0.41699999999999998</v>
      </c>
      <c r="Q33" s="5">
        <v>0.29599999999999999</v>
      </c>
      <c r="R33" s="5">
        <v>1.103</v>
      </c>
      <c r="S33" s="5">
        <v>0.72599999999999998</v>
      </c>
      <c r="T33" t="str">
        <f t="shared" si="12"/>
        <v/>
      </c>
      <c r="U33" t="str">
        <f t="shared" si="13"/>
        <v/>
      </c>
      <c r="V33">
        <f t="shared" si="14"/>
        <v>0.71344444444444444</v>
      </c>
      <c r="W33">
        <f t="shared" si="15"/>
        <v>0.13851462462342348</v>
      </c>
      <c r="X33">
        <f t="shared" si="5"/>
        <v>1.3515833333333331</v>
      </c>
      <c r="Y33">
        <f t="shared" si="6"/>
        <v>0.35925618567318285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7">
        <v>1987</v>
      </c>
      <c r="B2" s="5" t="s">
        <v>33</v>
      </c>
      <c r="C2" s="5">
        <v>0.65</v>
      </c>
      <c r="D2" s="5" t="s">
        <v>33</v>
      </c>
      <c r="E2" s="5" t="s">
        <v>33</v>
      </c>
      <c r="F2" s="5">
        <v>2.2250000000000001</v>
      </c>
      <c r="G2" s="5" t="s">
        <v>33</v>
      </c>
      <c r="H2" s="5" t="s">
        <v>33</v>
      </c>
      <c r="I2" s="5">
        <v>1.5</v>
      </c>
      <c r="J2" s="5">
        <v>0.3</v>
      </c>
      <c r="K2" s="5">
        <v>0.95000000000000007</v>
      </c>
      <c r="L2" s="5">
        <v>0.7</v>
      </c>
      <c r="M2" s="5">
        <v>0.1</v>
      </c>
      <c r="N2" s="5">
        <v>3.5</v>
      </c>
      <c r="O2" s="5">
        <v>1.4</v>
      </c>
      <c r="P2" s="5">
        <v>0.1</v>
      </c>
      <c r="Q2" s="5">
        <v>0.2</v>
      </c>
      <c r="R2" s="5">
        <v>4.7</v>
      </c>
      <c r="S2" s="5">
        <v>1.0750000000000002</v>
      </c>
      <c r="T2">
        <f>IF(COUNT(B2,G2,J2,M2,P2)&gt;2.9,AVERAGE(B2,G2,J2,M2,P2),"")</f>
        <v>0.16666666666666666</v>
      </c>
      <c r="U2">
        <f t="shared" ref="U2:U7" si="0">IF(COUNT(B2,G2,J2,M2,P2)&gt;2.9,(STDEV(B2,G2,J2,M2,P2)/(SQRT(COUNT(B2,G2,J2,M2,P2)))),"")</f>
        <v>6.6666666666666693E-2</v>
      </c>
      <c r="V2">
        <f t="shared" ref="V2:V6" si="1">IF(COUNT(C2:D2,F2,K2:L2,Q2,S2)&gt;3.9,AVERAGE(C2:D2,F2,K2:L2,Q2,S2),"")</f>
        <v>0.96666666666666679</v>
      </c>
      <c r="W2">
        <f t="shared" ref="W2:W7" si="2">IF(COUNT(C2:D2,F2,K2:L2,Q2,S2)&gt;3.9,(STDEV(C2:D2,F2,K2:L2,Q2,S2)/(SQRT(COUNT(C2:D2,F2,K2:L2,Q2,S2)))),"")</f>
        <v>0.28015372764093488</v>
      </c>
      <c r="X2">
        <f t="shared" ref="X2:X7" si="3">IF(COUNT(E2,H2:I2,N2:O2,R2)&gt;2.9,AVERAGE(E2,H2:I2,N2:O2,R2),"")</f>
        <v>2.7750000000000004</v>
      </c>
      <c r="Y2">
        <f t="shared" ref="Y2:Y7" si="4">IF(COUNT(E2,H2:I2,N2:O2,R2)&gt;2.9,(STDEV(E2,H2:I2,N2:O2,R2)/(SQRT(COUNT(E2,H2:I2,N2:O2,R2)))),"")</f>
        <v>0.80350793399940956</v>
      </c>
    </row>
    <row r="3" spans="1:25" x14ac:dyDescent="0.3">
      <c r="A3" s="7">
        <v>1988</v>
      </c>
      <c r="B3" s="5" t="s">
        <v>33</v>
      </c>
      <c r="C3" s="5" t="s">
        <v>33</v>
      </c>
      <c r="D3" s="5" t="s">
        <v>33</v>
      </c>
      <c r="E3" s="5" t="s">
        <v>33</v>
      </c>
      <c r="F3" s="5">
        <v>4.0250000000000004</v>
      </c>
      <c r="G3" s="5" t="s">
        <v>33</v>
      </c>
      <c r="H3" s="5">
        <v>3.1</v>
      </c>
      <c r="I3" s="5">
        <v>1.3</v>
      </c>
      <c r="J3" s="5">
        <v>0.35</v>
      </c>
      <c r="K3" s="5">
        <v>1.35</v>
      </c>
      <c r="L3" s="5">
        <v>0.8</v>
      </c>
      <c r="M3" s="5">
        <v>0.2</v>
      </c>
      <c r="N3" s="5">
        <v>4.4749999999999996</v>
      </c>
      <c r="O3" s="5">
        <v>1.6</v>
      </c>
      <c r="P3" s="5">
        <v>0.1</v>
      </c>
      <c r="Q3" s="5" t="s">
        <v>33</v>
      </c>
      <c r="R3" s="5">
        <v>4.5</v>
      </c>
      <c r="S3" s="5">
        <v>1.1666666666666667</v>
      </c>
      <c r="T3">
        <f t="shared" ref="T3:T7" si="5">IF(COUNT(B3,G3,J3,M3,P3)&gt;2.9,AVERAGE(B3,G3,J3,M3,P3),"")</f>
        <v>0.21666666666666667</v>
      </c>
      <c r="U3">
        <f t="shared" si="0"/>
        <v>7.2648315725677884E-2</v>
      </c>
      <c r="V3">
        <f t="shared" si="1"/>
        <v>1.8354166666666667</v>
      </c>
      <c r="W3">
        <f t="shared" si="2"/>
        <v>0.73876128022972809</v>
      </c>
      <c r="X3">
        <f t="shared" si="3"/>
        <v>2.9950000000000001</v>
      </c>
      <c r="Y3">
        <f t="shared" si="4"/>
        <v>0.68137728168761247</v>
      </c>
    </row>
    <row r="4" spans="1:25" x14ac:dyDescent="0.3">
      <c r="A4" s="7">
        <v>1989</v>
      </c>
      <c r="B4" s="5">
        <v>0.2</v>
      </c>
      <c r="C4" s="5">
        <v>0.5</v>
      </c>
      <c r="D4" s="5" t="s">
        <v>33</v>
      </c>
      <c r="E4" s="5">
        <v>1.7</v>
      </c>
      <c r="F4" s="5">
        <v>2.9000000000000004</v>
      </c>
      <c r="G4" s="5" t="s">
        <v>33</v>
      </c>
      <c r="H4" s="5">
        <v>3</v>
      </c>
      <c r="I4" s="5">
        <v>2.9</v>
      </c>
      <c r="J4" s="5">
        <v>0.25</v>
      </c>
      <c r="K4" s="5">
        <v>0.65</v>
      </c>
      <c r="L4" s="5" t="s">
        <v>33</v>
      </c>
      <c r="M4" s="5">
        <v>0.16666666666666666</v>
      </c>
      <c r="N4" s="5">
        <v>3.8</v>
      </c>
      <c r="O4" s="5">
        <v>1</v>
      </c>
      <c r="P4" s="5">
        <v>0.2</v>
      </c>
      <c r="Q4" s="5">
        <v>0.15000000000000002</v>
      </c>
      <c r="R4" s="5">
        <v>3.2</v>
      </c>
      <c r="S4" s="5">
        <v>0.23749999999999999</v>
      </c>
      <c r="T4">
        <f>IF(COUNT(B4,G4,J4,M4,P4)&gt;2.9,AVERAGE(B4,G4,J4,M4,P4),"")</f>
        <v>0.20416666666666666</v>
      </c>
      <c r="U4">
        <f t="shared" si="0"/>
        <v>1.7179606773406915E-2</v>
      </c>
      <c r="V4">
        <f t="shared" si="1"/>
        <v>0.88750000000000018</v>
      </c>
      <c r="W4">
        <f>IF(COUNT(C4:D4,F4,K4:L4,Q4,S4)&gt;3.9,(STDEV(C4:D4,F4,K4:L4,Q4,S4)/(SQRT(COUNT(C4:D4,F4,K4:L4,Q4,S4)))),"")</f>
        <v>0.51103449002978263</v>
      </c>
      <c r="X4">
        <f t="shared" si="3"/>
        <v>2.5999999999999996</v>
      </c>
      <c r="Y4">
        <f t="shared" si="4"/>
        <v>0.42504901678120277</v>
      </c>
    </row>
    <row r="5" spans="1:25" x14ac:dyDescent="0.3">
      <c r="A5" s="7">
        <v>1990</v>
      </c>
      <c r="B5" s="5">
        <v>0.16666666666666666</v>
      </c>
      <c r="C5" s="5" t="s">
        <v>33</v>
      </c>
      <c r="D5" s="5" t="s">
        <v>33</v>
      </c>
      <c r="E5" s="5" t="s">
        <v>33</v>
      </c>
      <c r="F5" s="5" t="s">
        <v>33</v>
      </c>
      <c r="G5" s="5" t="s">
        <v>33</v>
      </c>
      <c r="H5" s="5" t="s">
        <v>33</v>
      </c>
      <c r="I5" s="5">
        <v>1.2833333333333334</v>
      </c>
      <c r="J5" s="5" t="s">
        <v>33</v>
      </c>
      <c r="K5" s="5">
        <v>0.86</v>
      </c>
      <c r="L5" s="5">
        <v>0.2</v>
      </c>
      <c r="M5" s="5">
        <v>0.15000000000000002</v>
      </c>
      <c r="N5" s="5" t="s">
        <v>33</v>
      </c>
      <c r="O5" s="5">
        <v>0.65</v>
      </c>
      <c r="P5" s="5" t="s">
        <v>33</v>
      </c>
      <c r="Q5" s="5" t="s">
        <v>33</v>
      </c>
      <c r="R5" s="5" t="s">
        <v>33</v>
      </c>
      <c r="S5" s="5" t="s">
        <v>33</v>
      </c>
      <c r="T5" t="str">
        <f t="shared" si="5"/>
        <v/>
      </c>
      <c r="U5" t="str">
        <f t="shared" si="0"/>
        <v/>
      </c>
      <c r="V5" t="str">
        <f t="shared" si="1"/>
        <v/>
      </c>
      <c r="W5" t="str">
        <f t="shared" si="2"/>
        <v/>
      </c>
      <c r="X5" t="str">
        <f t="shared" si="3"/>
        <v/>
      </c>
      <c r="Y5" t="str">
        <f t="shared" si="4"/>
        <v/>
      </c>
    </row>
    <row r="6" spans="1:25" x14ac:dyDescent="0.3">
      <c r="A6" s="7">
        <v>1991</v>
      </c>
      <c r="B6" s="5">
        <v>0.30000000000000004</v>
      </c>
      <c r="C6" s="5" t="s">
        <v>33</v>
      </c>
      <c r="D6" s="5" t="s">
        <v>33</v>
      </c>
      <c r="E6" s="5" t="s">
        <v>33</v>
      </c>
      <c r="F6" s="5" t="s">
        <v>33</v>
      </c>
      <c r="G6" s="5" t="s">
        <v>33</v>
      </c>
      <c r="H6" s="5">
        <v>2.4</v>
      </c>
      <c r="I6" s="5">
        <v>0.35</v>
      </c>
      <c r="J6" s="5" t="s">
        <v>33</v>
      </c>
      <c r="K6" s="5">
        <v>0.3666666666666667</v>
      </c>
      <c r="L6" s="5" t="s">
        <v>33</v>
      </c>
      <c r="M6" s="5">
        <v>0.4</v>
      </c>
      <c r="N6" s="5" t="s">
        <v>33</v>
      </c>
      <c r="O6" s="5">
        <v>0.95</v>
      </c>
      <c r="P6" s="5" t="s">
        <v>33</v>
      </c>
      <c r="Q6" s="5" t="s">
        <v>33</v>
      </c>
      <c r="R6" s="5">
        <v>2.5</v>
      </c>
      <c r="S6" s="5">
        <v>0.63333333333333341</v>
      </c>
      <c r="T6" t="str">
        <f t="shared" si="5"/>
        <v/>
      </c>
      <c r="U6" t="str">
        <f t="shared" si="0"/>
        <v/>
      </c>
      <c r="V6" t="str">
        <f t="shared" si="1"/>
        <v/>
      </c>
      <c r="W6" t="str">
        <f t="shared" si="2"/>
        <v/>
      </c>
      <c r="X6">
        <f t="shared" si="3"/>
        <v>1.55</v>
      </c>
      <c r="Y6">
        <f t="shared" si="4"/>
        <v>0.53424401416082012</v>
      </c>
    </row>
    <row r="7" spans="1:25" x14ac:dyDescent="0.3">
      <c r="A7" s="7">
        <v>1992</v>
      </c>
      <c r="B7" s="5">
        <v>0.2</v>
      </c>
      <c r="C7" s="5">
        <v>0.39999999999999997</v>
      </c>
      <c r="D7" s="5" t="s">
        <v>33</v>
      </c>
      <c r="E7" s="5">
        <v>0.26666666666666666</v>
      </c>
      <c r="F7" s="5">
        <v>1.8624999999999998</v>
      </c>
      <c r="G7" s="5" t="s">
        <v>33</v>
      </c>
      <c r="H7" s="5" t="s">
        <v>33</v>
      </c>
      <c r="I7" s="5" t="s">
        <v>33</v>
      </c>
      <c r="J7" s="5">
        <v>0.20000000000000004</v>
      </c>
      <c r="K7" s="5">
        <v>0.6</v>
      </c>
      <c r="L7" s="5">
        <v>0.3</v>
      </c>
      <c r="M7" s="5">
        <v>1</v>
      </c>
      <c r="N7" s="5">
        <v>4.55</v>
      </c>
      <c r="O7" s="5">
        <v>0.43333333333333335</v>
      </c>
      <c r="P7" s="5" t="s">
        <v>33</v>
      </c>
      <c r="Q7" s="5">
        <v>0.1</v>
      </c>
      <c r="R7" s="5">
        <v>4</v>
      </c>
      <c r="S7" s="5">
        <v>0.6</v>
      </c>
      <c r="T7">
        <f t="shared" si="5"/>
        <v>0.46666666666666662</v>
      </c>
      <c r="U7">
        <f t="shared" si="0"/>
        <v>0.26666666666666672</v>
      </c>
      <c r="V7">
        <f>IF(COUNT(C7:D7,F7,K7:L7,Q7,S7)&gt;3.9,AVERAGE(C7:D7,F7,K7:L7,Q7,S7),"")</f>
        <v>0.64374999999999993</v>
      </c>
      <c r="W7">
        <f t="shared" si="2"/>
        <v>0.25576172993628266</v>
      </c>
      <c r="X7">
        <f t="shared" si="3"/>
        <v>2.3125</v>
      </c>
      <c r="Y7">
        <f t="shared" si="4"/>
        <v>1.1391065171472805</v>
      </c>
    </row>
    <row r="8" spans="1:25" x14ac:dyDescent="0.3">
      <c r="A8" s="7">
        <v>1993</v>
      </c>
      <c r="B8"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row>
    <row r="9" spans="1:25" x14ac:dyDescent="0.3">
      <c r="A9" s="7">
        <v>1994</v>
      </c>
      <c r="B9"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row>
    <row r="10" spans="1:25" x14ac:dyDescent="0.3">
      <c r="A10" s="7">
        <v>1995</v>
      </c>
      <c r="B10"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row>
    <row r="11" spans="1:25" x14ac:dyDescent="0.3">
      <c r="A11" s="7">
        <v>1996</v>
      </c>
      <c r="B11" s="5" t="s">
        <v>33</v>
      </c>
      <c r="C11" s="5" t="s">
        <v>33</v>
      </c>
      <c r="D11" s="5" t="s">
        <v>33</v>
      </c>
      <c r="E11" s="5" t="s">
        <v>33</v>
      </c>
      <c r="F11" s="5">
        <v>3.3200000000000003</v>
      </c>
      <c r="G11" s="5" t="s">
        <v>33</v>
      </c>
      <c r="H11" s="5" t="s">
        <v>33</v>
      </c>
      <c r="I11" s="5" t="s">
        <v>33</v>
      </c>
      <c r="J11" s="5">
        <v>0.21299999999999999</v>
      </c>
      <c r="K11" s="5" t="s">
        <v>33</v>
      </c>
      <c r="L11" s="5" t="s">
        <v>33</v>
      </c>
      <c r="M11" s="5" t="s">
        <v>33</v>
      </c>
      <c r="N11" s="5" t="s">
        <v>33</v>
      </c>
      <c r="O11" s="5" t="s">
        <v>33</v>
      </c>
      <c r="P11" s="5">
        <v>0.32657142857142857</v>
      </c>
      <c r="Q11" s="5" t="s">
        <v>33</v>
      </c>
      <c r="R11" s="5" t="s">
        <v>33</v>
      </c>
      <c r="S11" s="5" t="s">
        <v>33</v>
      </c>
      <c r="T11" t="str">
        <f>IF(COUNT(B11,G11,J11,M11,P11)&gt;2.9,AVERAGE(B11,G11,J11,M11,P11),"")</f>
        <v/>
      </c>
      <c r="U11" t="str">
        <f>IF(COUNT(B11,G11,J11,M11,P11)&gt;2.9,(STDEV(B11,G11,J11,M11,P11)/(SQRT(COUNT(B11,G11,J11,M11,P11)))),"")</f>
        <v/>
      </c>
      <c r="V11" t="str">
        <f>IF(COUNT(C11:D11,F11,K11:L11,Q11,S11)&gt;3.9,AVERAGE(C11:D11,F11,K11:L11,Q11,S11),"")</f>
        <v/>
      </c>
      <c r="W11" t="str">
        <f>IF(COUNT(C11:D11,F11,K11:L11,Q11,S11)&gt;3.9,(STDEV(C11:D11,F11,K11:L11,Q11,S11)/(SQRT(COUNT(C11:D11,F11,K11:L11,Q11,S11)))),"")</f>
        <v/>
      </c>
      <c r="X11" t="str">
        <f>IF(COUNT(E11,H11:I11,N11:O11,R11)&gt;2.9,AVERAGE(E11,H11:I11,N11:O11,R11),"")</f>
        <v/>
      </c>
      <c r="Y11" t="str">
        <f>IF(COUNT(E11,H11:I11,N11:O11,R11)&gt;2.9,(STDEV(E11,H11:I11,N11:O11,R11)/(SQRT(COUNT(E11,H11:I11,N11:O11,R11)))),"")</f>
        <v/>
      </c>
    </row>
    <row r="12" spans="1:25" x14ac:dyDescent="0.3">
      <c r="A12" s="7">
        <v>1997</v>
      </c>
      <c r="B12" s="5">
        <v>5.0000000000000001E-3</v>
      </c>
      <c r="C12" s="5">
        <v>0.92200000000000004</v>
      </c>
      <c r="D12" s="5" t="s">
        <v>33</v>
      </c>
      <c r="E12" s="5" t="s">
        <v>33</v>
      </c>
      <c r="F12" s="5" t="s">
        <v>33</v>
      </c>
      <c r="G12" s="5">
        <v>1.6E-2</v>
      </c>
      <c r="H12" s="5" t="s">
        <v>33</v>
      </c>
      <c r="I12" s="5" t="s">
        <v>33</v>
      </c>
      <c r="J12" s="5">
        <v>0.26400000000000001</v>
      </c>
      <c r="K12" s="5">
        <v>1.5022222222222223</v>
      </c>
      <c r="L12" s="5">
        <v>0.33749999999999997</v>
      </c>
      <c r="M12" s="5" t="s">
        <v>33</v>
      </c>
      <c r="N12" s="5" t="s">
        <v>33</v>
      </c>
      <c r="O12" s="5">
        <v>0.45200000000000001</v>
      </c>
      <c r="P12" s="5">
        <v>0.13700000000000001</v>
      </c>
      <c r="Q12" s="5">
        <v>1.6719999999999999</v>
      </c>
      <c r="R12" s="5" t="s">
        <v>33</v>
      </c>
      <c r="S12" s="5">
        <v>0.23799999999999999</v>
      </c>
      <c r="T12">
        <f>IF(COUNT(B12,G12,J12,M12,P12)&gt;2.9,AVERAGE(B12,G12,J12,M12,P12),"")</f>
        <v>0.10550000000000001</v>
      </c>
      <c r="U12">
        <f>IF(COUNT(B12,G12,J12,M12,P12)&gt;2.9,(STDEV(B12,G12,J12,M12,P12)/(SQRT(COUNT(B12,G12,J12,M12,P12)))),"")</f>
        <v>6.0707632688704535E-2</v>
      </c>
      <c r="V12">
        <f>IF(COUNT(C12:D12,F12,K12:L12,Q12,S12)&gt;3.9,AVERAGE(C12:D12,F12,K12:L12,Q12,S12),"")</f>
        <v>0.93434444444444442</v>
      </c>
      <c r="W12">
        <f>IF(COUNT(C12:D12,F12,K12:L12,Q12,S12)&gt;3.9,(STDEV(C12:D12,F12,K12:L12,Q12,S12)/(SQRT(COUNT(C12:D12,F12,K12:L12,Q12,S12)))),"")</f>
        <v>0.29222355745364575</v>
      </c>
      <c r="X12" t="str">
        <f>IF(COUNT(E12,H12:I12,N12:O12,R12)&gt;2.9,AVERAGE(E12,H12:I12,N12:O12,R12),"")</f>
        <v/>
      </c>
      <c r="Y12" t="str">
        <f>IF(COUNT(E12,H12:I12,N12:O12,R12)&gt;2.9,(STDEV(E12,H12:I12,N12:O12,R12)/(SQRT(COUNT(E12,H12:I12,N12:O12,R12)))),"")</f>
        <v/>
      </c>
    </row>
    <row r="13" spans="1:25" x14ac:dyDescent="0.3">
      <c r="A13" s="7">
        <v>1998</v>
      </c>
      <c r="B13" s="5"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row>
    <row r="14" spans="1:25" x14ac:dyDescent="0.3">
      <c r="A14" s="7">
        <v>1999</v>
      </c>
      <c r="B14" s="5" t="s">
        <v>33</v>
      </c>
      <c r="C14" s="5" t="s">
        <v>33</v>
      </c>
      <c r="D14" s="5">
        <v>1.8</v>
      </c>
      <c r="E14" s="5" t="s">
        <v>33</v>
      </c>
      <c r="F14" s="5">
        <v>3.1333333333333329</v>
      </c>
      <c r="G14" s="5">
        <v>0.28999999999999998</v>
      </c>
      <c r="H14" s="5" t="s">
        <v>33</v>
      </c>
      <c r="I14" s="5" t="s">
        <v>33</v>
      </c>
      <c r="J14" s="5">
        <v>0.30333333333333334</v>
      </c>
      <c r="K14" s="5">
        <v>0.8600000000000001</v>
      </c>
      <c r="L14" s="5">
        <v>0.86</v>
      </c>
      <c r="M14" s="5">
        <v>0.09</v>
      </c>
      <c r="N14" s="5">
        <v>2.15</v>
      </c>
      <c r="O14" s="5">
        <v>1.1966666666666665</v>
      </c>
      <c r="P14" s="5">
        <v>0.255</v>
      </c>
      <c r="Q14" s="5">
        <v>0.22750000000000001</v>
      </c>
      <c r="R14" s="5" t="s">
        <v>33</v>
      </c>
      <c r="S14" s="5">
        <v>0.33166666666666667</v>
      </c>
      <c r="T14">
        <f t="shared" ref="T14" si="6">IF(COUNT(B14,G14,J14,M14,P14)&gt;2.9,AVERAGE(B14,G14,J14,M14,P14),"")</f>
        <v>0.23458333333333331</v>
      </c>
      <c r="U14">
        <f>IF(COUNT(B14,G14,J14,M14,P14)&gt;2.9,(STDEV(B14,G14,J14,M14,P14)/(SQRT(COUNT(B14,G14,J14,M14,P14)))),"")</f>
        <v>4.9260151238095101E-2</v>
      </c>
      <c r="V14">
        <f t="shared" ref="V14" si="7">IF(COUNT(C14:D14,F14,K14:L14,Q14,S14)&gt;3.9,AVERAGE(C14:D14,F14,K14:L14,Q14,S14),"")</f>
        <v>1.2020833333333334</v>
      </c>
      <c r="W14">
        <f t="shared" ref="W14" si="8">IF(COUNT(C14:D14,F14,K14:L14,Q14,S14)&gt;3.9,(STDEV(C14:D14,F14,K14:L14,Q14,S14)/(SQRT(COUNT(C14:D14,F14,K14:L14,Q14,S14)))),"")</f>
        <v>0.44828230554301696</v>
      </c>
      <c r="X14" t="str">
        <f t="shared" ref="X14" si="9">IF(COUNT(E14,H14:I14,N14:O14,R14)&gt;2.9,AVERAGE(E14,H14:I14,N14:O14,R14),"")</f>
        <v/>
      </c>
      <c r="Y14" t="str">
        <f t="shared" ref="Y14" si="10">IF(COUNT(E14,H14:I14,N14:O14,R14)&gt;2.9,(STDEV(E14,H14:I14,N14:O14,R14)/(SQRT(COUNT(E14,H14:I14,N14:O14,R14)))),"")</f>
        <v/>
      </c>
    </row>
    <row r="15" spans="1:25"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row>
    <row r="16" spans="1:25"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row>
    <row r="17" spans="1:25"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row>
    <row r="18" spans="1:25" x14ac:dyDescent="0.3">
      <c r="A18" s="7">
        <v>2003</v>
      </c>
      <c r="B18" s="5" t="s">
        <v>33</v>
      </c>
      <c r="C18" s="5" t="s">
        <v>33</v>
      </c>
      <c r="D18" s="5" t="s">
        <v>33</v>
      </c>
      <c r="E18" s="5" t="s">
        <v>33</v>
      </c>
      <c r="F18" s="5" t="s">
        <v>33</v>
      </c>
      <c r="G18" s="5" t="s">
        <v>33</v>
      </c>
      <c r="H18" s="5" t="s">
        <v>33</v>
      </c>
      <c r="I18" s="5" t="s">
        <v>33</v>
      </c>
      <c r="J18" s="5" t="s">
        <v>33</v>
      </c>
      <c r="K18" s="5">
        <v>0.55800000000000005</v>
      </c>
      <c r="L18" s="5" t="s">
        <v>33</v>
      </c>
      <c r="M18" s="5" t="s">
        <v>33</v>
      </c>
      <c r="N18" s="5" t="s">
        <v>33</v>
      </c>
      <c r="O18" s="5" t="s">
        <v>33</v>
      </c>
      <c r="P18" s="5" t="s">
        <v>33</v>
      </c>
      <c r="Q18" s="5" t="s">
        <v>33</v>
      </c>
      <c r="R18" s="5" t="s">
        <v>33</v>
      </c>
      <c r="S18" s="5"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row>
    <row r="20" spans="1:25"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row>
    <row r="21" spans="1:25" x14ac:dyDescent="0.3">
      <c r="A21" s="7">
        <v>2006</v>
      </c>
      <c r="B21" s="5" t="s">
        <v>33</v>
      </c>
      <c r="C21" s="5">
        <v>0.29714285714285704</v>
      </c>
      <c r="D21" s="5" t="s">
        <v>33</v>
      </c>
      <c r="E21" s="5" t="s">
        <v>33</v>
      </c>
      <c r="F21" s="5" t="s">
        <v>33</v>
      </c>
      <c r="G21" s="5" t="s">
        <v>33</v>
      </c>
      <c r="H21" s="5" t="s">
        <v>33</v>
      </c>
      <c r="I21" s="5" t="s">
        <v>33</v>
      </c>
      <c r="J21" s="5" t="s">
        <v>33</v>
      </c>
      <c r="K21" s="5" t="s">
        <v>33</v>
      </c>
      <c r="L21" s="5">
        <v>0.35</v>
      </c>
      <c r="M21" s="5" t="s">
        <v>33</v>
      </c>
      <c r="N21" s="5">
        <v>2.1</v>
      </c>
      <c r="O21" s="5">
        <v>0.91999999999999993</v>
      </c>
      <c r="P21" s="5" t="s">
        <v>33</v>
      </c>
      <c r="Q21" s="5">
        <v>7.6666666666666675E-2</v>
      </c>
      <c r="R21" s="5">
        <v>1.9666666666666668</v>
      </c>
      <c r="S21" s="5" t="s">
        <v>33</v>
      </c>
      <c r="T21" t="str">
        <f t="shared" ref="T21:T33" si="11">IF(COUNT(B21,G21,J21,M21,P21)&gt;2.9,AVERAGE(B21,G21,J21,M21,P21),"")</f>
        <v/>
      </c>
      <c r="U21" t="str">
        <f t="shared" ref="U21:U33" si="12">IF(COUNT(B21,G21,J21,M21,P21)&gt;2.9,(STDEV(B21,G21,J21,M21,P21)/(SQRT(COUNT(B21,G21,J21,M21,P21)))),"")</f>
        <v/>
      </c>
      <c r="V21" t="str">
        <f t="shared" ref="V21:V33" si="13">IF(COUNT(C21:D21,F21,K21:L21,Q21,S21)&gt;3.9,AVERAGE(C21:D21,F21,K21:L21,Q21,S21),"")</f>
        <v/>
      </c>
      <c r="W21" t="str">
        <f t="shared" ref="W21:W33" si="14">IF(COUNT(C21:D21,F21,K21:L21,Q21,S21)&gt;3.9,(STDEV(C21:D21,F21,K21:L21,Q21,S21)/(SQRT(COUNT(C21:D21,F21,K21:L21,Q21,S21)))),"")</f>
        <v/>
      </c>
      <c r="X21">
        <f t="shared" ref="X21:X33" si="15">IF(COUNT(E21,H21:I21,N21:O21,R21)&gt;2.9,AVERAGE(E21,H21:I21,N21:O21,R21),"")</f>
        <v>1.662222222222222</v>
      </c>
      <c r="Y21">
        <f t="shared" ref="Y21:Y33" si="16">IF(COUNT(E21,H21:I21,N21:O21,R21)&gt;2.9,(STDEV(E21,H21:I21,N21:O21,R21)/(SQRT(COUNT(E21,H21:I21,N21:O21,R21)))),"")</f>
        <v>0.37310178004346889</v>
      </c>
    </row>
    <row r="22" spans="1:25" x14ac:dyDescent="0.3">
      <c r="A22" s="7">
        <v>2007</v>
      </c>
      <c r="B22" s="5">
        <v>8.0000000000000002E-3</v>
      </c>
      <c r="C22" s="5">
        <v>0.59199999999999997</v>
      </c>
      <c r="D22" s="5">
        <v>1.9643333333333333</v>
      </c>
      <c r="E22" s="5">
        <v>5.05</v>
      </c>
      <c r="F22" s="5">
        <v>2.238</v>
      </c>
      <c r="G22" s="5">
        <v>0.21199999999999999</v>
      </c>
      <c r="H22" s="5">
        <v>0.81599999999999995</v>
      </c>
      <c r="I22" s="5" t="s">
        <v>33</v>
      </c>
      <c r="J22" s="5">
        <v>0.215</v>
      </c>
      <c r="K22" s="5">
        <v>0.98099999999999998</v>
      </c>
      <c r="L22" s="5">
        <v>0.82099999999999995</v>
      </c>
      <c r="M22" s="5">
        <v>8.0000000000000002E-3</v>
      </c>
      <c r="N22" s="5">
        <v>0.97399999999999998</v>
      </c>
      <c r="O22" s="5">
        <v>0.83299999999999996</v>
      </c>
      <c r="P22" s="5">
        <v>8.0000000000000002E-3</v>
      </c>
      <c r="Q22" s="5">
        <v>0.124</v>
      </c>
      <c r="R22" s="5">
        <v>1.6879999999999999</v>
      </c>
      <c r="S22" s="5">
        <v>8.0000000000000002E-3</v>
      </c>
      <c r="T22">
        <f t="shared" si="11"/>
        <v>9.0200000000000002E-2</v>
      </c>
      <c r="U22">
        <f>IF(COUNT(B22,G22,J22,M22,P22)&gt;2.9,(STDEV(B22,G22,J22,M22,P22)/(SQRT(COUNT(B22,G22,J22,M22,P22)))),"")</f>
        <v>5.0339249100478239E-2</v>
      </c>
      <c r="V22">
        <f t="shared" si="13"/>
        <v>0.96119047619047604</v>
      </c>
      <c r="W22">
        <f t="shared" si="14"/>
        <v>0.32375569580610231</v>
      </c>
      <c r="X22">
        <f t="shared" si="15"/>
        <v>1.8722000000000001</v>
      </c>
      <c r="Y22">
        <f t="shared" si="16"/>
        <v>0.81038882025852244</v>
      </c>
    </row>
    <row r="23" spans="1:25" x14ac:dyDescent="0.3">
      <c r="A23" s="7">
        <v>2008</v>
      </c>
      <c r="B23" s="5">
        <v>1.7000000000000001E-2</v>
      </c>
      <c r="C23" s="5" t="s">
        <v>33</v>
      </c>
      <c r="D23" s="5">
        <v>1.8</v>
      </c>
      <c r="E23" s="5" t="s">
        <v>33</v>
      </c>
      <c r="F23" s="5">
        <v>3.4</v>
      </c>
      <c r="G23" s="5">
        <v>0.28500000000000003</v>
      </c>
      <c r="H23" s="5">
        <v>1.9500000000000002</v>
      </c>
      <c r="I23" s="5">
        <v>1.6</v>
      </c>
      <c r="J23" s="5">
        <v>2.5500000000000002E-2</v>
      </c>
      <c r="K23" s="5">
        <v>0.75</v>
      </c>
      <c r="L23" s="5">
        <v>0.25</v>
      </c>
      <c r="M23" s="5">
        <v>0.16</v>
      </c>
      <c r="N23" s="5">
        <v>4.2666666666666666</v>
      </c>
      <c r="O23" s="5">
        <v>0.4</v>
      </c>
      <c r="P23" s="5">
        <v>0.11</v>
      </c>
      <c r="Q23" s="5">
        <v>8.5999999999999993E-2</v>
      </c>
      <c r="R23" s="5">
        <v>2.95</v>
      </c>
      <c r="S23" s="5">
        <v>0.94</v>
      </c>
      <c r="T23">
        <f t="shared" si="11"/>
        <v>0.11950000000000001</v>
      </c>
      <c r="U23">
        <f t="shared" si="12"/>
        <v>4.922550152106122E-2</v>
      </c>
      <c r="V23">
        <f t="shared" si="13"/>
        <v>1.2043333333333335</v>
      </c>
      <c r="W23">
        <f t="shared" si="14"/>
        <v>0.50376857561560717</v>
      </c>
      <c r="X23">
        <f>IF(COUNT(E23,H23:I23,N23:O23,R23)&gt;2.9,AVERAGE(E23,H23:I23,N23:O23,R23),"")</f>
        <v>2.2333333333333334</v>
      </c>
      <c r="Y23">
        <f t="shared" si="16"/>
        <v>0.65155796194795856</v>
      </c>
    </row>
    <row r="24" spans="1:25" x14ac:dyDescent="0.3">
      <c r="A24" s="7">
        <v>2009</v>
      </c>
      <c r="B24" s="5">
        <v>1</v>
      </c>
      <c r="C24" s="5">
        <v>1.95</v>
      </c>
      <c r="D24" s="5">
        <v>3.95</v>
      </c>
      <c r="E24" s="5">
        <v>0.19899999999999998</v>
      </c>
      <c r="F24" s="5">
        <v>3.1333333333333329</v>
      </c>
      <c r="G24" s="5">
        <v>0.84499999999999997</v>
      </c>
      <c r="H24" s="5">
        <v>5.25</v>
      </c>
      <c r="I24" s="5">
        <v>8.6999999999999993</v>
      </c>
      <c r="J24" s="5">
        <v>2.1</v>
      </c>
      <c r="K24" s="5">
        <v>0.54466666666666663</v>
      </c>
      <c r="L24" s="5">
        <v>2.1315</v>
      </c>
      <c r="M24" s="5">
        <v>0.53500000000000003</v>
      </c>
      <c r="N24" s="5">
        <v>9.1666666666666661</v>
      </c>
      <c r="O24" s="5">
        <v>3.77</v>
      </c>
      <c r="P24" s="5">
        <v>6.9000000000000006E-2</v>
      </c>
      <c r="Q24" s="5">
        <v>1.7000000000000001E-2</v>
      </c>
      <c r="R24" s="5">
        <v>17</v>
      </c>
      <c r="S24" s="5">
        <v>1.9695</v>
      </c>
      <c r="T24">
        <f t="shared" si="11"/>
        <v>0.90980000000000005</v>
      </c>
      <c r="U24">
        <f t="shared" si="12"/>
        <v>0.33736707011799461</v>
      </c>
      <c r="V24">
        <f t="shared" si="13"/>
        <v>1.9565714285714282</v>
      </c>
      <c r="W24">
        <f t="shared" si="14"/>
        <v>0.51512247202650463</v>
      </c>
      <c r="X24">
        <f t="shared" si="15"/>
        <v>7.3476111111111111</v>
      </c>
      <c r="Y24">
        <f t="shared" si="16"/>
        <v>2.3566108753676827</v>
      </c>
    </row>
    <row r="25" spans="1:25" x14ac:dyDescent="0.3">
      <c r="A25" s="7">
        <v>2010</v>
      </c>
      <c r="B25" s="5" t="s">
        <v>33</v>
      </c>
      <c r="C25" s="5" t="s">
        <v>33</v>
      </c>
      <c r="D25" s="5" t="s">
        <v>33</v>
      </c>
      <c r="E25" s="5" t="s">
        <v>33</v>
      </c>
      <c r="F25" s="5">
        <v>2.4500000000000002</v>
      </c>
      <c r="G25" s="5" t="s">
        <v>33</v>
      </c>
      <c r="H25" s="5">
        <v>1.4500000000000002</v>
      </c>
      <c r="I25" s="5">
        <v>0.72</v>
      </c>
      <c r="J25" s="5" t="s">
        <v>33</v>
      </c>
      <c r="K25" s="5">
        <v>0.65766666666666662</v>
      </c>
      <c r="L25" s="5" t="s">
        <v>33</v>
      </c>
      <c r="M25" s="5">
        <v>8.9999999999999993E-3</v>
      </c>
      <c r="N25" s="5">
        <v>1.8399999999999999</v>
      </c>
      <c r="O25" s="5" t="s">
        <v>33</v>
      </c>
      <c r="P25" s="5">
        <v>3.2000000000000001E-2</v>
      </c>
      <c r="Q25" s="5" t="s">
        <v>33</v>
      </c>
      <c r="R25" s="5">
        <v>7.3</v>
      </c>
      <c r="S25" s="5" t="s">
        <v>33</v>
      </c>
      <c r="T25" t="str">
        <f t="shared" si="11"/>
        <v/>
      </c>
      <c r="U25" t="str">
        <f t="shared" si="12"/>
        <v/>
      </c>
      <c r="V25" t="str">
        <f t="shared" si="13"/>
        <v/>
      </c>
      <c r="W25" t="str">
        <f t="shared" si="14"/>
        <v/>
      </c>
      <c r="X25">
        <f t="shared" si="15"/>
        <v>2.8274999999999997</v>
      </c>
      <c r="Y25">
        <f t="shared" si="16"/>
        <v>1.5087929778468618</v>
      </c>
    </row>
    <row r="26" spans="1:25" x14ac:dyDescent="0.3">
      <c r="A26" s="7">
        <v>2011</v>
      </c>
      <c r="B26" s="5" t="s">
        <v>33</v>
      </c>
      <c r="C26" s="5">
        <v>5.5E-2</v>
      </c>
      <c r="D26" s="5" t="s">
        <v>33</v>
      </c>
      <c r="E26" s="5" t="s">
        <v>33</v>
      </c>
      <c r="F26" s="5" t="s">
        <v>33</v>
      </c>
      <c r="G26" s="5" t="s">
        <v>33</v>
      </c>
      <c r="H26" s="5" t="s">
        <v>33</v>
      </c>
      <c r="I26" s="5" t="s">
        <v>33</v>
      </c>
      <c r="J26" s="5" t="s">
        <v>33</v>
      </c>
      <c r="K26" s="5" t="s">
        <v>33</v>
      </c>
      <c r="L26" s="5">
        <v>0.65</v>
      </c>
      <c r="M26" s="5" t="s">
        <v>33</v>
      </c>
      <c r="N26" s="5" t="s">
        <v>33</v>
      </c>
      <c r="O26" s="5">
        <v>1.2</v>
      </c>
      <c r="P26" s="5" t="s">
        <v>33</v>
      </c>
      <c r="Q26" s="5">
        <v>5.8000000000000003E-2</v>
      </c>
      <c r="R26" s="5" t="s">
        <v>33</v>
      </c>
      <c r="S26" s="5" t="s">
        <v>33</v>
      </c>
      <c r="T26" t="str">
        <f t="shared" si="11"/>
        <v/>
      </c>
      <c r="U26" t="str">
        <f t="shared" si="12"/>
        <v/>
      </c>
      <c r="V26" t="str">
        <f t="shared" si="13"/>
        <v/>
      </c>
      <c r="W26" t="str">
        <f t="shared" si="14"/>
        <v/>
      </c>
      <c r="X26" t="str">
        <f t="shared" si="15"/>
        <v/>
      </c>
      <c r="Y26" t="str">
        <f t="shared" si="16"/>
        <v/>
      </c>
    </row>
    <row r="27" spans="1:25" x14ac:dyDescent="0.3">
      <c r="A27" s="7">
        <v>2012</v>
      </c>
      <c r="B27" s="5" t="s">
        <v>33</v>
      </c>
      <c r="C27" s="5" t="s">
        <v>33</v>
      </c>
      <c r="D27" s="5" t="s">
        <v>33</v>
      </c>
      <c r="E27" s="5">
        <v>2.7E-2</v>
      </c>
      <c r="F27" s="5" t="s">
        <v>33</v>
      </c>
      <c r="G27" s="5" t="s">
        <v>33</v>
      </c>
      <c r="H27" s="5" t="s">
        <v>33</v>
      </c>
      <c r="I27" s="5" t="s">
        <v>33</v>
      </c>
      <c r="J27" s="5" t="s">
        <v>33</v>
      </c>
      <c r="K27" s="5" t="s">
        <v>33</v>
      </c>
      <c r="L27" s="5" t="s">
        <v>33</v>
      </c>
      <c r="M27" s="5" t="s">
        <v>33</v>
      </c>
      <c r="N27" s="5">
        <v>3.2</v>
      </c>
      <c r="O27" s="5" t="s">
        <v>33</v>
      </c>
      <c r="P27" s="5" t="s">
        <v>33</v>
      </c>
      <c r="Q27" s="5" t="s">
        <v>33</v>
      </c>
      <c r="R27" s="5" t="s">
        <v>33</v>
      </c>
      <c r="S27" s="5" t="s">
        <v>33</v>
      </c>
      <c r="T27" t="str">
        <f t="shared" si="11"/>
        <v/>
      </c>
      <c r="U27" t="str">
        <f t="shared" si="12"/>
        <v/>
      </c>
      <c r="V27" t="str">
        <f t="shared" si="13"/>
        <v/>
      </c>
      <c r="W27" t="str">
        <f t="shared" si="14"/>
        <v/>
      </c>
      <c r="X27" t="str">
        <f t="shared" si="15"/>
        <v/>
      </c>
      <c r="Y27" t="str">
        <f t="shared" si="16"/>
        <v/>
      </c>
    </row>
    <row r="28" spans="1:25" x14ac:dyDescent="0.3">
      <c r="A28" s="7">
        <v>2013</v>
      </c>
      <c r="B28" s="5" t="s">
        <v>33</v>
      </c>
      <c r="C28" s="5" t="s">
        <v>33</v>
      </c>
      <c r="D28" s="5" t="s">
        <v>33</v>
      </c>
      <c r="E28" s="5" t="s">
        <v>33</v>
      </c>
      <c r="F28" s="5" t="s">
        <v>33</v>
      </c>
      <c r="G28" s="5" t="s">
        <v>33</v>
      </c>
      <c r="H28" s="5">
        <v>2.5000000000000001E-2</v>
      </c>
      <c r="I28" s="5" t="s">
        <v>33</v>
      </c>
      <c r="J28" s="5" t="s">
        <v>33</v>
      </c>
      <c r="K28" s="5">
        <v>0.14333333333333334</v>
      </c>
      <c r="L28" s="5">
        <v>0.28999999999999998</v>
      </c>
      <c r="M28" s="5">
        <v>0.1</v>
      </c>
      <c r="N28" s="5" t="s">
        <v>33</v>
      </c>
      <c r="O28" s="5" t="s">
        <v>33</v>
      </c>
      <c r="P28" s="5" t="s">
        <v>33</v>
      </c>
      <c r="Q28" s="5">
        <v>0.15</v>
      </c>
      <c r="R28" s="5" t="s">
        <v>33</v>
      </c>
      <c r="S28" s="5" t="s">
        <v>33</v>
      </c>
      <c r="T28" t="str">
        <f t="shared" si="11"/>
        <v/>
      </c>
      <c r="U28" t="str">
        <f t="shared" si="12"/>
        <v/>
      </c>
      <c r="V28" t="str">
        <f t="shared" si="13"/>
        <v/>
      </c>
      <c r="W28" t="str">
        <f t="shared" si="14"/>
        <v/>
      </c>
      <c r="X28" t="str">
        <f t="shared" si="15"/>
        <v/>
      </c>
      <c r="Y28" t="str">
        <f t="shared" si="16"/>
        <v/>
      </c>
    </row>
    <row r="29" spans="1:25" x14ac:dyDescent="0.3">
      <c r="A29" s="7">
        <v>2014</v>
      </c>
      <c r="B29" s="5" t="s">
        <v>33</v>
      </c>
      <c r="C29" s="5">
        <v>0.13250000000000001</v>
      </c>
      <c r="D29" s="5" t="s">
        <v>33</v>
      </c>
      <c r="E29" s="5" t="s">
        <v>33</v>
      </c>
      <c r="F29" s="5" t="s">
        <v>33</v>
      </c>
      <c r="G29" s="5">
        <v>1.833333333333333E-2</v>
      </c>
      <c r="H29" s="5" t="s">
        <v>33</v>
      </c>
      <c r="I29" s="5" t="s">
        <v>33</v>
      </c>
      <c r="J29" s="5">
        <v>0.20899999999999999</v>
      </c>
      <c r="K29" s="5">
        <v>0.17699999999999999</v>
      </c>
      <c r="L29" s="5">
        <v>0.20499999999999999</v>
      </c>
      <c r="M29" s="5">
        <v>5.0000000000000001E-3</v>
      </c>
      <c r="N29" s="5">
        <v>0.82299999999999995</v>
      </c>
      <c r="O29" s="5">
        <v>0.98599999999999999</v>
      </c>
      <c r="P29" s="5" t="s">
        <v>33</v>
      </c>
      <c r="Q29" s="5" t="s">
        <v>33</v>
      </c>
      <c r="R29" s="5">
        <v>1.0024999999999999</v>
      </c>
      <c r="S29" s="5">
        <v>1.575E-2</v>
      </c>
      <c r="T29">
        <f t="shared" si="11"/>
        <v>7.7444444444444441E-2</v>
      </c>
      <c r="U29">
        <f t="shared" si="12"/>
        <v>6.5890294157770549E-2</v>
      </c>
      <c r="V29">
        <f t="shared" si="13"/>
        <v>0.1325625</v>
      </c>
      <c r="W29">
        <f t="shared" si="14"/>
        <v>4.1700366580123334E-2</v>
      </c>
      <c r="X29">
        <f>IF(COUNT(E29,H29:I29,N29:O29,R29)&gt;2.9,AVERAGE(E29,H29:I29,N29:O29,R29),"")</f>
        <v>0.93716666666666659</v>
      </c>
      <c r="Y29">
        <f t="shared" si="16"/>
        <v>5.7281711256250409E-2</v>
      </c>
    </row>
    <row r="30" spans="1:25" x14ac:dyDescent="0.3">
      <c r="A30" s="7">
        <v>2015</v>
      </c>
      <c r="B30" s="5" t="s">
        <v>33</v>
      </c>
      <c r="C30" s="5">
        <v>0.999</v>
      </c>
      <c r="D30" s="5">
        <v>1.3466666666666667</v>
      </c>
      <c r="E30" s="5">
        <v>0.50800000000000001</v>
      </c>
      <c r="F30" s="5">
        <v>1.556</v>
      </c>
      <c r="G30" s="5">
        <v>1.5100000000000001E-2</v>
      </c>
      <c r="H30" s="5" t="s">
        <v>33</v>
      </c>
      <c r="I30" s="5" t="s">
        <v>33</v>
      </c>
      <c r="J30" s="5" t="s">
        <v>33</v>
      </c>
      <c r="K30" s="5">
        <v>0.59699999999999998</v>
      </c>
      <c r="L30" s="5">
        <v>0.67200000000000004</v>
      </c>
      <c r="M30" s="5" t="s">
        <v>33</v>
      </c>
      <c r="N30" s="5" t="s">
        <v>33</v>
      </c>
      <c r="O30" s="5">
        <v>0.80149999999999999</v>
      </c>
      <c r="P30" s="5">
        <v>3.0200000000000001E-2</v>
      </c>
      <c r="Q30" s="5">
        <v>5.0000000000000001E-3</v>
      </c>
      <c r="R30" s="5">
        <v>4.5149999999999996E-2</v>
      </c>
      <c r="S30" s="5">
        <v>0.42799999999999999</v>
      </c>
      <c r="T30" t="str">
        <f t="shared" si="11"/>
        <v/>
      </c>
      <c r="U30" t="str">
        <f t="shared" si="12"/>
        <v/>
      </c>
      <c r="V30">
        <f t="shared" si="13"/>
        <v>0.80052380952380953</v>
      </c>
      <c r="W30">
        <f>IF(COUNT(C30:D30,F30,K30:L30,Q30,S30)&gt;3.9,(STDEV(C30:D30,F30,K30:L30,Q30,S30)/(SQRT(COUNT(C30:D30,F30,K30:L30,Q30,S30)))),"")</f>
        <v>0.20342200586872439</v>
      </c>
      <c r="X30">
        <f t="shared" si="15"/>
        <v>0.45154999999999995</v>
      </c>
      <c r="Y30">
        <f>IF(COUNT(E30,H30:I30,N30:O30,R30)&gt;2.9,(STDEV(E30,H30:I30,N30:O30,R30)/(SQRT(COUNT(E30,H30:I30,N30:O30,R30)))),"")</f>
        <v>0.22015621915661018</v>
      </c>
    </row>
    <row r="31" spans="1:25" x14ac:dyDescent="0.3">
      <c r="A31" s="7">
        <v>2016</v>
      </c>
      <c r="B31" s="5" t="s">
        <v>33</v>
      </c>
      <c r="C31" s="5">
        <v>0.04</v>
      </c>
      <c r="D31" s="5" t="s">
        <v>33</v>
      </c>
      <c r="E31" s="5" t="s">
        <v>33</v>
      </c>
      <c r="F31" s="5" t="s">
        <v>33</v>
      </c>
      <c r="G31" s="5">
        <v>0.04</v>
      </c>
      <c r="H31" s="5">
        <v>0.04</v>
      </c>
      <c r="I31" s="5" t="s">
        <v>33</v>
      </c>
      <c r="J31" s="5">
        <v>0.04</v>
      </c>
      <c r="K31" s="5">
        <v>8.6000000000000007E-2</v>
      </c>
      <c r="L31" s="5">
        <v>0.02</v>
      </c>
      <c r="M31" s="5" t="s">
        <v>33</v>
      </c>
      <c r="N31" s="5">
        <v>0.114</v>
      </c>
      <c r="O31" s="5" t="s">
        <v>33</v>
      </c>
      <c r="P31" s="5">
        <v>0.04</v>
      </c>
      <c r="Q31" s="5" t="s">
        <v>33</v>
      </c>
      <c r="R31" s="5">
        <v>0.77349999999999997</v>
      </c>
      <c r="S31" s="5">
        <v>0.04</v>
      </c>
      <c r="T31">
        <f t="shared" si="11"/>
        <v>0.04</v>
      </c>
      <c r="U31">
        <f t="shared" si="12"/>
        <v>0</v>
      </c>
      <c r="V31">
        <f>IF(COUNT(C31:D31,F31,K31:L31,Q31,S31)&gt;3.9,AVERAGE(C31:D31,F31,K31:L31,Q31,S31),"")</f>
        <v>4.65E-2</v>
      </c>
      <c r="W31">
        <f t="shared" si="14"/>
        <v>1.3985111130532123E-2</v>
      </c>
      <c r="X31">
        <f t="shared" si="15"/>
        <v>0.30916666666666665</v>
      </c>
      <c r="Y31">
        <f t="shared" si="16"/>
        <v>0.23314736636823596</v>
      </c>
    </row>
    <row r="32" spans="1:25" x14ac:dyDescent="0.3">
      <c r="A32" s="7">
        <v>2017</v>
      </c>
      <c r="B32" s="5">
        <v>8.72E-2</v>
      </c>
      <c r="C32" s="5">
        <v>0.30199999999999999</v>
      </c>
      <c r="D32" s="5">
        <v>1.0936666666666666</v>
      </c>
      <c r="E32" s="5" t="s">
        <v>33</v>
      </c>
      <c r="F32" s="5" t="s">
        <v>33</v>
      </c>
      <c r="G32" s="5">
        <v>0.11899999999999999</v>
      </c>
      <c r="H32" s="5">
        <v>0.41799999999999998</v>
      </c>
      <c r="I32" s="5">
        <v>9.5699999999999993E-2</v>
      </c>
      <c r="J32" s="5">
        <v>0.14099999999999999</v>
      </c>
      <c r="K32" s="5">
        <v>0.82466666666666677</v>
      </c>
      <c r="L32" s="5">
        <v>0.46800000000000003</v>
      </c>
      <c r="M32" s="5">
        <v>3.0000000000000001E-3</v>
      </c>
      <c r="N32" s="5">
        <v>4.6100000000000003</v>
      </c>
      <c r="O32" s="5">
        <v>0.67200000000000004</v>
      </c>
      <c r="P32" s="5" t="s">
        <v>33</v>
      </c>
      <c r="Q32" s="5">
        <v>4.6600000000000003E-2</v>
      </c>
      <c r="R32" s="5">
        <v>4.09</v>
      </c>
      <c r="S32" s="5">
        <v>0.114</v>
      </c>
      <c r="T32">
        <f t="shared" si="11"/>
        <v>8.7549999999999989E-2</v>
      </c>
      <c r="U32">
        <f t="shared" si="12"/>
        <v>3.0269387726436316E-2</v>
      </c>
      <c r="V32">
        <f t="shared" si="13"/>
        <v>0.47482222222222226</v>
      </c>
      <c r="W32">
        <f t="shared" si="14"/>
        <v>0.16821024469322038</v>
      </c>
      <c r="X32">
        <f t="shared" si="15"/>
        <v>1.9771399999999999</v>
      </c>
      <c r="Y32">
        <f>IF(COUNT(E32,H32:I32,N32:O32,R32)&gt;2.9,(STDEV(E32,H32:I32,N32:O32,R32)/(SQRT(COUNT(E32,H32:I32,N32:O32,R32)))),"")</f>
        <v>0.97647973844826896</v>
      </c>
    </row>
    <row r="33" spans="1:25" x14ac:dyDescent="0.3">
      <c r="A33" s="7">
        <v>2018</v>
      </c>
      <c r="B33" s="5" t="s">
        <v>33</v>
      </c>
      <c r="C33" s="5">
        <v>3.0000000000000001E-3</v>
      </c>
      <c r="D33" s="5" t="s">
        <v>33</v>
      </c>
      <c r="E33" s="5">
        <v>0.18200000000000002</v>
      </c>
      <c r="F33" s="5">
        <v>1.91</v>
      </c>
      <c r="G33" s="5" t="s">
        <v>33</v>
      </c>
      <c r="H33" s="5">
        <v>1.58</v>
      </c>
      <c r="I33" s="5">
        <v>0.91600000000000004</v>
      </c>
      <c r="J33" s="5">
        <v>9.4000000000000004E-3</v>
      </c>
      <c r="K33" s="5">
        <v>0.50566666666666671</v>
      </c>
      <c r="L33" s="5">
        <v>0.13400000000000001</v>
      </c>
      <c r="M33" s="5" t="s">
        <v>33</v>
      </c>
      <c r="N33" s="5">
        <v>1.4649999999999999</v>
      </c>
      <c r="O33" s="5">
        <v>0.75449999999999995</v>
      </c>
      <c r="P33" s="5">
        <v>4.3700000000000003E-2</v>
      </c>
      <c r="Q33" s="5">
        <v>4.4200000000000003E-2</v>
      </c>
      <c r="R33" s="5">
        <v>1.5</v>
      </c>
      <c r="S33" s="5">
        <v>1.6500000000000001E-2</v>
      </c>
      <c r="T33" t="str">
        <f t="shared" si="11"/>
        <v/>
      </c>
      <c r="U33" t="str">
        <f t="shared" si="12"/>
        <v/>
      </c>
      <c r="V33">
        <f t="shared" si="13"/>
        <v>0.43556111111111112</v>
      </c>
      <c r="W33">
        <f t="shared" si="14"/>
        <v>0.30472439890846198</v>
      </c>
      <c r="X33">
        <f t="shared" si="15"/>
        <v>1.0662499999999999</v>
      </c>
      <c r="Y33">
        <f t="shared" si="16"/>
        <v>0.22455443846277753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7">
        <v>1987</v>
      </c>
      <c r="B2" s="5">
        <v>0.05</v>
      </c>
      <c r="C2" s="5">
        <v>0.32500000000000001</v>
      </c>
      <c r="D2" s="5">
        <v>0.26666666666666666</v>
      </c>
      <c r="E2" s="5">
        <v>1.4333333333333333</v>
      </c>
      <c r="F2" s="5">
        <v>0.26250000000000001</v>
      </c>
      <c r="G2" s="5">
        <v>5.000000000000001E-2</v>
      </c>
      <c r="H2" s="5" t="s">
        <v>33</v>
      </c>
      <c r="I2" s="5">
        <v>0.05</v>
      </c>
      <c r="J2" s="5">
        <v>8.7500000000000008E-2</v>
      </c>
      <c r="K2" s="5">
        <v>0.15000000000000002</v>
      </c>
      <c r="L2" s="5">
        <v>0.05</v>
      </c>
      <c r="M2" s="5">
        <v>0.65</v>
      </c>
      <c r="N2" s="5">
        <v>0.05</v>
      </c>
      <c r="O2" s="5">
        <v>0.05</v>
      </c>
      <c r="P2" s="5">
        <v>0.46666666666666662</v>
      </c>
      <c r="Q2" s="5">
        <v>0.2</v>
      </c>
      <c r="R2" s="5">
        <v>0.3</v>
      </c>
      <c r="S2" s="5">
        <v>0.27500000000000002</v>
      </c>
      <c r="T2">
        <f t="shared" ref="T2:T8" si="0">IF(COUNT(B2,G2,J2,M2,P2)&gt;2.9,AVERAGE(B2,G2,J2,M2,P2),"")</f>
        <v>0.26083333333333336</v>
      </c>
      <c r="U2">
        <f t="shared" ref="U2:U8" si="1">IF(COUNT(B2,G2,J2,M2,P2)&gt;2.9,(STDEV(B2,G2,J2,M2,P2)/(SQRT(COUNT(B2,G2,J2,M2,P2)))),"")</f>
        <v>0.12505276664050438</v>
      </c>
      <c r="V2">
        <f t="shared" ref="V2:V8" si="2">IF(COUNT(C2:D2,F2,K2:L2,Q2,S2)&gt;3.9,AVERAGE(C2:D2,F2,K2:L2,Q2,S2),"")</f>
        <v>0.21845238095238098</v>
      </c>
      <c r="W2">
        <f t="shared" ref="W2:W8" si="3">IF(COUNT(C2:D2,F2,K2:L2,Q2,S2)&gt;3.9,(STDEV(C2:D2,F2,K2:L2,Q2,S2)/(SQRT(COUNT(C2:D2,F2,K2:L2,Q2,S2)))),"")</f>
        <v>3.5260007665761608E-2</v>
      </c>
      <c r="X2">
        <f t="shared" ref="X2:X8" si="4">IF(COUNT(E2,H2:I2,N2:O2,R2)&gt;2.9,AVERAGE(E2,H2:I2,N2:O2,R2),"")</f>
        <v>0.37666666666666671</v>
      </c>
      <c r="Y2">
        <f t="shared" ref="Y2:Y8" si="5">IF(COUNT(E2,H2:I2,N2:O2,R2)&gt;2.9,(STDEV(E2,H2:I2,N2:O2,R2)/(SQRT(COUNT(E2,H2:I2,N2:O2,R2)))),"")</f>
        <v>0.26856615158611807</v>
      </c>
    </row>
    <row r="3" spans="1:25" x14ac:dyDescent="0.3">
      <c r="A3" s="7">
        <v>1988</v>
      </c>
      <c r="B3" s="5">
        <v>0.05</v>
      </c>
      <c r="C3" s="5" t="s">
        <v>33</v>
      </c>
      <c r="D3" s="5">
        <v>0.05</v>
      </c>
      <c r="E3" s="5">
        <v>0.9</v>
      </c>
      <c r="F3" s="5">
        <v>0.17500000000000002</v>
      </c>
      <c r="G3" s="5">
        <v>0.13333333333333333</v>
      </c>
      <c r="H3" s="5">
        <v>0.65</v>
      </c>
      <c r="I3" s="5">
        <v>0.4</v>
      </c>
      <c r="J3" s="5">
        <v>0.05</v>
      </c>
      <c r="K3" s="5">
        <v>0.05</v>
      </c>
      <c r="L3" s="5">
        <v>0.05</v>
      </c>
      <c r="M3" s="5">
        <v>0.65</v>
      </c>
      <c r="N3" s="5">
        <v>0.15000000000000002</v>
      </c>
      <c r="O3" s="5">
        <v>0.05</v>
      </c>
      <c r="P3" s="5">
        <v>0.55000000000000004</v>
      </c>
      <c r="Q3" s="5">
        <v>0.55000000000000004</v>
      </c>
      <c r="R3" s="5">
        <v>0.05</v>
      </c>
      <c r="S3" s="5">
        <v>0.19999999999999998</v>
      </c>
      <c r="T3">
        <f>IF(COUNT(B3,G3,J3,M3,P3)&gt;2.9,AVERAGE(B3,G3,J3,M3,P3),"")</f>
        <v>0.28666666666666668</v>
      </c>
      <c r="U3">
        <f t="shared" si="1"/>
        <v>0.12978614889287857</v>
      </c>
      <c r="V3">
        <f t="shared" si="2"/>
        <v>0.17916666666666667</v>
      </c>
      <c r="W3">
        <f t="shared" si="3"/>
        <v>7.9166666666666691E-2</v>
      </c>
      <c r="X3">
        <f t="shared" si="4"/>
        <v>0.36666666666666664</v>
      </c>
      <c r="Y3">
        <f t="shared" si="5"/>
        <v>0.14298407059684812</v>
      </c>
    </row>
    <row r="4" spans="1:25" x14ac:dyDescent="0.3">
      <c r="A4" s="7">
        <v>1989</v>
      </c>
      <c r="B4" s="5">
        <v>0.2</v>
      </c>
      <c r="C4" s="5">
        <v>0.1</v>
      </c>
      <c r="D4" s="5">
        <v>0.35</v>
      </c>
      <c r="E4" s="5">
        <v>0.3</v>
      </c>
      <c r="F4" s="5">
        <v>0.32500000000000001</v>
      </c>
      <c r="G4" s="5">
        <v>0.30000000000000004</v>
      </c>
      <c r="H4" s="5">
        <v>0.4</v>
      </c>
      <c r="I4" s="5">
        <v>0.3</v>
      </c>
      <c r="J4" s="5">
        <v>0.1</v>
      </c>
      <c r="K4" s="5">
        <v>0.15000000000000002</v>
      </c>
      <c r="L4" s="5" t="s">
        <v>33</v>
      </c>
      <c r="M4" s="5">
        <v>0.26666666666666666</v>
      </c>
      <c r="N4" s="5">
        <v>0.28333333333333333</v>
      </c>
      <c r="O4" s="5">
        <v>0.05</v>
      </c>
      <c r="P4" s="5">
        <v>0.25</v>
      </c>
      <c r="Q4" s="5">
        <v>0.44999999999999996</v>
      </c>
      <c r="R4" s="5">
        <v>0.3</v>
      </c>
      <c r="S4" s="5">
        <v>0.31874999999999998</v>
      </c>
      <c r="T4">
        <f t="shared" si="0"/>
        <v>0.22333333333333333</v>
      </c>
      <c r="U4">
        <f t="shared" si="1"/>
        <v>3.4801021696368527E-2</v>
      </c>
      <c r="V4">
        <f t="shared" si="2"/>
        <v>0.28229166666666666</v>
      </c>
      <c r="W4">
        <f t="shared" si="3"/>
        <v>5.3726173659689451E-2</v>
      </c>
      <c r="X4">
        <f t="shared" si="4"/>
        <v>0.2722222222222222</v>
      </c>
      <c r="Y4">
        <f t="shared" si="5"/>
        <v>4.7661356865616032E-2</v>
      </c>
    </row>
    <row r="5" spans="1:25" x14ac:dyDescent="0.3">
      <c r="A5" s="7">
        <v>1990</v>
      </c>
      <c r="B5" s="5">
        <v>0.13333333333333333</v>
      </c>
      <c r="C5" s="5" t="s">
        <v>33</v>
      </c>
      <c r="D5" s="5" t="s">
        <v>33</v>
      </c>
      <c r="E5" s="5" t="s">
        <v>33</v>
      </c>
      <c r="F5" s="5" t="s">
        <v>33</v>
      </c>
      <c r="G5" s="5" t="s">
        <v>33</v>
      </c>
      <c r="H5" s="5" t="s">
        <v>33</v>
      </c>
      <c r="I5" s="5">
        <v>0.68333333333333324</v>
      </c>
      <c r="J5" s="5" t="s">
        <v>33</v>
      </c>
      <c r="K5" s="5">
        <v>0.30999999999999994</v>
      </c>
      <c r="L5" s="5">
        <v>0.45</v>
      </c>
      <c r="M5" s="5">
        <v>0.22500000000000001</v>
      </c>
      <c r="N5" s="5" t="s">
        <v>33</v>
      </c>
      <c r="O5" s="5">
        <v>0.25714285714285717</v>
      </c>
      <c r="P5" s="5" t="s">
        <v>33</v>
      </c>
      <c r="Q5" s="5" t="s">
        <v>33</v>
      </c>
      <c r="R5" s="5" t="s">
        <v>33</v>
      </c>
      <c r="S5" s="5" t="s">
        <v>33</v>
      </c>
      <c r="T5" t="str">
        <f t="shared" si="0"/>
        <v/>
      </c>
      <c r="U5" t="str">
        <f t="shared" si="1"/>
        <v/>
      </c>
      <c r="V5" t="str">
        <f t="shared" si="2"/>
        <v/>
      </c>
      <c r="W5" t="str">
        <f t="shared" si="3"/>
        <v/>
      </c>
      <c r="X5" t="str">
        <f t="shared" si="4"/>
        <v/>
      </c>
      <c r="Y5" t="str">
        <f t="shared" si="5"/>
        <v/>
      </c>
    </row>
    <row r="6" spans="1:25" x14ac:dyDescent="0.3">
      <c r="A6" s="7">
        <v>1991</v>
      </c>
      <c r="B6" s="5">
        <v>0.10000000000000002</v>
      </c>
      <c r="C6" s="5">
        <v>7.5000000000000011E-2</v>
      </c>
      <c r="D6" s="5">
        <v>0.1</v>
      </c>
      <c r="E6" s="5">
        <v>0.05</v>
      </c>
      <c r="F6" s="5">
        <v>0.05</v>
      </c>
      <c r="G6" s="5">
        <v>0.05</v>
      </c>
      <c r="H6" s="5">
        <v>0.2</v>
      </c>
      <c r="I6" s="5">
        <v>0.80000000000000016</v>
      </c>
      <c r="J6" s="5">
        <v>0.05</v>
      </c>
      <c r="K6" s="5">
        <v>0.21249999999999999</v>
      </c>
      <c r="L6" s="5" t="s">
        <v>33</v>
      </c>
      <c r="M6" s="5">
        <v>0.6</v>
      </c>
      <c r="N6" s="5">
        <v>0.125</v>
      </c>
      <c r="O6" s="5">
        <v>0.05</v>
      </c>
      <c r="P6" s="5">
        <v>0.2</v>
      </c>
      <c r="Q6" s="5">
        <v>0.52500000000000002</v>
      </c>
      <c r="R6" s="5">
        <v>0.3</v>
      </c>
      <c r="S6" s="5">
        <v>0.16666666666666666</v>
      </c>
      <c r="T6">
        <f t="shared" si="0"/>
        <v>0.2</v>
      </c>
      <c r="U6">
        <f t="shared" si="1"/>
        <v>0.10368220676663861</v>
      </c>
      <c r="V6">
        <f t="shared" si="2"/>
        <v>0.18819444444444444</v>
      </c>
      <c r="W6">
        <f t="shared" si="3"/>
        <v>7.1689407460065607E-2</v>
      </c>
      <c r="X6">
        <f t="shared" si="4"/>
        <v>0.25416666666666671</v>
      </c>
      <c r="Y6">
        <f t="shared" si="5"/>
        <v>0.1159052534520234</v>
      </c>
    </row>
    <row r="7" spans="1:25" x14ac:dyDescent="0.3">
      <c r="A7" s="7">
        <v>1992</v>
      </c>
      <c r="B7" s="5">
        <v>0.05</v>
      </c>
      <c r="C7" s="5">
        <v>0.52500000000000002</v>
      </c>
      <c r="D7" s="5">
        <v>0.125</v>
      </c>
      <c r="E7" s="5">
        <v>0.48749999999999999</v>
      </c>
      <c r="F7" s="5">
        <v>9.7169800624999997E-2</v>
      </c>
      <c r="G7" s="5">
        <v>0.15</v>
      </c>
      <c r="H7" s="5" t="s">
        <v>33</v>
      </c>
      <c r="I7" s="5" t="s">
        <v>33</v>
      </c>
      <c r="J7" s="5">
        <v>0.17</v>
      </c>
      <c r="K7" s="5">
        <v>0.3</v>
      </c>
      <c r="L7" s="5">
        <v>0.39</v>
      </c>
      <c r="M7" s="5">
        <v>0.5</v>
      </c>
      <c r="N7" s="5">
        <v>0.05</v>
      </c>
      <c r="O7" s="5">
        <v>0.55000000000000004</v>
      </c>
      <c r="P7" s="5">
        <v>0.69999999999999984</v>
      </c>
      <c r="Q7" s="5">
        <v>0.17499999999999999</v>
      </c>
      <c r="R7" s="5">
        <v>0.22500000000000001</v>
      </c>
      <c r="S7" s="5">
        <v>0.41249999999999998</v>
      </c>
      <c r="T7">
        <f t="shared" si="0"/>
        <v>0.31399999999999995</v>
      </c>
      <c r="U7">
        <f>IF(COUNT(B7,G7,J7,M7,P7)&gt;2.9,(STDEV(B7,G7,J7,M7,P7)/(SQRT(COUNT(B7,G7,J7,M7,P7)))),"")</f>
        <v>0.12266213759754881</v>
      </c>
      <c r="V7">
        <f t="shared" si="2"/>
        <v>0.28923854294642853</v>
      </c>
      <c r="W7">
        <f t="shared" si="3"/>
        <v>6.1326735619469157E-2</v>
      </c>
      <c r="X7">
        <f t="shared" si="4"/>
        <v>0.328125</v>
      </c>
      <c r="Y7">
        <f>IF(COUNT(E7,H7:I7,N7:O7,R7)&gt;2.9,(STDEV(E7,H7:I7,N7:O7,R7)/(SQRT(COUNT(E7,H7:I7,N7:O7,R7)))),"")</f>
        <v>0.11641061932515724</v>
      </c>
    </row>
    <row r="8" spans="1:25" x14ac:dyDescent="0.3">
      <c r="A8" s="7">
        <v>1993</v>
      </c>
      <c r="B8" s="5">
        <v>0.4</v>
      </c>
      <c r="C8" s="5">
        <v>0.06</v>
      </c>
      <c r="D8" s="5" t="s">
        <v>33</v>
      </c>
      <c r="E8" s="5" t="s">
        <v>33</v>
      </c>
      <c r="F8" s="5">
        <v>0.30625000000000002</v>
      </c>
      <c r="G8" s="5" t="s">
        <v>33</v>
      </c>
      <c r="H8" s="5">
        <v>0.55000000000000004</v>
      </c>
      <c r="I8" s="5">
        <v>1.65</v>
      </c>
      <c r="J8" s="5" t="s">
        <v>33</v>
      </c>
      <c r="K8" s="5">
        <v>0.18571428571428572</v>
      </c>
      <c r="L8" s="5" t="s">
        <v>33</v>
      </c>
      <c r="M8" s="5">
        <v>0.45714285714285713</v>
      </c>
      <c r="N8" s="5">
        <v>0.28000000000000003</v>
      </c>
      <c r="O8" s="5" t="s">
        <v>33</v>
      </c>
      <c r="P8" s="5" t="s">
        <v>33</v>
      </c>
      <c r="Q8" s="5">
        <v>0.3</v>
      </c>
      <c r="R8" s="5">
        <v>0.15000000000000002</v>
      </c>
      <c r="S8" s="5">
        <v>0.45500000000000007</v>
      </c>
      <c r="T8" t="str">
        <f t="shared" si="0"/>
        <v/>
      </c>
      <c r="U8" t="str">
        <f t="shared" si="1"/>
        <v/>
      </c>
      <c r="V8">
        <f t="shared" si="2"/>
        <v>0.26139285714285715</v>
      </c>
      <c r="W8">
        <f t="shared" si="3"/>
        <v>6.6057826785263202E-2</v>
      </c>
      <c r="X8">
        <f t="shared" si="4"/>
        <v>0.65750000000000008</v>
      </c>
      <c r="Y8">
        <f t="shared" si="5"/>
        <v>0.34115917594772865</v>
      </c>
    </row>
    <row r="9" spans="1:25" x14ac:dyDescent="0.3">
      <c r="A9" s="7">
        <v>1994</v>
      </c>
      <c r="B9" t="s">
        <v>33</v>
      </c>
      <c r="C9" t="s">
        <v>33</v>
      </c>
      <c r="D9" t="s">
        <v>33</v>
      </c>
      <c r="E9" t="s">
        <v>33</v>
      </c>
      <c r="F9" t="s">
        <v>33</v>
      </c>
      <c r="G9" t="s">
        <v>33</v>
      </c>
      <c r="H9" t="s">
        <v>33</v>
      </c>
      <c r="I9" t="s">
        <v>33</v>
      </c>
      <c r="J9" t="s">
        <v>33</v>
      </c>
      <c r="K9" t="s">
        <v>33</v>
      </c>
      <c r="L9" s="5" t="s">
        <v>33</v>
      </c>
      <c r="M9" s="5" t="s">
        <v>33</v>
      </c>
      <c r="N9" s="5" t="s">
        <v>33</v>
      </c>
      <c r="O9" s="5" t="s">
        <v>33</v>
      </c>
      <c r="P9" s="5" t="s">
        <v>33</v>
      </c>
      <c r="Q9" s="5" t="s">
        <v>33</v>
      </c>
      <c r="R9" s="5" t="s">
        <v>33</v>
      </c>
      <c r="S9" s="5" t="s">
        <v>33</v>
      </c>
    </row>
    <row r="10" spans="1:25" x14ac:dyDescent="0.3">
      <c r="A10" s="7">
        <v>1995</v>
      </c>
      <c r="B10" t="s">
        <v>33</v>
      </c>
      <c r="C10" t="s">
        <v>33</v>
      </c>
      <c r="D10" t="s">
        <v>33</v>
      </c>
      <c r="E10" t="s">
        <v>33</v>
      </c>
      <c r="F10" t="s">
        <v>33</v>
      </c>
      <c r="G10" t="s">
        <v>33</v>
      </c>
      <c r="H10" t="s">
        <v>33</v>
      </c>
      <c r="I10" t="s">
        <v>33</v>
      </c>
      <c r="J10" t="s">
        <v>33</v>
      </c>
      <c r="K10" t="s">
        <v>33</v>
      </c>
      <c r="L10" s="5" t="s">
        <v>33</v>
      </c>
      <c r="M10" s="5" t="s">
        <v>33</v>
      </c>
      <c r="N10" s="5" t="s">
        <v>33</v>
      </c>
      <c r="O10" s="5" t="s">
        <v>33</v>
      </c>
      <c r="P10" s="5" t="s">
        <v>33</v>
      </c>
      <c r="Q10" s="5" t="s">
        <v>33</v>
      </c>
      <c r="R10" s="5" t="s">
        <v>33</v>
      </c>
      <c r="S10" s="5" t="s">
        <v>33</v>
      </c>
    </row>
    <row r="11" spans="1:25" x14ac:dyDescent="0.3">
      <c r="A11" s="7">
        <v>1996</v>
      </c>
      <c r="B11" t="s">
        <v>33</v>
      </c>
      <c r="C11" t="s">
        <v>33</v>
      </c>
      <c r="D11" t="s">
        <v>33</v>
      </c>
      <c r="E11" t="s">
        <v>33</v>
      </c>
      <c r="F11" t="s">
        <v>33</v>
      </c>
      <c r="G11" t="s">
        <v>33</v>
      </c>
      <c r="H11" t="s">
        <v>33</v>
      </c>
      <c r="I11" t="s">
        <v>33</v>
      </c>
      <c r="J11" t="s">
        <v>33</v>
      </c>
      <c r="K11" t="s">
        <v>33</v>
      </c>
      <c r="L11" s="5" t="s">
        <v>33</v>
      </c>
      <c r="M11" s="5" t="s">
        <v>33</v>
      </c>
      <c r="N11" s="5" t="s">
        <v>33</v>
      </c>
      <c r="O11" s="5" t="s">
        <v>33</v>
      </c>
      <c r="P11" s="5" t="s">
        <v>33</v>
      </c>
      <c r="Q11" s="5" t="s">
        <v>33</v>
      </c>
      <c r="R11" s="5" t="s">
        <v>33</v>
      </c>
      <c r="S11" s="5" t="s">
        <v>33</v>
      </c>
    </row>
    <row r="12" spans="1:25" x14ac:dyDescent="0.3">
      <c r="A12" s="7">
        <v>1997</v>
      </c>
      <c r="B12" t="s">
        <v>33</v>
      </c>
      <c r="C12" t="s">
        <v>33</v>
      </c>
      <c r="D12" t="s">
        <v>33</v>
      </c>
      <c r="E12" t="s">
        <v>33</v>
      </c>
      <c r="F12" t="s">
        <v>33</v>
      </c>
      <c r="G12" t="s">
        <v>33</v>
      </c>
      <c r="H12" t="s">
        <v>33</v>
      </c>
      <c r="I12" t="s">
        <v>33</v>
      </c>
      <c r="J12" t="s">
        <v>33</v>
      </c>
      <c r="K12" t="s">
        <v>33</v>
      </c>
      <c r="L12" s="5" t="s">
        <v>33</v>
      </c>
      <c r="M12" s="5" t="s">
        <v>33</v>
      </c>
      <c r="N12" s="5" t="s">
        <v>33</v>
      </c>
      <c r="O12" s="5" t="s">
        <v>33</v>
      </c>
      <c r="P12" s="5" t="s">
        <v>33</v>
      </c>
      <c r="Q12" s="5" t="s">
        <v>33</v>
      </c>
      <c r="R12" s="5" t="s">
        <v>33</v>
      </c>
      <c r="S12" s="5" t="s">
        <v>33</v>
      </c>
    </row>
    <row r="13" spans="1:25" x14ac:dyDescent="0.3">
      <c r="A13" s="7">
        <v>1998</v>
      </c>
      <c r="B13" t="s">
        <v>33</v>
      </c>
      <c r="C13" t="s">
        <v>33</v>
      </c>
      <c r="D13" t="s">
        <v>33</v>
      </c>
      <c r="E13" t="s">
        <v>33</v>
      </c>
      <c r="F13" t="s">
        <v>33</v>
      </c>
      <c r="G13" t="s">
        <v>33</v>
      </c>
      <c r="H13" t="s">
        <v>33</v>
      </c>
      <c r="I13" t="s">
        <v>33</v>
      </c>
      <c r="J13" t="s">
        <v>33</v>
      </c>
      <c r="K13" t="s">
        <v>33</v>
      </c>
      <c r="L13" s="5" t="s">
        <v>33</v>
      </c>
      <c r="M13" s="5" t="s">
        <v>33</v>
      </c>
      <c r="N13" s="5" t="s">
        <v>33</v>
      </c>
      <c r="O13" s="5" t="s">
        <v>33</v>
      </c>
      <c r="P13" s="5" t="s">
        <v>33</v>
      </c>
      <c r="Q13" s="5" t="s">
        <v>33</v>
      </c>
      <c r="R13" s="5" t="s">
        <v>33</v>
      </c>
      <c r="S13" s="5" t="s">
        <v>33</v>
      </c>
    </row>
    <row r="14" spans="1:25" x14ac:dyDescent="0.3">
      <c r="A14" s="7">
        <v>1999</v>
      </c>
      <c r="B14" t="s">
        <v>33</v>
      </c>
      <c r="C14" t="s">
        <v>33</v>
      </c>
      <c r="D14" t="s">
        <v>33</v>
      </c>
      <c r="E14" t="s">
        <v>33</v>
      </c>
      <c r="F14" t="s">
        <v>33</v>
      </c>
      <c r="G14" t="s">
        <v>33</v>
      </c>
      <c r="H14" t="s">
        <v>33</v>
      </c>
      <c r="I14" t="s">
        <v>33</v>
      </c>
      <c r="J14" t="s">
        <v>33</v>
      </c>
      <c r="K14" t="s">
        <v>33</v>
      </c>
      <c r="L14" s="5" t="s">
        <v>33</v>
      </c>
      <c r="M14" s="5" t="s">
        <v>33</v>
      </c>
      <c r="N14" s="5" t="s">
        <v>33</v>
      </c>
      <c r="O14" s="5" t="s">
        <v>33</v>
      </c>
      <c r="P14" s="5" t="s">
        <v>33</v>
      </c>
      <c r="Q14" s="5" t="s">
        <v>33</v>
      </c>
      <c r="R14" s="5" t="s">
        <v>33</v>
      </c>
      <c r="S14" s="5" t="s">
        <v>33</v>
      </c>
    </row>
    <row r="15" spans="1:25" x14ac:dyDescent="0.3">
      <c r="A15" s="4">
        <v>2000</v>
      </c>
      <c r="B15" t="s">
        <v>33</v>
      </c>
      <c r="C15" t="s">
        <v>33</v>
      </c>
      <c r="D15" t="s">
        <v>33</v>
      </c>
      <c r="E15" t="s">
        <v>33</v>
      </c>
      <c r="F15" t="s">
        <v>33</v>
      </c>
      <c r="G15" t="s">
        <v>33</v>
      </c>
      <c r="H15" t="s">
        <v>33</v>
      </c>
      <c r="I15" t="s">
        <v>33</v>
      </c>
      <c r="J15" t="s">
        <v>33</v>
      </c>
      <c r="K15" t="s">
        <v>33</v>
      </c>
      <c r="L15" s="5" t="s">
        <v>33</v>
      </c>
      <c r="M15" s="5" t="s">
        <v>33</v>
      </c>
      <c r="N15" s="5" t="s">
        <v>33</v>
      </c>
      <c r="O15" s="5" t="s">
        <v>33</v>
      </c>
      <c r="P15" s="5" t="s">
        <v>33</v>
      </c>
      <c r="Q15" s="5" t="s">
        <v>33</v>
      </c>
      <c r="R15" s="5" t="s">
        <v>33</v>
      </c>
      <c r="S15" s="5" t="s">
        <v>33</v>
      </c>
    </row>
    <row r="16" spans="1:25" x14ac:dyDescent="0.3">
      <c r="A16" s="4">
        <v>2001</v>
      </c>
      <c r="B16" t="s">
        <v>33</v>
      </c>
      <c r="C16" t="s">
        <v>33</v>
      </c>
      <c r="D16" t="s">
        <v>33</v>
      </c>
      <c r="E16" t="s">
        <v>33</v>
      </c>
      <c r="F16" t="s">
        <v>33</v>
      </c>
      <c r="G16" t="s">
        <v>33</v>
      </c>
      <c r="H16" t="s">
        <v>33</v>
      </c>
      <c r="I16" t="s">
        <v>33</v>
      </c>
      <c r="J16" t="s">
        <v>33</v>
      </c>
      <c r="K16" t="s">
        <v>33</v>
      </c>
      <c r="L16" s="5" t="s">
        <v>33</v>
      </c>
      <c r="M16" s="5" t="s">
        <v>33</v>
      </c>
      <c r="N16" s="5" t="s">
        <v>33</v>
      </c>
      <c r="O16" s="5" t="s">
        <v>33</v>
      </c>
      <c r="P16" s="5" t="s">
        <v>33</v>
      </c>
      <c r="Q16" s="5" t="s">
        <v>33</v>
      </c>
      <c r="R16" s="5" t="s">
        <v>33</v>
      </c>
      <c r="S16" s="5" t="s">
        <v>33</v>
      </c>
    </row>
    <row r="17" spans="1:25" x14ac:dyDescent="0.3">
      <c r="A17" s="4">
        <v>2002</v>
      </c>
      <c r="B17" t="s">
        <v>33</v>
      </c>
      <c r="C17" t="s">
        <v>33</v>
      </c>
      <c r="D17" t="s">
        <v>33</v>
      </c>
      <c r="E17" t="s">
        <v>33</v>
      </c>
      <c r="F17" t="s">
        <v>33</v>
      </c>
      <c r="G17" t="s">
        <v>33</v>
      </c>
      <c r="H17" t="s">
        <v>33</v>
      </c>
      <c r="I17" t="s">
        <v>33</v>
      </c>
      <c r="J17" t="s">
        <v>33</v>
      </c>
      <c r="K17" t="s">
        <v>33</v>
      </c>
      <c r="L17" s="5" t="s">
        <v>33</v>
      </c>
      <c r="M17" s="5" t="s">
        <v>33</v>
      </c>
      <c r="N17" s="5" t="s">
        <v>33</v>
      </c>
      <c r="O17" s="5" t="s">
        <v>33</v>
      </c>
      <c r="P17" s="5" t="s">
        <v>33</v>
      </c>
      <c r="Q17" s="5" t="s">
        <v>33</v>
      </c>
      <c r="R17" s="5" t="s">
        <v>33</v>
      </c>
      <c r="S17" s="5" t="s">
        <v>33</v>
      </c>
    </row>
    <row r="18" spans="1:25" x14ac:dyDescent="0.3">
      <c r="A18" s="7">
        <v>2003</v>
      </c>
      <c r="B18" t="s">
        <v>33</v>
      </c>
      <c r="C18" t="s">
        <v>33</v>
      </c>
      <c r="D18" t="s">
        <v>33</v>
      </c>
      <c r="E18" t="s">
        <v>33</v>
      </c>
      <c r="F18" t="s">
        <v>33</v>
      </c>
      <c r="G18" t="s">
        <v>33</v>
      </c>
      <c r="H18" t="s">
        <v>33</v>
      </c>
      <c r="I18" t="s">
        <v>33</v>
      </c>
      <c r="J18" t="s">
        <v>33</v>
      </c>
      <c r="K18" t="s">
        <v>33</v>
      </c>
      <c r="L18" s="5" t="s">
        <v>33</v>
      </c>
      <c r="M18" s="5" t="s">
        <v>33</v>
      </c>
      <c r="N18" s="5" t="s">
        <v>33</v>
      </c>
      <c r="O18" s="5" t="s">
        <v>33</v>
      </c>
      <c r="P18" s="5" t="s">
        <v>33</v>
      </c>
      <c r="Q18" s="5" t="s">
        <v>33</v>
      </c>
      <c r="R18" s="5" t="s">
        <v>33</v>
      </c>
      <c r="S18" s="5" t="s">
        <v>33</v>
      </c>
    </row>
    <row r="19" spans="1:25" x14ac:dyDescent="0.3">
      <c r="A19" s="4">
        <v>2004</v>
      </c>
      <c r="B19" t="s">
        <v>33</v>
      </c>
      <c r="C19" t="s">
        <v>33</v>
      </c>
      <c r="D19" t="s">
        <v>33</v>
      </c>
      <c r="E19" t="s">
        <v>33</v>
      </c>
      <c r="F19" t="s">
        <v>33</v>
      </c>
      <c r="G19" t="s">
        <v>33</v>
      </c>
      <c r="H19" t="s">
        <v>33</v>
      </c>
      <c r="I19" t="s">
        <v>33</v>
      </c>
      <c r="J19" t="s">
        <v>33</v>
      </c>
      <c r="K19" t="s">
        <v>33</v>
      </c>
      <c r="L19" s="5" t="s">
        <v>33</v>
      </c>
      <c r="M19" s="5" t="s">
        <v>33</v>
      </c>
      <c r="N19" s="5" t="s">
        <v>33</v>
      </c>
      <c r="O19" s="5" t="s">
        <v>33</v>
      </c>
      <c r="P19" s="5" t="s">
        <v>33</v>
      </c>
      <c r="Q19" s="5" t="s">
        <v>33</v>
      </c>
      <c r="R19" s="5" t="s">
        <v>33</v>
      </c>
      <c r="S19" s="5" t="s">
        <v>33</v>
      </c>
    </row>
    <row r="20" spans="1:25" x14ac:dyDescent="0.3">
      <c r="A20" s="4">
        <v>2005</v>
      </c>
      <c r="B20" t="s">
        <v>33</v>
      </c>
      <c r="C20" t="s">
        <v>33</v>
      </c>
      <c r="D20" t="s">
        <v>33</v>
      </c>
      <c r="E20" t="s">
        <v>33</v>
      </c>
      <c r="F20" t="s">
        <v>33</v>
      </c>
      <c r="G20" t="s">
        <v>33</v>
      </c>
      <c r="H20" t="s">
        <v>33</v>
      </c>
      <c r="I20" t="s">
        <v>33</v>
      </c>
      <c r="J20" t="s">
        <v>33</v>
      </c>
      <c r="K20" t="s">
        <v>33</v>
      </c>
      <c r="L20" s="5" t="s">
        <v>33</v>
      </c>
      <c r="M20" s="5" t="s">
        <v>33</v>
      </c>
      <c r="N20" s="5" t="s">
        <v>33</v>
      </c>
      <c r="O20" s="5" t="s">
        <v>33</v>
      </c>
      <c r="P20" s="5" t="s">
        <v>33</v>
      </c>
      <c r="Q20" s="5" t="s">
        <v>33</v>
      </c>
      <c r="R20" s="5" t="s">
        <v>33</v>
      </c>
      <c r="S20" s="5" t="s">
        <v>33</v>
      </c>
    </row>
    <row r="21" spans="1:25" x14ac:dyDescent="0.3">
      <c r="A21" s="7">
        <v>2006</v>
      </c>
      <c r="B21" t="s">
        <v>33</v>
      </c>
      <c r="C21" t="s">
        <v>33</v>
      </c>
      <c r="D21" t="s">
        <v>33</v>
      </c>
      <c r="E21" t="s">
        <v>33</v>
      </c>
      <c r="F21" t="s">
        <v>33</v>
      </c>
      <c r="G21" t="s">
        <v>33</v>
      </c>
      <c r="H21" t="s">
        <v>33</v>
      </c>
      <c r="I21" t="s">
        <v>33</v>
      </c>
      <c r="J21" t="s">
        <v>33</v>
      </c>
      <c r="K21" t="s">
        <v>33</v>
      </c>
      <c r="L21" s="5" t="s">
        <v>33</v>
      </c>
      <c r="M21" s="5" t="s">
        <v>33</v>
      </c>
      <c r="N21" s="5" t="s">
        <v>33</v>
      </c>
      <c r="O21" s="5" t="s">
        <v>33</v>
      </c>
      <c r="P21" s="5" t="s">
        <v>33</v>
      </c>
      <c r="Q21" s="5" t="s">
        <v>33</v>
      </c>
      <c r="R21" s="5" t="s">
        <v>33</v>
      </c>
      <c r="S21" s="5" t="s">
        <v>33</v>
      </c>
    </row>
    <row r="22" spans="1:25" x14ac:dyDescent="0.3">
      <c r="A22" s="7">
        <v>2007</v>
      </c>
      <c r="B22" s="5">
        <v>0.191</v>
      </c>
      <c r="C22" s="5">
        <v>0.437</v>
      </c>
      <c r="D22" s="5">
        <v>1.7500000000000002E-2</v>
      </c>
      <c r="E22" s="5">
        <v>1.7500000000000002E-2</v>
      </c>
      <c r="F22" s="5">
        <v>1.7500000000000002E-2</v>
      </c>
      <c r="G22" s="5">
        <v>1.7500000000000002E-2</v>
      </c>
      <c r="H22" s="5">
        <v>0.92500000000000004</v>
      </c>
      <c r="I22" s="5" t="s">
        <v>33</v>
      </c>
      <c r="J22" s="5">
        <v>1.7500000000000002E-2</v>
      </c>
      <c r="K22" s="5">
        <v>1.7500000000000002E-2</v>
      </c>
      <c r="L22" s="5">
        <v>1.7500000000000002E-2</v>
      </c>
      <c r="M22" s="5">
        <v>0.46600000000000003</v>
      </c>
      <c r="N22" s="5">
        <v>0.53</v>
      </c>
      <c r="O22" s="5">
        <v>0.38200000000000001</v>
      </c>
      <c r="P22" s="5">
        <v>0.33900000000000002</v>
      </c>
      <c r="Q22" s="5">
        <v>0.33700000000000002</v>
      </c>
      <c r="R22" s="5">
        <v>0.59733333333333338</v>
      </c>
      <c r="S22" s="5">
        <v>0.53500000000000003</v>
      </c>
      <c r="T22">
        <f t="shared" ref="T22:T33" si="6">IF(COUNT(B22,G22,J22,M22,P22)&gt;2.9,AVERAGE(B22,G22,J22,M22,P22),"")</f>
        <v>0.20620000000000002</v>
      </c>
      <c r="U22">
        <f t="shared" ref="U22:U33" si="7">IF(COUNT(B22,G22,J22,M22,P22)&gt;2.9,(STDEV(B22,G22,J22,M22,P22)/(SQRT(COUNT(B22,G22,J22,M22,P22)))),"")</f>
        <v>8.848115618593598E-2</v>
      </c>
      <c r="V22">
        <f t="shared" ref="V22:V33" si="8">IF(COUNT(C22:D22,F22,K22:L22,Q22,S22)&gt;3.9,AVERAGE(C22:D22,F22,K22:L22,Q22,S22),"")</f>
        <v>0.19700000000000001</v>
      </c>
      <c r="W22">
        <f t="shared" ref="W22:W33" si="9">IF(COUNT(C22:D22,F22,K22:L22,Q22,S22)&gt;3.9,(STDEV(C22:D22,F22,K22:L22,Q22,S22)/(SQRT(COUNT(C22:D22,F22,K22:L22,Q22,S22)))),"")</f>
        <v>8.7331470354538948E-2</v>
      </c>
      <c r="X22">
        <f t="shared" ref="X22:X33" si="10">IF(COUNT(E22,H22:I22,N22:O22,R22)&gt;2.9,AVERAGE(E22,H22:I22,N22:O22,R22),"")</f>
        <v>0.49036666666666673</v>
      </c>
      <c r="Y22">
        <f t="shared" ref="Y22:Y33" si="11">IF(COUNT(E22,H22:I22,N22:O22,R22)&gt;2.9,(STDEV(E22,H22:I22,N22:O22,R22)/(SQRT(COUNT(E22,H22:I22,N22:O22,R22)))),"")</f>
        <v>0.14786227074920469</v>
      </c>
    </row>
    <row r="23" spans="1:25" x14ac:dyDescent="0.3">
      <c r="A23" s="7">
        <v>2008</v>
      </c>
      <c r="B23" s="5">
        <v>0.55000000000000004</v>
      </c>
      <c r="C23" s="5" t="s">
        <v>33</v>
      </c>
      <c r="D23" s="5">
        <v>0.11200000000000002</v>
      </c>
      <c r="E23" s="5" t="s">
        <v>33</v>
      </c>
      <c r="F23" s="5">
        <v>0.12</v>
      </c>
      <c r="G23" s="5">
        <v>4.8499999999999995E-2</v>
      </c>
      <c r="H23" s="5">
        <v>0.23500000000000001</v>
      </c>
      <c r="I23" s="5">
        <v>0.318</v>
      </c>
      <c r="J23" s="5">
        <v>0.01</v>
      </c>
      <c r="K23" s="5">
        <v>0.27</v>
      </c>
      <c r="L23" s="5">
        <v>8.2000000000000003E-2</v>
      </c>
      <c r="M23" s="5">
        <v>0.01</v>
      </c>
      <c r="N23" s="5">
        <v>0.31466666666666665</v>
      </c>
      <c r="O23" s="5">
        <v>3.5999999999999997E-2</v>
      </c>
      <c r="P23" s="5">
        <v>3.3000000000000002E-2</v>
      </c>
      <c r="Q23" s="5">
        <v>0.39900000000000002</v>
      </c>
      <c r="R23" s="5">
        <v>0.71499999999999997</v>
      </c>
      <c r="S23" s="5">
        <v>0.24</v>
      </c>
      <c r="T23">
        <f t="shared" si="6"/>
        <v>0.13030000000000003</v>
      </c>
      <c r="U23">
        <f t="shared" si="7"/>
        <v>0.10517860999271668</v>
      </c>
      <c r="V23">
        <f>IF(COUNT(C23:D23,F23,K23:L23,Q23,S23)&gt;3.9,AVERAGE(C23:D23,F23,K23:L23,Q23,S23),"")</f>
        <v>0.20383333333333331</v>
      </c>
      <c r="W23">
        <f t="shared" si="9"/>
        <v>4.9692666572756124E-2</v>
      </c>
      <c r="X23">
        <f t="shared" si="10"/>
        <v>0.32373333333333332</v>
      </c>
      <c r="Y23">
        <f t="shared" si="11"/>
        <v>0.11042390039197934</v>
      </c>
    </row>
    <row r="24" spans="1:25" x14ac:dyDescent="0.3">
      <c r="A24" s="7">
        <v>2009</v>
      </c>
      <c r="B24" s="5">
        <v>0.10400000000000002</v>
      </c>
      <c r="C24" s="5">
        <v>1</v>
      </c>
      <c r="D24" s="5">
        <v>0.45499999999999996</v>
      </c>
      <c r="E24" s="5">
        <v>1.17</v>
      </c>
      <c r="F24" s="5">
        <v>0.49000000000000005</v>
      </c>
      <c r="G24" s="5">
        <v>0.1585</v>
      </c>
      <c r="H24" s="5">
        <v>0.63500000000000001</v>
      </c>
      <c r="I24" s="5">
        <v>0.3</v>
      </c>
      <c r="J24" s="5">
        <v>0.47</v>
      </c>
      <c r="K24" s="5">
        <v>0.78333333333333321</v>
      </c>
      <c r="L24" s="5">
        <v>0.64500000000000002</v>
      </c>
      <c r="M24" s="5">
        <v>0.48</v>
      </c>
      <c r="N24" s="5">
        <v>0.64333333333333331</v>
      </c>
      <c r="O24" s="5">
        <v>0.61</v>
      </c>
      <c r="P24" s="5">
        <v>0.46</v>
      </c>
      <c r="Q24" s="5">
        <v>0.5</v>
      </c>
      <c r="R24" s="5">
        <v>0.33533333333333332</v>
      </c>
      <c r="S24" s="5">
        <v>1.89</v>
      </c>
      <c r="T24">
        <f t="shared" si="6"/>
        <v>0.33449999999999996</v>
      </c>
      <c r="U24">
        <f t="shared" si="7"/>
        <v>8.3482632924459219E-2</v>
      </c>
      <c r="V24">
        <f t="shared" si="8"/>
        <v>0.82333333333333336</v>
      </c>
      <c r="W24">
        <f t="shared" si="9"/>
        <v>0.19233630434282015</v>
      </c>
      <c r="X24">
        <f t="shared" si="10"/>
        <v>0.615611111111111</v>
      </c>
      <c r="Y24">
        <f t="shared" si="11"/>
        <v>0.12736940782378919</v>
      </c>
    </row>
    <row r="25" spans="1:25" x14ac:dyDescent="0.3">
      <c r="A25" s="7">
        <v>2010</v>
      </c>
      <c r="B25" s="5" t="s">
        <v>33</v>
      </c>
      <c r="C25" s="5" t="s">
        <v>33</v>
      </c>
      <c r="D25" s="5" t="s">
        <v>33</v>
      </c>
      <c r="E25" s="5" t="s">
        <v>33</v>
      </c>
      <c r="F25" s="5">
        <v>5.4500000000000007E-2</v>
      </c>
      <c r="G25" s="5" t="s">
        <v>33</v>
      </c>
      <c r="H25" s="5">
        <v>0.43</v>
      </c>
      <c r="I25" s="5">
        <v>0.55000000000000004</v>
      </c>
      <c r="J25" s="5" t="s">
        <v>33</v>
      </c>
      <c r="K25" s="5">
        <v>0.41500000000000004</v>
      </c>
      <c r="L25" s="5" t="s">
        <v>33</v>
      </c>
      <c r="M25" s="5">
        <v>0.61</v>
      </c>
      <c r="N25" s="5">
        <v>2.5000000000000001E-2</v>
      </c>
      <c r="O25" s="5" t="s">
        <v>33</v>
      </c>
      <c r="P25" s="5">
        <v>0.41</v>
      </c>
      <c r="Q25" s="5" t="s">
        <v>33</v>
      </c>
      <c r="R25" s="5">
        <v>0.11</v>
      </c>
      <c r="S25" s="5" t="s">
        <v>33</v>
      </c>
      <c r="T25" t="str">
        <f t="shared" si="6"/>
        <v/>
      </c>
      <c r="U25" t="str">
        <f t="shared" si="7"/>
        <v/>
      </c>
      <c r="V25" t="str">
        <f t="shared" si="8"/>
        <v/>
      </c>
      <c r="W25" t="str">
        <f t="shared" si="9"/>
        <v/>
      </c>
      <c r="X25">
        <f t="shared" si="10"/>
        <v>0.27875</v>
      </c>
      <c r="Y25">
        <f t="shared" si="11"/>
        <v>0.12560478693107202</v>
      </c>
    </row>
    <row r="26" spans="1:25" x14ac:dyDescent="0.3">
      <c r="A26" s="7">
        <v>2011</v>
      </c>
      <c r="B26" s="5" t="s">
        <v>33</v>
      </c>
      <c r="C26" s="5">
        <v>1.2</v>
      </c>
      <c r="D26" s="5" t="s">
        <v>33</v>
      </c>
      <c r="E26" s="5" t="s">
        <v>33</v>
      </c>
      <c r="F26" s="5" t="s">
        <v>33</v>
      </c>
      <c r="G26" s="5" t="s">
        <v>33</v>
      </c>
      <c r="H26" s="5" t="s">
        <v>33</v>
      </c>
      <c r="I26" s="5" t="s">
        <v>33</v>
      </c>
      <c r="J26" s="5" t="s">
        <v>33</v>
      </c>
      <c r="K26" s="5" t="s">
        <v>33</v>
      </c>
      <c r="L26" s="5">
        <v>1.0999999999999999E-2</v>
      </c>
      <c r="M26" s="5" t="s">
        <v>33</v>
      </c>
      <c r="N26" s="5" t="s">
        <v>33</v>
      </c>
      <c r="O26" s="5">
        <v>3.4000000000000002E-2</v>
      </c>
      <c r="P26" s="5" t="s">
        <v>33</v>
      </c>
      <c r="Q26" s="5">
        <v>0.21</v>
      </c>
      <c r="R26" s="5" t="s">
        <v>33</v>
      </c>
      <c r="S26" s="5" t="s">
        <v>33</v>
      </c>
      <c r="T26" t="str">
        <f t="shared" si="6"/>
        <v/>
      </c>
      <c r="U26" t="str">
        <f t="shared" si="7"/>
        <v/>
      </c>
      <c r="V26" t="str">
        <f t="shared" si="8"/>
        <v/>
      </c>
      <c r="W26" t="str">
        <f t="shared" si="9"/>
        <v/>
      </c>
      <c r="X26" t="str">
        <f t="shared" si="10"/>
        <v/>
      </c>
      <c r="Y26" t="str">
        <f t="shared" si="11"/>
        <v/>
      </c>
    </row>
    <row r="27" spans="1:25" x14ac:dyDescent="0.3">
      <c r="A27" s="7">
        <v>2012</v>
      </c>
      <c r="B27" s="5" t="s">
        <v>33</v>
      </c>
      <c r="C27" s="5" t="s">
        <v>33</v>
      </c>
      <c r="D27" s="5" t="s">
        <v>33</v>
      </c>
      <c r="E27" s="5">
        <v>1.6</v>
      </c>
      <c r="F27" s="5" t="s">
        <v>33</v>
      </c>
      <c r="G27" s="5" t="s">
        <v>33</v>
      </c>
      <c r="H27" s="5" t="s">
        <v>33</v>
      </c>
      <c r="I27" s="5" t="s">
        <v>33</v>
      </c>
      <c r="J27" s="5" t="s">
        <v>33</v>
      </c>
      <c r="K27" s="5" t="s">
        <v>33</v>
      </c>
      <c r="L27" s="5">
        <v>0.64</v>
      </c>
      <c r="M27" s="5" t="s">
        <v>33</v>
      </c>
      <c r="N27" s="5">
        <v>0.16</v>
      </c>
      <c r="O27" s="5" t="s">
        <v>33</v>
      </c>
      <c r="P27" s="5" t="s">
        <v>33</v>
      </c>
      <c r="Q27" s="5" t="s">
        <v>33</v>
      </c>
      <c r="R27" s="5" t="s">
        <v>33</v>
      </c>
      <c r="S27" s="5" t="s">
        <v>33</v>
      </c>
      <c r="T27" t="str">
        <f t="shared" si="6"/>
        <v/>
      </c>
      <c r="U27" t="str">
        <f t="shared" si="7"/>
        <v/>
      </c>
      <c r="V27" t="str">
        <f t="shared" si="8"/>
        <v/>
      </c>
      <c r="W27" t="str">
        <f t="shared" si="9"/>
        <v/>
      </c>
      <c r="X27" t="str">
        <f t="shared" si="10"/>
        <v/>
      </c>
      <c r="Y27" t="str">
        <f t="shared" si="11"/>
        <v/>
      </c>
    </row>
    <row r="28" spans="1:25" x14ac:dyDescent="0.3">
      <c r="A28" s="7">
        <v>2013</v>
      </c>
      <c r="B28" s="5" t="s">
        <v>33</v>
      </c>
      <c r="C28" s="5" t="s">
        <v>33</v>
      </c>
      <c r="D28" s="5" t="s">
        <v>33</v>
      </c>
      <c r="E28" s="5" t="s">
        <v>33</v>
      </c>
      <c r="F28" s="5" t="s">
        <v>33</v>
      </c>
      <c r="G28" s="5" t="s">
        <v>33</v>
      </c>
      <c r="H28" s="5">
        <v>5</v>
      </c>
      <c r="I28" s="5" t="s">
        <v>33</v>
      </c>
      <c r="J28" s="5">
        <v>1.0999999999999999E-2</v>
      </c>
      <c r="K28" s="5">
        <v>0.63366666666666671</v>
      </c>
      <c r="L28" s="5">
        <v>5.6000000000000001E-2</v>
      </c>
      <c r="M28" s="5">
        <v>0.88</v>
      </c>
      <c r="N28" s="5" t="s">
        <v>33</v>
      </c>
      <c r="O28" s="5" t="s">
        <v>33</v>
      </c>
      <c r="P28" s="5" t="s">
        <v>33</v>
      </c>
      <c r="Q28" s="5">
        <v>1.5</v>
      </c>
      <c r="R28" s="5" t="s">
        <v>33</v>
      </c>
      <c r="S28" s="5" t="s">
        <v>33</v>
      </c>
      <c r="T28" t="str">
        <f t="shared" si="6"/>
        <v/>
      </c>
      <c r="U28" t="str">
        <f t="shared" si="7"/>
        <v/>
      </c>
      <c r="V28" t="str">
        <f t="shared" si="8"/>
        <v/>
      </c>
      <c r="W28" t="str">
        <f t="shared" si="9"/>
        <v/>
      </c>
      <c r="X28" t="str">
        <f t="shared" si="10"/>
        <v/>
      </c>
      <c r="Y28" t="str">
        <f t="shared" si="11"/>
        <v/>
      </c>
    </row>
    <row r="29" spans="1:25" x14ac:dyDescent="0.3">
      <c r="A29" s="7">
        <v>2014</v>
      </c>
      <c r="B29" s="5" t="s">
        <v>33</v>
      </c>
      <c r="C29" s="5">
        <v>0.5585</v>
      </c>
      <c r="D29" s="5" t="s">
        <v>33</v>
      </c>
      <c r="E29" s="5" t="s">
        <v>33</v>
      </c>
      <c r="F29" s="5" t="s">
        <v>33</v>
      </c>
      <c r="G29" s="5">
        <v>0.31813333333333332</v>
      </c>
      <c r="H29" s="5" t="s">
        <v>33</v>
      </c>
      <c r="I29" s="5" t="s">
        <v>33</v>
      </c>
      <c r="J29" s="5">
        <v>0.10100000000000001</v>
      </c>
      <c r="K29" s="5">
        <v>0.3085</v>
      </c>
      <c r="L29" s="5">
        <v>0.13100000000000001</v>
      </c>
      <c r="M29" s="5">
        <v>1.05</v>
      </c>
      <c r="N29" s="5">
        <v>0.19409999999999999</v>
      </c>
      <c r="O29" s="5">
        <v>0.308</v>
      </c>
      <c r="P29" s="5" t="s">
        <v>33</v>
      </c>
      <c r="Q29" s="5" t="s">
        <v>33</v>
      </c>
      <c r="R29" s="5">
        <v>0.51600000000000001</v>
      </c>
      <c r="S29" s="5">
        <v>0.88100000000000001</v>
      </c>
      <c r="T29">
        <f t="shared" si="6"/>
        <v>0.48971111111111115</v>
      </c>
      <c r="U29">
        <f t="shared" si="7"/>
        <v>0.28707110058332841</v>
      </c>
      <c r="V29">
        <f t="shared" si="8"/>
        <v>0.46975</v>
      </c>
      <c r="W29">
        <f>IF(COUNT(C29:D29,F29,K29:L29,Q29,S29)&gt;3.9,(STDEV(C29:D29,F29,K29:L29,Q29,S29)/(SQRT(COUNT(C29:D29,F29,K29:L29,Q29,S29)))),"")</f>
        <v>0.16272580465310349</v>
      </c>
      <c r="X29">
        <f t="shared" si="10"/>
        <v>0.33936666666666665</v>
      </c>
      <c r="Y29">
        <f t="shared" si="11"/>
        <v>9.423870990439355E-2</v>
      </c>
    </row>
    <row r="30" spans="1:25" x14ac:dyDescent="0.3">
      <c r="A30" s="7">
        <v>2015</v>
      </c>
      <c r="B30" s="5" t="s">
        <v>33</v>
      </c>
      <c r="C30" s="5">
        <v>0.68899999999999995</v>
      </c>
      <c r="D30" s="5">
        <v>0.439</v>
      </c>
      <c r="E30" s="5">
        <v>0.626</v>
      </c>
      <c r="F30" s="5">
        <v>0.23466666666666666</v>
      </c>
      <c r="G30" s="5">
        <v>0.23699999999999999</v>
      </c>
      <c r="H30" s="5" t="s">
        <v>33</v>
      </c>
      <c r="I30" s="5" t="s">
        <v>33</v>
      </c>
      <c r="J30" s="5" t="s">
        <v>33</v>
      </c>
      <c r="K30" s="5">
        <v>0.214</v>
      </c>
      <c r="L30" s="5">
        <v>0.23699999999999999</v>
      </c>
      <c r="M30" s="5" t="s">
        <v>33</v>
      </c>
      <c r="N30" s="5" t="s">
        <v>33</v>
      </c>
      <c r="O30" s="5">
        <v>0.215</v>
      </c>
      <c r="P30" s="5">
        <v>0.26400000000000001</v>
      </c>
      <c r="Q30" s="5">
        <v>0.33700000000000002</v>
      </c>
      <c r="R30" s="5">
        <v>0.52949999999999997</v>
      </c>
      <c r="S30" s="5">
        <v>0.495</v>
      </c>
      <c r="T30" t="str">
        <f t="shared" si="6"/>
        <v/>
      </c>
      <c r="U30" t="str">
        <f t="shared" si="7"/>
        <v/>
      </c>
      <c r="V30">
        <f t="shared" si="8"/>
        <v>0.37795238095238093</v>
      </c>
      <c r="W30">
        <f t="shared" si="9"/>
        <v>6.6032717102139288E-2</v>
      </c>
      <c r="X30">
        <f t="shared" si="10"/>
        <v>0.45683333333333326</v>
      </c>
      <c r="Y30">
        <f t="shared" si="11"/>
        <v>0.12408408887166453</v>
      </c>
    </row>
    <row r="31" spans="1:25" x14ac:dyDescent="0.3">
      <c r="A31" s="7">
        <v>2016</v>
      </c>
      <c r="B31" s="5" t="s">
        <v>33</v>
      </c>
      <c r="C31" s="5">
        <v>0.56100000000000005</v>
      </c>
      <c r="D31" s="5" t="s">
        <v>33</v>
      </c>
      <c r="E31" s="5" t="s">
        <v>33</v>
      </c>
      <c r="F31" s="5" t="s">
        <v>33</v>
      </c>
      <c r="G31" s="5">
        <v>0.315</v>
      </c>
      <c r="H31" s="5">
        <v>2.1800000000000002</v>
      </c>
      <c r="I31" s="5" t="s">
        <v>33</v>
      </c>
      <c r="J31" s="5">
        <v>0.36099999999999999</v>
      </c>
      <c r="K31" s="5">
        <v>0.23500000000000001</v>
      </c>
      <c r="L31" s="5">
        <v>0.996</v>
      </c>
      <c r="M31" s="5" t="s">
        <v>33</v>
      </c>
      <c r="N31" s="5">
        <v>1.19</v>
      </c>
      <c r="O31" s="5" t="s">
        <v>33</v>
      </c>
      <c r="P31" s="5">
        <v>0.746</v>
      </c>
      <c r="Q31" s="5" t="s">
        <v>33</v>
      </c>
      <c r="R31" s="5">
        <v>1.0004999999999999</v>
      </c>
      <c r="S31" s="5">
        <v>2.36</v>
      </c>
      <c r="T31">
        <f t="shared" si="6"/>
        <v>0.47399999999999998</v>
      </c>
      <c r="U31">
        <f t="shared" si="7"/>
        <v>0.136646746515727</v>
      </c>
      <c r="V31">
        <f t="shared" si="8"/>
        <v>1.038</v>
      </c>
      <c r="W31">
        <f t="shared" si="9"/>
        <v>0.46742075977289094</v>
      </c>
      <c r="X31">
        <f t="shared" si="10"/>
        <v>1.4568333333333332</v>
      </c>
      <c r="Y31">
        <f t="shared" si="11"/>
        <v>0.36569800078449688</v>
      </c>
    </row>
    <row r="32" spans="1:25" x14ac:dyDescent="0.3">
      <c r="A32" s="7">
        <v>2017</v>
      </c>
      <c r="B32" s="5">
        <v>0.13100000000000001</v>
      </c>
      <c r="C32" s="5">
        <v>0.26500000000000001</v>
      </c>
      <c r="D32" s="5">
        <v>0.27733333333333338</v>
      </c>
      <c r="E32" s="5" t="s">
        <v>33</v>
      </c>
      <c r="F32" s="5" t="s">
        <v>33</v>
      </c>
      <c r="G32" s="5">
        <v>7.1900000000000006E-2</v>
      </c>
      <c r="H32" s="5">
        <v>0.38600000000000001</v>
      </c>
      <c r="I32" s="5">
        <v>0.90100000000000002</v>
      </c>
      <c r="J32" s="5">
        <v>7.6899999999999996E-2</v>
      </c>
      <c r="K32" s="5">
        <v>0.18466666666666667</v>
      </c>
      <c r="L32" s="5">
        <v>7.1199999999999999E-2</v>
      </c>
      <c r="M32" s="5">
        <v>6.2100000000000002E-2</v>
      </c>
      <c r="N32" s="5">
        <v>9.5299999999999996E-2</v>
      </c>
      <c r="O32" s="5">
        <v>0.28100000000000003</v>
      </c>
      <c r="P32" s="5" t="s">
        <v>33</v>
      </c>
      <c r="Q32" s="5">
        <v>0.13500000000000001</v>
      </c>
      <c r="R32" s="5">
        <v>0.34499999999999997</v>
      </c>
      <c r="S32" s="5">
        <v>0.16500000000000001</v>
      </c>
      <c r="T32">
        <f t="shared" si="6"/>
        <v>8.5475000000000009E-2</v>
      </c>
      <c r="U32">
        <f t="shared" si="7"/>
        <v>1.5483129259509091E-2</v>
      </c>
      <c r="V32">
        <f t="shared" si="8"/>
        <v>0.18303333333333335</v>
      </c>
      <c r="W32">
        <f t="shared" si="9"/>
        <v>3.2017072991811169E-2</v>
      </c>
      <c r="X32">
        <f>IF(COUNT(E32,H32:I32,N32:O32,R32)&gt;2.9,AVERAGE(E32,H32:I32,N32:O32,R32),"")</f>
        <v>0.40166000000000002</v>
      </c>
      <c r="Y32">
        <f t="shared" si="11"/>
        <v>0.13438960376457695</v>
      </c>
    </row>
    <row r="33" spans="1:25" x14ac:dyDescent="0.3">
      <c r="A33" s="7">
        <v>2018</v>
      </c>
      <c r="B33" s="5" t="s">
        <v>33</v>
      </c>
      <c r="C33" s="5">
        <v>1.32</v>
      </c>
      <c r="D33" s="5" t="s">
        <v>33</v>
      </c>
      <c r="E33" s="5">
        <v>0.90600000000000003</v>
      </c>
      <c r="F33" s="5">
        <v>0.19433333333333333</v>
      </c>
      <c r="G33" s="5" t="s">
        <v>33</v>
      </c>
      <c r="H33" s="5">
        <v>1.0900000000000001</v>
      </c>
      <c r="I33" s="5">
        <v>0.67100000000000004</v>
      </c>
      <c r="J33" s="5">
        <v>0.12185</v>
      </c>
      <c r="K33" s="5">
        <v>0.154</v>
      </c>
      <c r="L33" s="5">
        <v>0.56399999999999995</v>
      </c>
      <c r="M33" s="5" t="s">
        <v>33</v>
      </c>
      <c r="N33" s="5">
        <v>0.29399999999999998</v>
      </c>
      <c r="O33" s="5">
        <v>0.20500000000000002</v>
      </c>
      <c r="P33" s="5">
        <v>0.1764</v>
      </c>
      <c r="Q33" s="5">
        <v>0.312</v>
      </c>
      <c r="R33" s="5">
        <v>0.56499999999999995</v>
      </c>
      <c r="S33" s="5">
        <v>0.68799999999999994</v>
      </c>
      <c r="T33" t="str">
        <f t="shared" si="6"/>
        <v/>
      </c>
      <c r="U33" t="str">
        <f t="shared" si="7"/>
        <v/>
      </c>
      <c r="V33">
        <f t="shared" si="8"/>
        <v>0.53872222222222221</v>
      </c>
      <c r="W33">
        <f t="shared" si="9"/>
        <v>0.1780763551727319</v>
      </c>
      <c r="X33">
        <f t="shared" si="10"/>
        <v>0.62183333333333335</v>
      </c>
      <c r="Y33">
        <f t="shared" si="11"/>
        <v>0.13985740754226952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7">
        <v>1987</v>
      </c>
      <c r="B2" t="s">
        <v>33</v>
      </c>
      <c r="C2" t="s">
        <v>33</v>
      </c>
      <c r="D2" t="s">
        <v>33</v>
      </c>
      <c r="E2" t="s">
        <v>33</v>
      </c>
      <c r="F2" t="s">
        <v>33</v>
      </c>
      <c r="G2" t="s">
        <v>33</v>
      </c>
      <c r="H2" t="s">
        <v>33</v>
      </c>
      <c r="I2" t="s">
        <v>33</v>
      </c>
      <c r="J2" t="s">
        <v>33</v>
      </c>
      <c r="K2" t="s">
        <v>33</v>
      </c>
      <c r="L2" t="s">
        <v>33</v>
      </c>
      <c r="M2" t="s">
        <v>33</v>
      </c>
      <c r="N2" t="s">
        <v>33</v>
      </c>
      <c r="O2" t="s">
        <v>33</v>
      </c>
      <c r="P2" t="s">
        <v>33</v>
      </c>
      <c r="Q2" t="s">
        <v>33</v>
      </c>
      <c r="R2" t="s">
        <v>33</v>
      </c>
      <c r="S2" t="s">
        <v>33</v>
      </c>
    </row>
    <row r="3" spans="1:25" x14ac:dyDescent="0.3">
      <c r="A3" s="7">
        <v>1988</v>
      </c>
      <c r="B3" t="s">
        <v>33</v>
      </c>
      <c r="C3" t="s">
        <v>33</v>
      </c>
      <c r="D3" t="s">
        <v>33</v>
      </c>
      <c r="E3" t="s">
        <v>33</v>
      </c>
      <c r="F3" t="s">
        <v>33</v>
      </c>
      <c r="G3" t="s">
        <v>33</v>
      </c>
      <c r="H3" t="s">
        <v>33</v>
      </c>
      <c r="I3" t="s">
        <v>33</v>
      </c>
      <c r="J3" t="s">
        <v>33</v>
      </c>
      <c r="K3" t="s">
        <v>33</v>
      </c>
      <c r="L3" t="s">
        <v>33</v>
      </c>
      <c r="M3" t="s">
        <v>33</v>
      </c>
      <c r="N3" t="s">
        <v>33</v>
      </c>
      <c r="O3" t="s">
        <v>33</v>
      </c>
      <c r="P3" t="s">
        <v>33</v>
      </c>
      <c r="Q3" t="s">
        <v>33</v>
      </c>
      <c r="R3" t="s">
        <v>33</v>
      </c>
      <c r="S3" t="s">
        <v>33</v>
      </c>
    </row>
    <row r="4" spans="1:25" x14ac:dyDescent="0.3">
      <c r="A4" s="7">
        <v>1989</v>
      </c>
      <c r="B4" s="5">
        <v>26</v>
      </c>
      <c r="C4" s="5">
        <v>11</v>
      </c>
      <c r="D4" s="5">
        <v>38.5</v>
      </c>
      <c r="E4" s="5">
        <v>5</v>
      </c>
      <c r="F4" s="5">
        <v>52</v>
      </c>
      <c r="G4" s="5">
        <v>17.333333333333332</v>
      </c>
      <c r="H4" s="5">
        <v>24</v>
      </c>
      <c r="I4" s="5">
        <v>19</v>
      </c>
      <c r="J4" s="5">
        <v>21.666666666666668</v>
      </c>
      <c r="K4" s="5">
        <v>49</v>
      </c>
      <c r="L4" s="5">
        <v>5</v>
      </c>
      <c r="M4" s="5">
        <v>21.333333333333332</v>
      </c>
      <c r="N4" s="5">
        <v>92.666666666666671</v>
      </c>
      <c r="O4" s="5">
        <v>10</v>
      </c>
      <c r="P4" s="5">
        <v>16</v>
      </c>
      <c r="Q4" s="5">
        <v>11.5</v>
      </c>
      <c r="R4" s="5">
        <v>120</v>
      </c>
      <c r="S4" s="5">
        <v>131.625</v>
      </c>
      <c r="T4">
        <f>IF(COUNT(B4,G4,J4,M4,P4)&gt;2.9,AVERAGE(B4,G4,J4,M4,P4),"")</f>
        <v>20.466666666666665</v>
      </c>
      <c r="U4">
        <f>IF(COUNT(B4,G4,J4,M4,P4)&gt;2.9,(STDEV(B4,G4,J4,M4,P4)/(SQRT(COUNT(B4,G4,J4,M4,P4)))),"")</f>
        <v>1.7688665548562166</v>
      </c>
      <c r="V4">
        <f>IF(COUNT(C4:D4,F4,K4:L4,Q4,S4)&gt;3.9,AVERAGE(C4:D4,F4,K4:L4,Q4,S4),"")</f>
        <v>42.660714285714285</v>
      </c>
      <c r="W4">
        <f>IF(COUNT(C4:D4,F4,K4:L4,Q4,S4)&gt;3.9,(STDEV(C4:D4,F4,K4:L4,Q4,S4)/(SQRT(COUNT(C4:D4,F4,K4:L4,Q4,S4)))),"")</f>
        <v>16.51196162485488</v>
      </c>
      <c r="X4">
        <f>IF(COUNT(E4,H4:I4,N4:O4,R4)&gt;2.9,AVERAGE(E4,H4:I4,N4:O4,R4),"")</f>
        <v>45.111111111111114</v>
      </c>
      <c r="Y4">
        <f>IF(COUNT(E4,H4:I4,N4:O4,R4)&gt;2.9,(STDEV(E4,H4:I4,N4:O4,R4)/(SQRT(COUNT(E4,H4:I4,N4:O4,R4)))),"")</f>
        <v>19.86541134487868</v>
      </c>
    </row>
    <row r="5" spans="1:25" x14ac:dyDescent="0.3">
      <c r="A5" s="7">
        <v>1990</v>
      </c>
      <c r="B5" s="5">
        <v>8.5</v>
      </c>
      <c r="C5" s="5" t="s">
        <v>33</v>
      </c>
      <c r="D5" s="5" t="s">
        <v>33</v>
      </c>
      <c r="E5" s="5" t="s">
        <v>33</v>
      </c>
      <c r="F5" s="5">
        <v>77</v>
      </c>
      <c r="G5" s="5" t="s">
        <v>33</v>
      </c>
      <c r="H5" s="5" t="s">
        <v>33</v>
      </c>
      <c r="I5" s="5">
        <v>142.33333333333334</v>
      </c>
      <c r="J5" s="5" t="s">
        <v>33</v>
      </c>
      <c r="K5" s="5">
        <v>253.5</v>
      </c>
      <c r="L5" s="5">
        <v>106</v>
      </c>
      <c r="M5" s="5">
        <v>172</v>
      </c>
      <c r="N5" s="5" t="s">
        <v>33</v>
      </c>
      <c r="O5" s="5">
        <v>58.857142857142854</v>
      </c>
      <c r="P5" s="5" t="s">
        <v>33</v>
      </c>
      <c r="Q5" s="5" t="s">
        <v>33</v>
      </c>
      <c r="R5" s="5" t="s">
        <v>33</v>
      </c>
      <c r="S5" s="5" t="s">
        <v>33</v>
      </c>
      <c r="T5" t="str">
        <f>IF(COUNT(B5,G5,J5,M5,P5)&gt;2.9,AVERAGE(B5,G5,J5,M5,P5),"")</f>
        <v/>
      </c>
      <c r="U5" t="str">
        <f>IF(COUNT(B5,G5,J5,M5,P5)&gt;2.9,(STDEV(B5,G5,J5,M5,P5)/(SQRT(COUNT(B5,G5,J5,M5,P5)))),"")</f>
        <v/>
      </c>
      <c r="V5" t="str">
        <f>IF(COUNT(C5:D5,F5,K5:L5,Q5,S5)&gt;3.9,AVERAGE(C5:D5,F5,K5:L5,Q5,S5),"")</f>
        <v/>
      </c>
      <c r="W5" t="str">
        <f>IF(COUNT(C5:D5,F5,K5:L5,Q5,S5)&gt;3.9,(STDEV(C5:D5,F5,K5:L5,Q5,S5)/(SQRT(COUNT(C5:D5,F5,K5:L5,Q5,S5)))),"")</f>
        <v/>
      </c>
      <c r="X5" t="str">
        <f>IF(COUNT(E5,H5:I5,N5:O5,R5)&gt;2.9,AVERAGE(E5,H5:I5,N5:O5,R5),"")</f>
        <v/>
      </c>
      <c r="Y5" t="str">
        <f>IF(COUNT(E5,H5:I5,N5:O5,R5)&gt;2.9,(STDEV(E5,H5:I5,N5:O5,R5)/(SQRT(COUNT(E5,H5:I5,N5:O5,R5)))),"")</f>
        <v/>
      </c>
    </row>
    <row r="6" spans="1:25" x14ac:dyDescent="0.3">
      <c r="A6" s="7">
        <v>1991</v>
      </c>
      <c r="B6" s="5">
        <v>38</v>
      </c>
      <c r="C6" s="5" t="s">
        <v>33</v>
      </c>
      <c r="D6" s="5" t="s">
        <v>33</v>
      </c>
      <c r="E6" s="5" t="s">
        <v>33</v>
      </c>
      <c r="F6" s="5" t="s">
        <v>33</v>
      </c>
      <c r="G6" s="5" t="s">
        <v>33</v>
      </c>
      <c r="H6" s="5">
        <v>5</v>
      </c>
      <c r="I6" s="5">
        <v>50.25</v>
      </c>
      <c r="J6" s="5" t="s">
        <v>33</v>
      </c>
      <c r="K6" s="5">
        <v>138.19999999999999</v>
      </c>
      <c r="L6" s="5" t="s">
        <v>33</v>
      </c>
      <c r="M6" s="5">
        <v>35</v>
      </c>
      <c r="N6" s="5" t="s">
        <v>33</v>
      </c>
      <c r="O6" s="5">
        <v>46.5</v>
      </c>
      <c r="P6" s="5" t="s">
        <v>33</v>
      </c>
      <c r="Q6" s="5" t="s">
        <v>33</v>
      </c>
      <c r="R6" s="5">
        <v>5</v>
      </c>
      <c r="S6" s="5">
        <v>85</v>
      </c>
      <c r="T6" t="str">
        <f>IF(COUNT(B6,G6,J6,M6,P6)&gt;2.9,AVERAGE(B6,G6,J6,M6,P6),"")</f>
        <v/>
      </c>
      <c r="U6" t="str">
        <f>IF(COUNT(B6,G6,J6,M6,P6)&gt;2.9,(STDEV(B6,G6,J6,M6,P6)/(SQRT(COUNT(B6,G6,J6,M6,P6)))),"")</f>
        <v/>
      </c>
      <c r="V6" t="str">
        <f>IF(COUNT(C6:D6,F6,K6:L6,Q6,S6)&gt;3.9,AVERAGE(C6:D6,F6,K6:L6,Q6,S6),"")</f>
        <v/>
      </c>
      <c r="W6" t="str">
        <f>IF(COUNT(C6:D6,F6,K6:L6,Q6,S6)&gt;3.9,(STDEV(C6:D6,F6,K6:L6,Q6,S6)/(SQRT(COUNT(C6:D6,F6,K6:L6,Q6,S6)))),"")</f>
        <v/>
      </c>
      <c r="X6">
        <f>IF(COUNT(E6,H6:I6,N6:O6,R6)&gt;2.9,AVERAGE(E6,H6:I6,N6:O6,R6),"")</f>
        <v>26.6875</v>
      </c>
      <c r="Y6">
        <f>IF(COUNT(E6,H6:I6,N6:O6,R6)&gt;2.9,(STDEV(E6,H6:I6,N6:O6,R6)/(SQRT(COUNT(E6,H6:I6,N6:O6,R6)))),"")</f>
        <v>12.544659803411703</v>
      </c>
    </row>
    <row r="7" spans="1:25" x14ac:dyDescent="0.3">
      <c r="A7" s="7">
        <v>1992</v>
      </c>
      <c r="B7" s="5">
        <v>120</v>
      </c>
      <c r="C7" s="5">
        <v>100</v>
      </c>
      <c r="D7" s="5" t="s">
        <v>33</v>
      </c>
      <c r="E7" s="5">
        <v>55</v>
      </c>
      <c r="F7" s="5">
        <v>50.125</v>
      </c>
      <c r="G7" s="5" t="s">
        <v>33</v>
      </c>
      <c r="H7" s="5">
        <v>54</v>
      </c>
      <c r="I7" s="5">
        <v>34</v>
      </c>
      <c r="J7" s="5">
        <v>22.333333333333332</v>
      </c>
      <c r="K7" s="5">
        <v>135</v>
      </c>
      <c r="L7" s="5">
        <v>216.2</v>
      </c>
      <c r="M7" s="5">
        <v>206</v>
      </c>
      <c r="N7" s="5">
        <v>5</v>
      </c>
      <c r="O7" s="5">
        <v>110</v>
      </c>
      <c r="P7" s="5">
        <v>95</v>
      </c>
      <c r="Q7" s="5">
        <v>90</v>
      </c>
      <c r="R7" s="5">
        <v>5</v>
      </c>
      <c r="S7" s="5">
        <v>350</v>
      </c>
      <c r="T7">
        <f>IF(COUNT(B7,G7,J7,M7,P7)&gt;2.9,AVERAGE(B7,G7,J7,M7,P7),"")</f>
        <v>110.83333333333334</v>
      </c>
      <c r="U7">
        <f>IF(COUNT(B7,G7,J7,M7,P7)&gt;2.9,(STDEV(B7,G7,J7,M7,P7)/(SQRT(COUNT(B7,G7,J7,M7,P7)))),"")</f>
        <v>37.885426690952755</v>
      </c>
      <c r="V7">
        <f>IF(COUNT(C7:D7,F7,K7:L7,Q7,S7)&gt;3.9,AVERAGE(C7:D7,F7,K7:L7,Q7,S7),"")</f>
        <v>156.88750000000002</v>
      </c>
      <c r="W7">
        <f>IF(COUNT(C7:D7,F7,K7:L7,Q7,S7)&gt;3.9,(STDEV(C7:D7,F7,K7:L7,Q7,S7)/(SQRT(COUNT(C7:D7,F7,K7:L7,Q7,S7)))),"")</f>
        <v>44.86937696896775</v>
      </c>
      <c r="X7">
        <f>IF(COUNT(E7,H7:I7,N7:O7,R7)&gt;2.9,AVERAGE(E7,H7:I7,N7:O7,R7),"")</f>
        <v>43.833333333333336</v>
      </c>
      <c r="Y7">
        <f>IF(COUNT(E7,H7:I7,N7:O7,R7)&gt;2.9,(STDEV(E7,H7:I7,N7:O7,R7)/(SQRT(COUNT(E7,H7:I7,N7:O7,R7)))),"")</f>
        <v>16.040400382922009</v>
      </c>
    </row>
    <row r="8" spans="1:25" x14ac:dyDescent="0.3">
      <c r="A8" s="7">
        <v>1993</v>
      </c>
      <c r="B8"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row>
    <row r="9" spans="1:25" x14ac:dyDescent="0.3">
      <c r="A9" s="7">
        <v>1994</v>
      </c>
      <c r="B9"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row>
    <row r="10" spans="1:25" x14ac:dyDescent="0.3">
      <c r="A10" s="7">
        <v>1995</v>
      </c>
      <c r="B10"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row>
    <row r="11" spans="1:25" x14ac:dyDescent="0.3">
      <c r="A11" s="7">
        <v>1996</v>
      </c>
      <c r="B11"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row>
    <row r="12" spans="1:25" x14ac:dyDescent="0.3">
      <c r="A12" s="7">
        <v>1997</v>
      </c>
      <c r="B12" t="s">
        <v>33</v>
      </c>
      <c r="C12" s="5" t="s">
        <v>33</v>
      </c>
      <c r="D12" s="5" t="s">
        <v>33</v>
      </c>
      <c r="E12" s="5" t="s">
        <v>33</v>
      </c>
      <c r="F12" s="5" t="s">
        <v>33</v>
      </c>
      <c r="G12" s="5" t="s">
        <v>33</v>
      </c>
      <c r="H12" s="5" t="s">
        <v>33</v>
      </c>
      <c r="I12" s="5" t="s">
        <v>33</v>
      </c>
      <c r="J12" s="5" t="s">
        <v>33</v>
      </c>
      <c r="K12" s="5" t="s">
        <v>33</v>
      </c>
      <c r="L12" s="5" t="s">
        <v>33</v>
      </c>
      <c r="M12" s="5" t="s">
        <v>33</v>
      </c>
      <c r="N12" s="5" t="s">
        <v>33</v>
      </c>
      <c r="O12" s="5" t="s">
        <v>33</v>
      </c>
      <c r="P12" s="5" t="s">
        <v>33</v>
      </c>
      <c r="Q12" s="5" t="s">
        <v>33</v>
      </c>
      <c r="R12" s="5" t="s">
        <v>33</v>
      </c>
      <c r="S12" s="5" t="s">
        <v>33</v>
      </c>
    </row>
    <row r="13" spans="1:25" x14ac:dyDescent="0.3">
      <c r="A13" s="7">
        <v>1998</v>
      </c>
      <c r="B13"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row>
    <row r="14" spans="1:25" x14ac:dyDescent="0.3">
      <c r="A14" s="7">
        <v>1999</v>
      </c>
      <c r="B14" s="5" t="s">
        <v>33</v>
      </c>
      <c r="C14" s="5">
        <v>8.3333333333333339</v>
      </c>
      <c r="D14" s="5">
        <v>12.5</v>
      </c>
      <c r="E14" s="5" t="s">
        <v>33</v>
      </c>
      <c r="F14" s="5">
        <v>13.333333333333334</v>
      </c>
      <c r="G14" s="5">
        <v>11.25</v>
      </c>
      <c r="H14" s="5" t="s">
        <v>33</v>
      </c>
      <c r="I14" s="5" t="s">
        <v>33</v>
      </c>
      <c r="J14" s="5">
        <v>5</v>
      </c>
      <c r="K14" s="5">
        <v>80</v>
      </c>
      <c r="L14" s="5">
        <v>30.833333333333332</v>
      </c>
      <c r="M14" s="5">
        <v>70</v>
      </c>
      <c r="N14" s="5">
        <v>29.166666666666668</v>
      </c>
      <c r="O14" s="5">
        <v>6.666666666666667</v>
      </c>
      <c r="P14" s="5">
        <v>15</v>
      </c>
      <c r="Q14" s="5">
        <v>40</v>
      </c>
      <c r="R14" s="5">
        <v>30</v>
      </c>
      <c r="S14" s="5">
        <v>132.5</v>
      </c>
      <c r="T14">
        <f t="shared" ref="T14" si="0">IF(COUNT(B14,G14,J14,M14,P14)&gt;2.9,AVERAGE(B14,G14,J14,M14,P14),"")</f>
        <v>25.3125</v>
      </c>
      <c r="U14">
        <f>IF(COUNT(B14,G14,J14,M14,P14)&gt;2.9,(STDEV(B14,G14,J14,M14,P14)/(SQRT(COUNT(B14,G14,J14,M14,P14)))),"")</f>
        <v>15.037929475717947</v>
      </c>
      <c r="V14">
        <f t="shared" ref="V14" si="1">IF(COUNT(C14:D14,F14,K14:L14,Q14,S14)&gt;3.9,AVERAGE(C14:D14,F14,K14:L14,Q14,S14),"")</f>
        <v>45.357142857142854</v>
      </c>
      <c r="W14">
        <f t="shared" ref="W14" si="2">IF(COUNT(C14:D14,F14,K14:L14,Q14,S14)&gt;3.9,(STDEV(C14:D14,F14,K14:L14,Q14,S14)/(SQRT(COUNT(C14:D14,F14,K14:L14,Q14,S14)))),"")</f>
        <v>17.25820978516202</v>
      </c>
      <c r="X14">
        <f t="shared" ref="X14" si="3">IF(COUNT(E14,H14:I14,N14:O14,R14)&gt;2.9,AVERAGE(E14,H14:I14,N14:O14,R14),"")</f>
        <v>21.944444444444446</v>
      </c>
      <c r="Y14">
        <f t="shared" ref="Y14" si="4">IF(COUNT(E14,H14:I14,N14:O14,R14)&gt;2.9,(STDEV(E14,H14:I14,N14:O14,R14)/(SQRT(COUNT(E14,H14:I14,N14:O14,R14)))),"")</f>
        <v>7.6426758289986658</v>
      </c>
    </row>
    <row r="15" spans="1:25"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row>
    <row r="16" spans="1:25"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row>
    <row r="17" spans="1:25"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row>
    <row r="18" spans="1:25" x14ac:dyDescent="0.3">
      <c r="A18" s="7">
        <v>2003</v>
      </c>
      <c r="B18" s="5" t="s">
        <v>33</v>
      </c>
      <c r="C18" s="5" t="s">
        <v>33</v>
      </c>
      <c r="D18" s="5" t="s">
        <v>33</v>
      </c>
      <c r="E18" s="5" t="s">
        <v>33</v>
      </c>
      <c r="F18" s="5" t="s">
        <v>33</v>
      </c>
      <c r="G18" s="5" t="s">
        <v>33</v>
      </c>
      <c r="H18" s="5" t="s">
        <v>33</v>
      </c>
      <c r="I18" s="5" t="s">
        <v>33</v>
      </c>
      <c r="J18" s="5" t="s">
        <v>33</v>
      </c>
      <c r="K18" s="5">
        <v>358.38</v>
      </c>
      <c r="L18" s="5" t="s">
        <v>33</v>
      </c>
      <c r="M18" s="5" t="s">
        <v>33</v>
      </c>
      <c r="N18" s="5" t="s">
        <v>33</v>
      </c>
      <c r="O18" s="5" t="s">
        <v>33</v>
      </c>
      <c r="P18" s="5" t="s">
        <v>33</v>
      </c>
      <c r="Q18" s="5" t="s">
        <v>33</v>
      </c>
      <c r="R18" s="5" t="s">
        <v>33</v>
      </c>
      <c r="S18" s="5"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row>
    <row r="20" spans="1:25"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row>
    <row r="21" spans="1:25" x14ac:dyDescent="0.3">
      <c r="A21" s="7">
        <v>2006</v>
      </c>
      <c r="B21" s="5" t="s">
        <v>33</v>
      </c>
      <c r="C21" s="5">
        <v>105.71428571428571</v>
      </c>
      <c r="D21" s="5" t="s">
        <v>33</v>
      </c>
      <c r="E21" s="5" t="s">
        <v>33</v>
      </c>
      <c r="F21" s="5" t="s">
        <v>33</v>
      </c>
      <c r="G21" s="5" t="s">
        <v>33</v>
      </c>
      <c r="H21" s="5" t="s">
        <v>33</v>
      </c>
      <c r="I21" s="5" t="s">
        <v>33</v>
      </c>
      <c r="J21" s="5" t="s">
        <v>33</v>
      </c>
      <c r="K21" s="5" t="s">
        <v>33</v>
      </c>
      <c r="L21" s="5">
        <v>192</v>
      </c>
      <c r="M21" s="5" t="s">
        <v>33</v>
      </c>
      <c r="N21" s="5">
        <v>85</v>
      </c>
      <c r="O21" s="5">
        <v>46.666666666666664</v>
      </c>
      <c r="P21" s="5" t="s">
        <v>33</v>
      </c>
      <c r="Q21" s="5">
        <v>105</v>
      </c>
      <c r="R21" s="5">
        <v>56.666666666666664</v>
      </c>
      <c r="S21" s="5" t="s">
        <v>33</v>
      </c>
      <c r="T21" t="str">
        <f t="shared" ref="T21:T33" si="5">IF(COUNT(B21,G21,J21,M21,P21)&gt;2.9,AVERAGE(B21,G21,J21,M21,P21),"")</f>
        <v/>
      </c>
      <c r="U21" t="str">
        <f t="shared" ref="U21:U33" si="6">IF(COUNT(B21,G21,J21,M21,P21)&gt;2.9,(STDEV(B21,G21,J21,M21,P21)/(SQRT(COUNT(B21,G21,J21,M21,P21)))),"")</f>
        <v/>
      </c>
      <c r="V21" t="str">
        <f t="shared" ref="V21:V33" si="7">IF(COUNT(C21:D21,F21,K21:L21,Q21,S21)&gt;3.9,AVERAGE(C21:D21,F21,K21:L21,Q21,S21),"")</f>
        <v/>
      </c>
      <c r="W21" t="str">
        <f t="shared" ref="W21:W33" si="8">IF(COUNT(C21:D21,F21,K21:L21,Q21,S21)&gt;3.9,(STDEV(C21:D21,F21,K21:L21,Q21,S21)/(SQRT(COUNT(C21:D21,F21,K21:L21,Q21,S21)))),"")</f>
        <v/>
      </c>
      <c r="X21">
        <f t="shared" ref="X21:X33" si="9">IF(COUNT(E21,H21:I21,N21:O21,R21)&gt;2.9,AVERAGE(E21,H21:I21,N21:O21,R21),"")</f>
        <v>62.777777777777771</v>
      </c>
      <c r="Y21">
        <f t="shared" ref="Y21:Y33" si="10">IF(COUNT(E21,H21:I21,N21:O21,R21)&gt;2.9,(STDEV(E21,H21:I21,N21:O21,R21)/(SQRT(COUNT(E21,H21:I21,N21:O21,R21)))),"")</f>
        <v>11.479987955428806</v>
      </c>
    </row>
    <row r="22" spans="1:25" x14ac:dyDescent="0.3">
      <c r="A22" s="7">
        <v>2007</v>
      </c>
      <c r="B22" s="5">
        <v>9</v>
      </c>
      <c r="C22" s="5">
        <v>9</v>
      </c>
      <c r="D22" s="5">
        <v>26</v>
      </c>
      <c r="E22" s="5">
        <v>104</v>
      </c>
      <c r="F22" s="5">
        <v>89</v>
      </c>
      <c r="G22" s="5">
        <v>9</v>
      </c>
      <c r="H22" s="5">
        <v>9</v>
      </c>
      <c r="I22" s="5" t="s">
        <v>33</v>
      </c>
      <c r="J22" s="5">
        <v>9</v>
      </c>
      <c r="K22" s="5">
        <v>154</v>
      </c>
      <c r="L22" s="5">
        <v>9</v>
      </c>
      <c r="M22" s="5">
        <v>106</v>
      </c>
      <c r="N22" s="5">
        <v>63</v>
      </c>
      <c r="O22" s="5">
        <v>9</v>
      </c>
      <c r="P22" s="5">
        <v>9</v>
      </c>
      <c r="Q22" s="5">
        <v>9</v>
      </c>
      <c r="R22" s="5">
        <v>202.33333333333334</v>
      </c>
      <c r="S22" s="5">
        <v>103</v>
      </c>
      <c r="T22">
        <f t="shared" si="5"/>
        <v>28.4</v>
      </c>
      <c r="U22">
        <f t="shared" si="6"/>
        <v>19.399999999999999</v>
      </c>
      <c r="V22">
        <f t="shared" si="7"/>
        <v>57</v>
      </c>
      <c r="W22">
        <f t="shared" si="8"/>
        <v>22.050807133483687</v>
      </c>
      <c r="X22">
        <f t="shared" si="9"/>
        <v>77.466666666666669</v>
      </c>
      <c r="Y22">
        <f t="shared" si="10"/>
        <v>35.972458600681961</v>
      </c>
    </row>
    <row r="23" spans="1:25" x14ac:dyDescent="0.3">
      <c r="A23" s="7">
        <v>2008</v>
      </c>
      <c r="B23" s="5">
        <v>1.9</v>
      </c>
      <c r="C23" s="5" t="s">
        <v>33</v>
      </c>
      <c r="D23" s="5">
        <v>4.5</v>
      </c>
      <c r="E23" s="5" t="s">
        <v>33</v>
      </c>
      <c r="F23" s="5">
        <v>21</v>
      </c>
      <c r="G23" s="5">
        <v>4.5</v>
      </c>
      <c r="H23" s="5">
        <v>64.5</v>
      </c>
      <c r="I23" s="5">
        <v>99</v>
      </c>
      <c r="J23" s="5">
        <v>4</v>
      </c>
      <c r="K23" s="5">
        <v>150</v>
      </c>
      <c r="L23" s="5">
        <v>0.7</v>
      </c>
      <c r="M23" s="5">
        <v>22</v>
      </c>
      <c r="N23" s="5">
        <v>201.66666666666666</v>
      </c>
      <c r="O23" s="5">
        <v>0.7</v>
      </c>
      <c r="P23" s="5">
        <v>24</v>
      </c>
      <c r="Q23" s="5">
        <v>10.35</v>
      </c>
      <c r="R23" s="5">
        <v>1545</v>
      </c>
      <c r="S23" s="5">
        <v>160</v>
      </c>
      <c r="T23">
        <f t="shared" si="5"/>
        <v>11.28</v>
      </c>
      <c r="U23">
        <f t="shared" si="6"/>
        <v>4.8149143294559256</v>
      </c>
      <c r="V23">
        <f t="shared" si="7"/>
        <v>57.758333333333326</v>
      </c>
      <c r="W23">
        <f t="shared" si="8"/>
        <v>30.90453692870641</v>
      </c>
      <c r="X23">
        <f t="shared" si="9"/>
        <v>382.17333333333329</v>
      </c>
      <c r="Y23">
        <f t="shared" si="10"/>
        <v>292.52127280668736</v>
      </c>
    </row>
    <row r="24" spans="1:25" x14ac:dyDescent="0.3">
      <c r="A24" s="7">
        <v>2009</v>
      </c>
      <c r="B24" s="5">
        <v>46.666666666666664</v>
      </c>
      <c r="C24" s="5">
        <v>505</v>
      </c>
      <c r="D24" s="5">
        <v>133.5</v>
      </c>
      <c r="E24" s="5">
        <v>153.33333333333334</v>
      </c>
      <c r="F24" s="5">
        <v>183.33333333333334</v>
      </c>
      <c r="G24" s="5">
        <v>8.6999999999999993</v>
      </c>
      <c r="H24" s="5">
        <v>168.5</v>
      </c>
      <c r="I24" s="5">
        <v>61</v>
      </c>
      <c r="J24" s="5">
        <v>89</v>
      </c>
      <c r="K24" s="5">
        <v>886.66666666666663</v>
      </c>
      <c r="L24" s="5">
        <v>46.5</v>
      </c>
      <c r="M24" s="5">
        <v>390</v>
      </c>
      <c r="N24" s="5">
        <v>243</v>
      </c>
      <c r="O24" s="5">
        <v>17.533333333333335</v>
      </c>
      <c r="P24" s="5">
        <v>30</v>
      </c>
      <c r="Q24" s="5">
        <v>126.66666666666667</v>
      </c>
      <c r="R24" s="5">
        <v>244.33333333333334</v>
      </c>
      <c r="S24" s="5">
        <v>1230</v>
      </c>
      <c r="T24">
        <f t="shared" si="5"/>
        <v>112.87333333333333</v>
      </c>
      <c r="U24">
        <f t="shared" si="6"/>
        <v>70.523939513079142</v>
      </c>
      <c r="V24">
        <f t="shared" si="7"/>
        <v>444.52380952380958</v>
      </c>
      <c r="W24">
        <f t="shared" si="8"/>
        <v>171.86185708699523</v>
      </c>
      <c r="X24">
        <f t="shared" si="9"/>
        <v>147.95000000000002</v>
      </c>
      <c r="Y24">
        <f t="shared" si="10"/>
        <v>38.010674670267157</v>
      </c>
    </row>
    <row r="25" spans="1:25" x14ac:dyDescent="0.3">
      <c r="A25" s="7">
        <v>2010</v>
      </c>
      <c r="B25" s="5" t="s">
        <v>33</v>
      </c>
      <c r="C25" s="5" t="s">
        <v>33</v>
      </c>
      <c r="D25" s="5" t="s">
        <v>33</v>
      </c>
      <c r="E25" s="5" t="s">
        <v>33</v>
      </c>
      <c r="F25" s="5">
        <v>19.5</v>
      </c>
      <c r="G25" s="5" t="s">
        <v>33</v>
      </c>
      <c r="H25" s="5">
        <v>40.5</v>
      </c>
      <c r="I25" s="5">
        <v>86</v>
      </c>
      <c r="J25" s="5" t="s">
        <v>33</v>
      </c>
      <c r="K25" s="5">
        <v>219.66666666666666</v>
      </c>
      <c r="L25" s="5" t="s">
        <v>33</v>
      </c>
      <c r="M25" s="5">
        <v>250</v>
      </c>
      <c r="N25" s="5">
        <v>124.5</v>
      </c>
      <c r="O25" s="5" t="s">
        <v>33</v>
      </c>
      <c r="P25" s="5">
        <v>47</v>
      </c>
      <c r="Q25" s="5" t="s">
        <v>33</v>
      </c>
      <c r="R25" s="5">
        <v>245</v>
      </c>
      <c r="S25" s="5" t="s">
        <v>33</v>
      </c>
      <c r="T25" t="str">
        <f t="shared" si="5"/>
        <v/>
      </c>
      <c r="U25" t="str">
        <f t="shared" si="6"/>
        <v/>
      </c>
      <c r="V25" t="str">
        <f t="shared" si="7"/>
        <v/>
      </c>
      <c r="W25" t="str">
        <f t="shared" si="8"/>
        <v/>
      </c>
      <c r="X25">
        <f t="shared" si="9"/>
        <v>124</v>
      </c>
      <c r="Y25">
        <f t="shared" si="10"/>
        <v>43.834442318037233</v>
      </c>
    </row>
    <row r="26" spans="1:25" x14ac:dyDescent="0.3">
      <c r="A26" s="7">
        <v>2011</v>
      </c>
      <c r="B26" s="5" t="s">
        <v>33</v>
      </c>
      <c r="C26" s="5">
        <v>200</v>
      </c>
      <c r="D26" s="5" t="s">
        <v>33</v>
      </c>
      <c r="E26" s="5" t="s">
        <v>33</v>
      </c>
      <c r="F26" s="5" t="s">
        <v>33</v>
      </c>
      <c r="G26" s="5" t="s">
        <v>33</v>
      </c>
      <c r="H26" s="5" t="s">
        <v>33</v>
      </c>
      <c r="I26" s="5" t="s">
        <v>33</v>
      </c>
      <c r="J26" s="5" t="s">
        <v>33</v>
      </c>
      <c r="K26" s="5" t="s">
        <v>33</v>
      </c>
      <c r="L26" s="5">
        <v>8.3000000000000007</v>
      </c>
      <c r="M26" s="5" t="s">
        <v>33</v>
      </c>
      <c r="N26" s="5" t="s">
        <v>33</v>
      </c>
      <c r="O26" s="5">
        <v>30</v>
      </c>
      <c r="P26" s="5" t="s">
        <v>33</v>
      </c>
      <c r="Q26" s="5">
        <v>15</v>
      </c>
      <c r="R26" s="5" t="s">
        <v>33</v>
      </c>
      <c r="S26" s="5" t="s">
        <v>33</v>
      </c>
      <c r="T26" t="str">
        <f t="shared" si="5"/>
        <v/>
      </c>
      <c r="U26" t="str">
        <f t="shared" si="6"/>
        <v/>
      </c>
      <c r="V26" t="str">
        <f t="shared" si="7"/>
        <v/>
      </c>
      <c r="W26" t="str">
        <f t="shared" si="8"/>
        <v/>
      </c>
      <c r="X26" t="str">
        <f t="shared" si="9"/>
        <v/>
      </c>
      <c r="Y26" t="str">
        <f t="shared" si="10"/>
        <v/>
      </c>
    </row>
    <row r="27" spans="1:25" x14ac:dyDescent="0.3">
      <c r="A27" s="7">
        <v>2012</v>
      </c>
      <c r="B27" s="5" t="s">
        <v>33</v>
      </c>
      <c r="C27" s="5" t="s">
        <v>33</v>
      </c>
      <c r="D27" s="5" t="s">
        <v>33</v>
      </c>
      <c r="E27" s="5">
        <v>33</v>
      </c>
      <c r="F27" s="5" t="s">
        <v>33</v>
      </c>
      <c r="G27" s="5" t="s">
        <v>33</v>
      </c>
      <c r="H27" s="5" t="s">
        <v>33</v>
      </c>
      <c r="I27" s="5" t="s">
        <v>33</v>
      </c>
      <c r="J27" s="5" t="s">
        <v>33</v>
      </c>
      <c r="K27" s="5" t="s">
        <v>33</v>
      </c>
      <c r="L27" s="5">
        <v>23</v>
      </c>
      <c r="M27" s="5" t="s">
        <v>33</v>
      </c>
      <c r="N27" s="5">
        <v>73</v>
      </c>
      <c r="O27" s="5" t="s">
        <v>33</v>
      </c>
      <c r="P27" s="5" t="s">
        <v>33</v>
      </c>
      <c r="Q27" s="5" t="s">
        <v>33</v>
      </c>
      <c r="R27" s="5" t="s">
        <v>33</v>
      </c>
      <c r="S27" s="5" t="s">
        <v>33</v>
      </c>
      <c r="T27" t="str">
        <f t="shared" si="5"/>
        <v/>
      </c>
      <c r="U27" t="str">
        <f t="shared" si="6"/>
        <v/>
      </c>
      <c r="V27" t="str">
        <f t="shared" si="7"/>
        <v/>
      </c>
      <c r="W27" t="str">
        <f t="shared" si="8"/>
        <v/>
      </c>
      <c r="X27" t="str">
        <f t="shared" si="9"/>
        <v/>
      </c>
      <c r="Y27" t="str">
        <f t="shared" si="10"/>
        <v/>
      </c>
    </row>
    <row r="28" spans="1:25" x14ac:dyDescent="0.3">
      <c r="A28" s="7">
        <v>2013</v>
      </c>
      <c r="B28" s="5" t="s">
        <v>33</v>
      </c>
      <c r="C28" s="5" t="s">
        <v>33</v>
      </c>
      <c r="D28" s="5" t="s">
        <v>33</v>
      </c>
      <c r="E28" s="5" t="s">
        <v>33</v>
      </c>
      <c r="F28" s="5" t="s">
        <v>33</v>
      </c>
      <c r="G28" s="5" t="s">
        <v>33</v>
      </c>
      <c r="H28" s="5">
        <v>430</v>
      </c>
      <c r="I28" s="5" t="s">
        <v>33</v>
      </c>
      <c r="J28" s="5">
        <v>10</v>
      </c>
      <c r="K28" s="5">
        <v>252.33333333333334</v>
      </c>
      <c r="L28" s="5">
        <v>13</v>
      </c>
      <c r="M28" s="5">
        <v>310</v>
      </c>
      <c r="N28" s="5" t="s">
        <v>33</v>
      </c>
      <c r="O28" s="5" t="s">
        <v>33</v>
      </c>
      <c r="P28" s="5" t="s">
        <v>33</v>
      </c>
      <c r="Q28" s="5">
        <v>85</v>
      </c>
      <c r="R28" s="5" t="s">
        <v>33</v>
      </c>
      <c r="S28" s="5" t="s">
        <v>33</v>
      </c>
      <c r="T28" t="str">
        <f t="shared" si="5"/>
        <v/>
      </c>
      <c r="U28" t="str">
        <f t="shared" si="6"/>
        <v/>
      </c>
      <c r="V28" t="str">
        <f t="shared" si="7"/>
        <v/>
      </c>
      <c r="W28" t="str">
        <f t="shared" si="8"/>
        <v/>
      </c>
      <c r="X28" t="str">
        <f t="shared" si="9"/>
        <v/>
      </c>
      <c r="Y28" t="str">
        <f t="shared" si="10"/>
        <v/>
      </c>
    </row>
    <row r="29" spans="1:25" x14ac:dyDescent="0.3">
      <c r="A29" s="7">
        <v>2014</v>
      </c>
      <c r="B29" s="5" t="s">
        <v>33</v>
      </c>
      <c r="C29" s="5">
        <v>36.549999999999997</v>
      </c>
      <c r="D29" s="5" t="s">
        <v>33</v>
      </c>
      <c r="E29" s="5" t="s">
        <v>33</v>
      </c>
      <c r="F29" s="5" t="s">
        <v>33</v>
      </c>
      <c r="G29" s="5">
        <v>3.5</v>
      </c>
      <c r="H29" s="5" t="s">
        <v>33</v>
      </c>
      <c r="I29" s="5" t="s">
        <v>33</v>
      </c>
      <c r="J29" s="5">
        <v>10.6</v>
      </c>
      <c r="K29" s="5">
        <v>140.25</v>
      </c>
      <c r="L29" s="5">
        <v>12.1</v>
      </c>
      <c r="M29" s="5">
        <v>308</v>
      </c>
      <c r="N29" s="5">
        <v>86.75</v>
      </c>
      <c r="O29" s="5">
        <v>14.3</v>
      </c>
      <c r="P29" s="5" t="s">
        <v>33</v>
      </c>
      <c r="Q29" s="5" t="s">
        <v>33</v>
      </c>
      <c r="R29" s="5">
        <v>127</v>
      </c>
      <c r="S29" s="5">
        <v>376.15</v>
      </c>
      <c r="T29">
        <f t="shared" si="5"/>
        <v>107.36666666666667</v>
      </c>
      <c r="U29">
        <f t="shared" si="6"/>
        <v>100.33760234550378</v>
      </c>
      <c r="V29">
        <f>IF(COUNT(C29:D29,F29,K29:L29,Q29,S29)&gt;3.9,AVERAGE(C29:D29,F29,K29:L29,Q29,S29),"")</f>
        <v>141.26249999999999</v>
      </c>
      <c r="W29">
        <f t="shared" si="8"/>
        <v>83.076682385913799</v>
      </c>
      <c r="X29">
        <f t="shared" si="9"/>
        <v>76.016666666666666</v>
      </c>
      <c r="Y29">
        <f>IF(COUNT(E29,H29:I29,N29:O29,R29)&gt;2.9,(STDEV(E29,H29:I29,N29:O29,R29)/(SQRT(COUNT(E29,H29:I29,N29:O29,R29)))),"")</f>
        <v>32.973352035309425</v>
      </c>
    </row>
    <row r="30" spans="1:25" x14ac:dyDescent="0.3">
      <c r="A30" s="7">
        <v>2015</v>
      </c>
      <c r="B30" s="5" t="s">
        <v>33</v>
      </c>
      <c r="C30" s="5">
        <v>63</v>
      </c>
      <c r="D30" s="5">
        <v>5.333333333333333</v>
      </c>
      <c r="E30" s="5">
        <v>2</v>
      </c>
      <c r="F30" s="5">
        <v>24</v>
      </c>
      <c r="G30" s="5">
        <v>2</v>
      </c>
      <c r="H30" s="5" t="s">
        <v>33</v>
      </c>
      <c r="I30" s="5" t="s">
        <v>33</v>
      </c>
      <c r="J30" s="5" t="s">
        <v>33</v>
      </c>
      <c r="K30" s="5">
        <v>217</v>
      </c>
      <c r="L30" s="5">
        <v>53</v>
      </c>
      <c r="M30" s="5" t="s">
        <v>33</v>
      </c>
      <c r="N30" s="5" t="s">
        <v>33</v>
      </c>
      <c r="O30" s="5">
        <v>35</v>
      </c>
      <c r="P30" s="5">
        <v>2</v>
      </c>
      <c r="Q30" s="5">
        <v>2</v>
      </c>
      <c r="R30" s="5">
        <v>47.5</v>
      </c>
      <c r="S30" s="5">
        <v>277</v>
      </c>
      <c r="T30" t="str">
        <f t="shared" si="5"/>
        <v/>
      </c>
      <c r="U30" t="str">
        <f t="shared" si="6"/>
        <v/>
      </c>
      <c r="V30">
        <f t="shared" si="7"/>
        <v>91.619047619047606</v>
      </c>
      <c r="W30">
        <f>IF(COUNT(C30:D30,F30,K30:L30,Q30,S30)&gt;3.9,(STDEV(C30:D30,F30,K30:L30,Q30,S30)/(SQRT(COUNT(C30:D30,F30,K30:L30,Q30,S30)))),"")</f>
        <v>41.532000065954669</v>
      </c>
      <c r="X30">
        <f t="shared" si="9"/>
        <v>28.166666666666668</v>
      </c>
      <c r="Y30">
        <f t="shared" si="10"/>
        <v>13.571825391024026</v>
      </c>
    </row>
    <row r="31" spans="1:25" x14ac:dyDescent="0.3">
      <c r="A31" s="7">
        <v>2016</v>
      </c>
      <c r="B31" s="5" t="s">
        <v>33</v>
      </c>
      <c r="C31" s="5">
        <v>10</v>
      </c>
      <c r="D31" s="5" t="s">
        <v>33</v>
      </c>
      <c r="E31" s="5" t="s">
        <v>33</v>
      </c>
      <c r="F31" s="5" t="s">
        <v>33</v>
      </c>
      <c r="G31" s="5">
        <v>16</v>
      </c>
      <c r="H31" s="5">
        <v>195</v>
      </c>
      <c r="I31" s="5" t="s">
        <v>33</v>
      </c>
      <c r="J31" s="5">
        <v>15</v>
      </c>
      <c r="K31" s="5">
        <v>110.5</v>
      </c>
      <c r="L31" s="5">
        <v>246</v>
      </c>
      <c r="M31" s="5" t="s">
        <v>33</v>
      </c>
      <c r="N31" s="5">
        <v>88</v>
      </c>
      <c r="O31" s="5" t="s">
        <v>33</v>
      </c>
      <c r="P31" s="5">
        <v>75</v>
      </c>
      <c r="Q31" s="5" t="s">
        <v>33</v>
      </c>
      <c r="R31" s="5">
        <v>87.5</v>
      </c>
      <c r="S31" s="5">
        <v>907</v>
      </c>
      <c r="T31">
        <f t="shared" si="5"/>
        <v>35.333333333333336</v>
      </c>
      <c r="U31">
        <f t="shared" si="6"/>
        <v>19.835434062415789</v>
      </c>
      <c r="V31">
        <f t="shared" si="7"/>
        <v>318.375</v>
      </c>
      <c r="W31">
        <f t="shared" si="8"/>
        <v>202.07768462895649</v>
      </c>
      <c r="X31">
        <f t="shared" si="9"/>
        <v>123.5</v>
      </c>
      <c r="Y31">
        <f t="shared" si="10"/>
        <v>35.750291374103981</v>
      </c>
    </row>
    <row r="32" spans="1:25" x14ac:dyDescent="0.3">
      <c r="A32" s="7">
        <v>2017</v>
      </c>
      <c r="B32" s="5">
        <v>13</v>
      </c>
      <c r="C32" s="5">
        <v>76</v>
      </c>
      <c r="D32" s="5">
        <v>30.333333333333332</v>
      </c>
      <c r="E32" s="5" t="s">
        <v>33</v>
      </c>
      <c r="F32" s="5" t="s">
        <v>33</v>
      </c>
      <c r="G32" s="5">
        <v>9</v>
      </c>
      <c r="H32" s="5">
        <v>58</v>
      </c>
      <c r="I32" s="5">
        <v>37</v>
      </c>
      <c r="J32" s="5">
        <v>2</v>
      </c>
      <c r="K32" s="5">
        <v>266.66666666666669</v>
      </c>
      <c r="L32" s="5">
        <v>2</v>
      </c>
      <c r="M32" s="5">
        <v>14</v>
      </c>
      <c r="N32" s="5">
        <v>97</v>
      </c>
      <c r="O32" s="5">
        <v>9</v>
      </c>
      <c r="P32" s="5" t="s">
        <v>33</v>
      </c>
      <c r="Q32" s="5">
        <v>26</v>
      </c>
      <c r="R32" s="5">
        <v>100</v>
      </c>
      <c r="S32" s="5">
        <v>79</v>
      </c>
      <c r="T32">
        <f t="shared" si="5"/>
        <v>9.5</v>
      </c>
      <c r="U32">
        <f t="shared" si="6"/>
        <v>2.7233557730613653</v>
      </c>
      <c r="V32">
        <f t="shared" si="7"/>
        <v>80</v>
      </c>
      <c r="W32">
        <f t="shared" si="8"/>
        <v>39.297252754792858</v>
      </c>
      <c r="X32">
        <f>IF(COUNT(E32,H32:I32,N32:O32,R32)&gt;2.9,AVERAGE(E32,H32:I32,N32:O32,R32),"")</f>
        <v>60.2</v>
      </c>
      <c r="Y32">
        <f t="shared" si="10"/>
        <v>17.468256925062668</v>
      </c>
    </row>
    <row r="33" spans="1:25" x14ac:dyDescent="0.3">
      <c r="A33" s="7">
        <v>2018</v>
      </c>
      <c r="B33" s="5" t="s">
        <v>33</v>
      </c>
      <c r="C33" s="5">
        <v>201</v>
      </c>
      <c r="D33" s="5" t="s">
        <v>33</v>
      </c>
      <c r="E33" s="5">
        <v>140.33333333333334</v>
      </c>
      <c r="F33" s="5">
        <v>75</v>
      </c>
      <c r="G33" s="5" t="s">
        <v>33</v>
      </c>
      <c r="H33" s="5">
        <v>123</v>
      </c>
      <c r="I33" s="5">
        <v>69</v>
      </c>
      <c r="J33" s="5">
        <v>46</v>
      </c>
      <c r="K33" s="5">
        <v>155</v>
      </c>
      <c r="L33" s="5">
        <v>105</v>
      </c>
      <c r="M33" s="5" t="s">
        <v>33</v>
      </c>
      <c r="N33" s="5">
        <v>98</v>
      </c>
      <c r="O33" s="5">
        <v>45</v>
      </c>
      <c r="P33" s="5">
        <v>40.5</v>
      </c>
      <c r="Q33" s="5">
        <v>41</v>
      </c>
      <c r="R33" s="5">
        <v>146</v>
      </c>
      <c r="S33" s="5">
        <v>381</v>
      </c>
      <c r="T33" t="str">
        <f t="shared" si="5"/>
        <v/>
      </c>
      <c r="U33" t="str">
        <f t="shared" si="6"/>
        <v/>
      </c>
      <c r="V33">
        <f t="shared" si="7"/>
        <v>159.66666666666666</v>
      </c>
      <c r="W33">
        <f t="shared" si="8"/>
        <v>49.985775754486184</v>
      </c>
      <c r="X33">
        <f t="shared" si="9"/>
        <v>103.55555555555556</v>
      </c>
      <c r="Y33">
        <f t="shared" si="10"/>
        <v>16.518601560993716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zoomScale="70" zoomScaleNormal="70" workbookViewId="0"/>
  </sheetViews>
  <sheetFormatPr defaultRowHeight="14.4" x14ac:dyDescent="0.3"/>
  <cols>
    <col min="1" max="1" width="8.88671875" style="4"/>
  </cols>
  <sheetData>
    <row r="1" spans="1:30" x14ac:dyDescent="0.3">
      <c r="A1" s="1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c r="AB1" s="12"/>
      <c r="AC1" s="12"/>
      <c r="AD1" s="12"/>
    </row>
    <row r="2" spans="1:30" x14ac:dyDescent="0.3">
      <c r="A2" s="4">
        <v>1987</v>
      </c>
      <c r="B2" t="s">
        <v>33</v>
      </c>
      <c r="C2">
        <v>0.44000000000000006</v>
      </c>
      <c r="D2" t="s">
        <v>33</v>
      </c>
      <c r="E2">
        <v>1.4142857142857144</v>
      </c>
      <c r="F2">
        <v>3.3166666666666673</v>
      </c>
      <c r="G2" t="s">
        <v>33</v>
      </c>
      <c r="H2">
        <v>1.4</v>
      </c>
      <c r="I2">
        <v>1.4500000000000002</v>
      </c>
      <c r="J2" t="s">
        <v>33</v>
      </c>
      <c r="K2">
        <v>0.97983193277310932</v>
      </c>
      <c r="L2">
        <v>0.4</v>
      </c>
      <c r="M2">
        <v>8.5</v>
      </c>
      <c r="N2">
        <v>0.25</v>
      </c>
      <c r="O2">
        <v>3.9500000000000006</v>
      </c>
      <c r="P2">
        <v>0.8</v>
      </c>
      <c r="Q2">
        <v>0.26250000000000001</v>
      </c>
      <c r="R2">
        <v>0.35000000000000003</v>
      </c>
      <c r="S2">
        <v>5.3999999999999995</v>
      </c>
      <c r="T2">
        <v>0.481578947368421</v>
      </c>
      <c r="U2">
        <v>1.08</v>
      </c>
      <c r="V2" t="str">
        <f>IF(COUNT($B2,$G2,$J2,$N2,$Q2)&gt;2.9,(AVERAGE($B2,$G2,$J2,$N2,$Q2)),"")</f>
        <v/>
      </c>
      <c r="W2" t="str">
        <f>IF(COUNT($B2,$G2,$J2,$N2,$Q2)&gt;2.9,(STDEV($B2,$G2,$J2,$N2,$Q2))/(SQRT(COUNT($B2,$G2,$J2,$N2,$Q2))),"")</f>
        <v/>
      </c>
      <c r="X2">
        <f>IF(COUNT($C2,$D2,$F2,$K2,$L2,$R2,$T2)&gt;3.9,(AVERAGE($C2,$D2,$F2,$K2,$L2,$R2,$T2)),"")</f>
        <v>0.99467959113469961</v>
      </c>
      <c r="Y2">
        <f>IF(COUNT($C2,$D2,$F2,$K2,$L2,$R2,$T2)&gt;3.9,(STDEV($C2,$D2,$F2,$K2,$L2,$R2,$T2))/(SQRT(COUNT($C2,$D2,$F2,$K2,$L2,$R2,$T2))),"")</f>
        <v>0.47371023993888883</v>
      </c>
      <c r="Z2">
        <f>IF(COUNT($E2,$H2,$I2,$M2,$O2,$P2,$S2)&gt;3.9,(AVERAGE($E2,$H2,$I2,$M2,$O2,$P2,$S2)),"")</f>
        <v>3.2734693877551022</v>
      </c>
      <c r="AA2">
        <f>IF(COUNT($E2,$H2,$I2,$M2,$O2,$P2,$S2)&gt;3.9,(STDEV($E2,$H2,$I2,$M2,$O2,$P2,$S2))/(SQRT(COUNT($E2,$H2,$I2,$M2,$O2,$P2,$S2))),"")</f>
        <v>1.0768781075033993</v>
      </c>
      <c r="AB2" s="4"/>
    </row>
    <row r="3" spans="1:30" x14ac:dyDescent="0.3">
      <c r="A3" s="4">
        <v>1988</v>
      </c>
      <c r="B3" t="s">
        <v>33</v>
      </c>
      <c r="C3" t="s">
        <v>33</v>
      </c>
      <c r="D3" t="s">
        <v>33</v>
      </c>
      <c r="E3">
        <v>1.1000000000000001</v>
      </c>
      <c r="F3">
        <v>4.1013071895424842</v>
      </c>
      <c r="G3" t="s">
        <v>33</v>
      </c>
      <c r="H3">
        <v>4.3</v>
      </c>
      <c r="I3">
        <v>1.9</v>
      </c>
      <c r="J3">
        <v>0.35000000000000003</v>
      </c>
      <c r="K3">
        <v>0.73333333333333339</v>
      </c>
      <c r="L3">
        <v>0.85000000000000009</v>
      </c>
      <c r="M3">
        <v>1.55</v>
      </c>
      <c r="N3">
        <v>0.66142857142857148</v>
      </c>
      <c r="O3">
        <v>4.3166666666666664</v>
      </c>
      <c r="P3">
        <v>1.6666666666666667</v>
      </c>
      <c r="Q3">
        <v>0.47499999999999998</v>
      </c>
      <c r="R3">
        <v>1.42</v>
      </c>
      <c r="S3">
        <v>4.5999999999999996</v>
      </c>
      <c r="T3">
        <v>0.84285714285714286</v>
      </c>
      <c r="U3">
        <v>2.333333333333333</v>
      </c>
      <c r="V3">
        <f>IF(COUNT($B3,$G3,$J3,$N3,$Q3)&gt;2.9,(AVERAGE($B3,$G3,$J3,$N3,$Q3)),"")</f>
        <v>0.49547619047619057</v>
      </c>
      <c r="W3">
        <f t="shared" ref="W3:W33" si="0">IF(COUNT($B3,$G3,$J3,$N3,$Q3)&gt;2.9,(STDEV($B3,$G3,$J3,$N3,$Q3))/(SQRT(COUNT($B3,$G3,$J3,$N3,$Q3))),"")</f>
        <v>9.0482769184383166E-2</v>
      </c>
      <c r="X3">
        <f>IF(COUNT($C3,$D3,$F3,$K3,$L3,$R3,$T3)&gt;3.9,(AVERAGE($C3,$D3,$F3,$K3,$L3,$R3,$T3)),"")</f>
        <v>1.589499533146592</v>
      </c>
      <c r="Y3">
        <f t="shared" ref="Y3:Y33" si="1">IF(COUNT($C3,$D3,$F3,$K3,$L3,$R3,$T3)&gt;3.9,(STDEV($C3,$D3,$F3,$K3,$L3,$R3,$T3))/(SQRT(COUNT($C3,$D3,$F3,$K3,$L3,$R3,$T3))),"")</f>
        <v>0.63934586784735636</v>
      </c>
      <c r="Z3">
        <f t="shared" ref="Z3:Z33" si="2">IF(COUNT($E3,$H3,$I3,$M3,$O3,$P3,$S3)&gt;3.9,(AVERAGE($E3,$H3,$I3,$M3,$O3,$P3,$S3)),"")</f>
        <v>2.7761904761904761</v>
      </c>
      <c r="AA3">
        <f t="shared" ref="AA3:AA33" si="3">IF(COUNT($E3,$H3,$I3,$M3,$O3,$P3,$S3)&gt;3.9,(STDEV($E3,$H3,$I3,$M3,$O3,$P3,$S3))/(SQRT(COUNT($E3,$H3,$I3,$M3,$O3,$P3,$S3))),"")</f>
        <v>0.58418143724796179</v>
      </c>
      <c r="AB3" s="4"/>
    </row>
    <row r="4" spans="1:30" x14ac:dyDescent="0.3">
      <c r="A4" s="4">
        <v>1989</v>
      </c>
      <c r="B4">
        <v>0.30000000000000004</v>
      </c>
      <c r="C4">
        <v>0.48000000000000004</v>
      </c>
      <c r="D4" t="s">
        <v>33</v>
      </c>
      <c r="E4">
        <v>2.4</v>
      </c>
      <c r="F4">
        <v>3.8263157894736848</v>
      </c>
      <c r="G4" t="s">
        <v>33</v>
      </c>
      <c r="H4">
        <v>3.7</v>
      </c>
      <c r="I4">
        <v>3.7</v>
      </c>
      <c r="J4">
        <v>0.4</v>
      </c>
      <c r="K4">
        <v>0.91666666666666674</v>
      </c>
      <c r="L4" t="s">
        <v>33</v>
      </c>
      <c r="M4" t="s">
        <v>33</v>
      </c>
      <c r="N4">
        <v>0.36</v>
      </c>
      <c r="O4">
        <v>3.86</v>
      </c>
      <c r="P4">
        <v>0.70000000000000007</v>
      </c>
      <c r="Q4">
        <v>0.46000000000000008</v>
      </c>
      <c r="R4">
        <v>0.6</v>
      </c>
      <c r="S4">
        <v>3.4666666666666668</v>
      </c>
      <c r="T4">
        <v>0.65217391304347849</v>
      </c>
      <c r="U4">
        <v>0.77500000000000013</v>
      </c>
      <c r="V4">
        <f t="shared" ref="V4:V33" si="4">IF(COUNT($B4,$G4,$J4,$N4,$Q4)&gt;2.9,(AVERAGE($B4,$G4,$J4,$N4,$Q4)),"")</f>
        <v>0.38</v>
      </c>
      <c r="W4">
        <f>IF(COUNT($B4,$G4,$J4,$N4,$Q4)&gt;2.9,(STDEV($B4,$G4,$J4,$N4,$Q4))/(SQRT(COUNT($B4,$G4,$J4,$N4,$Q4))),"")</f>
        <v>3.3665016461207134E-2</v>
      </c>
      <c r="X4">
        <f t="shared" ref="X4:X33" si="5">IF(COUNT($C4,$D4,$F4,$K4,$L4,$R4,$T4)&gt;3.9,(AVERAGE($C4,$D4,$F4,$K4,$L4,$R4,$T4)),"")</f>
        <v>1.295031273836766</v>
      </c>
      <c r="Y4">
        <f>IF(COUNT($C4,$D4,$F4,$K4,$L4,$R4,$T4)&gt;3.9,(STDEV($C4,$D4,$F4,$K4,$L4,$R4,$T4))/(SQRT(COUNT($C4,$D4,$F4,$K4,$L4,$R4,$T4))),"")</f>
        <v>0.63683479452411618</v>
      </c>
      <c r="Z4">
        <f t="shared" si="2"/>
        <v>2.9711111111111115</v>
      </c>
      <c r="AA4">
        <f>IF(COUNT($E4,$H4,$I4,$M4,$O4,$P4,$S4)&gt;3.9,(STDEV($E4,$H4,$I4,$M4,$O4,$P4,$S4))/(SQRT(COUNT($E4,$H4,$I4,$M4,$O4,$P4,$S4))),"")</f>
        <v>0.50273818137510251</v>
      </c>
      <c r="AB4" s="4"/>
    </row>
    <row r="5" spans="1:30" x14ac:dyDescent="0.3">
      <c r="A5" s="4">
        <v>1990</v>
      </c>
      <c r="B5">
        <v>0.24166666666666667</v>
      </c>
      <c r="C5" t="s">
        <v>33</v>
      </c>
      <c r="D5" t="s">
        <v>33</v>
      </c>
      <c r="E5" t="s">
        <v>33</v>
      </c>
      <c r="F5" t="s">
        <v>33</v>
      </c>
      <c r="G5" t="s">
        <v>33</v>
      </c>
      <c r="H5" t="s">
        <v>33</v>
      </c>
      <c r="I5">
        <v>2.1990909090909092</v>
      </c>
      <c r="J5" t="s">
        <v>33</v>
      </c>
      <c r="K5">
        <v>1.1818785578747626</v>
      </c>
      <c r="L5" t="s">
        <v>33</v>
      </c>
      <c r="M5" t="s">
        <v>33</v>
      </c>
      <c r="N5">
        <v>0.50661764705882351</v>
      </c>
      <c r="O5" t="s">
        <v>33</v>
      </c>
      <c r="P5">
        <v>0.8176470588235295</v>
      </c>
      <c r="Q5" t="s">
        <v>33</v>
      </c>
      <c r="R5" t="s">
        <v>33</v>
      </c>
      <c r="S5" t="s">
        <v>33</v>
      </c>
      <c r="T5">
        <v>0.85</v>
      </c>
      <c r="U5" t="s">
        <v>33</v>
      </c>
      <c r="V5" t="str">
        <f t="shared" si="4"/>
        <v/>
      </c>
      <c r="W5" t="str">
        <f t="shared" si="0"/>
        <v/>
      </c>
      <c r="X5" t="str">
        <f t="shared" si="5"/>
        <v/>
      </c>
      <c r="Y5" t="str">
        <f t="shared" si="1"/>
        <v/>
      </c>
      <c r="Z5" t="str">
        <f t="shared" si="2"/>
        <v/>
      </c>
      <c r="AA5" t="str">
        <f t="shared" si="3"/>
        <v/>
      </c>
      <c r="AB5" s="4"/>
    </row>
    <row r="6" spans="1:30" x14ac:dyDescent="0.3">
      <c r="A6" s="4">
        <v>1991</v>
      </c>
      <c r="B6">
        <v>0.48333333333333328</v>
      </c>
      <c r="C6" t="s">
        <v>33</v>
      </c>
      <c r="D6" t="s">
        <v>33</v>
      </c>
      <c r="E6" t="s">
        <v>33</v>
      </c>
      <c r="F6" t="s">
        <v>33</v>
      </c>
      <c r="G6" t="s">
        <v>33</v>
      </c>
      <c r="H6">
        <v>2.2000000000000002</v>
      </c>
      <c r="I6">
        <v>1.1479166666666667</v>
      </c>
      <c r="J6" t="s">
        <v>33</v>
      </c>
      <c r="K6">
        <v>1.1027777777777779</v>
      </c>
      <c r="L6" t="s">
        <v>33</v>
      </c>
      <c r="M6">
        <v>9.2999999999999989</v>
      </c>
      <c r="N6">
        <v>0.72666666666666679</v>
      </c>
      <c r="O6" t="s">
        <v>33</v>
      </c>
      <c r="P6">
        <v>1.0000000000000002</v>
      </c>
      <c r="Q6" t="s">
        <v>33</v>
      </c>
      <c r="R6" t="s">
        <v>33</v>
      </c>
      <c r="S6">
        <v>2.8</v>
      </c>
      <c r="T6" t="s">
        <v>33</v>
      </c>
      <c r="U6" t="s">
        <v>33</v>
      </c>
      <c r="V6" t="str">
        <f t="shared" si="4"/>
        <v/>
      </c>
      <c r="W6" t="str">
        <f t="shared" si="0"/>
        <v/>
      </c>
      <c r="X6" t="str">
        <f t="shared" si="5"/>
        <v/>
      </c>
      <c r="Y6" t="str">
        <f t="shared" si="1"/>
        <v/>
      </c>
      <c r="Z6">
        <f t="shared" si="2"/>
        <v>3.2895833333333329</v>
      </c>
      <c r="AA6">
        <f t="shared" si="3"/>
        <v>1.5391705581073347</v>
      </c>
      <c r="AB6" s="4"/>
    </row>
    <row r="7" spans="1:30" x14ac:dyDescent="0.3">
      <c r="A7" s="4">
        <v>1992</v>
      </c>
      <c r="B7" t="s">
        <v>33</v>
      </c>
      <c r="C7">
        <v>0.5</v>
      </c>
      <c r="D7" t="s">
        <v>33</v>
      </c>
      <c r="E7">
        <v>1.2</v>
      </c>
      <c r="F7">
        <v>4.0763440860215061</v>
      </c>
      <c r="G7" t="s">
        <v>33</v>
      </c>
      <c r="H7" t="s">
        <v>33</v>
      </c>
      <c r="I7" t="s">
        <v>33</v>
      </c>
      <c r="J7">
        <v>0.57499999999999996</v>
      </c>
      <c r="K7" t="s">
        <v>33</v>
      </c>
      <c r="L7">
        <v>1.1499999999999999</v>
      </c>
      <c r="M7">
        <v>5.05</v>
      </c>
      <c r="N7" t="s">
        <v>33</v>
      </c>
      <c r="O7">
        <v>6.1</v>
      </c>
      <c r="P7">
        <v>0.9</v>
      </c>
      <c r="Q7" t="s">
        <v>33</v>
      </c>
      <c r="R7" t="s">
        <v>33</v>
      </c>
      <c r="S7">
        <v>5.15</v>
      </c>
      <c r="T7">
        <v>2.1175000000000002</v>
      </c>
      <c r="U7" t="s">
        <v>33</v>
      </c>
      <c r="V7" t="str">
        <f t="shared" si="4"/>
        <v/>
      </c>
      <c r="W7" t="str">
        <f t="shared" si="0"/>
        <v/>
      </c>
      <c r="X7">
        <f>IF(COUNT($C7,$D7,$F7,$K7,$L7,$R7,$T7)&gt;3.9,(AVERAGE($C7,$D7,$F7,$K7,$L7,$R7,$T7)),"")</f>
        <v>1.9609610215053763</v>
      </c>
      <c r="Y7">
        <f t="shared" si="1"/>
        <v>0.77949849509096092</v>
      </c>
      <c r="Z7">
        <f t="shared" si="2"/>
        <v>3.6799999999999997</v>
      </c>
      <c r="AA7">
        <f t="shared" si="3"/>
        <v>1.0902522643865502</v>
      </c>
      <c r="AB7" s="4"/>
    </row>
    <row r="8" spans="1:30"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4"/>
        <v/>
      </c>
      <c r="W8" t="str">
        <f t="shared" si="0"/>
        <v/>
      </c>
      <c r="X8" t="str">
        <f t="shared" si="5"/>
        <v/>
      </c>
      <c r="Y8" t="str">
        <f t="shared" si="1"/>
        <v/>
      </c>
      <c r="Z8" t="str">
        <f t="shared" si="2"/>
        <v/>
      </c>
      <c r="AA8" t="str">
        <f t="shared" si="3"/>
        <v/>
      </c>
      <c r="AB8" s="4"/>
    </row>
    <row r="9" spans="1:30"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4"/>
        <v/>
      </c>
      <c r="W9" t="str">
        <f t="shared" si="0"/>
        <v/>
      </c>
      <c r="X9" t="str">
        <f t="shared" si="5"/>
        <v/>
      </c>
      <c r="Y9" t="str">
        <f t="shared" si="1"/>
        <v/>
      </c>
      <c r="Z9" t="str">
        <f t="shared" si="2"/>
        <v/>
      </c>
      <c r="AA9" t="str">
        <f t="shared" si="3"/>
        <v/>
      </c>
      <c r="AB9" s="4"/>
    </row>
    <row r="10" spans="1:30"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4"/>
        <v/>
      </c>
      <c r="W10" t="str">
        <f t="shared" si="0"/>
        <v/>
      </c>
      <c r="X10" t="str">
        <f t="shared" si="5"/>
        <v/>
      </c>
      <c r="Y10" t="str">
        <f t="shared" si="1"/>
        <v/>
      </c>
      <c r="Z10" t="str">
        <f t="shared" si="2"/>
        <v/>
      </c>
      <c r="AA10" t="str">
        <f t="shared" si="3"/>
        <v/>
      </c>
      <c r="AB10" s="4"/>
    </row>
    <row r="11" spans="1:30"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4"/>
        <v/>
      </c>
      <c r="W11" t="str">
        <f t="shared" si="0"/>
        <v/>
      </c>
      <c r="X11" t="str">
        <f t="shared" si="5"/>
        <v/>
      </c>
      <c r="Y11" t="str">
        <f t="shared" si="1"/>
        <v/>
      </c>
      <c r="Z11" t="str">
        <f t="shared" si="2"/>
        <v/>
      </c>
      <c r="AA11" t="str">
        <f t="shared" si="3"/>
        <v/>
      </c>
      <c r="AB11" s="4"/>
    </row>
    <row r="12" spans="1:30" x14ac:dyDescent="0.3">
      <c r="A12" s="4">
        <v>1997</v>
      </c>
      <c r="B12" t="s">
        <v>33</v>
      </c>
      <c r="C12" t="s">
        <v>33</v>
      </c>
      <c r="D12" t="s">
        <v>33</v>
      </c>
      <c r="E12" t="s">
        <v>33</v>
      </c>
      <c r="F12" t="s">
        <v>33</v>
      </c>
      <c r="G12" t="s">
        <v>33</v>
      </c>
      <c r="H12" t="s">
        <v>33</v>
      </c>
      <c r="I12" t="s">
        <v>33</v>
      </c>
      <c r="J12" t="s">
        <v>33</v>
      </c>
      <c r="K12">
        <v>0.79604901960784302</v>
      </c>
      <c r="L12" t="s">
        <v>33</v>
      </c>
      <c r="M12" t="s">
        <v>33</v>
      </c>
      <c r="N12" t="s">
        <v>33</v>
      </c>
      <c r="O12" t="s">
        <v>33</v>
      </c>
      <c r="P12" t="s">
        <v>33</v>
      </c>
      <c r="Q12">
        <v>8.9137931034482698E-2</v>
      </c>
      <c r="R12" t="s">
        <v>33</v>
      </c>
      <c r="S12" t="s">
        <v>33</v>
      </c>
      <c r="T12" t="s">
        <v>33</v>
      </c>
      <c r="U12" t="s">
        <v>33</v>
      </c>
      <c r="V12" t="str">
        <f t="shared" si="4"/>
        <v/>
      </c>
      <c r="W12" t="str">
        <f t="shared" si="0"/>
        <v/>
      </c>
      <c r="X12" t="str">
        <f t="shared" si="5"/>
        <v/>
      </c>
      <c r="Y12" t="str">
        <f t="shared" si="1"/>
        <v/>
      </c>
      <c r="Z12" t="str">
        <f t="shared" si="2"/>
        <v/>
      </c>
      <c r="AA12" t="str">
        <f t="shared" si="3"/>
        <v/>
      </c>
      <c r="AB12" s="4"/>
    </row>
    <row r="13" spans="1:30"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4"/>
        <v/>
      </c>
      <c r="W13" t="str">
        <f t="shared" si="0"/>
        <v/>
      </c>
      <c r="X13" t="str">
        <f t="shared" si="5"/>
        <v/>
      </c>
      <c r="Y13" t="str">
        <f t="shared" si="1"/>
        <v/>
      </c>
      <c r="Z13" t="str">
        <f t="shared" si="2"/>
        <v/>
      </c>
      <c r="AA13" t="str">
        <f t="shared" si="3"/>
        <v/>
      </c>
      <c r="AB13" s="4"/>
    </row>
    <row r="14" spans="1:30" x14ac:dyDescent="0.3">
      <c r="A14" s="4">
        <v>1999</v>
      </c>
      <c r="B14">
        <v>0.26500000000000001</v>
      </c>
      <c r="C14">
        <v>0.67</v>
      </c>
      <c r="D14">
        <v>1.7</v>
      </c>
      <c r="E14">
        <v>1.125</v>
      </c>
      <c r="F14">
        <v>6.1837499999999999</v>
      </c>
      <c r="G14">
        <v>0.25750000000000001</v>
      </c>
      <c r="H14" t="s">
        <v>33</v>
      </c>
      <c r="I14" t="s">
        <v>33</v>
      </c>
      <c r="J14">
        <v>0.248</v>
      </c>
      <c r="K14">
        <v>0.45357142857142857</v>
      </c>
      <c r="L14">
        <v>0.6399999999999999</v>
      </c>
      <c r="M14" t="s">
        <v>33</v>
      </c>
      <c r="N14">
        <v>0.17874999999999999</v>
      </c>
      <c r="O14">
        <v>3.9000000000000004</v>
      </c>
      <c r="P14">
        <v>1.0649999999999999</v>
      </c>
      <c r="Q14">
        <v>0.27357142857142858</v>
      </c>
      <c r="R14">
        <v>0.22499999999999998</v>
      </c>
      <c r="S14" t="s">
        <v>33</v>
      </c>
      <c r="T14">
        <v>0.87650000000000006</v>
      </c>
      <c r="U14">
        <v>0.72500000000000009</v>
      </c>
      <c r="V14">
        <f t="shared" si="4"/>
        <v>0.24456428571428571</v>
      </c>
      <c r="W14">
        <f>IF(COUNT($B14,$G14,$J14,$N14,$Q14)&gt;2.9,(STDEV($B14,$G14,$J14,$N14,$Q14))/(SQRT(COUNT($B14,$G14,$J14,$N14,$Q14))),"")</f>
        <v>1.6984831167719046E-2</v>
      </c>
      <c r="X14">
        <f t="shared" si="5"/>
        <v>1.5355459183673472</v>
      </c>
      <c r="Y14">
        <f>IF(COUNT($C14,$D14,$F14,$K14,$L14,$R14,$T14)&gt;3.9,(STDEV($C14,$D14,$F14,$K14,$L14,$R14,$T14))/(SQRT(COUNT($C14,$D14,$F14,$K14,$L14,$R14,$T14))),"")</f>
        <v>0.79442341297401675</v>
      </c>
      <c r="Z14" t="str">
        <f t="shared" si="2"/>
        <v/>
      </c>
      <c r="AA14" t="str">
        <f t="shared" si="3"/>
        <v/>
      </c>
      <c r="AB14" s="4"/>
    </row>
    <row r="15" spans="1:30"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4"/>
        <v/>
      </c>
      <c r="W15" t="str">
        <f t="shared" si="0"/>
        <v/>
      </c>
      <c r="X15" t="str">
        <f t="shared" si="5"/>
        <v/>
      </c>
      <c r="Y15" t="str">
        <f t="shared" si="1"/>
        <v/>
      </c>
      <c r="Z15" t="str">
        <f t="shared" si="2"/>
        <v/>
      </c>
      <c r="AA15" t="str">
        <f t="shared" si="3"/>
        <v/>
      </c>
      <c r="AB15" s="4"/>
    </row>
    <row r="16" spans="1:30"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4"/>
        <v/>
      </c>
      <c r="W16" t="str">
        <f t="shared" si="0"/>
        <v/>
      </c>
      <c r="X16" t="str">
        <f t="shared" si="5"/>
        <v/>
      </c>
      <c r="Y16" t="str">
        <f t="shared" si="1"/>
        <v/>
      </c>
      <c r="Z16" t="str">
        <f t="shared" si="2"/>
        <v/>
      </c>
      <c r="AA16" t="str">
        <f t="shared" si="3"/>
        <v/>
      </c>
      <c r="AB16" s="4"/>
    </row>
    <row r="17" spans="1:28"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4"/>
        <v/>
      </c>
      <c r="W17" t="str">
        <f t="shared" si="0"/>
        <v/>
      </c>
      <c r="X17" t="str">
        <f t="shared" si="5"/>
        <v/>
      </c>
      <c r="Y17" t="str">
        <f t="shared" si="1"/>
        <v/>
      </c>
      <c r="Z17" t="str">
        <f t="shared" si="2"/>
        <v/>
      </c>
      <c r="AA17" t="str">
        <f t="shared" si="3"/>
        <v/>
      </c>
      <c r="AB17" s="4"/>
    </row>
    <row r="18" spans="1:28" x14ac:dyDescent="0.3">
      <c r="A18" s="4">
        <v>2003</v>
      </c>
      <c r="B18" t="s">
        <v>33</v>
      </c>
      <c r="C18" t="s">
        <v>33</v>
      </c>
      <c r="D18" t="s">
        <v>33</v>
      </c>
      <c r="E18" t="s">
        <v>33</v>
      </c>
      <c r="F18" t="s">
        <v>33</v>
      </c>
      <c r="G18" t="s">
        <v>33</v>
      </c>
      <c r="H18" t="s">
        <v>33</v>
      </c>
      <c r="I18" t="s">
        <v>33</v>
      </c>
      <c r="J18" t="s">
        <v>33</v>
      </c>
      <c r="K18">
        <v>1.2228083333333333</v>
      </c>
      <c r="L18" t="s">
        <v>33</v>
      </c>
      <c r="M18" t="s">
        <v>33</v>
      </c>
      <c r="N18" t="s">
        <v>33</v>
      </c>
      <c r="O18" t="s">
        <v>33</v>
      </c>
      <c r="P18" t="s">
        <v>33</v>
      </c>
      <c r="Q18" t="s">
        <v>33</v>
      </c>
      <c r="R18" t="s">
        <v>33</v>
      </c>
      <c r="S18" t="s">
        <v>33</v>
      </c>
      <c r="T18" t="s">
        <v>33</v>
      </c>
      <c r="U18" t="s">
        <v>33</v>
      </c>
      <c r="V18" t="str">
        <f t="shared" si="4"/>
        <v/>
      </c>
      <c r="W18" t="str">
        <f t="shared" si="0"/>
        <v/>
      </c>
      <c r="X18" t="str">
        <f t="shared" si="5"/>
        <v/>
      </c>
      <c r="Y18" t="str">
        <f t="shared" si="1"/>
        <v/>
      </c>
      <c r="Z18" t="str">
        <f t="shared" si="2"/>
        <v/>
      </c>
      <c r="AA18" t="str">
        <f t="shared" si="3"/>
        <v/>
      </c>
      <c r="AB18" s="4"/>
    </row>
    <row r="19" spans="1:28"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4"/>
        <v/>
      </c>
      <c r="W19" t="str">
        <f t="shared" si="0"/>
        <v/>
      </c>
      <c r="X19" t="str">
        <f t="shared" si="5"/>
        <v/>
      </c>
      <c r="Y19" t="str">
        <f t="shared" si="1"/>
        <v/>
      </c>
      <c r="Z19" t="str">
        <f t="shared" si="2"/>
        <v/>
      </c>
      <c r="AA19" t="str">
        <f t="shared" si="3"/>
        <v/>
      </c>
      <c r="AB19" s="4"/>
    </row>
    <row r="20" spans="1:28"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4"/>
        <v/>
      </c>
      <c r="W20" t="str">
        <f t="shared" si="0"/>
        <v/>
      </c>
      <c r="X20" t="str">
        <f t="shared" si="5"/>
        <v/>
      </c>
      <c r="Y20" t="str">
        <f t="shared" si="1"/>
        <v/>
      </c>
      <c r="Z20" t="str">
        <f t="shared" si="2"/>
        <v/>
      </c>
      <c r="AA20" t="str">
        <f t="shared" si="3"/>
        <v/>
      </c>
      <c r="AB20" s="4"/>
    </row>
    <row r="21" spans="1:28" x14ac:dyDescent="0.3">
      <c r="A21" s="4">
        <v>2006</v>
      </c>
      <c r="B21" t="s">
        <v>33</v>
      </c>
      <c r="C21">
        <v>0.72833333333333339</v>
      </c>
      <c r="D21" t="s">
        <v>33</v>
      </c>
      <c r="E21" t="s">
        <v>33</v>
      </c>
      <c r="F21" t="s">
        <v>33</v>
      </c>
      <c r="G21" t="s">
        <v>33</v>
      </c>
      <c r="H21" t="s">
        <v>33</v>
      </c>
      <c r="I21" t="s">
        <v>33</v>
      </c>
      <c r="J21" t="s">
        <v>33</v>
      </c>
      <c r="K21" t="s">
        <v>33</v>
      </c>
      <c r="L21">
        <v>0.67142857142857137</v>
      </c>
      <c r="M21">
        <v>2.9420000000000002</v>
      </c>
      <c r="N21" t="s">
        <v>33</v>
      </c>
      <c r="O21">
        <v>2.822857142857143</v>
      </c>
      <c r="P21">
        <v>1.6712500000000001</v>
      </c>
      <c r="Q21" t="s">
        <v>33</v>
      </c>
      <c r="R21">
        <v>0.55000000000000004</v>
      </c>
      <c r="S21">
        <v>2.677142857142857</v>
      </c>
      <c r="T21" t="s">
        <v>33</v>
      </c>
      <c r="U21" t="s">
        <v>33</v>
      </c>
      <c r="V21" t="str">
        <f t="shared" si="4"/>
        <v/>
      </c>
      <c r="W21" t="str">
        <f t="shared" si="0"/>
        <v/>
      </c>
      <c r="X21" t="str">
        <f t="shared" si="5"/>
        <v/>
      </c>
      <c r="Y21" t="str">
        <f t="shared" si="1"/>
        <v/>
      </c>
      <c r="Z21">
        <f t="shared" si="2"/>
        <v>2.5283125000000002</v>
      </c>
      <c r="AA21">
        <f t="shared" si="3"/>
        <v>0.29077489839014786</v>
      </c>
      <c r="AB21" s="4"/>
    </row>
    <row r="22" spans="1:28" x14ac:dyDescent="0.3">
      <c r="A22" s="4">
        <v>2007</v>
      </c>
      <c r="B22">
        <v>0.2</v>
      </c>
      <c r="C22">
        <v>0.46700000000000003</v>
      </c>
      <c r="D22">
        <v>1.087</v>
      </c>
      <c r="E22">
        <v>1.198</v>
      </c>
      <c r="F22">
        <v>1.1540000000000001</v>
      </c>
      <c r="G22">
        <v>0.34749999999999998</v>
      </c>
      <c r="H22">
        <v>0.94200000000000006</v>
      </c>
      <c r="I22">
        <v>0.68200000000000005</v>
      </c>
      <c r="J22">
        <v>0.21000000000000002</v>
      </c>
      <c r="K22">
        <v>0.64700000000000002</v>
      </c>
      <c r="L22">
        <v>0.32400000000000001</v>
      </c>
      <c r="M22">
        <v>1.6915</v>
      </c>
      <c r="N22">
        <v>0.38700000000000001</v>
      </c>
      <c r="O22" t="s">
        <v>33</v>
      </c>
      <c r="P22">
        <v>0.90100000000000002</v>
      </c>
      <c r="Q22">
        <v>0.35199999999999998</v>
      </c>
      <c r="R22">
        <v>0.27900000000000003</v>
      </c>
      <c r="S22">
        <v>1.5196785714285714</v>
      </c>
      <c r="T22">
        <v>0.46900000000000003</v>
      </c>
      <c r="U22">
        <v>0.88700000000000001</v>
      </c>
      <c r="V22">
        <f t="shared" si="4"/>
        <v>0.29930000000000001</v>
      </c>
      <c r="W22">
        <f t="shared" si="0"/>
        <v>3.9132339567166115E-2</v>
      </c>
      <c r="X22">
        <f t="shared" si="5"/>
        <v>0.63242857142857145</v>
      </c>
      <c r="Y22">
        <f t="shared" si="1"/>
        <v>0.13389759006737326</v>
      </c>
      <c r="Z22">
        <f t="shared" si="2"/>
        <v>1.1556964285714286</v>
      </c>
      <c r="AA22">
        <f t="shared" si="3"/>
        <v>0.15877476713704156</v>
      </c>
      <c r="AB22" s="4"/>
    </row>
    <row r="23" spans="1:28" x14ac:dyDescent="0.3">
      <c r="A23" s="4">
        <v>2008</v>
      </c>
      <c r="B23" t="s">
        <v>33</v>
      </c>
      <c r="C23" t="s">
        <v>33</v>
      </c>
      <c r="D23">
        <v>2.0249999999999999</v>
      </c>
      <c r="E23">
        <v>1.2329999999999999</v>
      </c>
      <c r="F23" t="s">
        <v>33</v>
      </c>
      <c r="G23">
        <v>0.247</v>
      </c>
      <c r="H23">
        <v>2.3659999999999997</v>
      </c>
      <c r="I23">
        <v>1.3543333333333332</v>
      </c>
      <c r="J23" t="s">
        <v>33</v>
      </c>
      <c r="K23" t="s">
        <v>33</v>
      </c>
      <c r="L23" t="s">
        <v>33</v>
      </c>
      <c r="M23">
        <v>1.5314285714285716</v>
      </c>
      <c r="N23">
        <v>0.51433333333333331</v>
      </c>
      <c r="O23">
        <v>3.5019999999999998</v>
      </c>
      <c r="P23" t="s">
        <v>33</v>
      </c>
      <c r="Q23">
        <v>0.20414285714285713</v>
      </c>
      <c r="R23" t="s">
        <v>33</v>
      </c>
      <c r="S23">
        <v>4.0150000000000006</v>
      </c>
      <c r="T23">
        <v>0.76700000000000002</v>
      </c>
      <c r="U23" t="s">
        <v>33</v>
      </c>
      <c r="V23">
        <f t="shared" si="4"/>
        <v>0.32182539682539679</v>
      </c>
      <c r="W23">
        <f t="shared" si="0"/>
        <v>9.7045801707882906E-2</v>
      </c>
      <c r="X23" t="str">
        <f t="shared" si="5"/>
        <v/>
      </c>
      <c r="Y23" t="str">
        <f t="shared" si="1"/>
        <v/>
      </c>
      <c r="Z23">
        <f t="shared" si="2"/>
        <v>2.3336269841269837</v>
      </c>
      <c r="AA23">
        <f t="shared" si="3"/>
        <v>0.48329000406560313</v>
      </c>
      <c r="AB23" s="4"/>
    </row>
    <row r="24" spans="1:28" x14ac:dyDescent="0.3">
      <c r="A24" s="4">
        <v>2009</v>
      </c>
      <c r="B24">
        <v>1.3944736842105263</v>
      </c>
      <c r="C24">
        <v>2.0607999999999995</v>
      </c>
      <c r="D24">
        <v>4.9772727272727275</v>
      </c>
      <c r="E24">
        <v>1.6189000000000002</v>
      </c>
      <c r="F24">
        <v>5.7321428571428577</v>
      </c>
      <c r="G24">
        <v>0.90649166666666647</v>
      </c>
      <c r="H24">
        <v>9.0378571428571437</v>
      </c>
      <c r="I24">
        <v>6.8853333333333335</v>
      </c>
      <c r="J24">
        <v>0.83750000000000013</v>
      </c>
      <c r="K24">
        <v>1.3813333333333331</v>
      </c>
      <c r="L24">
        <v>1.6427777777777777</v>
      </c>
      <c r="M24">
        <v>14.799666666666688</v>
      </c>
      <c r="N24">
        <v>1.0077307692307691</v>
      </c>
      <c r="O24">
        <v>11.269</v>
      </c>
      <c r="P24">
        <v>3.6307692307692307</v>
      </c>
      <c r="Q24">
        <v>0.77655555555555555</v>
      </c>
      <c r="R24">
        <v>1.5805882352941176</v>
      </c>
      <c r="S24">
        <v>13.378333333333336</v>
      </c>
      <c r="T24">
        <v>1.2775714285714284</v>
      </c>
      <c r="U24">
        <v>1.5638181818181816</v>
      </c>
      <c r="V24">
        <f t="shared" si="4"/>
        <v>0.98455033513270362</v>
      </c>
      <c r="W24">
        <f t="shared" si="0"/>
        <v>0.10944251225205623</v>
      </c>
      <c r="X24">
        <f t="shared" si="5"/>
        <v>2.6646409084846061</v>
      </c>
      <c r="Y24">
        <f t="shared" si="1"/>
        <v>0.70563501471655865</v>
      </c>
      <c r="Z24">
        <f>IF(COUNT($E24,$H24,$I24,$M24,$O24,$P24,$S24)&gt;3.9,(AVERAGE($E24,$H24,$I24,$M24,$O24,$P24,$S24)),"")</f>
        <v>8.6599799581371038</v>
      </c>
      <c r="AA24">
        <f t="shared" si="3"/>
        <v>1.8575939786376394</v>
      </c>
      <c r="AB24" s="4"/>
    </row>
    <row r="25" spans="1:28" x14ac:dyDescent="0.3">
      <c r="A25" s="4">
        <v>2010</v>
      </c>
      <c r="B25" t="s">
        <v>33</v>
      </c>
      <c r="C25" t="s">
        <v>33</v>
      </c>
      <c r="D25" t="s">
        <v>33</v>
      </c>
      <c r="E25" t="s">
        <v>33</v>
      </c>
      <c r="F25">
        <v>3.6574999999999998</v>
      </c>
      <c r="G25" t="s">
        <v>33</v>
      </c>
      <c r="H25">
        <v>2.2600000000000002</v>
      </c>
      <c r="I25">
        <v>2.0499999999999998</v>
      </c>
      <c r="J25" t="s">
        <v>33</v>
      </c>
      <c r="K25">
        <v>1.8662931034482759</v>
      </c>
      <c r="L25" t="s">
        <v>33</v>
      </c>
      <c r="M25" t="s">
        <v>33</v>
      </c>
      <c r="N25">
        <v>0.48899999999999999</v>
      </c>
      <c r="O25">
        <v>3.6611111111111114</v>
      </c>
      <c r="P25" t="s">
        <v>33</v>
      </c>
      <c r="Q25">
        <v>0.35199999999999998</v>
      </c>
      <c r="R25" t="s">
        <v>33</v>
      </c>
      <c r="S25">
        <v>7.8533333333333335</v>
      </c>
      <c r="T25" t="s">
        <v>33</v>
      </c>
      <c r="U25" t="s">
        <v>33</v>
      </c>
      <c r="V25" t="str">
        <f t="shared" si="4"/>
        <v/>
      </c>
      <c r="W25" t="str">
        <f t="shared" si="0"/>
        <v/>
      </c>
      <c r="X25" t="str">
        <f t="shared" si="5"/>
        <v/>
      </c>
      <c r="Y25" t="str">
        <f t="shared" si="1"/>
        <v/>
      </c>
      <c r="Z25">
        <f t="shared" si="2"/>
        <v>3.9561111111111114</v>
      </c>
      <c r="AA25">
        <f t="shared" si="3"/>
        <v>1.3473869315122051</v>
      </c>
      <c r="AB25" s="4"/>
    </row>
    <row r="26" spans="1:28" x14ac:dyDescent="0.3">
      <c r="A26" s="4">
        <v>2011</v>
      </c>
      <c r="B26" t="s">
        <v>33</v>
      </c>
      <c r="C26">
        <v>0.86787499999999995</v>
      </c>
      <c r="D26" t="s">
        <v>33</v>
      </c>
      <c r="E26" t="s">
        <v>33</v>
      </c>
      <c r="F26" t="s">
        <v>33</v>
      </c>
      <c r="G26" t="s">
        <v>33</v>
      </c>
      <c r="H26" t="s">
        <v>33</v>
      </c>
      <c r="I26" t="s">
        <v>33</v>
      </c>
      <c r="J26" t="s">
        <v>33</v>
      </c>
      <c r="K26" t="s">
        <v>33</v>
      </c>
      <c r="L26">
        <v>0.61149999999999993</v>
      </c>
      <c r="M26" t="s">
        <v>33</v>
      </c>
      <c r="N26" t="s">
        <v>33</v>
      </c>
      <c r="O26" t="s">
        <v>33</v>
      </c>
      <c r="P26">
        <v>1.3262499999999999</v>
      </c>
      <c r="Q26" t="s">
        <v>33</v>
      </c>
      <c r="R26">
        <v>0.76628571428571424</v>
      </c>
      <c r="S26" t="s">
        <v>33</v>
      </c>
      <c r="T26" t="s">
        <v>33</v>
      </c>
      <c r="U26" t="s">
        <v>33</v>
      </c>
      <c r="V26" t="str">
        <f t="shared" si="4"/>
        <v/>
      </c>
      <c r="W26" t="str">
        <f t="shared" si="0"/>
        <v/>
      </c>
      <c r="X26" t="str">
        <f t="shared" si="5"/>
        <v/>
      </c>
      <c r="Y26" t="str">
        <f t="shared" si="1"/>
        <v/>
      </c>
      <c r="Z26" t="str">
        <f t="shared" si="2"/>
        <v/>
      </c>
      <c r="AA26" t="str">
        <f t="shared" si="3"/>
        <v/>
      </c>
      <c r="AB26" s="4"/>
    </row>
    <row r="27" spans="1:28" x14ac:dyDescent="0.3">
      <c r="A27" s="4">
        <v>2012</v>
      </c>
      <c r="B27" t="s">
        <v>33</v>
      </c>
      <c r="C27" t="s">
        <v>33</v>
      </c>
      <c r="D27">
        <v>1.4760000000000002</v>
      </c>
      <c r="E27">
        <v>1.0442499999999999</v>
      </c>
      <c r="F27" t="s">
        <v>33</v>
      </c>
      <c r="G27" t="s">
        <v>33</v>
      </c>
      <c r="H27" t="s">
        <v>33</v>
      </c>
      <c r="I27" t="s">
        <v>33</v>
      </c>
      <c r="J27" t="s">
        <v>33</v>
      </c>
      <c r="K27">
        <v>1.1614367816091955</v>
      </c>
      <c r="L27" t="s">
        <v>33</v>
      </c>
      <c r="M27" t="s">
        <v>33</v>
      </c>
      <c r="N27" t="s">
        <v>33</v>
      </c>
      <c r="O27">
        <v>4.2125000000000004</v>
      </c>
      <c r="P27" t="s">
        <v>33</v>
      </c>
      <c r="Q27" t="s">
        <v>33</v>
      </c>
      <c r="R27" t="s">
        <v>33</v>
      </c>
      <c r="S27">
        <v>1.5549999999999997</v>
      </c>
      <c r="T27">
        <v>0.51357142857142857</v>
      </c>
      <c r="U27">
        <v>0.94349999999999989</v>
      </c>
      <c r="V27" t="str">
        <f t="shared" si="4"/>
        <v/>
      </c>
      <c r="W27" t="str">
        <f t="shared" si="0"/>
        <v/>
      </c>
      <c r="X27" t="str">
        <f t="shared" si="5"/>
        <v/>
      </c>
      <c r="Y27" t="str">
        <f t="shared" si="1"/>
        <v/>
      </c>
      <c r="Z27" t="str">
        <f t="shared" si="2"/>
        <v/>
      </c>
      <c r="AA27" t="str">
        <f t="shared" si="3"/>
        <v/>
      </c>
      <c r="AB27" s="4"/>
    </row>
    <row r="28" spans="1:28" x14ac:dyDescent="0.3">
      <c r="A28" s="4">
        <v>2013</v>
      </c>
      <c r="B28" t="s">
        <v>33</v>
      </c>
      <c r="C28" t="s">
        <v>33</v>
      </c>
      <c r="D28" t="s">
        <v>33</v>
      </c>
      <c r="E28" t="s">
        <v>33</v>
      </c>
      <c r="F28" t="s">
        <v>33</v>
      </c>
      <c r="G28" t="s">
        <v>33</v>
      </c>
      <c r="H28" t="s">
        <v>33</v>
      </c>
      <c r="I28" t="s">
        <v>33</v>
      </c>
      <c r="J28">
        <v>0.95355000000000001</v>
      </c>
      <c r="K28">
        <v>1.4053312655086845</v>
      </c>
      <c r="L28">
        <v>0.44999999999999996</v>
      </c>
      <c r="M28">
        <v>1.5056666666666667</v>
      </c>
      <c r="N28">
        <v>0.84175824175824177</v>
      </c>
      <c r="O28">
        <v>1.8780000000000001</v>
      </c>
      <c r="P28">
        <v>1.9124999999999999</v>
      </c>
      <c r="Q28">
        <v>0.71166666666666667</v>
      </c>
      <c r="R28">
        <v>0.41858333333333331</v>
      </c>
      <c r="S28">
        <v>4.5342857142857129</v>
      </c>
      <c r="T28">
        <v>0.57574999999999998</v>
      </c>
      <c r="U28">
        <v>1.835</v>
      </c>
      <c r="V28">
        <f t="shared" si="4"/>
        <v>0.83565830280830278</v>
      </c>
      <c r="W28">
        <f t="shared" si="0"/>
        <v>6.989228302062607E-2</v>
      </c>
      <c r="X28">
        <f t="shared" si="5"/>
        <v>0.71241614971050438</v>
      </c>
      <c r="Y28">
        <f t="shared" si="1"/>
        <v>0.23345394866856251</v>
      </c>
      <c r="Z28">
        <f t="shared" si="2"/>
        <v>2.457613095238095</v>
      </c>
      <c r="AA28">
        <f t="shared" si="3"/>
        <v>0.69832363535490771</v>
      </c>
      <c r="AB28" s="4"/>
    </row>
    <row r="29" spans="1:28" x14ac:dyDescent="0.3">
      <c r="A29" s="4">
        <v>2014</v>
      </c>
      <c r="B29">
        <v>0.10500000000000001</v>
      </c>
      <c r="C29">
        <v>1.605</v>
      </c>
      <c r="D29" t="s">
        <v>33</v>
      </c>
      <c r="E29">
        <v>1.605</v>
      </c>
      <c r="F29">
        <v>2.5173749999999999</v>
      </c>
      <c r="G29">
        <v>0.84301176470588235</v>
      </c>
      <c r="H29">
        <v>2.6324999999999998</v>
      </c>
      <c r="I29">
        <v>0.90500000000000003</v>
      </c>
      <c r="J29">
        <v>1.71488</v>
      </c>
      <c r="K29">
        <v>2.229708571428572</v>
      </c>
      <c r="L29">
        <v>0.91100000000000003</v>
      </c>
      <c r="M29">
        <v>4.43</v>
      </c>
      <c r="N29">
        <v>1.6261714285714286</v>
      </c>
      <c r="O29">
        <v>2.7075</v>
      </c>
      <c r="P29">
        <v>1.958</v>
      </c>
      <c r="Q29">
        <v>1.4562750000000002</v>
      </c>
      <c r="R29">
        <v>0.65200000000000002</v>
      </c>
      <c r="S29">
        <v>2.74</v>
      </c>
      <c r="T29">
        <v>1.3140000000000001</v>
      </c>
      <c r="U29">
        <v>1.9896472222222223</v>
      </c>
      <c r="V29">
        <f>IF(COUNT($B29,$G29,$J29,$N29,$Q29)&gt;2.9,(AVERAGE($B29,$G29,$J29,$N29,$Q29)),"")</f>
        <v>1.1490676386554621</v>
      </c>
      <c r="W29">
        <f t="shared" si="0"/>
        <v>0.30215024818237107</v>
      </c>
      <c r="X29">
        <f t="shared" si="5"/>
        <v>1.5381805952380951</v>
      </c>
      <c r="Y29">
        <f t="shared" si="1"/>
        <v>0.29835247290885769</v>
      </c>
      <c r="Z29">
        <f t="shared" si="2"/>
        <v>2.4254285714285717</v>
      </c>
      <c r="AA29">
        <f t="shared" si="3"/>
        <v>0.4209682776841106</v>
      </c>
      <c r="AB29" s="4"/>
    </row>
    <row r="30" spans="1:28" x14ac:dyDescent="0.3">
      <c r="A30" s="4">
        <v>2015</v>
      </c>
      <c r="B30">
        <v>0.24555714285714286</v>
      </c>
      <c r="C30">
        <v>0.89284333333333366</v>
      </c>
      <c r="D30">
        <v>3.1349999999999998</v>
      </c>
      <c r="E30">
        <v>0.94925000000000004</v>
      </c>
      <c r="F30">
        <v>2.3754615384615381</v>
      </c>
      <c r="G30">
        <v>0.43357142857142855</v>
      </c>
      <c r="H30">
        <v>1.8757999999999999</v>
      </c>
      <c r="I30">
        <v>1.6873333333333331</v>
      </c>
      <c r="J30">
        <v>0.37580909090909093</v>
      </c>
      <c r="K30">
        <v>2.2539518518518524</v>
      </c>
      <c r="L30">
        <v>0.72833999999999999</v>
      </c>
      <c r="M30">
        <v>3.6584999999999996</v>
      </c>
      <c r="N30">
        <v>1.1475333333333333</v>
      </c>
      <c r="O30">
        <v>1.9592000000000001</v>
      </c>
      <c r="P30">
        <v>1.0836999999999999</v>
      </c>
      <c r="Q30">
        <v>1.2419500000000001</v>
      </c>
      <c r="R30">
        <v>0.92111111111111121</v>
      </c>
      <c r="S30">
        <v>1.1791611111111109</v>
      </c>
      <c r="T30">
        <v>1.8808571428571428</v>
      </c>
      <c r="U30">
        <v>1.7710222222222223</v>
      </c>
      <c r="V30">
        <f t="shared" si="4"/>
        <v>0.68888419913419907</v>
      </c>
      <c r="W30">
        <f t="shared" si="0"/>
        <v>0.20928214465391293</v>
      </c>
      <c r="X30">
        <f t="shared" si="5"/>
        <v>1.7410807110878537</v>
      </c>
      <c r="Y30">
        <f t="shared" si="1"/>
        <v>0.34659997588299879</v>
      </c>
      <c r="Z30">
        <f t="shared" si="2"/>
        <v>1.7704206349206346</v>
      </c>
      <c r="AA30">
        <f>IF(COUNT($E30,$H30,$I30,$M30,$O30,$P30,$S30)&gt;3.9,(STDEV($E30,$H30,$I30,$M30,$O30,$P30,$S30))/(SQRT(COUNT($E30,$H30,$I30,$M30,$O30,$P30,$S30))),"")</f>
        <v>0.34894343634835318</v>
      </c>
      <c r="AB30" s="4"/>
    </row>
    <row r="31" spans="1:28" x14ac:dyDescent="0.3">
      <c r="A31" s="4">
        <v>2016</v>
      </c>
      <c r="B31">
        <v>0.32685714285714285</v>
      </c>
      <c r="C31">
        <v>0.5917</v>
      </c>
      <c r="D31">
        <v>0.68379999999999996</v>
      </c>
      <c r="E31" t="s">
        <v>33</v>
      </c>
      <c r="F31" t="s">
        <v>33</v>
      </c>
      <c r="G31">
        <v>0.32571428571428568</v>
      </c>
      <c r="H31">
        <v>0.8640000000000001</v>
      </c>
      <c r="I31">
        <v>1.4609999999999999</v>
      </c>
      <c r="J31">
        <v>0.49054545454545456</v>
      </c>
      <c r="K31">
        <v>0.92195454545454558</v>
      </c>
      <c r="L31">
        <v>0.53816666666666668</v>
      </c>
      <c r="M31">
        <v>3.3015555555555558</v>
      </c>
      <c r="N31">
        <v>0.87620000000000009</v>
      </c>
      <c r="O31">
        <v>0.93925000000000003</v>
      </c>
      <c r="P31">
        <v>0.64024999999999999</v>
      </c>
      <c r="Q31">
        <v>0.3755</v>
      </c>
      <c r="R31">
        <v>0.6409999999999999</v>
      </c>
      <c r="S31">
        <v>1.8745555555555553</v>
      </c>
      <c r="T31">
        <v>2.125</v>
      </c>
      <c r="U31">
        <v>0.97927272727272741</v>
      </c>
      <c r="V31">
        <f t="shared" si="4"/>
        <v>0.47896337662337674</v>
      </c>
      <c r="W31">
        <f t="shared" si="0"/>
        <v>0.10374423839374781</v>
      </c>
      <c r="X31">
        <f t="shared" si="5"/>
        <v>0.91693686868686874</v>
      </c>
      <c r="Y31">
        <f t="shared" si="1"/>
        <v>0.24760058885577058</v>
      </c>
      <c r="Z31">
        <f t="shared" si="2"/>
        <v>1.5134351851851851</v>
      </c>
      <c r="AA31">
        <f t="shared" si="3"/>
        <v>0.40184735425883872</v>
      </c>
      <c r="AB31" s="4"/>
    </row>
    <row r="32" spans="1:28" x14ac:dyDescent="0.3">
      <c r="A32" s="4">
        <v>2017</v>
      </c>
      <c r="B32">
        <v>0.27059999999999995</v>
      </c>
      <c r="C32">
        <v>0.63328000000000018</v>
      </c>
      <c r="D32">
        <v>2.2998285714285718</v>
      </c>
      <c r="E32">
        <v>2.008</v>
      </c>
      <c r="F32">
        <v>3.2402307692307692</v>
      </c>
      <c r="G32">
        <v>0.17005555555555557</v>
      </c>
      <c r="H32">
        <v>2.0265774193548389</v>
      </c>
      <c r="I32">
        <v>1.1834777777777779</v>
      </c>
      <c r="J32">
        <v>0.39760833333333334</v>
      </c>
      <c r="K32">
        <v>1.7853818181818182</v>
      </c>
      <c r="L32">
        <v>0.53178571428571431</v>
      </c>
      <c r="M32">
        <v>5.4599999999999991</v>
      </c>
      <c r="N32">
        <v>0.63476470588235301</v>
      </c>
      <c r="O32">
        <v>4.7057142857142864</v>
      </c>
      <c r="P32">
        <v>0.6573</v>
      </c>
      <c r="Q32">
        <v>0.55538571428571437</v>
      </c>
      <c r="R32">
        <v>0.56102727272727282</v>
      </c>
      <c r="S32">
        <v>4.4118181818181821</v>
      </c>
      <c r="T32">
        <v>0.92594285714285718</v>
      </c>
      <c r="U32">
        <v>1.3863190476190475</v>
      </c>
      <c r="V32">
        <f t="shared" si="4"/>
        <v>0.40568286181139124</v>
      </c>
      <c r="W32">
        <f t="shared" si="0"/>
        <v>8.6232894054583759E-2</v>
      </c>
      <c r="X32">
        <f t="shared" si="5"/>
        <v>1.4253538575710005</v>
      </c>
      <c r="Y32">
        <f t="shared" si="1"/>
        <v>0.39672532111055725</v>
      </c>
      <c r="Z32">
        <f t="shared" si="2"/>
        <v>2.9218410949521547</v>
      </c>
      <c r="AA32">
        <f t="shared" si="3"/>
        <v>0.71765394725205778</v>
      </c>
      <c r="AB32" s="4"/>
    </row>
    <row r="33" spans="1:28" x14ac:dyDescent="0.3">
      <c r="A33" s="4">
        <v>2018</v>
      </c>
      <c r="B33">
        <v>0.23671111111111112</v>
      </c>
      <c r="C33">
        <v>0.55975384615384627</v>
      </c>
      <c r="D33">
        <v>1.3559999999999999</v>
      </c>
      <c r="E33">
        <v>1.1505421739130435</v>
      </c>
      <c r="F33">
        <v>1.7802633333333335</v>
      </c>
      <c r="G33">
        <v>0.187915</v>
      </c>
      <c r="H33">
        <v>2.42</v>
      </c>
      <c r="I33">
        <v>1.5265000000000002</v>
      </c>
      <c r="J33">
        <v>0.33526222222222218</v>
      </c>
      <c r="K33">
        <v>1.5535779999999999</v>
      </c>
      <c r="L33">
        <v>0.50266666666666671</v>
      </c>
      <c r="M33">
        <v>3.754285714285714</v>
      </c>
      <c r="N33">
        <v>0.63366666666666682</v>
      </c>
      <c r="O33">
        <v>1.9964999999999999</v>
      </c>
      <c r="P33">
        <v>0.77400000000000002</v>
      </c>
      <c r="Q33">
        <v>0.57595714285714283</v>
      </c>
      <c r="R33">
        <v>0.26883333333333337</v>
      </c>
      <c r="S33">
        <v>2.4318181818181821</v>
      </c>
      <c r="T33">
        <v>0.60632000000000008</v>
      </c>
      <c r="U33">
        <v>0.63100000000000001</v>
      </c>
      <c r="V33">
        <f t="shared" si="4"/>
        <v>0.3939024285714286</v>
      </c>
      <c r="W33">
        <f t="shared" si="0"/>
        <v>8.9780124102749007E-2</v>
      </c>
      <c r="X33">
        <f t="shared" si="5"/>
        <v>0.94677359706959707</v>
      </c>
      <c r="Y33">
        <f t="shared" si="1"/>
        <v>0.22640618150063302</v>
      </c>
      <c r="Z33">
        <f t="shared" si="2"/>
        <v>2.0076637242881343</v>
      </c>
      <c r="AA33">
        <f t="shared" si="3"/>
        <v>0.37444699793754038</v>
      </c>
      <c r="AB33" s="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7">
        <v>1987</v>
      </c>
      <c r="B2" s="5">
        <v>5</v>
      </c>
      <c r="C2" s="5">
        <v>27.75</v>
      </c>
      <c r="D2" s="5">
        <v>11</v>
      </c>
      <c r="E2" s="5">
        <v>38.666666666666664</v>
      </c>
      <c r="F2" s="5">
        <v>5</v>
      </c>
      <c r="G2" s="5">
        <v>5</v>
      </c>
      <c r="H2" s="5" t="s">
        <v>33</v>
      </c>
      <c r="I2" s="5">
        <v>53</v>
      </c>
      <c r="J2" s="5">
        <v>5</v>
      </c>
      <c r="K2" s="5">
        <v>28</v>
      </c>
      <c r="L2" s="5">
        <v>5</v>
      </c>
      <c r="M2" s="5">
        <v>44.5</v>
      </c>
      <c r="N2" s="5">
        <v>11.5</v>
      </c>
      <c r="O2" s="5">
        <v>5</v>
      </c>
      <c r="P2" s="5">
        <v>14.333333333333334</v>
      </c>
      <c r="Q2" s="5">
        <v>14</v>
      </c>
      <c r="R2" s="5">
        <v>5</v>
      </c>
      <c r="S2" s="5">
        <v>161</v>
      </c>
      <c r="T2">
        <f t="shared" ref="T2:T8" si="0">IF(COUNT(B2,G2,J2,M2,P2)&gt;2.9,AVERAGE(B2,G2,J2,M2,P2),"")</f>
        <v>14.766666666666666</v>
      </c>
      <c r="U2">
        <f t="shared" ref="U2:U8" si="1">IF(COUNT(B2,G2,J2,M2,P2)&gt;2.9,(STDEV(B2,G2,J2,M2,P2)/(SQRT(COUNT(B2,G2,J2,M2,P2)))),"")</f>
        <v>7.6499092224098391</v>
      </c>
      <c r="V2">
        <f t="shared" ref="V2:V13" si="2">IF(COUNT(C2:D2,F2,K2:L2,Q2,S2)&gt;3.9,AVERAGE(C2:D2,F2,K2:L2,Q2,S2),"")</f>
        <v>35.964285714285715</v>
      </c>
      <c r="W2">
        <f t="shared" ref="W2:W13" si="3">IF(COUNT(C2:D2,F2,K2:L2,Q2,S2)&gt;3.9,(STDEV(C2:D2,F2,K2:L2,Q2,S2)/(SQRT(COUNT(C2:D2,F2,K2:L2,Q2,S2)))),"")</f>
        <v>21.150286259139317</v>
      </c>
      <c r="X2">
        <f t="shared" ref="X2:X13" si="4">IF(COUNT(E2,H2:I2,N2:O2,R2)&gt;2.9,AVERAGE(E2,H2:I2,N2:O2,R2),"")</f>
        <v>22.633333333333333</v>
      </c>
      <c r="Y2">
        <f t="shared" ref="Y2:Y13" si="5">IF(COUNT(E2,H2:I2,N2:O2,R2)&gt;2.9,(STDEV(E2,H2:I2,N2:O2,R2)/(SQRT(COUNT(E2,H2:I2,N2:O2,R2)))),"")</f>
        <v>9.8107650624765821</v>
      </c>
    </row>
    <row r="3" spans="1:25" x14ac:dyDescent="0.3">
      <c r="A3" s="7">
        <v>1988</v>
      </c>
      <c r="B3" s="5">
        <v>70</v>
      </c>
      <c r="C3" s="5" t="s">
        <v>33</v>
      </c>
      <c r="D3" s="5" t="s">
        <v>33</v>
      </c>
      <c r="E3" s="5" t="s">
        <v>33</v>
      </c>
      <c r="F3" s="5">
        <v>28.5</v>
      </c>
      <c r="G3" s="5">
        <v>5</v>
      </c>
      <c r="H3" s="6">
        <v>1215</v>
      </c>
      <c r="I3" s="5" t="s">
        <v>33</v>
      </c>
      <c r="J3" s="5">
        <v>5</v>
      </c>
      <c r="K3" s="5">
        <v>290</v>
      </c>
      <c r="L3" s="5" t="s">
        <v>33</v>
      </c>
      <c r="M3" s="5">
        <v>69.5</v>
      </c>
      <c r="N3" s="5">
        <v>31.333333333333332</v>
      </c>
      <c r="O3" s="6">
        <v>1300</v>
      </c>
      <c r="P3" s="5">
        <v>23.5</v>
      </c>
      <c r="Q3" s="5">
        <v>275</v>
      </c>
      <c r="R3" s="5">
        <v>22</v>
      </c>
      <c r="S3" s="5">
        <v>36</v>
      </c>
      <c r="T3">
        <f>IF(COUNT(B3,G3,J3,M3,P3)&gt;2.9,AVERAGE(B3,G3,J3,M3,P3),"")</f>
        <v>34.6</v>
      </c>
      <c r="U3">
        <f t="shared" si="1"/>
        <v>14.74228611850957</v>
      </c>
      <c r="V3">
        <f t="shared" si="2"/>
        <v>157.375</v>
      </c>
      <c r="W3">
        <f>IF(COUNT(C3:D3,F3,K3:L3,Q3,S3)&gt;3.9,(STDEV(C3:D3,F3,K3:L3,Q3,S3)/(SQRT(COUNT(C3:D3,F3,K3:L3,Q3,S3)))),"")</f>
        <v>72.322015723660058</v>
      </c>
      <c r="X3" s="13">
        <f t="shared" si="4"/>
        <v>642.08333333333326</v>
      </c>
      <c r="Y3" s="13">
        <f t="shared" si="5"/>
        <v>355.7394587334951</v>
      </c>
    </row>
    <row r="4" spans="1:25" x14ac:dyDescent="0.3">
      <c r="A4" s="7">
        <v>1989</v>
      </c>
      <c r="B4" s="5">
        <v>5</v>
      </c>
      <c r="C4" s="5" t="s">
        <v>33</v>
      </c>
      <c r="D4" s="5">
        <v>15</v>
      </c>
      <c r="E4" s="5">
        <v>5</v>
      </c>
      <c r="F4" s="5">
        <v>17</v>
      </c>
      <c r="G4" s="5">
        <v>13</v>
      </c>
      <c r="H4" s="5">
        <v>19</v>
      </c>
      <c r="I4" s="5">
        <v>19</v>
      </c>
      <c r="J4" s="5">
        <v>10.333333333333334</v>
      </c>
      <c r="K4" s="5">
        <v>25.5</v>
      </c>
      <c r="L4" s="5">
        <v>5</v>
      </c>
      <c r="M4" s="5">
        <v>5</v>
      </c>
      <c r="N4" s="5">
        <v>55</v>
      </c>
      <c r="O4" s="5">
        <v>13</v>
      </c>
      <c r="P4" s="5">
        <v>8</v>
      </c>
      <c r="Q4" s="5">
        <v>8.5</v>
      </c>
      <c r="R4" s="5" t="s">
        <v>33</v>
      </c>
      <c r="S4" s="5">
        <v>155.5</v>
      </c>
      <c r="T4">
        <f t="shared" si="0"/>
        <v>8.2666666666666675</v>
      </c>
      <c r="U4">
        <f t="shared" si="1"/>
        <v>1.5506271132817335</v>
      </c>
      <c r="V4">
        <f>IF(COUNT(C4:D4,F4,K4:L4,Q4,S4)&gt;3.9,AVERAGE(C4:D4,F4,K4:L4,Q4,S4),"")</f>
        <v>37.75</v>
      </c>
      <c r="W4">
        <f t="shared" si="3"/>
        <v>23.728586838101705</v>
      </c>
      <c r="X4">
        <f t="shared" si="4"/>
        <v>22.2</v>
      </c>
      <c r="Y4">
        <f t="shared" si="5"/>
        <v>8.5930204235763341</v>
      </c>
    </row>
    <row r="5" spans="1:25" x14ac:dyDescent="0.3">
      <c r="A5" s="7">
        <v>1990</v>
      </c>
      <c r="B5" s="5">
        <v>5</v>
      </c>
      <c r="C5" s="5" t="s">
        <v>33</v>
      </c>
      <c r="D5" s="5" t="s">
        <v>33</v>
      </c>
      <c r="E5" s="5" t="s">
        <v>33</v>
      </c>
      <c r="F5" s="5">
        <v>71</v>
      </c>
      <c r="G5" s="5" t="s">
        <v>33</v>
      </c>
      <c r="H5" s="5" t="s">
        <v>33</v>
      </c>
      <c r="I5" s="5">
        <v>80.400000000000006</v>
      </c>
      <c r="J5" s="5" t="s">
        <v>33</v>
      </c>
      <c r="K5" s="5">
        <v>87</v>
      </c>
      <c r="L5" s="5">
        <v>16.5</v>
      </c>
      <c r="M5" s="5">
        <v>22.5</v>
      </c>
      <c r="N5" s="5" t="s">
        <v>33</v>
      </c>
      <c r="O5" s="5">
        <v>11.857142857142858</v>
      </c>
      <c r="P5" s="5" t="s">
        <v>33</v>
      </c>
      <c r="Q5" s="5" t="s">
        <v>33</v>
      </c>
      <c r="R5" s="5" t="s">
        <v>33</v>
      </c>
      <c r="S5" s="5" t="s">
        <v>33</v>
      </c>
      <c r="T5" t="str">
        <f t="shared" si="0"/>
        <v/>
      </c>
      <c r="U5" t="str">
        <f t="shared" si="1"/>
        <v/>
      </c>
      <c r="V5" t="str">
        <f t="shared" si="2"/>
        <v/>
      </c>
      <c r="W5" t="str">
        <f t="shared" si="3"/>
        <v/>
      </c>
      <c r="X5" t="str">
        <f t="shared" si="4"/>
        <v/>
      </c>
      <c r="Y5" t="str">
        <f t="shared" si="5"/>
        <v/>
      </c>
    </row>
    <row r="6" spans="1:25" x14ac:dyDescent="0.3">
      <c r="A6" s="7">
        <v>1991</v>
      </c>
      <c r="B6" s="5">
        <v>19</v>
      </c>
      <c r="C6" s="5" t="s">
        <v>33</v>
      </c>
      <c r="D6" s="5" t="s">
        <v>33</v>
      </c>
      <c r="E6" s="5" t="s">
        <v>33</v>
      </c>
      <c r="F6" s="5" t="s">
        <v>33</v>
      </c>
      <c r="G6" s="5" t="s">
        <v>33</v>
      </c>
      <c r="H6" s="5" t="s">
        <v>33</v>
      </c>
      <c r="I6" s="5">
        <v>44</v>
      </c>
      <c r="J6" s="5" t="s">
        <v>33</v>
      </c>
      <c r="K6" s="5">
        <v>36.5</v>
      </c>
      <c r="L6" s="5" t="s">
        <v>33</v>
      </c>
      <c r="M6" s="5">
        <v>5</v>
      </c>
      <c r="N6" s="5" t="s">
        <v>33</v>
      </c>
      <c r="O6" s="5">
        <v>5</v>
      </c>
      <c r="P6" s="5" t="s">
        <v>33</v>
      </c>
      <c r="Q6" s="5" t="s">
        <v>33</v>
      </c>
      <c r="R6" s="5" t="s">
        <v>33</v>
      </c>
      <c r="S6" s="5">
        <v>21.666666666666668</v>
      </c>
      <c r="T6" t="str">
        <f t="shared" si="0"/>
        <v/>
      </c>
      <c r="U6" t="str">
        <f t="shared" si="1"/>
        <v/>
      </c>
      <c r="V6" t="str">
        <f t="shared" si="2"/>
        <v/>
      </c>
      <c r="W6" t="str">
        <f t="shared" si="3"/>
        <v/>
      </c>
      <c r="X6" t="str">
        <f t="shared" si="4"/>
        <v/>
      </c>
      <c r="Y6" t="str">
        <f t="shared" si="5"/>
        <v/>
      </c>
    </row>
    <row r="7" spans="1:25" x14ac:dyDescent="0.3">
      <c r="A7" s="7">
        <v>1992</v>
      </c>
      <c r="B7" s="5">
        <v>70</v>
      </c>
      <c r="C7" s="5">
        <v>88.333333333333329</v>
      </c>
      <c r="D7" s="5" t="s">
        <v>33</v>
      </c>
      <c r="E7" s="5">
        <v>30</v>
      </c>
      <c r="F7" s="5">
        <v>25.3125</v>
      </c>
      <c r="G7" s="5" t="s">
        <v>33</v>
      </c>
      <c r="H7" s="5" t="s">
        <v>33</v>
      </c>
      <c r="I7" s="5" t="s">
        <v>33</v>
      </c>
      <c r="J7" s="5">
        <v>50</v>
      </c>
      <c r="K7" s="5">
        <v>280</v>
      </c>
      <c r="L7" s="5">
        <v>86.666666666666671</v>
      </c>
      <c r="M7" s="5">
        <v>105</v>
      </c>
      <c r="N7" s="5">
        <v>5</v>
      </c>
      <c r="O7" s="5">
        <v>102</v>
      </c>
      <c r="P7" s="5">
        <v>35</v>
      </c>
      <c r="Q7" s="5">
        <v>80</v>
      </c>
      <c r="R7" s="5">
        <v>5</v>
      </c>
      <c r="S7" s="5">
        <v>247.5</v>
      </c>
      <c r="T7">
        <f t="shared" si="0"/>
        <v>65</v>
      </c>
      <c r="U7">
        <f>IF(COUNT(B7,G7,J7,M7,P7)&gt;2.9,(STDEV(B7,G7,J7,M7,P7)/(SQRT(COUNT(B7,G7,J7,M7,P7)))),"")</f>
        <v>15.138251770487457</v>
      </c>
      <c r="V7">
        <f t="shared" si="2"/>
        <v>134.63541666666666</v>
      </c>
      <c r="W7">
        <f t="shared" si="3"/>
        <v>42.131021436742316</v>
      </c>
      <c r="X7">
        <f t="shared" si="4"/>
        <v>35.5</v>
      </c>
      <c r="Y7">
        <f>IF(COUNT(E7,H7:I7,N7:O7,R7)&gt;2.9,(STDEV(E7,H7:I7,N7:O7,R7)/(SQRT(COUNT(E7,H7:I7,N7:O7,R7)))),"")</f>
        <v>22.936506563409637</v>
      </c>
    </row>
    <row r="8" spans="1:25" x14ac:dyDescent="0.3">
      <c r="A8" s="7">
        <v>1993</v>
      </c>
      <c r="B8" s="5" t="s">
        <v>33</v>
      </c>
      <c r="C8" s="5" t="s">
        <v>33</v>
      </c>
      <c r="D8" s="5" t="s">
        <v>33</v>
      </c>
      <c r="E8" s="5" t="s">
        <v>33</v>
      </c>
      <c r="F8" s="5" t="s">
        <v>33</v>
      </c>
      <c r="G8" s="5" t="s">
        <v>33</v>
      </c>
      <c r="H8" s="5" t="s">
        <v>33</v>
      </c>
      <c r="I8" s="5" t="s">
        <v>33</v>
      </c>
      <c r="J8" s="5">
        <v>18</v>
      </c>
      <c r="K8" s="5" t="s">
        <v>33</v>
      </c>
      <c r="L8" s="5" t="s">
        <v>33</v>
      </c>
      <c r="M8" s="5" t="s">
        <v>33</v>
      </c>
      <c r="N8" s="5" t="s">
        <v>33</v>
      </c>
      <c r="O8" s="5" t="s">
        <v>33</v>
      </c>
      <c r="P8" s="5" t="s">
        <v>33</v>
      </c>
      <c r="Q8" s="5" t="s">
        <v>33</v>
      </c>
      <c r="R8" s="5" t="s">
        <v>33</v>
      </c>
      <c r="S8" s="5" t="s">
        <v>33</v>
      </c>
      <c r="T8" t="str">
        <f t="shared" si="0"/>
        <v/>
      </c>
      <c r="U8" t="str">
        <f t="shared" si="1"/>
        <v/>
      </c>
      <c r="V8" t="str">
        <f t="shared" si="2"/>
        <v/>
      </c>
      <c r="W8" t="str">
        <f t="shared" si="3"/>
        <v/>
      </c>
      <c r="X8" t="str">
        <f t="shared" si="4"/>
        <v/>
      </c>
      <c r="Y8" t="str">
        <f t="shared" si="5"/>
        <v/>
      </c>
    </row>
    <row r="9" spans="1:25" x14ac:dyDescent="0.3">
      <c r="A9" s="7">
        <v>1994</v>
      </c>
      <c r="B9"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V9" t="str">
        <f t="shared" si="2"/>
        <v/>
      </c>
      <c r="W9" t="str">
        <f t="shared" si="3"/>
        <v/>
      </c>
      <c r="X9" t="str">
        <f t="shared" si="4"/>
        <v/>
      </c>
      <c r="Y9" t="str">
        <f t="shared" si="5"/>
        <v/>
      </c>
    </row>
    <row r="10" spans="1:25" x14ac:dyDescent="0.3">
      <c r="A10" s="7">
        <v>1995</v>
      </c>
      <c r="B10"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V10" t="str">
        <f t="shared" si="2"/>
        <v/>
      </c>
      <c r="W10" t="str">
        <f t="shared" si="3"/>
        <v/>
      </c>
      <c r="X10" t="str">
        <f t="shared" si="4"/>
        <v/>
      </c>
      <c r="Y10" t="str">
        <f t="shared" si="5"/>
        <v/>
      </c>
    </row>
    <row r="11" spans="1:25" x14ac:dyDescent="0.3">
      <c r="A11" s="7">
        <v>1996</v>
      </c>
      <c r="B11"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V11" t="str">
        <f t="shared" si="2"/>
        <v/>
      </c>
      <c r="W11" t="str">
        <f t="shared" si="3"/>
        <v/>
      </c>
      <c r="X11" t="str">
        <f t="shared" si="4"/>
        <v/>
      </c>
      <c r="Y11" t="str">
        <f t="shared" si="5"/>
        <v/>
      </c>
    </row>
    <row r="12" spans="1:25" x14ac:dyDescent="0.3">
      <c r="A12" s="7">
        <v>1997</v>
      </c>
      <c r="B12" t="s">
        <v>33</v>
      </c>
      <c r="C12" s="5" t="s">
        <v>33</v>
      </c>
      <c r="D12" s="5" t="s">
        <v>33</v>
      </c>
      <c r="E12" s="5" t="s">
        <v>33</v>
      </c>
      <c r="F12" s="5" t="s">
        <v>33</v>
      </c>
      <c r="G12" s="5" t="s">
        <v>33</v>
      </c>
      <c r="H12" s="5" t="s">
        <v>33</v>
      </c>
      <c r="I12" s="5" t="s">
        <v>33</v>
      </c>
      <c r="J12" s="5" t="s">
        <v>33</v>
      </c>
      <c r="K12" s="5" t="s">
        <v>33</v>
      </c>
      <c r="L12" s="5" t="s">
        <v>33</v>
      </c>
      <c r="M12" s="5" t="s">
        <v>33</v>
      </c>
      <c r="N12" s="5" t="s">
        <v>33</v>
      </c>
      <c r="O12" s="5" t="s">
        <v>33</v>
      </c>
      <c r="P12" s="5" t="s">
        <v>33</v>
      </c>
      <c r="Q12" s="5" t="s">
        <v>33</v>
      </c>
      <c r="R12" s="5" t="s">
        <v>33</v>
      </c>
      <c r="S12" s="5" t="s">
        <v>33</v>
      </c>
      <c r="V12" t="str">
        <f t="shared" si="2"/>
        <v/>
      </c>
      <c r="W12" t="str">
        <f t="shared" si="3"/>
        <v/>
      </c>
      <c r="X12" t="str">
        <f t="shared" si="4"/>
        <v/>
      </c>
      <c r="Y12" t="str">
        <f t="shared" si="5"/>
        <v/>
      </c>
    </row>
    <row r="13" spans="1:25" x14ac:dyDescent="0.3">
      <c r="A13" s="7">
        <v>1998</v>
      </c>
      <c r="B13"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c r="V13" t="str">
        <f t="shared" si="2"/>
        <v/>
      </c>
      <c r="W13" t="str">
        <f t="shared" si="3"/>
        <v/>
      </c>
      <c r="X13" t="str">
        <f t="shared" si="4"/>
        <v/>
      </c>
      <c r="Y13" t="str">
        <f t="shared" si="5"/>
        <v/>
      </c>
    </row>
    <row r="14" spans="1:25" x14ac:dyDescent="0.3">
      <c r="A14" s="7">
        <v>1999</v>
      </c>
      <c r="B14" s="5" t="s">
        <v>33</v>
      </c>
      <c r="C14" s="5">
        <v>15</v>
      </c>
      <c r="D14" s="5">
        <v>12.5</v>
      </c>
      <c r="E14" s="5" t="s">
        <v>33</v>
      </c>
      <c r="F14" s="5">
        <v>11.666666666666666</v>
      </c>
      <c r="G14" s="5">
        <v>8.75</v>
      </c>
      <c r="H14" s="5" t="s">
        <v>33</v>
      </c>
      <c r="I14" s="5" t="s">
        <v>33</v>
      </c>
      <c r="J14" s="5">
        <v>6</v>
      </c>
      <c r="K14" s="5">
        <v>60</v>
      </c>
      <c r="L14" s="5">
        <v>22.5</v>
      </c>
      <c r="M14" s="5">
        <v>65</v>
      </c>
      <c r="N14" s="5">
        <v>15.833333333333334</v>
      </c>
      <c r="O14" s="5">
        <v>5</v>
      </c>
      <c r="P14" s="5">
        <v>20</v>
      </c>
      <c r="Q14" s="5">
        <v>22.5</v>
      </c>
      <c r="R14" s="5">
        <v>40</v>
      </c>
      <c r="S14" s="5">
        <v>88.125</v>
      </c>
      <c r="T14">
        <f>IF(COUNT(B14,G14,J14,M14,P14)&gt;2.9,AVERAGE(B14,G14,J14,M14,P14),"")</f>
        <v>24.9375</v>
      </c>
      <c r="U14">
        <f>IF(COUNT(B14,G14,J14,M14,P14)&gt;2.9,(STDEV(B14,G14,J14,M14,P14)/(SQRT(COUNT(B14,G14,J14,M14,P14)))),"")</f>
        <v>13.693206572968949</v>
      </c>
      <c r="V14">
        <f>IF(COUNT(C14:D14,F14,K14:L14,Q14,S14)&gt;3.9,AVERAGE(C14:D14,F14,K14:L14,Q14,S14),"")</f>
        <v>33.18452380952381</v>
      </c>
      <c r="W14">
        <f>IF(COUNT(C14:D14,F14,K14:L14,Q14,S14)&gt;3.9,(STDEV(C14:D14,F14,K14:L14,Q14,S14)/(SQRT(COUNT(C14:D14,F14,K14:L14,Q14,S14)))),"")</f>
        <v>11.113471440057765</v>
      </c>
      <c r="X14">
        <f>IF(COUNT(E14,H14:I14,N14:O14,R14)&gt;2.9,AVERAGE(E14,H14:I14,N14:O14,R14),"")</f>
        <v>20.277777777777779</v>
      </c>
      <c r="Y14">
        <f>IF(COUNT(E14,H14:I14,N14:O14,R14)&gt;2.9,(STDEV(E14,H14:I14,N14:O14,R14)/(SQRT(COUNT(E14,H14:I14,N14:O14,R14)))),"")</f>
        <v>10.345124694186705</v>
      </c>
    </row>
    <row r="15" spans="1:25"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row>
    <row r="16" spans="1:25"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row>
    <row r="17" spans="1:25"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row>
    <row r="18" spans="1:25" x14ac:dyDescent="0.3">
      <c r="A18" s="7">
        <v>2003</v>
      </c>
      <c r="B18" s="5" t="s">
        <v>33</v>
      </c>
      <c r="C18" s="5" t="s">
        <v>33</v>
      </c>
      <c r="D18" s="5" t="s">
        <v>33</v>
      </c>
      <c r="E18" s="5" t="s">
        <v>33</v>
      </c>
      <c r="F18" s="5" t="s">
        <v>33</v>
      </c>
      <c r="G18" s="5" t="s">
        <v>33</v>
      </c>
      <c r="H18" s="5" t="s">
        <v>33</v>
      </c>
      <c r="I18" s="5" t="s">
        <v>33</v>
      </c>
      <c r="J18" s="5" t="s">
        <v>33</v>
      </c>
      <c r="K18" s="5">
        <v>270.39999999999998</v>
      </c>
      <c r="L18" s="5" t="s">
        <v>33</v>
      </c>
      <c r="M18" s="5" t="s">
        <v>33</v>
      </c>
      <c r="N18" s="5" t="s">
        <v>33</v>
      </c>
      <c r="O18" s="5" t="s">
        <v>33</v>
      </c>
      <c r="P18" s="5" t="s">
        <v>33</v>
      </c>
      <c r="Q18" s="5" t="s">
        <v>33</v>
      </c>
      <c r="R18" s="5" t="s">
        <v>33</v>
      </c>
      <c r="S18" s="5"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row>
    <row r="20" spans="1:25"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row>
    <row r="21" spans="1:25" x14ac:dyDescent="0.3">
      <c r="A21" s="7">
        <v>2006</v>
      </c>
      <c r="B21" s="5" t="s">
        <v>33</v>
      </c>
      <c r="C21" s="5" t="s">
        <v>33</v>
      </c>
      <c r="D21" s="5" t="s">
        <v>33</v>
      </c>
      <c r="E21" s="5" t="s">
        <v>33</v>
      </c>
      <c r="F21" s="5" t="s">
        <v>33</v>
      </c>
      <c r="G21" s="5" t="s">
        <v>33</v>
      </c>
      <c r="H21" s="5" t="s">
        <v>33</v>
      </c>
      <c r="I21" s="5" t="s">
        <v>33</v>
      </c>
      <c r="J21" s="5" t="s">
        <v>33</v>
      </c>
      <c r="K21" s="5" t="s">
        <v>33</v>
      </c>
      <c r="L21" s="5" t="s">
        <v>33</v>
      </c>
      <c r="M21" s="5" t="s">
        <v>33</v>
      </c>
      <c r="N21" s="5" t="s">
        <v>33</v>
      </c>
      <c r="O21" s="5" t="s">
        <v>33</v>
      </c>
      <c r="P21" s="5" t="s">
        <v>33</v>
      </c>
      <c r="Q21" s="5" t="s">
        <v>33</v>
      </c>
      <c r="R21" s="5" t="s">
        <v>33</v>
      </c>
      <c r="S21" s="5" t="s">
        <v>33</v>
      </c>
    </row>
    <row r="22" spans="1:25" x14ac:dyDescent="0.3">
      <c r="A22" s="7">
        <v>2007</v>
      </c>
      <c r="B22" s="5" t="s">
        <v>33</v>
      </c>
      <c r="C22" s="5" t="s">
        <v>33</v>
      </c>
      <c r="D22" s="5" t="s">
        <v>33</v>
      </c>
      <c r="E22" s="5" t="s">
        <v>33</v>
      </c>
      <c r="F22" s="5" t="s">
        <v>33</v>
      </c>
      <c r="G22" s="5" t="s">
        <v>33</v>
      </c>
      <c r="H22" s="5" t="s">
        <v>33</v>
      </c>
      <c r="I22" s="5" t="s">
        <v>33</v>
      </c>
      <c r="J22" s="5" t="s">
        <v>33</v>
      </c>
      <c r="K22" s="5" t="s">
        <v>33</v>
      </c>
      <c r="L22" s="5" t="s">
        <v>33</v>
      </c>
      <c r="M22" s="5" t="s">
        <v>33</v>
      </c>
      <c r="N22" s="5" t="s">
        <v>33</v>
      </c>
      <c r="O22" s="5" t="s">
        <v>33</v>
      </c>
      <c r="P22" s="5" t="s">
        <v>33</v>
      </c>
      <c r="Q22" s="5" t="s">
        <v>33</v>
      </c>
      <c r="R22" s="5" t="s">
        <v>33</v>
      </c>
      <c r="S22" s="5" t="s">
        <v>33</v>
      </c>
    </row>
    <row r="23" spans="1:25" x14ac:dyDescent="0.3">
      <c r="A23" s="7">
        <v>2008</v>
      </c>
      <c r="B23" s="5" t="s">
        <v>33</v>
      </c>
      <c r="C23" s="5" t="s">
        <v>33</v>
      </c>
      <c r="D23" s="5" t="s">
        <v>33</v>
      </c>
      <c r="E23" s="5" t="s">
        <v>33</v>
      </c>
      <c r="F23" s="5" t="s">
        <v>33</v>
      </c>
      <c r="G23" s="5" t="s">
        <v>33</v>
      </c>
      <c r="H23" s="5" t="s">
        <v>33</v>
      </c>
      <c r="I23" s="5" t="s">
        <v>33</v>
      </c>
      <c r="J23" s="5" t="s">
        <v>33</v>
      </c>
      <c r="K23" s="5" t="s">
        <v>33</v>
      </c>
      <c r="L23" s="5" t="s">
        <v>33</v>
      </c>
      <c r="M23" s="5" t="s">
        <v>33</v>
      </c>
      <c r="N23" s="5" t="s">
        <v>33</v>
      </c>
      <c r="O23" s="5" t="s">
        <v>33</v>
      </c>
      <c r="P23" s="5" t="s">
        <v>33</v>
      </c>
      <c r="Q23" s="5" t="s">
        <v>33</v>
      </c>
      <c r="R23" s="5" t="s">
        <v>33</v>
      </c>
      <c r="S23" s="5" t="s">
        <v>33</v>
      </c>
    </row>
    <row r="24" spans="1:25" x14ac:dyDescent="0.3">
      <c r="A24" s="7">
        <v>2009</v>
      </c>
      <c r="B24" s="5" t="s">
        <v>33</v>
      </c>
      <c r="C24" s="5" t="s">
        <v>33</v>
      </c>
      <c r="D24" s="5" t="s">
        <v>33</v>
      </c>
      <c r="E24" s="5" t="s">
        <v>33</v>
      </c>
      <c r="F24" s="5" t="s">
        <v>33</v>
      </c>
      <c r="G24" s="5" t="s">
        <v>33</v>
      </c>
      <c r="H24" s="5" t="s">
        <v>33</v>
      </c>
      <c r="I24" s="5" t="s">
        <v>33</v>
      </c>
      <c r="J24" s="5" t="s">
        <v>33</v>
      </c>
      <c r="K24" s="5" t="s">
        <v>33</v>
      </c>
      <c r="L24" s="5" t="s">
        <v>33</v>
      </c>
      <c r="M24" s="5" t="s">
        <v>33</v>
      </c>
      <c r="N24" s="5" t="s">
        <v>33</v>
      </c>
      <c r="O24" s="5" t="s">
        <v>33</v>
      </c>
      <c r="P24" s="5" t="s">
        <v>33</v>
      </c>
      <c r="Q24" s="5" t="s">
        <v>33</v>
      </c>
      <c r="R24" s="5" t="s">
        <v>33</v>
      </c>
      <c r="S24" s="5" t="s">
        <v>33</v>
      </c>
    </row>
    <row r="25" spans="1:25" x14ac:dyDescent="0.3">
      <c r="A25" s="7">
        <v>2010</v>
      </c>
      <c r="B25" s="5" t="s">
        <v>33</v>
      </c>
      <c r="C25" s="5" t="s">
        <v>33</v>
      </c>
      <c r="D25" s="5" t="s">
        <v>33</v>
      </c>
      <c r="E25" s="5" t="s">
        <v>33</v>
      </c>
      <c r="F25" s="5" t="s">
        <v>33</v>
      </c>
      <c r="G25" s="5" t="s">
        <v>33</v>
      </c>
      <c r="H25" s="5" t="s">
        <v>33</v>
      </c>
      <c r="I25" s="5" t="s">
        <v>33</v>
      </c>
      <c r="J25" s="5" t="s">
        <v>33</v>
      </c>
      <c r="K25" s="5" t="s">
        <v>33</v>
      </c>
      <c r="L25" s="5" t="s">
        <v>33</v>
      </c>
      <c r="M25" s="5" t="s">
        <v>33</v>
      </c>
      <c r="N25" s="5" t="s">
        <v>33</v>
      </c>
      <c r="O25" s="5" t="s">
        <v>33</v>
      </c>
      <c r="P25" s="5" t="s">
        <v>33</v>
      </c>
      <c r="Q25" s="5" t="s">
        <v>33</v>
      </c>
      <c r="R25" s="5" t="s">
        <v>33</v>
      </c>
      <c r="S25" s="5" t="s">
        <v>33</v>
      </c>
    </row>
    <row r="26" spans="1:25" x14ac:dyDescent="0.3">
      <c r="A26" s="7">
        <v>2011</v>
      </c>
      <c r="B26" s="5" t="s">
        <v>33</v>
      </c>
      <c r="C26" s="5" t="s">
        <v>33</v>
      </c>
      <c r="D26" s="5" t="s">
        <v>33</v>
      </c>
      <c r="E26" s="5" t="s">
        <v>33</v>
      </c>
      <c r="F26" s="5" t="s">
        <v>33</v>
      </c>
      <c r="G26" s="5" t="s">
        <v>33</v>
      </c>
      <c r="H26" s="5" t="s">
        <v>33</v>
      </c>
      <c r="I26" s="5" t="s">
        <v>33</v>
      </c>
      <c r="J26" s="5" t="s">
        <v>33</v>
      </c>
      <c r="K26" s="5" t="s">
        <v>33</v>
      </c>
      <c r="L26" s="5" t="s">
        <v>33</v>
      </c>
      <c r="M26" s="5" t="s">
        <v>33</v>
      </c>
      <c r="N26" s="5" t="s">
        <v>33</v>
      </c>
      <c r="O26" s="5" t="s">
        <v>33</v>
      </c>
      <c r="P26" s="5" t="s">
        <v>33</v>
      </c>
      <c r="Q26" s="5" t="s">
        <v>33</v>
      </c>
      <c r="R26" s="5" t="s">
        <v>33</v>
      </c>
      <c r="S26" s="5" t="s">
        <v>33</v>
      </c>
    </row>
    <row r="27" spans="1:25" x14ac:dyDescent="0.3">
      <c r="A27" s="7">
        <v>2012</v>
      </c>
      <c r="B27" s="5" t="s">
        <v>33</v>
      </c>
      <c r="C27" s="5" t="s">
        <v>33</v>
      </c>
      <c r="D27" s="5" t="s">
        <v>33</v>
      </c>
      <c r="E27" s="5" t="s">
        <v>33</v>
      </c>
      <c r="F27" s="5" t="s">
        <v>33</v>
      </c>
      <c r="G27" s="5" t="s">
        <v>33</v>
      </c>
      <c r="H27" s="5" t="s">
        <v>33</v>
      </c>
      <c r="I27" s="5" t="s">
        <v>33</v>
      </c>
      <c r="J27" s="5" t="s">
        <v>33</v>
      </c>
      <c r="K27" s="5" t="s">
        <v>33</v>
      </c>
      <c r="L27" s="5" t="s">
        <v>33</v>
      </c>
      <c r="M27" s="5" t="s">
        <v>33</v>
      </c>
      <c r="N27" s="5" t="s">
        <v>33</v>
      </c>
      <c r="O27" s="5" t="s">
        <v>33</v>
      </c>
      <c r="P27" s="5" t="s">
        <v>33</v>
      </c>
      <c r="Q27" s="5" t="s">
        <v>33</v>
      </c>
      <c r="R27" s="5" t="s">
        <v>33</v>
      </c>
      <c r="S27" s="5" t="s">
        <v>33</v>
      </c>
    </row>
    <row r="28" spans="1:25" x14ac:dyDescent="0.3">
      <c r="A28" s="7">
        <v>2013</v>
      </c>
      <c r="B28" s="5" t="s">
        <v>33</v>
      </c>
      <c r="C28" s="5" t="s">
        <v>33</v>
      </c>
      <c r="D28" s="5" t="s">
        <v>33</v>
      </c>
      <c r="E28" s="5" t="s">
        <v>33</v>
      </c>
      <c r="F28" s="5" t="s">
        <v>33</v>
      </c>
      <c r="G28" s="5" t="s">
        <v>33</v>
      </c>
      <c r="H28" s="5" t="s">
        <v>33</v>
      </c>
      <c r="I28" s="5" t="s">
        <v>33</v>
      </c>
      <c r="J28" s="5" t="s">
        <v>33</v>
      </c>
      <c r="K28" s="5" t="s">
        <v>33</v>
      </c>
      <c r="L28" s="5" t="s">
        <v>33</v>
      </c>
      <c r="M28" s="5" t="s">
        <v>33</v>
      </c>
      <c r="N28" s="5" t="s">
        <v>33</v>
      </c>
      <c r="O28" s="5" t="s">
        <v>33</v>
      </c>
      <c r="P28" s="5" t="s">
        <v>33</v>
      </c>
      <c r="Q28" s="5" t="s">
        <v>33</v>
      </c>
      <c r="R28" s="5" t="s">
        <v>33</v>
      </c>
      <c r="S28" s="5" t="s">
        <v>33</v>
      </c>
    </row>
    <row r="29" spans="1:25" x14ac:dyDescent="0.3">
      <c r="A29" s="7">
        <v>2014</v>
      </c>
      <c r="B29" s="5" t="s">
        <v>33</v>
      </c>
      <c r="C29" s="5" t="s">
        <v>33</v>
      </c>
      <c r="D29" s="5" t="s">
        <v>33</v>
      </c>
      <c r="E29" s="5" t="s">
        <v>33</v>
      </c>
      <c r="F29" s="5" t="s">
        <v>33</v>
      </c>
      <c r="G29" s="5" t="s">
        <v>33</v>
      </c>
      <c r="H29" s="5" t="s">
        <v>33</v>
      </c>
      <c r="I29" s="5" t="s">
        <v>33</v>
      </c>
      <c r="J29" s="5" t="s">
        <v>33</v>
      </c>
      <c r="K29" s="5" t="s">
        <v>33</v>
      </c>
      <c r="L29" s="5" t="s">
        <v>33</v>
      </c>
      <c r="M29" s="5" t="s">
        <v>33</v>
      </c>
      <c r="N29" s="5" t="s">
        <v>33</v>
      </c>
      <c r="O29" s="5" t="s">
        <v>33</v>
      </c>
      <c r="P29" s="5" t="s">
        <v>33</v>
      </c>
      <c r="Q29" s="5" t="s">
        <v>33</v>
      </c>
      <c r="R29" s="5" t="s">
        <v>33</v>
      </c>
      <c r="S29" s="5" t="s">
        <v>33</v>
      </c>
    </row>
    <row r="30" spans="1:25" x14ac:dyDescent="0.3">
      <c r="A30" s="7">
        <v>2015</v>
      </c>
      <c r="B30" s="5" t="s">
        <v>33</v>
      </c>
      <c r="C30" s="5" t="s">
        <v>33</v>
      </c>
      <c r="D30" s="5" t="s">
        <v>33</v>
      </c>
      <c r="E30" s="5" t="s">
        <v>33</v>
      </c>
      <c r="F30" s="5" t="s">
        <v>33</v>
      </c>
      <c r="G30" s="5" t="s">
        <v>33</v>
      </c>
      <c r="H30" s="5" t="s">
        <v>33</v>
      </c>
      <c r="I30" s="5" t="s">
        <v>33</v>
      </c>
      <c r="J30" s="5" t="s">
        <v>33</v>
      </c>
      <c r="K30" s="5" t="s">
        <v>33</v>
      </c>
      <c r="L30" s="5" t="s">
        <v>33</v>
      </c>
      <c r="M30" s="5" t="s">
        <v>33</v>
      </c>
      <c r="N30" s="5" t="s">
        <v>33</v>
      </c>
      <c r="O30" s="5" t="s">
        <v>33</v>
      </c>
      <c r="P30" s="5" t="s">
        <v>33</v>
      </c>
      <c r="Q30" s="5" t="s">
        <v>33</v>
      </c>
      <c r="R30" s="5" t="s">
        <v>33</v>
      </c>
      <c r="S30" s="5" t="s">
        <v>33</v>
      </c>
    </row>
    <row r="31" spans="1:25" x14ac:dyDescent="0.3">
      <c r="A31" s="7">
        <v>2016</v>
      </c>
      <c r="B31" s="5" t="s">
        <v>33</v>
      </c>
      <c r="C31" s="5" t="s">
        <v>33</v>
      </c>
      <c r="D31" s="5" t="s">
        <v>33</v>
      </c>
      <c r="E31" s="5" t="s">
        <v>33</v>
      </c>
      <c r="F31" s="5" t="s">
        <v>33</v>
      </c>
      <c r="G31" s="5" t="s">
        <v>33</v>
      </c>
      <c r="H31" s="5" t="s">
        <v>33</v>
      </c>
      <c r="I31" s="5" t="s">
        <v>33</v>
      </c>
      <c r="J31" s="5" t="s">
        <v>33</v>
      </c>
      <c r="K31" s="5" t="s">
        <v>33</v>
      </c>
      <c r="L31" s="5" t="s">
        <v>33</v>
      </c>
      <c r="M31" s="5" t="s">
        <v>33</v>
      </c>
      <c r="N31" s="5" t="s">
        <v>33</v>
      </c>
      <c r="O31" s="5" t="s">
        <v>33</v>
      </c>
      <c r="P31" s="5" t="s">
        <v>33</v>
      </c>
      <c r="Q31" s="5" t="s">
        <v>33</v>
      </c>
      <c r="R31" s="5" t="s">
        <v>33</v>
      </c>
      <c r="S31" s="5" t="s">
        <v>33</v>
      </c>
    </row>
    <row r="32" spans="1:25" x14ac:dyDescent="0.3">
      <c r="A32" s="7">
        <v>2017</v>
      </c>
      <c r="B32" s="5">
        <v>69.900000000000006</v>
      </c>
      <c r="C32" s="5">
        <v>54.800000000000004</v>
      </c>
      <c r="D32" s="5">
        <v>23.633333333333336</v>
      </c>
      <c r="E32" s="5" t="s">
        <v>33</v>
      </c>
      <c r="F32" s="5" t="s">
        <v>33</v>
      </c>
      <c r="G32" s="5">
        <v>49.3</v>
      </c>
      <c r="H32" s="5">
        <v>32.5</v>
      </c>
      <c r="I32" s="5">
        <v>10.200000000000001</v>
      </c>
      <c r="J32" s="5">
        <v>2</v>
      </c>
      <c r="K32" s="5">
        <v>247.66666666666666</v>
      </c>
      <c r="L32" s="5">
        <v>2</v>
      </c>
      <c r="M32" s="5">
        <v>7.6</v>
      </c>
      <c r="N32" s="5">
        <v>116</v>
      </c>
      <c r="O32" s="5">
        <v>10.8</v>
      </c>
      <c r="P32" s="5" t="s">
        <v>33</v>
      </c>
      <c r="Q32" s="5">
        <v>17.100000000000001</v>
      </c>
      <c r="R32" s="5">
        <v>46.699999999999996</v>
      </c>
      <c r="S32" s="5">
        <v>56.2</v>
      </c>
      <c r="T32">
        <f>IF(COUNT(B32,G32,J32,M32,P32)&gt;2.9,AVERAGE(B32,G32,J32,M32,P32),"")</f>
        <v>32.200000000000003</v>
      </c>
      <c r="U32">
        <f>IF(COUNT(B32,G32,J32,M32,P32)&gt;2.9,(STDEV(B32,G32,J32,M32,P32)/(SQRT(COUNT(B32,G32,J32,M32,P32)))),"")</f>
        <v>16.408585151275741</v>
      </c>
      <c r="V32">
        <f>IF(COUNT(C32:D32,F32,K32:L32,Q32,S32)&gt;3.9,AVERAGE(C32:D32,F32,K32:L32,Q32,S32),"")</f>
        <v>66.900000000000006</v>
      </c>
      <c r="W32">
        <f>IF(COUNT(C32:D32,F32,K32:L32,Q32,S32)&gt;3.9,(STDEV(C32:D32,F32,K32:L32,Q32,S32)/(SQRT(COUNT(C32:D32,F32,K32:L32,Q32,S32)))),"")</f>
        <v>37.19388042058452</v>
      </c>
      <c r="X32">
        <f>IF(COUNT(E32,H32:I32,N32:O32,R32)&gt;2.9,AVERAGE(E32,H32:I32,N32:O32,R32),"")</f>
        <v>43.239999999999995</v>
      </c>
      <c r="Y32">
        <f>IF(COUNT(E32,H32:I32,N32:O32,R32)&gt;2.9,(STDEV(E32,H32:I32,N32:O32,R32)/(SQRT(COUNT(E32,H32:I32,N32:O32,R32)))),"")</f>
        <v>19.449077098926828</v>
      </c>
    </row>
    <row r="33" spans="1:25" x14ac:dyDescent="0.3">
      <c r="A33" s="7">
        <v>2018</v>
      </c>
      <c r="B33" s="5" t="s">
        <v>33</v>
      </c>
      <c r="C33" s="5">
        <v>97.3</v>
      </c>
      <c r="D33" s="5" t="s">
        <v>33</v>
      </c>
      <c r="E33" s="5">
        <v>69.533333333333331</v>
      </c>
      <c r="F33" s="5">
        <v>43.866666666666667</v>
      </c>
      <c r="G33" s="5" t="s">
        <v>33</v>
      </c>
      <c r="H33" s="5">
        <v>73.5</v>
      </c>
      <c r="I33" s="5">
        <v>63.9</v>
      </c>
      <c r="J33" s="5">
        <v>35.950000000000003</v>
      </c>
      <c r="K33" s="5">
        <v>126.83333333333333</v>
      </c>
      <c r="L33" s="5">
        <v>70.400000000000006</v>
      </c>
      <c r="M33" s="5" t="s">
        <v>33</v>
      </c>
      <c r="N33" s="5">
        <v>82</v>
      </c>
      <c r="O33" s="5">
        <v>42.15</v>
      </c>
      <c r="P33" s="5">
        <v>39.25</v>
      </c>
      <c r="Q33" s="5">
        <v>38.5</v>
      </c>
      <c r="R33" s="5">
        <v>108.6</v>
      </c>
      <c r="S33" s="5">
        <v>366</v>
      </c>
      <c r="T33" t="str">
        <f>IF(COUNT(B33,G33,J33,M33,P33)&gt;2.9,AVERAGE(B33,G33,J33,M33,P33),"")</f>
        <v/>
      </c>
      <c r="U33" t="str">
        <f>IF(COUNT(B33,G33,J33,M33,P33)&gt;2.9,(STDEV(B33,G33,J33,M33,P33)/(SQRT(COUNT(B33,G33,J33,M33,P33)))),"")</f>
        <v/>
      </c>
      <c r="V33">
        <f>IF(COUNT(C33:D33,F33,K33:L33,Q33,S33)&gt;3.9,AVERAGE(C33:D33,F33,K33:L33,Q33,S33),"")</f>
        <v>123.81666666666666</v>
      </c>
      <c r="W33">
        <f>IF(COUNT(C33:D33,F33,K33:L33,Q33,S33)&gt;3.9,(STDEV(C33:D33,F33,K33:L33,Q33,S33)/(SQRT(COUNT(C33:D33,F33,K33:L33,Q33,S33)))),"")</f>
        <v>50.295552229536902</v>
      </c>
      <c r="X33">
        <f>IF(COUNT(E33,H33:I33,N33:O33,R33)&gt;2.9,AVERAGE(E33,H33:I33,N33:O33,R33),"")</f>
        <v>73.280555555555551</v>
      </c>
      <c r="Y33">
        <f>IF(COUNT(E33,H33:I33,N33:O33,R33)&gt;2.9,(STDEV(E33,H33:I33,N33:O33,R33)/(SQRT(COUNT(E33,H33:I33,N33:O33,R33)))),"")</f>
        <v>8.9343681165472209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7">
        <v>1987</v>
      </c>
      <c r="B2" s="5">
        <v>0.5</v>
      </c>
      <c r="C2" s="5">
        <v>2</v>
      </c>
      <c r="D2" s="5">
        <v>2.6666666666666665</v>
      </c>
      <c r="E2" s="5">
        <v>5.333333333333333</v>
      </c>
      <c r="F2" s="5">
        <v>2</v>
      </c>
      <c r="G2" s="5">
        <v>0.5</v>
      </c>
      <c r="H2" s="5" t="s">
        <v>33</v>
      </c>
      <c r="I2" s="5">
        <v>5</v>
      </c>
      <c r="J2" s="5">
        <v>0.5</v>
      </c>
      <c r="K2" s="5">
        <v>4.5</v>
      </c>
      <c r="L2" s="5">
        <v>0.5</v>
      </c>
      <c r="M2" s="5">
        <v>2.5</v>
      </c>
      <c r="N2" s="5">
        <v>3.5</v>
      </c>
      <c r="O2" s="5">
        <v>1</v>
      </c>
      <c r="P2" s="5">
        <v>2.6666666666666665</v>
      </c>
      <c r="Q2" s="5">
        <v>2</v>
      </c>
      <c r="R2" s="5">
        <v>5</v>
      </c>
      <c r="S2" s="5">
        <v>2.75</v>
      </c>
      <c r="T2">
        <f t="shared" ref="T2:T14" si="0">IF(COUNT(B2,G2,J2,M2,P2)&gt;2.9,AVERAGE(B2,G2,J2,M2,P2),"")</f>
        <v>1.3333333333333333</v>
      </c>
      <c r="U2">
        <f t="shared" ref="U2:U14" si="1">IF(COUNT(B2,G2,J2,M2,P2)&gt;2.9,(STDEV(B2,G2,J2,M2,P2)/(SQRT(COUNT(B2,G2,J2,M2,P2)))),"")</f>
        <v>0.51099032389186305</v>
      </c>
      <c r="V2">
        <f t="shared" ref="V2:V14" si="2">IF(COUNT(C2:D2,F2,K2:L2,Q2,S2)&gt;3.9,AVERAGE(C2:D2,F2,K2:L2,Q2,S2),"")</f>
        <v>2.3452380952380949</v>
      </c>
      <c r="W2">
        <f t="shared" ref="W2:W14" si="3">IF(COUNT(C2:D2,F2,K2:L2,Q2,S2)&gt;3.9,(STDEV(C2:D2,F2,K2:L2,Q2,S2)/(SQRT(COUNT(C2:D2,F2,K2:L2,Q2,S2)))),"")</f>
        <v>0.45441273057124598</v>
      </c>
      <c r="X2">
        <f>IF(COUNT(E2,H2:I2,N2:O2,R2)&gt;2.9,AVERAGE(E2,H2:I2,N2:O2,R2),"")</f>
        <v>3.9666666666666663</v>
      </c>
      <c r="Y2">
        <f t="shared" ref="Y2:Y14" si="4">IF(COUNT(E2,H2:I2,N2:O2,R2)&gt;2.9,(STDEV(E2,H2:I2,N2:O2,R2)/(SQRT(COUNT(E2,H2:I2,N2:O2,R2)))),"")</f>
        <v>0.80691456246068038</v>
      </c>
    </row>
    <row r="3" spans="1:25" x14ac:dyDescent="0.3">
      <c r="A3" s="7">
        <v>1988</v>
      </c>
      <c r="B3" s="5">
        <v>1</v>
      </c>
      <c r="C3" s="5" t="s">
        <v>33</v>
      </c>
      <c r="D3" s="5">
        <v>3</v>
      </c>
      <c r="E3" s="5">
        <v>4</v>
      </c>
      <c r="F3" s="5">
        <v>2.75</v>
      </c>
      <c r="G3" s="5">
        <v>2.1666666666666665</v>
      </c>
      <c r="H3" s="5">
        <v>1</v>
      </c>
      <c r="I3" s="5">
        <v>3</v>
      </c>
      <c r="J3" s="5">
        <v>2</v>
      </c>
      <c r="K3" s="5">
        <v>4.333333333333333</v>
      </c>
      <c r="L3" s="5">
        <v>1</v>
      </c>
      <c r="M3" s="5">
        <v>2</v>
      </c>
      <c r="N3" s="5">
        <v>4.75</v>
      </c>
      <c r="O3" s="5">
        <v>1</v>
      </c>
      <c r="P3" s="5">
        <v>3.75</v>
      </c>
      <c r="Q3" s="5">
        <v>1.5</v>
      </c>
      <c r="R3" s="5">
        <v>3.5</v>
      </c>
      <c r="S3" s="5">
        <v>3.3333333333333335</v>
      </c>
      <c r="T3">
        <f t="shared" si="0"/>
        <v>2.1833333333333331</v>
      </c>
      <c r="U3">
        <f t="shared" si="1"/>
        <v>0.44284434185288085</v>
      </c>
      <c r="V3">
        <f t="shared" si="2"/>
        <v>2.6527777777777777</v>
      </c>
      <c r="W3">
        <f t="shared" si="3"/>
        <v>0.49926643719425207</v>
      </c>
      <c r="X3">
        <f t="shared" ref="X3:X14" si="5">IF(COUNT(E3,H3:I3,N3:O3,R3)&gt;2.9,AVERAGE(E3,H3:I3,N3:O3,R3),"")</f>
        <v>2.875</v>
      </c>
      <c r="Y3">
        <f t="shared" si="4"/>
        <v>0.63819406661819322</v>
      </c>
    </row>
    <row r="4" spans="1:25" x14ac:dyDescent="0.3">
      <c r="A4" s="7">
        <v>1989</v>
      </c>
      <c r="B4" s="5">
        <v>5</v>
      </c>
      <c r="C4" s="5">
        <v>2</v>
      </c>
      <c r="D4" s="5">
        <v>3.5</v>
      </c>
      <c r="E4" s="5">
        <v>9</v>
      </c>
      <c r="F4" s="5">
        <v>2.75</v>
      </c>
      <c r="G4" s="5">
        <v>3.5</v>
      </c>
      <c r="H4" s="5">
        <v>1</v>
      </c>
      <c r="I4" s="5">
        <v>2</v>
      </c>
      <c r="J4" s="5">
        <v>2.5</v>
      </c>
      <c r="K4" s="5">
        <v>5.5</v>
      </c>
      <c r="L4" s="5" t="s">
        <v>33</v>
      </c>
      <c r="M4" s="5">
        <v>2</v>
      </c>
      <c r="N4" s="5">
        <v>3.6666666666666665</v>
      </c>
      <c r="O4" s="5">
        <v>3</v>
      </c>
      <c r="P4" s="5">
        <v>2.5</v>
      </c>
      <c r="Q4" s="5">
        <v>1</v>
      </c>
      <c r="R4" s="5">
        <v>3</v>
      </c>
      <c r="S4" s="5">
        <v>3.25</v>
      </c>
      <c r="T4">
        <f t="shared" si="0"/>
        <v>3.1</v>
      </c>
      <c r="U4">
        <f t="shared" si="1"/>
        <v>0.53385391260156567</v>
      </c>
      <c r="V4">
        <f t="shared" si="2"/>
        <v>3</v>
      </c>
      <c r="W4">
        <f>IF(COUNT(C4:D4,F4,K4:L4,Q4,S4)&gt;3.9,(STDEV(C4:D4,F4,K4:L4,Q4,S4)/(SQRT(COUNT(C4:D4,F4,K4:L4,Q4,S4)))),"")</f>
        <v>0.6224949798994367</v>
      </c>
      <c r="X4">
        <f t="shared" si="5"/>
        <v>3.6111111111111107</v>
      </c>
      <c r="Y4">
        <f t="shared" si="4"/>
        <v>1.1431492131199632</v>
      </c>
    </row>
    <row r="5" spans="1:25" x14ac:dyDescent="0.3">
      <c r="A5" s="7">
        <v>1990</v>
      </c>
      <c r="B5" s="5">
        <v>2</v>
      </c>
      <c r="C5" s="5" t="s">
        <v>33</v>
      </c>
      <c r="D5" s="5" t="s">
        <v>33</v>
      </c>
      <c r="E5" s="5" t="s">
        <v>33</v>
      </c>
      <c r="F5" s="5" t="s">
        <v>33</v>
      </c>
      <c r="G5" s="5" t="s">
        <v>33</v>
      </c>
      <c r="H5" s="5" t="s">
        <v>33</v>
      </c>
      <c r="I5" s="5">
        <v>4.833333333333333</v>
      </c>
      <c r="J5" s="5" t="s">
        <v>33</v>
      </c>
      <c r="K5" s="5">
        <v>6.4</v>
      </c>
      <c r="L5" s="5">
        <v>3</v>
      </c>
      <c r="M5" s="5">
        <v>3</v>
      </c>
      <c r="N5" s="5" t="s">
        <v>33</v>
      </c>
      <c r="O5" s="5">
        <v>2.5714285714285716</v>
      </c>
      <c r="P5" s="5" t="s">
        <v>33</v>
      </c>
      <c r="Q5" s="5" t="s">
        <v>33</v>
      </c>
      <c r="R5" s="5" t="s">
        <v>33</v>
      </c>
      <c r="S5" s="5" t="s">
        <v>33</v>
      </c>
      <c r="T5" t="str">
        <f t="shared" si="0"/>
        <v/>
      </c>
      <c r="U5" t="str">
        <f t="shared" si="1"/>
        <v/>
      </c>
      <c r="V5" t="str">
        <f t="shared" si="2"/>
        <v/>
      </c>
      <c r="W5" t="str">
        <f t="shared" si="3"/>
        <v/>
      </c>
      <c r="X5" t="str">
        <f t="shared" si="5"/>
        <v/>
      </c>
      <c r="Y5" t="str">
        <f t="shared" si="4"/>
        <v/>
      </c>
    </row>
    <row r="6" spans="1:25" x14ac:dyDescent="0.3">
      <c r="A6" s="7">
        <v>1991</v>
      </c>
      <c r="B6" s="5">
        <v>6.666666666666667</v>
      </c>
      <c r="C6" s="5">
        <v>4.333333333333333</v>
      </c>
      <c r="D6" s="5" t="s">
        <v>33</v>
      </c>
      <c r="E6" s="5">
        <v>4</v>
      </c>
      <c r="F6" s="5">
        <v>4</v>
      </c>
      <c r="G6" s="5">
        <v>0.5</v>
      </c>
      <c r="H6" s="5" t="s">
        <v>33</v>
      </c>
      <c r="I6" s="5">
        <v>7.5</v>
      </c>
      <c r="J6" s="5">
        <v>1</v>
      </c>
      <c r="K6" s="5">
        <v>6</v>
      </c>
      <c r="L6" s="5">
        <v>2</v>
      </c>
      <c r="M6" s="5">
        <v>5.333333333333333</v>
      </c>
      <c r="N6" s="5">
        <v>5.333333333333333</v>
      </c>
      <c r="O6" s="5">
        <v>1.5</v>
      </c>
      <c r="P6" s="5" t="s">
        <v>33</v>
      </c>
      <c r="Q6" s="5" t="s">
        <v>33</v>
      </c>
      <c r="R6" s="5">
        <v>4</v>
      </c>
      <c r="S6" s="5">
        <v>4.333333333333333</v>
      </c>
      <c r="T6">
        <f t="shared" si="0"/>
        <v>3.375</v>
      </c>
      <c r="U6">
        <f t="shared" si="1"/>
        <v>1.5431674376880626</v>
      </c>
      <c r="V6">
        <f t="shared" si="2"/>
        <v>4.1333333333333329</v>
      </c>
      <c r="W6">
        <f t="shared" si="3"/>
        <v>0.63770421565696656</v>
      </c>
      <c r="X6">
        <f t="shared" si="5"/>
        <v>4.4666666666666668</v>
      </c>
      <c r="Y6">
        <f t="shared" si="4"/>
        <v>0.97951235032767436</v>
      </c>
    </row>
    <row r="7" spans="1:25" x14ac:dyDescent="0.3">
      <c r="A7" s="7">
        <v>1992</v>
      </c>
      <c r="B7" s="5">
        <v>3</v>
      </c>
      <c r="C7" s="5">
        <v>4</v>
      </c>
      <c r="D7" s="5">
        <v>3.75</v>
      </c>
      <c r="E7" s="5">
        <v>4.5</v>
      </c>
      <c r="F7" s="5">
        <v>6.4210526315789478</v>
      </c>
      <c r="G7" s="5">
        <v>4.4000000000000004</v>
      </c>
      <c r="H7" s="5">
        <v>6</v>
      </c>
      <c r="I7" s="5">
        <v>7</v>
      </c>
      <c r="J7" s="5">
        <v>3</v>
      </c>
      <c r="K7" s="5">
        <v>6.333333333333333</v>
      </c>
      <c r="L7" s="5">
        <v>3.875</v>
      </c>
      <c r="M7" s="5">
        <v>4.5999999999999996</v>
      </c>
      <c r="N7" s="5">
        <v>6</v>
      </c>
      <c r="O7" s="5">
        <v>5.2</v>
      </c>
      <c r="P7" s="5">
        <v>4.75</v>
      </c>
      <c r="Q7" s="5">
        <v>4.5</v>
      </c>
      <c r="R7" s="5">
        <v>7</v>
      </c>
      <c r="S7" s="5">
        <v>6</v>
      </c>
      <c r="T7">
        <f t="shared" si="0"/>
        <v>3.95</v>
      </c>
      <c r="U7">
        <f t="shared" si="1"/>
        <v>0.39179076048319422</v>
      </c>
      <c r="V7">
        <f>IF(COUNT(C7:D7,F7,K7:L7,Q7,S7)&gt;3.9,AVERAGE(C7:D7,F7,K7:L7,Q7,S7),"")</f>
        <v>4.9827694235588975</v>
      </c>
      <c r="W7">
        <f t="shared" si="3"/>
        <v>0.45963792971424289</v>
      </c>
      <c r="X7">
        <f t="shared" si="5"/>
        <v>5.95</v>
      </c>
      <c r="Y7">
        <f t="shared" si="4"/>
        <v>0.40311288741492513</v>
      </c>
    </row>
    <row r="8" spans="1:25" x14ac:dyDescent="0.3">
      <c r="A8" s="7">
        <v>1993</v>
      </c>
      <c r="B8" s="5">
        <v>2.5</v>
      </c>
      <c r="C8" s="5">
        <v>3.7</v>
      </c>
      <c r="D8" s="5" t="s">
        <v>33</v>
      </c>
      <c r="E8" s="5" t="s">
        <v>33</v>
      </c>
      <c r="F8" s="5">
        <v>5.5</v>
      </c>
      <c r="G8" s="5" t="s">
        <v>33</v>
      </c>
      <c r="H8" s="5">
        <v>4</v>
      </c>
      <c r="I8" s="5">
        <v>5.5</v>
      </c>
      <c r="J8" s="5" t="s">
        <v>33</v>
      </c>
      <c r="K8" s="5">
        <v>7.5714285714285712</v>
      </c>
      <c r="L8" s="5" t="s">
        <v>33</v>
      </c>
      <c r="M8" s="5">
        <v>3.8571428571428572</v>
      </c>
      <c r="N8" s="5">
        <v>5.7</v>
      </c>
      <c r="O8" s="5" t="s">
        <v>33</v>
      </c>
      <c r="P8" s="5" t="s">
        <v>33</v>
      </c>
      <c r="Q8" s="5">
        <v>4</v>
      </c>
      <c r="R8" s="5">
        <v>5.5</v>
      </c>
      <c r="S8" s="5">
        <v>5.4</v>
      </c>
      <c r="T8" t="str">
        <f t="shared" si="0"/>
        <v/>
      </c>
      <c r="U8" t="str">
        <f t="shared" si="1"/>
        <v/>
      </c>
      <c r="V8">
        <f t="shared" si="2"/>
        <v>5.234285714285714</v>
      </c>
      <c r="W8">
        <f t="shared" si="3"/>
        <v>0.68694235268934156</v>
      </c>
      <c r="X8">
        <f t="shared" si="5"/>
        <v>5.1749999999999998</v>
      </c>
      <c r="Y8">
        <f t="shared" si="4"/>
        <v>0.39449334595148972</v>
      </c>
    </row>
    <row r="9" spans="1:25" x14ac:dyDescent="0.3">
      <c r="A9" s="7">
        <v>1994</v>
      </c>
      <c r="B9" s="5">
        <v>3</v>
      </c>
      <c r="C9" s="5">
        <v>8.3333333333333339</v>
      </c>
      <c r="D9" s="5">
        <v>13.9</v>
      </c>
      <c r="E9" s="5">
        <v>6</v>
      </c>
      <c r="F9" s="5">
        <v>10.5</v>
      </c>
      <c r="G9" s="5">
        <v>4</v>
      </c>
      <c r="H9" s="5">
        <v>9</v>
      </c>
      <c r="I9" s="5" t="s">
        <v>33</v>
      </c>
      <c r="J9" s="5">
        <v>4.4000000000000004</v>
      </c>
      <c r="K9" s="5">
        <v>10.714285714285714</v>
      </c>
      <c r="L9" s="5">
        <v>5</v>
      </c>
      <c r="M9" s="5">
        <v>6.0769230769230766</v>
      </c>
      <c r="N9" s="5">
        <v>12.454545454545455</v>
      </c>
      <c r="O9" s="5">
        <v>14.777777777777779</v>
      </c>
      <c r="P9" s="5">
        <v>8</v>
      </c>
      <c r="Q9" s="5" t="s">
        <v>33</v>
      </c>
      <c r="R9" s="5">
        <v>14.666666666666666</v>
      </c>
      <c r="S9" s="5">
        <v>8</v>
      </c>
      <c r="T9">
        <f t="shared" si="0"/>
        <v>5.0953846153846154</v>
      </c>
      <c r="U9">
        <f t="shared" si="1"/>
        <v>0.87960991892284579</v>
      </c>
      <c r="V9">
        <f t="shared" si="2"/>
        <v>9.4079365079365083</v>
      </c>
      <c r="W9">
        <f t="shared" si="3"/>
        <v>1.2334875595589905</v>
      </c>
      <c r="X9">
        <f t="shared" si="5"/>
        <v>11.37979797979798</v>
      </c>
      <c r="Y9">
        <f t="shared" si="4"/>
        <v>1.7045603441175379</v>
      </c>
    </row>
    <row r="10" spans="1:25" x14ac:dyDescent="0.3">
      <c r="A10" s="7">
        <v>1995</v>
      </c>
      <c r="B10" s="5">
        <v>6.6000000000000005</v>
      </c>
      <c r="C10" s="5">
        <v>5.916666666666667</v>
      </c>
      <c r="D10" s="5">
        <v>7.9749999999999996</v>
      </c>
      <c r="E10" s="5">
        <v>11.46</v>
      </c>
      <c r="F10" s="5">
        <v>9.34</v>
      </c>
      <c r="G10" s="5">
        <v>4.9000000000000004</v>
      </c>
      <c r="H10" s="5">
        <v>9.8000000000000007</v>
      </c>
      <c r="I10" s="5">
        <v>12.7</v>
      </c>
      <c r="J10" s="5">
        <v>4.4384615384615378</v>
      </c>
      <c r="K10" s="5">
        <v>10.036363636363637</v>
      </c>
      <c r="L10" s="5">
        <v>7.0399999999999991</v>
      </c>
      <c r="M10" s="5">
        <v>8.66</v>
      </c>
      <c r="N10" s="5">
        <v>11.950000000000001</v>
      </c>
      <c r="O10" s="5">
        <v>7.7500000000000009</v>
      </c>
      <c r="P10" s="5">
        <v>6.9749999999999996</v>
      </c>
      <c r="Q10" s="5">
        <v>7.6</v>
      </c>
      <c r="R10" s="5">
        <v>10.7</v>
      </c>
      <c r="S10" s="5">
        <v>9.7000000000000011</v>
      </c>
      <c r="T10">
        <f t="shared" si="0"/>
        <v>6.3146923076923072</v>
      </c>
      <c r="U10">
        <f>IF(COUNT(B10,G10,J10,M10,P10)&gt;2.9,(STDEV(B10,G10,J10,M10,P10)/(SQRT(COUNT(B10,G10,J10,M10,P10)))),"")</f>
        <v>0.7595877541226026</v>
      </c>
      <c r="V10">
        <f t="shared" si="2"/>
        <v>8.2297186147186157</v>
      </c>
      <c r="W10">
        <f t="shared" si="3"/>
        <v>0.57498416424662124</v>
      </c>
      <c r="X10">
        <f t="shared" si="5"/>
        <v>10.726666666666667</v>
      </c>
      <c r="Y10">
        <f>IF(COUNT(E10,H10:I10,N10:O10,R10)&gt;2.9,(STDEV(E10,H10:I10,N10:O10,R10)/(SQRT(COUNT(E10,H10:I10,N10:O10,R10)))),"")</f>
        <v>0.72222649571385189</v>
      </c>
    </row>
    <row r="11" spans="1:25" x14ac:dyDescent="0.3">
      <c r="A11" s="7">
        <v>1996</v>
      </c>
      <c r="B11" s="5">
        <v>2.2599999999999998</v>
      </c>
      <c r="C11" s="5">
        <v>4.1616666666666662</v>
      </c>
      <c r="D11" s="5">
        <v>4.4499999999999993</v>
      </c>
      <c r="E11" s="5">
        <v>7.34</v>
      </c>
      <c r="F11" s="5">
        <v>6.8520000000000012</v>
      </c>
      <c r="G11" s="5">
        <v>3.2183333333333337</v>
      </c>
      <c r="H11" s="5">
        <v>3.7549999999999999</v>
      </c>
      <c r="I11" s="5">
        <v>7.2900000000000009</v>
      </c>
      <c r="J11" s="5">
        <v>3.3057142857142856</v>
      </c>
      <c r="K11" s="5">
        <v>7.0060000000000002</v>
      </c>
      <c r="L11" s="5">
        <v>3.7600000000000002</v>
      </c>
      <c r="M11" s="5">
        <v>5.17</v>
      </c>
      <c r="N11" s="5">
        <v>7.8928571428571432</v>
      </c>
      <c r="O11" s="5">
        <v>4.7249999999999996</v>
      </c>
      <c r="P11" s="5">
        <v>4.0253333333333332</v>
      </c>
      <c r="Q11" s="5">
        <v>6.2200000000000006</v>
      </c>
      <c r="R11" s="5">
        <v>7.4924999999999997</v>
      </c>
      <c r="S11" s="5">
        <v>7.346000000000001</v>
      </c>
      <c r="T11">
        <f t="shared" si="0"/>
        <v>3.5958761904761909</v>
      </c>
      <c r="U11">
        <f t="shared" si="1"/>
        <v>0.4834044342730317</v>
      </c>
      <c r="V11">
        <f t="shared" si="2"/>
        <v>5.6850952380952382</v>
      </c>
      <c r="W11">
        <f t="shared" si="3"/>
        <v>0.5712032075438559</v>
      </c>
      <c r="X11">
        <f t="shared" si="5"/>
        <v>6.4158928571428566</v>
      </c>
      <c r="Y11">
        <f t="shared" si="4"/>
        <v>0.70469882932428873</v>
      </c>
    </row>
    <row r="12" spans="1:25" x14ac:dyDescent="0.3">
      <c r="A12" s="7">
        <v>1997</v>
      </c>
      <c r="B12" s="5">
        <v>2.9649999999999999</v>
      </c>
      <c r="C12" s="5">
        <v>3.6933333333333334</v>
      </c>
      <c r="D12" s="5">
        <v>5.5200000000000005</v>
      </c>
      <c r="E12" s="5">
        <v>10.583333333333334</v>
      </c>
      <c r="F12" s="5">
        <v>10.962</v>
      </c>
      <c r="G12" s="5">
        <v>4.3499999999999996</v>
      </c>
      <c r="H12" s="5" t="s">
        <v>33</v>
      </c>
      <c r="I12" s="5" t="s">
        <v>33</v>
      </c>
      <c r="J12" s="5">
        <v>3.09</v>
      </c>
      <c r="K12" s="5">
        <v>9.83</v>
      </c>
      <c r="L12" s="5">
        <v>3.8885714285714283</v>
      </c>
      <c r="M12" s="5">
        <v>3.2066666666666666</v>
      </c>
      <c r="N12" s="5">
        <v>9.2249999999999996</v>
      </c>
      <c r="O12" s="5">
        <v>5.1449999999999996</v>
      </c>
      <c r="P12" s="5">
        <v>4.7366666666666672</v>
      </c>
      <c r="Q12" s="5">
        <v>5.8550000000000004</v>
      </c>
      <c r="R12" s="5" t="s">
        <v>33</v>
      </c>
      <c r="S12" s="5">
        <v>7.5266666666666664</v>
      </c>
      <c r="T12">
        <f>IF(COUNT(B12,G12,J12,M12,P12)&gt;2.9,AVERAGE(B12,G12,J12,M12,P12),"")</f>
        <v>3.6696666666666666</v>
      </c>
      <c r="U12">
        <f t="shared" si="1"/>
        <v>0.36388734520452987</v>
      </c>
      <c r="V12">
        <f t="shared" si="2"/>
        <v>6.7536530612244903</v>
      </c>
      <c r="W12">
        <f t="shared" si="3"/>
        <v>1.065423806549431</v>
      </c>
      <c r="X12">
        <f t="shared" si="5"/>
        <v>8.3177777777777777</v>
      </c>
      <c r="Y12">
        <f t="shared" si="4"/>
        <v>1.634131418774867</v>
      </c>
    </row>
    <row r="13" spans="1:25" x14ac:dyDescent="0.3">
      <c r="A13" s="7">
        <v>1998</v>
      </c>
      <c r="B13" s="5" t="s">
        <v>33</v>
      </c>
      <c r="C13" s="5" t="s">
        <v>33</v>
      </c>
      <c r="D13" s="5" t="s">
        <v>33</v>
      </c>
      <c r="E13" s="5" t="s">
        <v>33</v>
      </c>
      <c r="F13" s="5" t="s">
        <v>33</v>
      </c>
      <c r="G13" s="5" t="s">
        <v>33</v>
      </c>
      <c r="H13" s="5">
        <v>4.2</v>
      </c>
      <c r="I13" s="5" t="s">
        <v>33</v>
      </c>
      <c r="J13" s="5" t="s">
        <v>33</v>
      </c>
      <c r="K13" s="5">
        <v>7.0500000000000007</v>
      </c>
      <c r="L13" s="5" t="s">
        <v>33</v>
      </c>
      <c r="M13" s="5">
        <v>4.8599999999999994</v>
      </c>
      <c r="N13" s="5">
        <v>5.5375000000000005</v>
      </c>
      <c r="O13" s="5">
        <v>3.35</v>
      </c>
      <c r="P13" s="5">
        <v>2.4249999999999998</v>
      </c>
      <c r="Q13" s="5">
        <v>5.7</v>
      </c>
      <c r="R13" s="5">
        <v>6.2</v>
      </c>
      <c r="S13" s="5">
        <v>5.2</v>
      </c>
      <c r="T13" t="str">
        <f t="shared" si="0"/>
        <v/>
      </c>
      <c r="U13" t="str">
        <f t="shared" si="1"/>
        <v/>
      </c>
      <c r="V13" t="str">
        <f t="shared" si="2"/>
        <v/>
      </c>
      <c r="W13" t="str">
        <f t="shared" si="3"/>
        <v/>
      </c>
      <c r="X13">
        <f t="shared" si="5"/>
        <v>4.8218750000000004</v>
      </c>
      <c r="Y13">
        <f t="shared" si="4"/>
        <v>0.64320112118346418</v>
      </c>
    </row>
    <row r="14" spans="1:25" x14ac:dyDescent="0.3">
      <c r="A14" s="7">
        <v>1999</v>
      </c>
      <c r="B14" s="5" t="s">
        <v>33</v>
      </c>
      <c r="C14" s="5">
        <v>1.8333333333333333</v>
      </c>
      <c r="D14" s="5">
        <v>3.4000000000000004</v>
      </c>
      <c r="E14" s="5" t="s">
        <v>33</v>
      </c>
      <c r="F14" s="5">
        <v>3.5666666666666669</v>
      </c>
      <c r="G14" s="5">
        <v>2.2000000000000002</v>
      </c>
      <c r="H14" s="5" t="s">
        <v>33</v>
      </c>
      <c r="I14" s="5" t="s">
        <v>33</v>
      </c>
      <c r="J14" s="5">
        <v>1.8300000000000005</v>
      </c>
      <c r="K14" s="5">
        <v>5.6800000000000006</v>
      </c>
      <c r="L14" s="5">
        <v>2.5166666666666666</v>
      </c>
      <c r="M14" s="5">
        <v>4.2</v>
      </c>
      <c r="N14" s="5">
        <v>4.9333333333333336</v>
      </c>
      <c r="O14" s="5">
        <v>2.0555555555555554</v>
      </c>
      <c r="P14" s="5">
        <v>2.6500000000000004</v>
      </c>
      <c r="Q14" s="5">
        <v>3.6500000000000004</v>
      </c>
      <c r="R14" s="5">
        <v>6.6</v>
      </c>
      <c r="S14" s="5">
        <v>4.6749999999999998</v>
      </c>
      <c r="T14">
        <f t="shared" si="0"/>
        <v>2.72</v>
      </c>
      <c r="U14">
        <f t="shared" si="1"/>
        <v>0.52104062541545959</v>
      </c>
      <c r="V14">
        <f t="shared" si="2"/>
        <v>3.6173809523809526</v>
      </c>
      <c r="W14">
        <f t="shared" si="3"/>
        <v>0.48349530087817533</v>
      </c>
      <c r="X14">
        <f t="shared" si="5"/>
        <v>4.5296296296296292</v>
      </c>
      <c r="Y14">
        <f t="shared" si="4"/>
        <v>1.3273063370913485</v>
      </c>
    </row>
    <row r="15" spans="1:25" x14ac:dyDescent="0.3">
      <c r="A15" s="4">
        <v>2000</v>
      </c>
      <c r="B15" t="s">
        <v>33</v>
      </c>
      <c r="C15" t="s">
        <v>33</v>
      </c>
      <c r="D15" t="s">
        <v>33</v>
      </c>
      <c r="E15" t="s">
        <v>33</v>
      </c>
      <c r="F15" t="s">
        <v>33</v>
      </c>
      <c r="G15" t="s">
        <v>33</v>
      </c>
      <c r="H15" t="s">
        <v>33</v>
      </c>
      <c r="I15" s="5" t="s">
        <v>33</v>
      </c>
      <c r="J15" s="5" t="s">
        <v>33</v>
      </c>
      <c r="K15" s="5" t="s">
        <v>33</v>
      </c>
      <c r="L15" s="5" t="s">
        <v>33</v>
      </c>
      <c r="M15" s="5" t="s">
        <v>33</v>
      </c>
      <c r="N15" s="5" t="s">
        <v>33</v>
      </c>
      <c r="O15" s="5" t="s">
        <v>33</v>
      </c>
      <c r="P15" s="5" t="s">
        <v>33</v>
      </c>
      <c r="Q15" s="5" t="s">
        <v>33</v>
      </c>
      <c r="R15" s="5" t="s">
        <v>33</v>
      </c>
      <c r="S15" s="5" t="s">
        <v>33</v>
      </c>
    </row>
    <row r="16" spans="1:25" x14ac:dyDescent="0.3">
      <c r="A16" s="4">
        <v>2001</v>
      </c>
      <c r="B16" t="s">
        <v>33</v>
      </c>
      <c r="C16" t="s">
        <v>33</v>
      </c>
      <c r="D16" t="s">
        <v>33</v>
      </c>
      <c r="E16" t="s">
        <v>33</v>
      </c>
      <c r="F16" t="s">
        <v>33</v>
      </c>
      <c r="G16" t="s">
        <v>33</v>
      </c>
      <c r="H16" t="s">
        <v>33</v>
      </c>
      <c r="I16" s="5" t="s">
        <v>33</v>
      </c>
      <c r="J16" s="5" t="s">
        <v>33</v>
      </c>
      <c r="K16" s="5" t="s">
        <v>33</v>
      </c>
      <c r="L16" s="5" t="s">
        <v>33</v>
      </c>
      <c r="M16" s="5" t="s">
        <v>33</v>
      </c>
      <c r="N16" s="5" t="s">
        <v>33</v>
      </c>
      <c r="O16" s="5" t="s">
        <v>33</v>
      </c>
      <c r="P16" s="5" t="s">
        <v>33</v>
      </c>
      <c r="Q16" s="5" t="s">
        <v>33</v>
      </c>
      <c r="R16" s="5" t="s">
        <v>33</v>
      </c>
      <c r="S16" s="5" t="s">
        <v>33</v>
      </c>
    </row>
    <row r="17" spans="1:25" x14ac:dyDescent="0.3">
      <c r="A17" s="4">
        <v>2002</v>
      </c>
      <c r="B17" t="s">
        <v>33</v>
      </c>
      <c r="C17" t="s">
        <v>33</v>
      </c>
      <c r="D17" t="s">
        <v>33</v>
      </c>
      <c r="E17" t="s">
        <v>33</v>
      </c>
      <c r="F17" t="s">
        <v>33</v>
      </c>
      <c r="G17" t="s">
        <v>33</v>
      </c>
      <c r="H17" t="s">
        <v>33</v>
      </c>
      <c r="I17" s="5" t="s">
        <v>33</v>
      </c>
      <c r="J17" s="5" t="s">
        <v>33</v>
      </c>
      <c r="K17" s="5" t="s">
        <v>33</v>
      </c>
      <c r="L17" s="5" t="s">
        <v>33</v>
      </c>
      <c r="M17" s="5" t="s">
        <v>33</v>
      </c>
      <c r="N17" s="5" t="s">
        <v>33</v>
      </c>
      <c r="O17" s="5" t="s">
        <v>33</v>
      </c>
      <c r="P17" s="5" t="s">
        <v>33</v>
      </c>
      <c r="Q17" s="5" t="s">
        <v>33</v>
      </c>
      <c r="R17" s="5" t="s">
        <v>33</v>
      </c>
      <c r="S17" s="5" t="s">
        <v>33</v>
      </c>
    </row>
    <row r="18" spans="1:25" x14ac:dyDescent="0.3">
      <c r="A18" s="7">
        <v>2003</v>
      </c>
      <c r="B18" s="5" t="s">
        <v>33</v>
      </c>
      <c r="C18" s="5" t="s">
        <v>33</v>
      </c>
      <c r="D18" s="5" t="s">
        <v>33</v>
      </c>
      <c r="E18" s="5" t="s">
        <v>33</v>
      </c>
      <c r="F18" s="5" t="s">
        <v>33</v>
      </c>
      <c r="G18" s="5" t="s">
        <v>33</v>
      </c>
      <c r="H18" s="5" t="s">
        <v>33</v>
      </c>
      <c r="I18" s="5" t="s">
        <v>33</v>
      </c>
      <c r="J18" s="5" t="s">
        <v>33</v>
      </c>
      <c r="K18" s="5">
        <v>7.6445999999999996</v>
      </c>
      <c r="L18" s="5" t="s">
        <v>33</v>
      </c>
      <c r="M18" s="5" t="s">
        <v>33</v>
      </c>
      <c r="N18" s="5" t="s">
        <v>33</v>
      </c>
      <c r="O18" s="5" t="s">
        <v>33</v>
      </c>
      <c r="P18" s="5" t="s">
        <v>33</v>
      </c>
      <c r="Q18" s="5" t="s">
        <v>33</v>
      </c>
      <c r="R18" s="5" t="s">
        <v>33</v>
      </c>
      <c r="S18" s="5"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row>
    <row r="20" spans="1:25"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row>
    <row r="21" spans="1:25" x14ac:dyDescent="0.3">
      <c r="A21" s="7">
        <v>2006</v>
      </c>
      <c r="B21" s="5" t="s">
        <v>33</v>
      </c>
      <c r="C21" s="5">
        <v>2.2999999999999998</v>
      </c>
      <c r="D21" s="5" t="s">
        <v>33</v>
      </c>
      <c r="E21" s="5" t="s">
        <v>33</v>
      </c>
      <c r="F21" s="5" t="s">
        <v>33</v>
      </c>
      <c r="G21" s="5" t="s">
        <v>33</v>
      </c>
      <c r="H21" s="5" t="s">
        <v>33</v>
      </c>
      <c r="I21" s="5" t="s">
        <v>33</v>
      </c>
      <c r="J21" s="5" t="s">
        <v>33</v>
      </c>
      <c r="K21" s="5" t="s">
        <v>33</v>
      </c>
      <c r="L21" s="5">
        <v>3.1333333333333329</v>
      </c>
      <c r="M21" s="5" t="s">
        <v>33</v>
      </c>
      <c r="N21" s="5">
        <v>5.1999999999999993</v>
      </c>
      <c r="O21" s="5">
        <v>4.05</v>
      </c>
      <c r="P21" s="5" t="s">
        <v>33</v>
      </c>
      <c r="Q21" s="5">
        <v>5.625</v>
      </c>
      <c r="R21" s="5" t="s">
        <v>33</v>
      </c>
      <c r="S21" s="5" t="s">
        <v>33</v>
      </c>
      <c r="T21" t="str">
        <f t="shared" ref="T21:T33" si="6">IF(COUNT(B21,G21,J21,M21,P21)&gt;2.9,AVERAGE(B21,G21,J21,M21,P21),"")</f>
        <v/>
      </c>
      <c r="U21" t="str">
        <f t="shared" ref="U21:U33" si="7">IF(COUNT(B21,G21,J21,M21,P21)&gt;2.9,(STDEV(B21,G21,J21,M21,P21)/(SQRT(COUNT(B21,G21,J21,M21,P21)))),"")</f>
        <v/>
      </c>
      <c r="V21" t="str">
        <f t="shared" ref="V21:V33" si="8">IF(COUNT(C21:D21,F21,K21:L21,Q21,S21)&gt;3.9,AVERAGE(C21:D21,F21,K21:L21,Q21,S21),"")</f>
        <v/>
      </c>
      <c r="W21" t="str">
        <f t="shared" ref="W21:W33" si="9">IF(COUNT(C21:D21,F21,K21:L21,Q21,S21)&gt;3.9,(STDEV(C21:D21,F21,K21:L21,Q21,S21)/(SQRT(COUNT(C21:D21,F21,K21:L21,Q21,S21)))),"")</f>
        <v/>
      </c>
      <c r="X21" t="str">
        <f t="shared" ref="X21:X33" si="10">IF(COUNT(E21,H21:I21,N21:O21,R21)&gt;2.9,AVERAGE(E21,H21:I21,N21:O21,R21),"")</f>
        <v/>
      </c>
      <c r="Y21" t="str">
        <f t="shared" ref="Y21:Y33" si="11">IF(COUNT(E21,H21:I21,N21:O21,R21)&gt;2.9,(STDEV(E21,H21:I21,N21:O21,R21)/(SQRT(COUNT(E21,H21:I21,N21:O21,R21)))),"")</f>
        <v/>
      </c>
    </row>
    <row r="22" spans="1:25" x14ac:dyDescent="0.3">
      <c r="A22" s="7">
        <v>2007</v>
      </c>
      <c r="B22" s="5">
        <v>2.327</v>
      </c>
      <c r="C22" s="5">
        <v>1.661</v>
      </c>
      <c r="D22" s="5">
        <v>3.456</v>
      </c>
      <c r="E22" s="5">
        <v>4.306</v>
      </c>
      <c r="F22" s="5">
        <v>3.6709999999999998</v>
      </c>
      <c r="G22" s="5">
        <v>1.7929999999999999</v>
      </c>
      <c r="H22" s="5">
        <v>3.0049999999999999</v>
      </c>
      <c r="I22" s="5" t="s">
        <v>33</v>
      </c>
      <c r="J22" s="5">
        <v>1.8540000000000001</v>
      </c>
      <c r="K22" s="5">
        <v>6.9859999999999998</v>
      </c>
      <c r="L22" s="5">
        <v>2.169</v>
      </c>
      <c r="M22" s="5">
        <v>5.5350000000000001</v>
      </c>
      <c r="N22" s="5">
        <v>4.3689999999999998</v>
      </c>
      <c r="O22" s="5">
        <v>3.1760000000000002</v>
      </c>
      <c r="P22" s="5">
        <v>2.7229999999999999</v>
      </c>
      <c r="Q22" s="5">
        <v>2.9369999999999998</v>
      </c>
      <c r="R22" s="5">
        <v>6.2286666666666664</v>
      </c>
      <c r="S22" s="5">
        <v>4.7130000000000001</v>
      </c>
      <c r="T22">
        <f t="shared" si="6"/>
        <v>2.8464</v>
      </c>
      <c r="U22">
        <f t="shared" si="7"/>
        <v>0.69311193901129775</v>
      </c>
      <c r="V22">
        <f t="shared" si="8"/>
        <v>3.6561428571428576</v>
      </c>
      <c r="W22">
        <f t="shared" si="9"/>
        <v>0.67178739651950059</v>
      </c>
      <c r="X22">
        <f t="shared" si="10"/>
        <v>4.2169333333333334</v>
      </c>
      <c r="Y22">
        <f t="shared" si="11"/>
        <v>0.57578002551128638</v>
      </c>
    </row>
    <row r="23" spans="1:25" x14ac:dyDescent="0.3">
      <c r="A23" s="7">
        <v>2008</v>
      </c>
      <c r="B23" s="5">
        <v>17.5</v>
      </c>
      <c r="C23" s="5" t="s">
        <v>33</v>
      </c>
      <c r="D23" s="5">
        <v>11.05</v>
      </c>
      <c r="E23" s="5" t="s">
        <v>33</v>
      </c>
      <c r="F23" s="5">
        <v>13</v>
      </c>
      <c r="G23" s="5">
        <v>12.15</v>
      </c>
      <c r="H23" s="5">
        <v>15.5</v>
      </c>
      <c r="I23" s="5">
        <v>13.5</v>
      </c>
      <c r="J23" s="5">
        <v>6.25</v>
      </c>
      <c r="K23" s="5">
        <v>6.5674999999999999</v>
      </c>
      <c r="L23" s="5">
        <v>8.8999999999999986</v>
      </c>
      <c r="M23" s="5">
        <v>6.2</v>
      </c>
      <c r="N23" s="5">
        <v>18.666666666666668</v>
      </c>
      <c r="O23" s="5">
        <v>12</v>
      </c>
      <c r="P23" s="5">
        <v>7.8</v>
      </c>
      <c r="Q23" s="5">
        <v>13.5</v>
      </c>
      <c r="R23" s="5">
        <v>11</v>
      </c>
      <c r="S23" s="5">
        <v>14</v>
      </c>
      <c r="T23">
        <f t="shared" si="6"/>
        <v>9.98</v>
      </c>
      <c r="U23">
        <f t="shared" si="7"/>
        <v>2.1704031883500363</v>
      </c>
      <c r="V23">
        <f t="shared" si="8"/>
        <v>11.169583333333334</v>
      </c>
      <c r="W23">
        <f t="shared" si="9"/>
        <v>1.199124753147526</v>
      </c>
      <c r="X23">
        <f t="shared" si="10"/>
        <v>14.133333333333335</v>
      </c>
      <c r="Y23">
        <f t="shared" si="11"/>
        <v>1.3636144779388504</v>
      </c>
    </row>
    <row r="24" spans="1:25" x14ac:dyDescent="0.3">
      <c r="A24" s="7">
        <v>2009</v>
      </c>
      <c r="B24" s="5">
        <v>8</v>
      </c>
      <c r="C24" s="5">
        <v>10.5</v>
      </c>
      <c r="D24" s="5">
        <v>18</v>
      </c>
      <c r="E24" s="5">
        <v>18.333333333333332</v>
      </c>
      <c r="F24" s="5">
        <v>14</v>
      </c>
      <c r="G24" s="5">
        <v>8.8000000000000007</v>
      </c>
      <c r="H24" s="5">
        <v>13.5</v>
      </c>
      <c r="I24" s="5">
        <v>15</v>
      </c>
      <c r="J24" s="5">
        <v>8.9</v>
      </c>
      <c r="K24" s="5">
        <v>14.666666666666666</v>
      </c>
      <c r="L24" s="5">
        <v>6.6999999999999993</v>
      </c>
      <c r="M24" s="5">
        <v>8.3500000000000014</v>
      </c>
      <c r="N24" s="5">
        <v>18.333333333333332</v>
      </c>
      <c r="O24" s="5">
        <v>13</v>
      </c>
      <c r="P24" s="5">
        <v>9.9</v>
      </c>
      <c r="Q24" s="5">
        <v>12.666666666666666</v>
      </c>
      <c r="R24" s="5">
        <v>13</v>
      </c>
      <c r="S24" s="5">
        <v>16</v>
      </c>
      <c r="T24">
        <f t="shared" si="6"/>
        <v>8.7900000000000009</v>
      </c>
      <c r="U24">
        <f t="shared" si="7"/>
        <v>0.32109188716004639</v>
      </c>
      <c r="V24">
        <f t="shared" si="8"/>
        <v>13.219047619047618</v>
      </c>
      <c r="W24">
        <f t="shared" si="9"/>
        <v>1.4099393424390725</v>
      </c>
      <c r="X24">
        <f t="shared" si="10"/>
        <v>15.194444444444443</v>
      </c>
      <c r="Y24">
        <f t="shared" si="11"/>
        <v>1.0367476448067561</v>
      </c>
    </row>
    <row r="25" spans="1:25" x14ac:dyDescent="0.3">
      <c r="A25" s="7">
        <v>2010</v>
      </c>
      <c r="B25" s="5" t="s">
        <v>33</v>
      </c>
      <c r="C25" s="5" t="s">
        <v>33</v>
      </c>
      <c r="D25" s="5" t="s">
        <v>33</v>
      </c>
      <c r="E25" s="5" t="s">
        <v>33</v>
      </c>
      <c r="F25" s="5">
        <v>3.7</v>
      </c>
      <c r="G25" s="5" t="s">
        <v>33</v>
      </c>
      <c r="H25" s="5">
        <v>3.8499999999999996</v>
      </c>
      <c r="I25" s="5">
        <v>4.5999999999999996</v>
      </c>
      <c r="J25" s="5" t="s">
        <v>33</v>
      </c>
      <c r="K25" s="5">
        <v>6.916666666666667</v>
      </c>
      <c r="L25" s="5" t="s">
        <v>33</v>
      </c>
      <c r="M25" s="5">
        <v>4.8</v>
      </c>
      <c r="N25" s="5">
        <v>4.6500000000000004</v>
      </c>
      <c r="O25" s="5" t="s">
        <v>33</v>
      </c>
      <c r="P25" s="5">
        <v>3.2</v>
      </c>
      <c r="Q25" s="5" t="s">
        <v>33</v>
      </c>
      <c r="R25" s="5">
        <v>8.9</v>
      </c>
      <c r="S25" s="5" t="s">
        <v>33</v>
      </c>
      <c r="T25" t="str">
        <f t="shared" si="6"/>
        <v/>
      </c>
      <c r="U25" t="str">
        <f t="shared" si="7"/>
        <v/>
      </c>
      <c r="V25" t="str">
        <f t="shared" si="8"/>
        <v/>
      </c>
      <c r="W25" t="str">
        <f t="shared" si="9"/>
        <v/>
      </c>
      <c r="X25">
        <f t="shared" si="10"/>
        <v>5.5</v>
      </c>
      <c r="Y25">
        <f t="shared" si="11"/>
        <v>1.1480055168276269</v>
      </c>
    </row>
    <row r="26" spans="1:25" x14ac:dyDescent="0.3">
      <c r="A26" s="7">
        <v>2011</v>
      </c>
      <c r="B26" s="5" t="s">
        <v>33</v>
      </c>
      <c r="C26" s="5">
        <v>7.4</v>
      </c>
      <c r="D26" s="5" t="s">
        <v>33</v>
      </c>
      <c r="E26" s="5" t="s">
        <v>33</v>
      </c>
      <c r="F26" s="5" t="s">
        <v>33</v>
      </c>
      <c r="G26" s="5" t="s">
        <v>33</v>
      </c>
      <c r="H26" s="5" t="s">
        <v>33</v>
      </c>
      <c r="I26" s="5" t="s">
        <v>33</v>
      </c>
      <c r="J26" s="5" t="s">
        <v>33</v>
      </c>
      <c r="K26" s="5" t="s">
        <v>33</v>
      </c>
      <c r="L26" s="5">
        <v>2.2000000000000002</v>
      </c>
      <c r="M26" s="5" t="s">
        <v>33</v>
      </c>
      <c r="N26" s="5" t="s">
        <v>33</v>
      </c>
      <c r="O26" s="5">
        <v>3.2</v>
      </c>
      <c r="P26" s="5" t="s">
        <v>33</v>
      </c>
      <c r="Q26" s="5">
        <v>6.8</v>
      </c>
      <c r="R26" s="5" t="s">
        <v>33</v>
      </c>
      <c r="S26" s="5" t="s">
        <v>33</v>
      </c>
      <c r="T26" t="str">
        <f t="shared" si="6"/>
        <v/>
      </c>
      <c r="U26" t="str">
        <f t="shared" si="7"/>
        <v/>
      </c>
      <c r="V26" t="str">
        <f t="shared" si="8"/>
        <v/>
      </c>
      <c r="W26" t="str">
        <f t="shared" si="9"/>
        <v/>
      </c>
      <c r="X26" t="str">
        <f t="shared" si="10"/>
        <v/>
      </c>
      <c r="Y26" t="str">
        <f t="shared" si="11"/>
        <v/>
      </c>
    </row>
    <row r="27" spans="1:25" x14ac:dyDescent="0.3">
      <c r="A27" s="7">
        <v>2012</v>
      </c>
      <c r="B27" s="5" t="s">
        <v>33</v>
      </c>
      <c r="C27" s="5" t="s">
        <v>33</v>
      </c>
      <c r="D27" s="5" t="s">
        <v>33</v>
      </c>
      <c r="E27" s="5">
        <v>2.5499999999999998</v>
      </c>
      <c r="F27" s="5" t="s">
        <v>33</v>
      </c>
      <c r="G27" s="5" t="s">
        <v>33</v>
      </c>
      <c r="H27" s="5" t="s">
        <v>33</v>
      </c>
      <c r="I27" s="5" t="s">
        <v>33</v>
      </c>
      <c r="J27" s="5" t="s">
        <v>33</v>
      </c>
      <c r="K27" s="5" t="s">
        <v>33</v>
      </c>
      <c r="L27" s="5">
        <v>2.5</v>
      </c>
      <c r="M27" s="5" t="s">
        <v>33</v>
      </c>
      <c r="N27" s="5">
        <v>2.2000000000000002</v>
      </c>
      <c r="O27" s="5" t="s">
        <v>33</v>
      </c>
      <c r="P27" s="5" t="s">
        <v>33</v>
      </c>
      <c r="Q27" s="5" t="s">
        <v>33</v>
      </c>
      <c r="R27" s="5" t="s">
        <v>33</v>
      </c>
      <c r="S27" s="5" t="s">
        <v>33</v>
      </c>
      <c r="T27" t="str">
        <f t="shared" si="6"/>
        <v/>
      </c>
      <c r="U27" t="str">
        <f t="shared" si="7"/>
        <v/>
      </c>
      <c r="V27" t="str">
        <f t="shared" si="8"/>
        <v/>
      </c>
      <c r="W27" t="str">
        <f t="shared" si="9"/>
        <v/>
      </c>
      <c r="X27" t="str">
        <f t="shared" si="10"/>
        <v/>
      </c>
      <c r="Y27" t="str">
        <f t="shared" si="11"/>
        <v/>
      </c>
    </row>
    <row r="28" spans="1:25" x14ac:dyDescent="0.3">
      <c r="A28" s="7">
        <v>2013</v>
      </c>
      <c r="B28" s="5" t="s">
        <v>33</v>
      </c>
      <c r="C28" s="5" t="s">
        <v>33</v>
      </c>
      <c r="D28" s="5" t="s">
        <v>33</v>
      </c>
      <c r="E28" s="5" t="s">
        <v>33</v>
      </c>
      <c r="F28" s="5" t="s">
        <v>33</v>
      </c>
      <c r="G28" s="5" t="s">
        <v>33</v>
      </c>
      <c r="H28" s="5">
        <v>6.5</v>
      </c>
      <c r="I28" s="5" t="s">
        <v>33</v>
      </c>
      <c r="J28" s="5">
        <v>3.2</v>
      </c>
      <c r="K28" s="5">
        <v>8.1666666666666661</v>
      </c>
      <c r="L28" s="5">
        <v>2.7</v>
      </c>
      <c r="M28" s="5">
        <v>4.0999999999999996</v>
      </c>
      <c r="N28" s="5" t="s">
        <v>33</v>
      </c>
      <c r="O28" s="5" t="s">
        <v>33</v>
      </c>
      <c r="P28" s="5" t="s">
        <v>33</v>
      </c>
      <c r="Q28" s="5">
        <v>5.6</v>
      </c>
      <c r="R28" s="5" t="s">
        <v>33</v>
      </c>
      <c r="S28" s="5" t="s">
        <v>33</v>
      </c>
      <c r="T28" t="str">
        <f t="shared" si="6"/>
        <v/>
      </c>
      <c r="U28" t="str">
        <f t="shared" si="7"/>
        <v/>
      </c>
      <c r="V28" t="str">
        <f t="shared" si="8"/>
        <v/>
      </c>
      <c r="W28" t="str">
        <f t="shared" si="9"/>
        <v/>
      </c>
      <c r="X28" t="str">
        <f t="shared" si="10"/>
        <v/>
      </c>
      <c r="Y28" t="str">
        <f t="shared" si="11"/>
        <v/>
      </c>
    </row>
    <row r="29" spans="1:25" x14ac:dyDescent="0.3">
      <c r="A29" s="7">
        <v>2014</v>
      </c>
      <c r="B29" s="5" t="s">
        <v>33</v>
      </c>
      <c r="C29" s="5">
        <v>3.2</v>
      </c>
      <c r="D29" s="5" t="s">
        <v>33</v>
      </c>
      <c r="E29" s="5" t="s">
        <v>33</v>
      </c>
      <c r="F29" s="5" t="s">
        <v>33</v>
      </c>
      <c r="G29" s="5">
        <v>2.6666666666666665</v>
      </c>
      <c r="H29" s="5" t="s">
        <v>33</v>
      </c>
      <c r="I29" s="5" t="s">
        <v>33</v>
      </c>
      <c r="J29" s="5">
        <v>2.2000000000000002</v>
      </c>
      <c r="K29" s="5">
        <v>7.8000000000000007</v>
      </c>
      <c r="L29" s="5">
        <v>3.3</v>
      </c>
      <c r="M29" s="5">
        <v>5.6</v>
      </c>
      <c r="N29" s="5">
        <v>5.2</v>
      </c>
      <c r="O29" s="5">
        <v>5</v>
      </c>
      <c r="P29" s="5" t="s">
        <v>33</v>
      </c>
      <c r="Q29" s="5" t="s">
        <v>33</v>
      </c>
      <c r="R29" s="5">
        <v>6.5500000000000007</v>
      </c>
      <c r="S29" s="5">
        <v>6.65</v>
      </c>
      <c r="T29">
        <f t="shared" si="6"/>
        <v>3.4888888888888889</v>
      </c>
      <c r="U29">
        <f t="shared" si="7"/>
        <v>1.0641173238944777</v>
      </c>
      <c r="V29">
        <f t="shared" si="8"/>
        <v>5.2375000000000007</v>
      </c>
      <c r="W29">
        <f t="shared" si="9"/>
        <v>1.1714263029885117</v>
      </c>
      <c r="X29">
        <f t="shared" si="10"/>
        <v>5.583333333333333</v>
      </c>
      <c r="Y29">
        <f t="shared" si="11"/>
        <v>0.48676939555034604</v>
      </c>
    </row>
    <row r="30" spans="1:25" x14ac:dyDescent="0.3">
      <c r="A30" s="7">
        <v>2015</v>
      </c>
      <c r="B30" s="5" t="s">
        <v>33</v>
      </c>
      <c r="C30" s="5">
        <v>3.3</v>
      </c>
      <c r="D30" s="5">
        <v>5</v>
      </c>
      <c r="E30" s="5">
        <v>3.7</v>
      </c>
      <c r="F30" s="5">
        <v>5.1000000000000005</v>
      </c>
      <c r="G30" s="5">
        <v>2.5</v>
      </c>
      <c r="H30" s="5" t="s">
        <v>33</v>
      </c>
      <c r="I30" s="5" t="s">
        <v>33</v>
      </c>
      <c r="J30" s="5" t="s">
        <v>33</v>
      </c>
      <c r="K30" s="5">
        <v>8.1999999999999993</v>
      </c>
      <c r="L30" s="5">
        <v>4</v>
      </c>
      <c r="M30" s="5" t="s">
        <v>33</v>
      </c>
      <c r="N30" s="5" t="s">
        <v>33</v>
      </c>
      <c r="O30" s="5">
        <v>3.3</v>
      </c>
      <c r="P30" s="5">
        <v>2.9</v>
      </c>
      <c r="Q30" s="5">
        <v>3.9</v>
      </c>
      <c r="R30" s="5">
        <v>6.05</v>
      </c>
      <c r="S30" s="5">
        <v>5.7</v>
      </c>
      <c r="T30" t="str">
        <f t="shared" si="6"/>
        <v/>
      </c>
      <c r="U30" t="str">
        <f t="shared" si="7"/>
        <v/>
      </c>
      <c r="V30">
        <f t="shared" si="8"/>
        <v>5.0285714285714294</v>
      </c>
      <c r="W30">
        <f t="shared" si="9"/>
        <v>0.61400879694112531</v>
      </c>
      <c r="X30">
        <f t="shared" si="10"/>
        <v>4.3500000000000005</v>
      </c>
      <c r="Y30">
        <f t="shared" si="11"/>
        <v>0.8578072821638506</v>
      </c>
    </row>
    <row r="31" spans="1:25" x14ac:dyDescent="0.3">
      <c r="A31" s="7">
        <v>2016</v>
      </c>
      <c r="B31" s="5" t="s">
        <v>33</v>
      </c>
      <c r="C31" s="5">
        <v>3.39</v>
      </c>
      <c r="D31" s="5" t="s">
        <v>33</v>
      </c>
      <c r="E31" s="5" t="s">
        <v>33</v>
      </c>
      <c r="F31" s="5" t="s">
        <v>33</v>
      </c>
      <c r="G31" s="5">
        <v>2.4300000000000002</v>
      </c>
      <c r="H31" s="5">
        <v>4.3099999999999996</v>
      </c>
      <c r="I31" s="5" t="s">
        <v>33</v>
      </c>
      <c r="J31" s="5">
        <v>3.38</v>
      </c>
      <c r="K31" s="5">
        <v>8.44</v>
      </c>
      <c r="L31" s="5">
        <v>4.55</v>
      </c>
      <c r="M31" s="5" t="s">
        <v>33</v>
      </c>
      <c r="N31" s="5">
        <v>5.45</v>
      </c>
      <c r="O31" s="5" t="s">
        <v>33</v>
      </c>
      <c r="P31" s="5">
        <v>4.8099999999999996</v>
      </c>
      <c r="Q31" s="5" t="s">
        <v>33</v>
      </c>
      <c r="R31" s="5">
        <v>7.76</v>
      </c>
      <c r="S31" s="5">
        <v>7.6</v>
      </c>
      <c r="T31">
        <f t="shared" si="6"/>
        <v>3.5400000000000005</v>
      </c>
      <c r="U31">
        <f t="shared" si="7"/>
        <v>0.69168875466739488</v>
      </c>
      <c r="V31">
        <f t="shared" si="8"/>
        <v>5.9949999999999992</v>
      </c>
      <c r="W31">
        <f t="shared" si="9"/>
        <v>1.2051313897939382</v>
      </c>
      <c r="X31">
        <f t="shared" si="10"/>
        <v>5.84</v>
      </c>
      <c r="Y31">
        <f t="shared" si="11"/>
        <v>1.0148398888494667</v>
      </c>
    </row>
    <row r="32" spans="1:25" x14ac:dyDescent="0.3">
      <c r="A32" s="7">
        <v>2017</v>
      </c>
      <c r="B32" s="5">
        <v>2.37</v>
      </c>
      <c r="C32" s="5">
        <v>3.38</v>
      </c>
      <c r="D32" s="5">
        <v>3.8699999999999997</v>
      </c>
      <c r="E32" s="5" t="s">
        <v>33</v>
      </c>
      <c r="F32" s="5" t="s">
        <v>33</v>
      </c>
      <c r="G32" s="5">
        <v>4.1900000000000004</v>
      </c>
      <c r="H32" s="5">
        <v>4.53</v>
      </c>
      <c r="I32" s="5">
        <v>5.94</v>
      </c>
      <c r="J32" s="5">
        <v>2.81</v>
      </c>
      <c r="K32" s="5">
        <v>8.3433333333333337</v>
      </c>
      <c r="L32" s="5">
        <v>4.05</v>
      </c>
      <c r="M32" s="5">
        <v>3.8</v>
      </c>
      <c r="N32" s="5">
        <v>5.9</v>
      </c>
      <c r="O32" s="5">
        <v>4.28</v>
      </c>
      <c r="P32" s="5" t="s">
        <v>33</v>
      </c>
      <c r="Q32" s="5">
        <v>6.73</v>
      </c>
      <c r="R32" s="5">
        <v>6.89</v>
      </c>
      <c r="S32" s="5">
        <v>6.49</v>
      </c>
      <c r="T32">
        <f t="shared" si="6"/>
        <v>3.2925000000000004</v>
      </c>
      <c r="U32">
        <f t="shared" si="7"/>
        <v>0.42297310789221521</v>
      </c>
      <c r="V32">
        <f t="shared" si="8"/>
        <v>5.4772222222222231</v>
      </c>
      <c r="W32">
        <f t="shared" si="9"/>
        <v>0.81298281001674033</v>
      </c>
      <c r="X32">
        <f t="shared" si="10"/>
        <v>5.5080000000000009</v>
      </c>
      <c r="Y32">
        <f t="shared" si="11"/>
        <v>0.48552445870419275</v>
      </c>
    </row>
    <row r="33" spans="1:25" x14ac:dyDescent="0.3">
      <c r="A33" s="7">
        <v>2018</v>
      </c>
      <c r="B33" s="5" t="s">
        <v>33</v>
      </c>
      <c r="C33" s="5">
        <v>15.1</v>
      </c>
      <c r="D33" s="5" t="s">
        <v>33</v>
      </c>
      <c r="E33" s="5">
        <v>5.330000000000001</v>
      </c>
      <c r="F33" s="5">
        <v>4.6466666666666674</v>
      </c>
      <c r="G33" s="5" t="s">
        <v>33</v>
      </c>
      <c r="H33" s="5">
        <v>6.72</v>
      </c>
      <c r="I33" s="5">
        <v>5.08</v>
      </c>
      <c r="J33" s="5">
        <v>3.5949999999999998</v>
      </c>
      <c r="K33" s="5">
        <v>8.2166666666666668</v>
      </c>
      <c r="L33" s="5">
        <v>3.48</v>
      </c>
      <c r="M33" s="5" t="s">
        <v>33</v>
      </c>
      <c r="N33" s="5">
        <v>5.085</v>
      </c>
      <c r="O33" s="5">
        <v>4.08</v>
      </c>
      <c r="P33" s="5">
        <v>3.4349999999999996</v>
      </c>
      <c r="Q33" s="5">
        <v>5.36</v>
      </c>
      <c r="R33" s="5">
        <v>6.165</v>
      </c>
      <c r="S33" s="5">
        <v>5.42</v>
      </c>
      <c r="T33" t="str">
        <f t="shared" si="6"/>
        <v/>
      </c>
      <c r="U33" t="str">
        <f t="shared" si="7"/>
        <v/>
      </c>
      <c r="V33">
        <f t="shared" si="8"/>
        <v>7.0372222222222227</v>
      </c>
      <c r="W33">
        <f t="shared" si="9"/>
        <v>1.7339410081525519</v>
      </c>
      <c r="X33">
        <f t="shared" si="10"/>
        <v>5.41</v>
      </c>
      <c r="Y33">
        <f t="shared" si="11"/>
        <v>0.37753366295823948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1" t="s">
        <v>20</v>
      </c>
      <c r="V1" s="11" t="s">
        <v>21</v>
      </c>
      <c r="W1" s="11" t="s">
        <v>22</v>
      </c>
      <c r="X1" s="11" t="s">
        <v>23</v>
      </c>
      <c r="Y1" s="11" t="s">
        <v>24</v>
      </c>
      <c r="Z1" s="11" t="s">
        <v>25</v>
      </c>
      <c r="AA1" s="11" t="s">
        <v>26</v>
      </c>
    </row>
    <row r="2" spans="1:27" x14ac:dyDescent="0.3">
      <c r="A2" s="4">
        <v>1987</v>
      </c>
      <c r="B2" s="5">
        <v>-1.3188019056344968</v>
      </c>
      <c r="C2" s="5">
        <v>0.24835562890297963</v>
      </c>
      <c r="D2" s="5">
        <v>0.38465859360130933</v>
      </c>
      <c r="E2" s="5">
        <v>-0.6367439913726719</v>
      </c>
      <c r="F2" s="5">
        <v>-1.372123558659786</v>
      </c>
      <c r="G2" s="5">
        <v>-0.50112146952958869</v>
      </c>
      <c r="H2" s="5">
        <v>1.7364800950953447</v>
      </c>
      <c r="I2" s="5">
        <v>1.5550433249082869</v>
      </c>
      <c r="J2" s="5">
        <v>-0.56972235241620639</v>
      </c>
      <c r="K2" s="5">
        <v>-0.62733296814836248</v>
      </c>
      <c r="L2" s="5">
        <v>1.4905623315720427</v>
      </c>
      <c r="M2" s="5">
        <v>-7.5374377004359464E-2</v>
      </c>
      <c r="N2" s="5">
        <v>-0.48945316381223264</v>
      </c>
      <c r="O2" s="5">
        <v>1.0477079141450811</v>
      </c>
      <c r="P2" s="5">
        <v>-0.41600828020068403</v>
      </c>
      <c r="Q2" s="5">
        <v>-1.0172309639054395</v>
      </c>
      <c r="R2" s="5">
        <v>-1.3932857287436387</v>
      </c>
      <c r="S2" s="5">
        <v>0.75087001668859998</v>
      </c>
      <c r="T2" s="5">
        <v>-0.2831982462026254</v>
      </c>
      <c r="U2" s="5">
        <v>-1.2932606684143575</v>
      </c>
      <c r="V2">
        <f>IF(COUNT($B2,$G2,$J2,$N2,$Q2)&gt;2.9,(AVERAGE($B2,$G2,$J2,$N2,$Q2)),"")</f>
        <v>-0.77926597105959283</v>
      </c>
      <c r="W2">
        <f>IF(COUNT($B2,$G2,$J2,$N2,$Q2)&gt;2.9,(STDEV($B2,$G2,$J2,$N2,$Q2))/(SQRT(COUNT(B2,G2,J2,N2,Q2))),"")</f>
        <v>0.16628149590496746</v>
      </c>
      <c r="X2">
        <f>IF(COUNT($C2,$D2,$F2,$K2,$L2,$R2,$T2)&gt;3.9,(AVERAGE($C2,$D2,$F2,$K2,$L2,$R2,$T2)),"")</f>
        <v>-0.22176627823972586</v>
      </c>
      <c r="Y2">
        <f>IF(COUNT($C2,$D2,$F2,$K2,$L2,$R2,$T2)&gt;2.9,(STDEV($C2,$D2,$F2,$K2,$L2,$R2,$T2))/(SQRT(COUNT($C2,$D2,$F2,$K2,$L2,$R2,$T2))),"")</f>
        <v>0.38989842764367683</v>
      </c>
      <c r="Z2">
        <f>IF(COUNT($E2,$H2,$I2,$M2,$O2,$P2,$S2)&gt;3.9,(AVERAGE($E2,$H2,$I2,$M2,$O2,$P2,$S2)),"")</f>
        <v>0.56599638603708535</v>
      </c>
      <c r="AA2">
        <f>IF(COUNT($E2,$H2,$I2,$M2,$O2,$P2,$S2)&gt;2.9,(STDEV($E2,$H2,$I2,$M2,$O2,$P2,$S2))/(SQRT(COUNT($E2,$H2,$I2,$M2,$O2,$P2,$S2))),"")</f>
        <v>0.35978645292439554</v>
      </c>
    </row>
    <row r="3" spans="1:27" x14ac:dyDescent="0.3">
      <c r="A3" s="4">
        <v>1988</v>
      </c>
      <c r="B3" s="5">
        <v>-1.2773438976720197</v>
      </c>
      <c r="C3" s="5">
        <v>-1.2351553277441516</v>
      </c>
      <c r="D3" s="5">
        <v>-1.2649822790486891</v>
      </c>
      <c r="E3" s="5">
        <v>-0.8494737134109317</v>
      </c>
      <c r="F3" s="5">
        <v>-0.71232074770316645</v>
      </c>
      <c r="G3" s="5">
        <v>-1.6162735574952956</v>
      </c>
      <c r="H3" s="5">
        <v>-1.3067191712449235</v>
      </c>
      <c r="I3" s="5">
        <v>-1.0279943967512617</v>
      </c>
      <c r="J3" s="5">
        <v>-0.24421816117951767</v>
      </c>
      <c r="K3" s="5">
        <v>-1.0819766808004287</v>
      </c>
      <c r="L3" s="5">
        <v>-0.18318163521263237</v>
      </c>
      <c r="M3" s="5">
        <v>-1.4234399470987751</v>
      </c>
      <c r="N3" s="5">
        <v>-1.1084418896280581</v>
      </c>
      <c r="O3" s="5">
        <v>-1.3158416931205981</v>
      </c>
      <c r="P3" s="5">
        <v>-0.20204646948959593</v>
      </c>
      <c r="Q3" s="5">
        <v>-1.1378909793933996</v>
      </c>
      <c r="R3" s="5">
        <v>0.32304366791043176</v>
      </c>
      <c r="S3" s="5">
        <v>-1.4842779399658359</v>
      </c>
      <c r="T3" s="5">
        <v>-0.3852954680095807</v>
      </c>
      <c r="U3" s="5">
        <v>-0.69389162842171415</v>
      </c>
      <c r="V3">
        <f t="shared" ref="V3:V33" si="0">IF(COUNT($B3,$G3,$J3,$N3,$Q3)&gt;2.9,(AVERAGE($B3,$G3,$J3,$N3,$Q3)),"")</f>
        <v>-1.0768336970736583</v>
      </c>
      <c r="W3">
        <f t="shared" ref="W3:W33" si="1">IF(COUNT($B3,$G3,$J3,$N3,$Q3)&gt;2.9,(STDEV($B3,$G3,$J3,$N3,$Q3))/(SQRT(COUNT(B3,G3,J3,N3,Q3))),"")</f>
        <v>0.22684525603688793</v>
      </c>
      <c r="X3">
        <f t="shared" ref="X3:X33" si="2">IF(COUNT($C3,$D3,$F3,$K3,$L3,$R3,$T3)&gt;3.9,(AVERAGE($C3,$D3,$F3,$K3,$L3,$R3,$T3)),"")</f>
        <v>-0.64855263865831669</v>
      </c>
      <c r="Y3">
        <f t="shared" ref="Y3:Y33" si="3">IF(COUNT($C3,$D3,$F3,$K3,$L3,$R3,$T3)&gt;2.9,(STDEV($C3,$D3,$F3,$K3,$L3,$R3,$T3))/(SQRT(COUNT($C3,$D3,$F3,$K3,$L3,$R3,$T3))),"")</f>
        <v>0.22603649516313132</v>
      </c>
      <c r="Z3">
        <f t="shared" ref="Z3:Z33" si="4">IF(COUNT($E3,$H3,$I3,$M3,$O3,$P3,$S3)&gt;3.9,(AVERAGE($E3,$H3,$I3,$M3,$O3,$P3,$S3)),"")</f>
        <v>-1.0871133330117033</v>
      </c>
      <c r="AA3">
        <f t="shared" ref="AA3:AA33" si="5">IF(COUNT($E3,$H3,$I3,$M3,$O3,$P3,$S3)&gt;2.9,(STDEV($E3,$H3,$I3,$M3,$O3,$P3,$S3))/(SQRT(COUNT($E3,$H3,$I3,$M3,$O3,$P3,$S3))),"")</f>
        <v>0.17006369210204672</v>
      </c>
    </row>
    <row r="4" spans="1:27" x14ac:dyDescent="0.3">
      <c r="A4" s="4">
        <v>1989</v>
      </c>
      <c r="B4" s="5">
        <v>1.259367964532043</v>
      </c>
      <c r="C4" s="5">
        <v>1.0909071478349737</v>
      </c>
      <c r="D4" s="5">
        <v>-0.27575981367765018</v>
      </c>
      <c r="E4" s="5">
        <v>0.65504953810603528</v>
      </c>
      <c r="F4" s="5">
        <v>-2.8847880748103877E-2</v>
      </c>
      <c r="G4" s="5">
        <v>1.4526249885863298</v>
      </c>
      <c r="H4" s="5">
        <v>0.50734026741495264</v>
      </c>
      <c r="I4" s="5">
        <v>0.60150402666381708</v>
      </c>
      <c r="J4" s="5">
        <v>-9.730918991340165E-2</v>
      </c>
      <c r="K4" s="5">
        <v>-0.72529487308444229</v>
      </c>
      <c r="L4" s="5">
        <v>-0.33893624364311181</v>
      </c>
      <c r="M4" s="5">
        <v>-0.24498393402604315</v>
      </c>
      <c r="N4" s="5">
        <v>0.79489048450974364</v>
      </c>
      <c r="O4" s="5">
        <v>-0.18967982142342207</v>
      </c>
      <c r="P4" s="5">
        <v>7.7749744517211603E-2</v>
      </c>
      <c r="Q4" s="5">
        <v>0.38510654943240646</v>
      </c>
      <c r="R4" s="5">
        <v>0.46253333618973752</v>
      </c>
      <c r="S4" s="5">
        <v>0.17641610259517077</v>
      </c>
      <c r="T4" s="5">
        <v>0.74506663056742461</v>
      </c>
      <c r="U4" s="5">
        <v>-0.23042603354368282</v>
      </c>
      <c r="V4">
        <f>IF(COUNT($B4,$G4,$J4,$N4,$Q4)&gt;2.9,(AVERAGE($B4,$G4,$J4,$N4,$Q4)),"")</f>
        <v>0.75893615942942438</v>
      </c>
      <c r="W4">
        <f t="shared" si="1"/>
        <v>0.28335786316326778</v>
      </c>
      <c r="X4">
        <f t="shared" si="2"/>
        <v>0.13280975763411823</v>
      </c>
      <c r="Y4">
        <f t="shared" si="3"/>
        <v>0.24657061479857464</v>
      </c>
      <c r="Z4">
        <f t="shared" si="4"/>
        <v>0.22619941769253171</v>
      </c>
      <c r="AA4">
        <f t="shared" si="5"/>
        <v>0.14000774885602787</v>
      </c>
    </row>
    <row r="5" spans="1:27" x14ac:dyDescent="0.3">
      <c r="A5" s="4">
        <v>1990</v>
      </c>
      <c r="B5" s="5">
        <v>-0.12947530221093806</v>
      </c>
      <c r="C5" s="5">
        <v>-1.534958935707684</v>
      </c>
      <c r="D5" s="5">
        <v>1.9050260758903197</v>
      </c>
      <c r="E5" s="5">
        <v>1.3487334143177532</v>
      </c>
      <c r="F5" s="5">
        <v>1.3558503951608554</v>
      </c>
      <c r="G5" s="5">
        <v>0.2415698210555709</v>
      </c>
      <c r="H5" s="5">
        <v>0.82001618849154412</v>
      </c>
      <c r="I5" s="5">
        <v>0.29565179892502486</v>
      </c>
      <c r="J5" s="5">
        <v>0.18210591229862166</v>
      </c>
      <c r="K5" s="5">
        <v>-0.16264188063105744</v>
      </c>
      <c r="L5" s="5">
        <v>-8.4289820336137092E-2</v>
      </c>
      <c r="M5" s="5">
        <v>2.8153534424458993E-2</v>
      </c>
      <c r="N5" s="5">
        <v>-0.45699682612900572</v>
      </c>
      <c r="O5" s="5">
        <v>0.82128383412130801</v>
      </c>
      <c r="P5" s="5">
        <v>-0.67385969310891791</v>
      </c>
      <c r="Q5" s="5">
        <v>1.1519679812003303</v>
      </c>
      <c r="R5" s="5">
        <v>-0.30465983934644608</v>
      </c>
      <c r="S5" s="5">
        <v>1.0145965863405837</v>
      </c>
      <c r="T5" s="5">
        <v>0.18839368309616764</v>
      </c>
      <c r="U5" s="5">
        <v>0.84983211993142971</v>
      </c>
      <c r="V5">
        <f t="shared" si="0"/>
        <v>0.19783431724291584</v>
      </c>
      <c r="W5">
        <f t="shared" si="1"/>
        <v>0.26911583370636544</v>
      </c>
      <c r="X5">
        <f t="shared" si="2"/>
        <v>0.19467423973228828</v>
      </c>
      <c r="Y5">
        <f t="shared" si="3"/>
        <v>0.42873385332833508</v>
      </c>
      <c r="Z5">
        <f>IF(COUNT($E5,$H5,$I5,$M5,$O5,$P5,$S5)&gt;3.9,(AVERAGE($E5,$H5,$I5,$M5,$O5,$P5,$S5)),"")</f>
        <v>0.52208223764453643</v>
      </c>
      <c r="AA5">
        <f t="shared" si="5"/>
        <v>0.25956567180516232</v>
      </c>
    </row>
    <row r="6" spans="1:27" x14ac:dyDescent="0.3">
      <c r="A6" s="4">
        <v>1991</v>
      </c>
      <c r="B6" s="5">
        <v>-6.7288290267222509E-2</v>
      </c>
      <c r="C6" s="5">
        <v>-1.2661694940852064</v>
      </c>
      <c r="D6" s="5">
        <v>-0.7225960977515008</v>
      </c>
      <c r="E6" s="5">
        <v>-1.9532018364500199</v>
      </c>
      <c r="F6" s="5">
        <v>-1.2804020916658168</v>
      </c>
      <c r="G6" s="5">
        <v>-0.41190930249233293</v>
      </c>
      <c r="H6" s="5">
        <v>-1.2420276013670084</v>
      </c>
      <c r="I6" s="5">
        <v>-0.24408742649637419</v>
      </c>
      <c r="J6" s="5">
        <v>-0.70222848336211574</v>
      </c>
      <c r="K6" s="5">
        <v>0.45778351729745237</v>
      </c>
      <c r="L6" s="5">
        <v>-0.75180957075247612</v>
      </c>
      <c r="M6" s="5">
        <v>-1.3463446939071009</v>
      </c>
      <c r="N6" s="5">
        <v>-1.4955996319922642</v>
      </c>
      <c r="O6" s="5">
        <v>-0.47767536180453429</v>
      </c>
      <c r="P6" s="5">
        <v>-0.97285760807697652</v>
      </c>
      <c r="Q6" s="5">
        <v>-1.3631230083042585</v>
      </c>
      <c r="R6" s="5">
        <v>-1.8602728790700112</v>
      </c>
      <c r="S6" s="5">
        <v>-1.3484979239073895</v>
      </c>
      <c r="T6" s="5">
        <v>0.95169196041483373</v>
      </c>
      <c r="U6" s="5">
        <v>-0.79494803632745015</v>
      </c>
      <c r="V6">
        <f t="shared" si="0"/>
        <v>-0.80802974328363886</v>
      </c>
      <c r="W6">
        <f t="shared" si="1"/>
        <v>0.27364978486750124</v>
      </c>
      <c r="X6">
        <f>IF(COUNT($C6,$D6,$F6,$K6,$L6,$R6,$T6)&gt;3.9,(AVERAGE($C6,$D6,$F6,$K6,$L6,$R6,$T6)),"")</f>
        <v>-0.63882495080181789</v>
      </c>
      <c r="Y6">
        <f t="shared" si="3"/>
        <v>0.37951079888384803</v>
      </c>
      <c r="Z6">
        <f t="shared" si="4"/>
        <v>-1.0835274931442007</v>
      </c>
      <c r="AA6">
        <f t="shared" si="5"/>
        <v>0.21847426632323802</v>
      </c>
    </row>
    <row r="7" spans="1:27" x14ac:dyDescent="0.3">
      <c r="A7" s="4">
        <v>1992</v>
      </c>
      <c r="B7" s="5">
        <v>0.86551688888850975</v>
      </c>
      <c r="C7" s="5">
        <v>0.12688347740051537</v>
      </c>
      <c r="D7" s="5">
        <v>1.9640421888812047</v>
      </c>
      <c r="E7" s="5">
        <v>8.1604200437684765E-2</v>
      </c>
      <c r="F7" s="5">
        <v>-0.1886207587375994</v>
      </c>
      <c r="G7" s="5">
        <v>0.59172757667680231</v>
      </c>
      <c r="H7" s="5">
        <v>0.66637371003149504</v>
      </c>
      <c r="I7" s="5">
        <v>0.49612636836725782</v>
      </c>
      <c r="J7" s="5">
        <v>2.9435804904423827E-2</v>
      </c>
      <c r="K7" s="5">
        <v>-0.25055641070189844</v>
      </c>
      <c r="L7" s="5">
        <v>0.54614549950151681</v>
      </c>
      <c r="M7" s="5">
        <v>-0.44102614928487166</v>
      </c>
      <c r="N7" s="5">
        <v>1.4672003365194433</v>
      </c>
      <c r="O7" s="5">
        <v>-0.10626042351992757</v>
      </c>
      <c r="P7" s="5">
        <v>1.1064122960128275</v>
      </c>
      <c r="Q7" s="5">
        <v>-0.87780161267490897</v>
      </c>
      <c r="R7" s="5">
        <v>0.30181697925923184</v>
      </c>
      <c r="S7" s="5">
        <v>-0.44764974044269185</v>
      </c>
      <c r="T7" s="5">
        <v>1.4038367998456356</v>
      </c>
      <c r="U7" s="5">
        <v>-0.72873866563058987</v>
      </c>
      <c r="V7">
        <f t="shared" si="0"/>
        <v>0.41521579886285409</v>
      </c>
      <c r="W7">
        <f t="shared" si="1"/>
        <v>0.39757509838596944</v>
      </c>
      <c r="X7">
        <f t="shared" si="2"/>
        <v>0.55764968220694378</v>
      </c>
      <c r="Y7">
        <f>IF(COUNT($C7,$D7,$F7,$K7,$L7,$R7,$T7)&gt;2.9,(STDEV($C7,$D7,$F7,$K7,$L7,$R7,$T7))/(SQRT(COUNT($C7,$D7,$F7,$K7,$L7,$R7,$T7))),"")</f>
        <v>0.31453788559190526</v>
      </c>
      <c r="Z7">
        <f t="shared" si="4"/>
        <v>0.19365432308596772</v>
      </c>
      <c r="AA7">
        <f t="shared" si="5"/>
        <v>0.22171809445870502</v>
      </c>
    </row>
    <row r="8" spans="1:27" x14ac:dyDescent="0.3">
      <c r="A8" s="4">
        <v>1993</v>
      </c>
      <c r="B8" s="5">
        <v>-5.6923788276603472E-2</v>
      </c>
      <c r="C8" s="5">
        <v>-0.65622422271112502</v>
      </c>
      <c r="D8" s="5">
        <v>-0.14367613222185849</v>
      </c>
      <c r="E8" s="5">
        <v>0.42073853991896865</v>
      </c>
      <c r="F8" s="5">
        <v>-1.9668337156206845</v>
      </c>
      <c r="G8" s="5">
        <v>0.61180031426018588</v>
      </c>
      <c r="H8" s="5">
        <v>1.3995448353145357</v>
      </c>
      <c r="I8" s="5">
        <v>1.7683688282891268</v>
      </c>
      <c r="J8" s="5">
        <v>0.3002092029243254</v>
      </c>
      <c r="K8" s="5">
        <v>-0.61728559328312416</v>
      </c>
      <c r="L8" s="5">
        <v>-0.78642170595924898</v>
      </c>
      <c r="M8" s="5">
        <v>0.43565701558045128</v>
      </c>
      <c r="N8" s="5">
        <v>-0.47090668513610345</v>
      </c>
      <c r="O8" s="5">
        <v>0.408159196884956</v>
      </c>
      <c r="P8" s="5">
        <v>-4.294666152493988E-2</v>
      </c>
      <c r="Q8" s="5">
        <v>-0.16992952181220963</v>
      </c>
      <c r="R8" s="5">
        <v>-0.45931142809089293</v>
      </c>
      <c r="S8" s="5">
        <v>0.87881657028213667</v>
      </c>
      <c r="T8" s="5">
        <v>0.42662053397906435</v>
      </c>
      <c r="U8" s="5">
        <v>-1.707940411199965</v>
      </c>
      <c r="V8">
        <f t="shared" si="0"/>
        <v>4.2849904391918943E-2</v>
      </c>
      <c r="W8">
        <f t="shared" si="1"/>
        <v>0.18829685136484586</v>
      </c>
      <c r="X8">
        <f t="shared" si="2"/>
        <v>-0.60044746627255285</v>
      </c>
      <c r="Y8">
        <f t="shared" si="3"/>
        <v>0.27552635684741811</v>
      </c>
      <c r="Z8">
        <f t="shared" si="4"/>
        <v>0.75261976067789071</v>
      </c>
      <c r="AA8">
        <f t="shared" si="5"/>
        <v>0.24045459891819937</v>
      </c>
    </row>
    <row r="9" spans="1:27" x14ac:dyDescent="0.3">
      <c r="A9" s="4">
        <v>1994</v>
      </c>
      <c r="B9" s="5">
        <v>-0.83167031207539188</v>
      </c>
      <c r="C9" s="5">
        <v>-0.51666047417637717</v>
      </c>
      <c r="D9" s="5">
        <v>-0.75631959088914957</v>
      </c>
      <c r="E9" s="5">
        <v>1.9943411441086259E-2</v>
      </c>
      <c r="F9" s="5">
        <v>0.45047075322038266</v>
      </c>
      <c r="G9" s="5">
        <v>-0.66393367437258277</v>
      </c>
      <c r="H9" s="5">
        <v>-1.2339411551322688</v>
      </c>
      <c r="I9" s="5">
        <v>-0.39572844697190984</v>
      </c>
      <c r="J9" s="5">
        <v>-0.2010096402188952</v>
      </c>
      <c r="K9" s="5">
        <v>-0.25558009813451826</v>
      </c>
      <c r="L9" s="5">
        <v>0.96396341735470836</v>
      </c>
      <c r="M9" s="5">
        <v>-0.18991589603198983</v>
      </c>
      <c r="N9" s="5">
        <v>-0.87661090617643789</v>
      </c>
      <c r="O9" s="5">
        <v>0.47966153794509331</v>
      </c>
      <c r="P9" s="5">
        <v>-1.2581400223584269</v>
      </c>
      <c r="Q9" s="5">
        <v>-1.4382003512745447</v>
      </c>
      <c r="R9" s="5">
        <v>-1.302314205952787</v>
      </c>
      <c r="S9" s="5">
        <v>0.1398599444255878</v>
      </c>
      <c r="T9" s="5">
        <v>-0.84230207990738082</v>
      </c>
      <c r="U9" s="5">
        <v>2.3957338081101773E-2</v>
      </c>
      <c r="V9">
        <f t="shared" si="0"/>
        <v>-0.80228497682357047</v>
      </c>
      <c r="W9">
        <f>IF(COUNT($B9,$G9,$J9,$N9,$Q9)&gt;2.9,(STDEV($B9,$G9,$J9,$N9,$Q9))/(SQRT(COUNT(B9,G9,J9,N9,Q9))),"")</f>
        <v>0.19892829342053164</v>
      </c>
      <c r="X9">
        <f t="shared" si="2"/>
        <v>-0.32267746835501743</v>
      </c>
      <c r="Y9">
        <f t="shared" si="3"/>
        <v>0.29733249666073136</v>
      </c>
      <c r="Z9">
        <f t="shared" si="4"/>
        <v>-0.3483229466689754</v>
      </c>
      <c r="AA9">
        <f t="shared" si="5"/>
        <v>0.25349592604799281</v>
      </c>
    </row>
    <row r="10" spans="1:27" x14ac:dyDescent="0.3">
      <c r="A10" s="4">
        <v>1995</v>
      </c>
      <c r="B10" s="5">
        <v>-1.9743566565411639</v>
      </c>
      <c r="C10" s="5">
        <v>-1.3617965069701263</v>
      </c>
      <c r="D10" s="5">
        <v>0.28067782309355788</v>
      </c>
      <c r="E10" s="5">
        <v>0.55022619681182194</v>
      </c>
      <c r="F10" s="5">
        <v>-0.25371341273331882</v>
      </c>
      <c r="G10" s="5">
        <v>-1.1880551557164643</v>
      </c>
      <c r="H10" s="5">
        <v>-0.79457757637809412</v>
      </c>
      <c r="I10" s="5">
        <v>-0.97916084778456358</v>
      </c>
      <c r="J10" s="5">
        <v>-0.26150156956376674</v>
      </c>
      <c r="K10" s="5">
        <v>-0.21036691124094273</v>
      </c>
      <c r="L10" s="5">
        <v>-1.2882976664574601</v>
      </c>
      <c r="M10" s="5">
        <v>-1.17893785840518</v>
      </c>
      <c r="N10" s="5">
        <v>-0.10461373128254399</v>
      </c>
      <c r="O10" s="5">
        <v>-0.77758795902900235</v>
      </c>
      <c r="P10" s="5">
        <v>-0.58882358885194697</v>
      </c>
      <c r="Q10" s="5">
        <v>1.066165303520004</v>
      </c>
      <c r="R10" s="5">
        <v>0.18355399963112545</v>
      </c>
      <c r="S10" s="5">
        <v>-1.343275615597449</v>
      </c>
      <c r="T10" s="5">
        <v>-0.57004282175549981</v>
      </c>
      <c r="U10" s="5">
        <v>-6.6644958661972065E-2</v>
      </c>
      <c r="V10">
        <f t="shared" si="0"/>
        <v>-0.49247236191678689</v>
      </c>
      <c r="W10">
        <f t="shared" si="1"/>
        <v>0.51541001552552568</v>
      </c>
      <c r="X10">
        <f t="shared" si="2"/>
        <v>-0.45999792806180928</v>
      </c>
      <c r="Y10">
        <f t="shared" si="3"/>
        <v>0.2478027061800043</v>
      </c>
      <c r="Z10">
        <f t="shared" si="4"/>
        <v>-0.73030532131920201</v>
      </c>
      <c r="AA10">
        <f t="shared" si="5"/>
        <v>0.23427077476613958</v>
      </c>
    </row>
    <row r="11" spans="1:27" x14ac:dyDescent="0.3">
      <c r="A11" s="4">
        <v>1996</v>
      </c>
      <c r="B11" s="5">
        <v>0.10372599257799514</v>
      </c>
      <c r="C11" s="5">
        <v>0.78851902600968782</v>
      </c>
      <c r="D11" s="5">
        <v>0.42119237783376212</v>
      </c>
      <c r="E11" s="5">
        <v>0.23575617292917694</v>
      </c>
      <c r="F11" s="5">
        <v>-0.15311567473993296</v>
      </c>
      <c r="G11" s="5">
        <v>-0.26470922688085929</v>
      </c>
      <c r="H11" s="5">
        <v>-0.59511190258785451</v>
      </c>
      <c r="I11" s="5">
        <v>-0.50624647884390994</v>
      </c>
      <c r="J11" s="5">
        <v>-0.8693014310765218</v>
      </c>
      <c r="K11" s="5">
        <v>-0.77804359112694699</v>
      </c>
      <c r="L11" s="5">
        <v>0.34588957437661605</v>
      </c>
      <c r="M11" s="5">
        <v>0.15811410409042465</v>
      </c>
      <c r="N11" s="5">
        <v>-0.85574611766579212</v>
      </c>
      <c r="O11" s="5">
        <v>-0.37836655477656467</v>
      </c>
      <c r="P11" s="5">
        <v>0.34108735770008913</v>
      </c>
      <c r="Q11" s="5">
        <v>0.39046921678742724</v>
      </c>
      <c r="R11" s="5">
        <v>-0.22278546883467909</v>
      </c>
      <c r="S11" s="5">
        <v>0.43230920978224324</v>
      </c>
      <c r="T11" s="5">
        <v>0.80340790017139874</v>
      </c>
      <c r="U11" s="5">
        <v>-0.11891551447528345</v>
      </c>
      <c r="V11">
        <f t="shared" si="0"/>
        <v>-0.29911231325155019</v>
      </c>
      <c r="W11">
        <f t="shared" si="1"/>
        <v>0.25238282250076333</v>
      </c>
      <c r="X11">
        <f t="shared" si="2"/>
        <v>0.17215202052712941</v>
      </c>
      <c r="Y11">
        <f t="shared" si="3"/>
        <v>0.22013223854205033</v>
      </c>
      <c r="Z11">
        <f t="shared" si="4"/>
        <v>-4.4636870243770728E-2</v>
      </c>
      <c r="AA11">
        <f t="shared" si="5"/>
        <v>0.16355213628140486</v>
      </c>
    </row>
    <row r="12" spans="1:27" x14ac:dyDescent="0.3">
      <c r="A12" s="4">
        <v>1997</v>
      </c>
      <c r="B12" s="5">
        <v>-0.49741512287792089</v>
      </c>
      <c r="C12" s="5">
        <v>-0.52182950189988631</v>
      </c>
      <c r="D12" s="5">
        <v>-0.3235347622893201</v>
      </c>
      <c r="E12" s="5">
        <v>1.4535567556119693</v>
      </c>
      <c r="F12" s="5">
        <v>1.3854379651589104</v>
      </c>
      <c r="G12" s="5">
        <v>-1.2684855000610258E-2</v>
      </c>
      <c r="H12" s="5">
        <v>-0.74875438104790315</v>
      </c>
      <c r="I12" s="5">
        <v>0.28023067819869907</v>
      </c>
      <c r="J12" s="5">
        <v>1.1298128053682737</v>
      </c>
      <c r="K12" s="5">
        <v>1.2465024442187154</v>
      </c>
      <c r="L12" s="5">
        <v>1.2359159082650693</v>
      </c>
      <c r="M12" s="5">
        <v>0.464292395337359</v>
      </c>
      <c r="N12" s="5">
        <v>2.2113777933991416</v>
      </c>
      <c r="O12" s="5">
        <v>-0.2075554066884566</v>
      </c>
      <c r="P12" s="5">
        <v>-0.10603796468333769</v>
      </c>
      <c r="Q12" s="5">
        <v>-0.41929355382066025</v>
      </c>
      <c r="R12" s="5">
        <v>-0.76558222148676214</v>
      </c>
      <c r="S12" s="5">
        <v>0.8161488705628539</v>
      </c>
      <c r="T12" s="5">
        <v>-0.69644890589744479</v>
      </c>
      <c r="U12" s="5">
        <v>0.62681108179463219</v>
      </c>
      <c r="V12">
        <f t="shared" si="0"/>
        <v>0.48235941341364474</v>
      </c>
      <c r="W12">
        <f t="shared" si="1"/>
        <v>0.52089852639735934</v>
      </c>
      <c r="X12">
        <f>IF(COUNT($C12,$D12,$F12,$K12,$L12,$R12,$T12)&gt;3.9,(AVERAGE($C12,$D12,$F12,$K12,$L12,$R12,$T12)),"")</f>
        <v>0.2229229894384688</v>
      </c>
      <c r="Y12">
        <f t="shared" si="3"/>
        <v>0.38113146726785208</v>
      </c>
      <c r="Z12">
        <f t="shared" si="4"/>
        <v>0.27884013532731194</v>
      </c>
      <c r="AA12">
        <f t="shared" si="5"/>
        <v>0.27358800075203321</v>
      </c>
    </row>
    <row r="13" spans="1:27" x14ac:dyDescent="0.3">
      <c r="A13" s="4">
        <v>1998</v>
      </c>
      <c r="B13" s="5">
        <v>-3.8785909793019713E-2</v>
      </c>
      <c r="C13" s="5">
        <v>0.99786464881180881</v>
      </c>
      <c r="D13" s="5">
        <v>1.629617548599519</v>
      </c>
      <c r="E13" s="5">
        <v>-0.11262728490159631</v>
      </c>
      <c r="F13" s="5">
        <v>0.64870747220734848</v>
      </c>
      <c r="G13" s="5">
        <v>0.34416381314841527</v>
      </c>
      <c r="H13" s="5">
        <v>0.86853486589998052</v>
      </c>
      <c r="I13" s="5">
        <v>0.29565179892502441</v>
      </c>
      <c r="J13" s="5">
        <v>-1.3772716056198136E-2</v>
      </c>
      <c r="K13" s="5">
        <v>1.181194507594663</v>
      </c>
      <c r="L13" s="5">
        <v>0.61784206528697616</v>
      </c>
      <c r="M13" s="5">
        <v>1.2550694209319593</v>
      </c>
      <c r="N13" s="5">
        <v>1.1403186498526581</v>
      </c>
      <c r="O13" s="5">
        <v>3.3437275326317386</v>
      </c>
      <c r="P13" s="5">
        <v>0.11341004630239214</v>
      </c>
      <c r="Q13" s="5">
        <v>0.5218545669854282</v>
      </c>
      <c r="R13" s="5">
        <v>0.39885327023613998</v>
      </c>
      <c r="S13" s="5">
        <v>1.659551662618207</v>
      </c>
      <c r="T13" s="5">
        <v>0.79611524147090162</v>
      </c>
      <c r="U13" s="5">
        <v>0.43863708086670916</v>
      </c>
      <c r="V13">
        <f t="shared" si="0"/>
        <v>0.39075568082745671</v>
      </c>
      <c r="W13">
        <f t="shared" si="1"/>
        <v>0.21556339747016257</v>
      </c>
      <c r="X13">
        <f t="shared" si="2"/>
        <v>0.89574210774390817</v>
      </c>
      <c r="Y13">
        <f t="shared" si="3"/>
        <v>0.15626319546119138</v>
      </c>
      <c r="Z13">
        <f t="shared" si="4"/>
        <v>1.0604740060582436</v>
      </c>
      <c r="AA13">
        <f t="shared" si="5"/>
        <v>0.44999731495120759</v>
      </c>
    </row>
    <row r="14" spans="1:27" x14ac:dyDescent="0.3">
      <c r="A14" s="4">
        <v>1999</v>
      </c>
      <c r="B14" s="5">
        <v>-1.6608304713249318</v>
      </c>
      <c r="C14" s="5">
        <v>-0.79320345738411835</v>
      </c>
      <c r="D14" s="5">
        <v>-0.39379203965942278</v>
      </c>
      <c r="E14" s="5">
        <v>-1.3365939464840482</v>
      </c>
      <c r="F14" s="5">
        <v>-1.3070309046640649</v>
      </c>
      <c r="G14" s="5">
        <v>-1.6006614282637757</v>
      </c>
      <c r="H14" s="5">
        <v>-1.0192291608369784E-2</v>
      </c>
      <c r="I14" s="5">
        <v>-0.25436817364725822</v>
      </c>
      <c r="J14" s="5">
        <v>-1.8976642299393334</v>
      </c>
      <c r="K14" s="5">
        <v>-1.6195112360907165</v>
      </c>
      <c r="L14" s="5">
        <v>-1.9385113492704138</v>
      </c>
      <c r="M14" s="5">
        <v>-1.1480997571285105</v>
      </c>
      <c r="N14" s="5">
        <v>-0.94847851104644065</v>
      </c>
      <c r="O14" s="5">
        <v>-1.5402795970038097</v>
      </c>
      <c r="P14" s="5">
        <v>-1.0002886094501928</v>
      </c>
      <c r="Q14" s="5">
        <v>-0.4032055517555978</v>
      </c>
      <c r="R14" s="5">
        <v>-1.2992818218597586</v>
      </c>
      <c r="S14" s="5">
        <v>-0.33798126593394706</v>
      </c>
      <c r="T14" s="5">
        <v>-0.76208283420191636</v>
      </c>
      <c r="U14" s="5">
        <v>-1.0144843707433604</v>
      </c>
      <c r="V14">
        <f t="shared" si="0"/>
        <v>-1.3021680384660157</v>
      </c>
      <c r="W14">
        <f t="shared" si="1"/>
        <v>0.274370424141827</v>
      </c>
      <c r="X14">
        <f t="shared" si="2"/>
        <v>-1.1590590918757731</v>
      </c>
      <c r="Y14">
        <f t="shared" si="3"/>
        <v>0.2034344533321828</v>
      </c>
      <c r="Z14">
        <f t="shared" si="4"/>
        <v>-0.80397194875087663</v>
      </c>
      <c r="AA14">
        <f t="shared" si="5"/>
        <v>0.22530915772426663</v>
      </c>
    </row>
    <row r="15" spans="1:27" x14ac:dyDescent="0.3">
      <c r="A15" s="4">
        <v>2000</v>
      </c>
      <c r="B15" s="5">
        <v>3.6356729638970076E-2</v>
      </c>
      <c r="C15" s="5">
        <v>-1.4936067139196105</v>
      </c>
      <c r="D15" s="5">
        <v>0.87083895300241576</v>
      </c>
      <c r="E15" s="5">
        <v>0.90169269409242503</v>
      </c>
      <c r="F15" s="5">
        <v>0.49189335121765887</v>
      </c>
      <c r="G15" s="5">
        <v>0.59395788085273493</v>
      </c>
      <c r="H15" s="5">
        <v>1.1219101812551495</v>
      </c>
      <c r="I15" s="5">
        <v>0.84310158470958563</v>
      </c>
      <c r="J15" s="5">
        <v>1.9421329994279763</v>
      </c>
      <c r="K15" s="5">
        <v>0.54067435993567436</v>
      </c>
      <c r="L15" s="5">
        <v>-0.28207345008912638</v>
      </c>
      <c r="M15" s="5">
        <v>0.9334720790466885</v>
      </c>
      <c r="N15" s="5">
        <v>1.3072369579378227</v>
      </c>
      <c r="O15" s="5">
        <v>-0.36644949793320819</v>
      </c>
      <c r="P15" s="5">
        <v>-0.40503587965139676</v>
      </c>
      <c r="Q15" s="5">
        <v>1.4442333520489445</v>
      </c>
      <c r="R15" s="5">
        <v>1.1660464457723252</v>
      </c>
      <c r="S15" s="5">
        <v>-0.1029773919866343</v>
      </c>
      <c r="T15" s="5">
        <v>-0.77909903783640944</v>
      </c>
      <c r="U15" s="5">
        <v>-0.92736677772117448</v>
      </c>
      <c r="V15">
        <f t="shared" si="0"/>
        <v>1.0647835839812898</v>
      </c>
      <c r="W15">
        <f t="shared" si="1"/>
        <v>0.33554779087881687</v>
      </c>
      <c r="X15">
        <f t="shared" si="2"/>
        <v>7.3524844011846821E-2</v>
      </c>
      <c r="Y15">
        <f t="shared" si="3"/>
        <v>0.36292112048948372</v>
      </c>
      <c r="Z15">
        <f t="shared" si="4"/>
        <v>0.41795910993322982</v>
      </c>
      <c r="AA15">
        <f t="shared" si="5"/>
        <v>0.25541923951710233</v>
      </c>
    </row>
    <row r="16" spans="1:27" x14ac:dyDescent="0.3">
      <c r="A16" s="4">
        <v>2001</v>
      </c>
      <c r="B16" s="5">
        <v>0.62195109210895805</v>
      </c>
      <c r="C16" s="5">
        <v>0.4137645160552732</v>
      </c>
      <c r="D16" s="5">
        <v>0.77247876468427334</v>
      </c>
      <c r="E16" s="5">
        <v>0.3899081454206702</v>
      </c>
      <c r="F16" s="5">
        <v>0.47118205221902104</v>
      </c>
      <c r="G16" s="5">
        <v>6.3145486981056556E-2</v>
      </c>
      <c r="H16" s="5">
        <v>1.6610065969044441</v>
      </c>
      <c r="I16" s="5">
        <v>0.97418111088335413</v>
      </c>
      <c r="J16" s="5">
        <v>1.5158089259498335</v>
      </c>
      <c r="K16" s="5">
        <v>2.2311451810121428</v>
      </c>
      <c r="L16" s="5">
        <v>-0.6009995530658222</v>
      </c>
      <c r="M16" s="5">
        <v>0.530374040930223</v>
      </c>
      <c r="N16" s="5">
        <v>0.6905665419565139</v>
      </c>
      <c r="O16" s="5">
        <v>-0.75772619762340876</v>
      </c>
      <c r="P16" s="5">
        <v>0.29994085564026496</v>
      </c>
      <c r="Q16" s="5">
        <v>0.33147987588220174</v>
      </c>
      <c r="R16" s="5">
        <v>1.059913002516331</v>
      </c>
      <c r="S16" s="5">
        <v>0.45058728886703336</v>
      </c>
      <c r="T16" s="5">
        <v>-1.0829598170237764</v>
      </c>
      <c r="U16" s="5">
        <v>1.5502575678298081</v>
      </c>
      <c r="V16">
        <f t="shared" si="0"/>
        <v>0.64459038457571283</v>
      </c>
      <c r="W16">
        <f t="shared" si="1"/>
        <v>0.24472070315342334</v>
      </c>
      <c r="X16">
        <f t="shared" si="2"/>
        <v>0.46636059234249178</v>
      </c>
      <c r="Y16">
        <f t="shared" si="3"/>
        <v>0.41123850246101906</v>
      </c>
      <c r="Z16">
        <f t="shared" si="4"/>
        <v>0.5068959772889402</v>
      </c>
      <c r="AA16">
        <f t="shared" si="5"/>
        <v>0.27645004830433345</v>
      </c>
    </row>
    <row r="17" spans="1:27" x14ac:dyDescent="0.3">
      <c r="A17" s="4">
        <v>2002</v>
      </c>
      <c r="B17" s="5">
        <v>-1.5079540669632985</v>
      </c>
      <c r="C17" s="5">
        <v>-0.26596262958618144</v>
      </c>
      <c r="D17" s="5">
        <v>-1.6022172104251795</v>
      </c>
      <c r="E17" s="5">
        <v>-1.216355407940684</v>
      </c>
      <c r="F17" s="5">
        <v>1.397272993158132</v>
      </c>
      <c r="G17" s="5">
        <v>-0.50335177370552087</v>
      </c>
      <c r="H17" s="5">
        <v>-1.2123772985062971</v>
      </c>
      <c r="I17" s="5">
        <v>-0.66559805968260866</v>
      </c>
      <c r="J17" s="5">
        <v>-1.9351116147718728</v>
      </c>
      <c r="K17" s="5">
        <v>-1.458753238246892</v>
      </c>
      <c r="L17" s="5">
        <v>-1.5701393388554707</v>
      </c>
      <c r="M17" s="5">
        <v>-1.2229922888004225</v>
      </c>
      <c r="N17" s="5">
        <v>-1.4330052664603268</v>
      </c>
      <c r="O17" s="5">
        <v>-1.6415745801723387</v>
      </c>
      <c r="P17" s="5">
        <v>-0.7122630950314206</v>
      </c>
      <c r="Q17" s="5">
        <v>-1.4355190175970345</v>
      </c>
      <c r="R17" s="5">
        <v>-0.11968440967171486</v>
      </c>
      <c r="S17" s="5">
        <v>-1.452944090106195</v>
      </c>
      <c r="T17" s="5">
        <v>-1.78062416603797</v>
      </c>
      <c r="U17" s="5">
        <v>-1.2618983349263702</v>
      </c>
      <c r="V17">
        <f t="shared" si="0"/>
        <v>-1.3629883478996105</v>
      </c>
      <c r="W17">
        <f t="shared" si="1"/>
        <v>0.23425180883227856</v>
      </c>
      <c r="X17">
        <f t="shared" si="2"/>
        <v>-0.77144399995218238</v>
      </c>
      <c r="Y17">
        <f t="shared" si="3"/>
        <v>0.4419268508692451</v>
      </c>
      <c r="Z17">
        <f t="shared" si="4"/>
        <v>-1.1605864028914239</v>
      </c>
      <c r="AA17">
        <f t="shared" si="5"/>
        <v>0.13562174864477466</v>
      </c>
    </row>
    <row r="18" spans="1:27" x14ac:dyDescent="0.3">
      <c r="A18" s="4">
        <v>2003</v>
      </c>
      <c r="B18" s="5">
        <v>0.94843290481346387</v>
      </c>
      <c r="C18" s="5">
        <v>2.3366428292006836</v>
      </c>
      <c r="D18" s="5">
        <v>1.1884018467152766</v>
      </c>
      <c r="E18" s="5">
        <v>2.2613130914673905</v>
      </c>
      <c r="F18" s="5">
        <v>0.38241934222485735</v>
      </c>
      <c r="G18" s="5">
        <v>1.2072915292338742</v>
      </c>
      <c r="H18" s="5">
        <v>0.44264869753703773</v>
      </c>
      <c r="I18" s="5">
        <v>0.19027414062846565</v>
      </c>
      <c r="J18" s="5">
        <v>0.29156749873219856</v>
      </c>
      <c r="K18" s="5">
        <v>0.5105322353399584</v>
      </c>
      <c r="L18" s="5">
        <v>0.50411647817900651</v>
      </c>
      <c r="M18" s="5">
        <v>1.9291022059791667</v>
      </c>
      <c r="N18" s="5">
        <v>0.88994118772490793</v>
      </c>
      <c r="O18" s="5">
        <v>0.97421939694438264</v>
      </c>
      <c r="P18" s="5">
        <v>1.1832190998578318</v>
      </c>
      <c r="Q18" s="5">
        <v>-0.15652285342465738</v>
      </c>
      <c r="R18" s="5">
        <v>-0.19549401199742358</v>
      </c>
      <c r="S18" s="5">
        <v>0.98065158232597127</v>
      </c>
      <c r="T18" s="5">
        <v>0.18839368309616805</v>
      </c>
      <c r="U18" s="5">
        <v>2.6130922027004821</v>
      </c>
      <c r="V18">
        <f t="shared" si="0"/>
        <v>0.63614205341595731</v>
      </c>
      <c r="W18">
        <f t="shared" si="1"/>
        <v>0.24851565126182543</v>
      </c>
      <c r="X18">
        <f t="shared" si="2"/>
        <v>0.70214462896550367</v>
      </c>
      <c r="Y18">
        <f t="shared" si="3"/>
        <v>0.31456244475815021</v>
      </c>
      <c r="Z18">
        <f t="shared" si="4"/>
        <v>1.1373468878200352</v>
      </c>
      <c r="AA18">
        <f t="shared" si="5"/>
        <v>0.28128096154280463</v>
      </c>
    </row>
    <row r="19" spans="1:27" x14ac:dyDescent="0.3">
      <c r="A19" s="4">
        <v>2004</v>
      </c>
      <c r="B19" s="5">
        <v>1.0857625561891673</v>
      </c>
      <c r="C19" s="5">
        <v>0.41634902991702821</v>
      </c>
      <c r="D19" s="5">
        <v>0.14859414163776566</v>
      </c>
      <c r="E19" s="5">
        <v>-1.136196382245108</v>
      </c>
      <c r="F19" s="5">
        <v>-0.62947555170861358</v>
      </c>
      <c r="G19" s="5">
        <v>-0.18887888489919127</v>
      </c>
      <c r="H19" s="5">
        <v>0.1137998839909668</v>
      </c>
      <c r="I19" s="5">
        <v>-0.45741292987721255</v>
      </c>
      <c r="J19" s="5">
        <v>1.2536772321220577</v>
      </c>
      <c r="K19" s="5">
        <v>0.13124383417718369</v>
      </c>
      <c r="L19" s="5">
        <v>3.685265288756949E-2</v>
      </c>
      <c r="M19" s="5">
        <v>1.5722613197777044</v>
      </c>
      <c r="N19" s="5">
        <v>0.58392428956876929</v>
      </c>
      <c r="O19" s="5">
        <v>0.40418684460383619</v>
      </c>
      <c r="P19" s="5">
        <v>-0.55590638720408758</v>
      </c>
      <c r="Q19" s="5">
        <v>4.4577172388608338E-2</v>
      </c>
      <c r="R19" s="5">
        <v>-0.25007692567193512</v>
      </c>
      <c r="S19" s="5">
        <v>0.92581734507159819</v>
      </c>
      <c r="T19" s="5">
        <v>0.40474255787757396</v>
      </c>
      <c r="U19" s="5">
        <v>-0.12240021819617207</v>
      </c>
      <c r="V19">
        <f t="shared" si="0"/>
        <v>0.55581247307388226</v>
      </c>
      <c r="W19">
        <f t="shared" si="1"/>
        <v>0.28147640558743559</v>
      </c>
      <c r="X19">
        <f t="shared" si="2"/>
        <v>3.6889962730938905E-2</v>
      </c>
      <c r="Y19">
        <f t="shared" si="3"/>
        <v>0.14032939034167125</v>
      </c>
      <c r="Z19">
        <f t="shared" si="4"/>
        <v>0.12379281344538537</v>
      </c>
      <c r="AA19">
        <f t="shared" si="5"/>
        <v>0.3521156779352177</v>
      </c>
    </row>
    <row r="20" spans="1:27" x14ac:dyDescent="0.3">
      <c r="A20" s="4">
        <v>2005</v>
      </c>
      <c r="B20" s="5">
        <v>-0.19425343965230882</v>
      </c>
      <c r="C20" s="5">
        <v>1.7370356132736209</v>
      </c>
      <c r="D20" s="5">
        <v>-0.77318133745797424</v>
      </c>
      <c r="E20" s="5">
        <v>-1.432168169428774</v>
      </c>
      <c r="F20" s="5">
        <v>-0.48745521571795103</v>
      </c>
      <c r="G20" s="5">
        <v>-0.96948534647518569</v>
      </c>
      <c r="H20" s="5">
        <v>0.75532461861362821</v>
      </c>
      <c r="I20" s="5">
        <v>1.629578741752195</v>
      </c>
      <c r="J20" s="5">
        <v>-0.88370427139672891</v>
      </c>
      <c r="K20" s="5">
        <v>-9.482210029069367E-2</v>
      </c>
      <c r="L20" s="5">
        <v>-9.1706706451874037E-2</v>
      </c>
      <c r="M20" s="5">
        <v>-0.85073235196062491</v>
      </c>
      <c r="N20" s="5">
        <v>1.0359947072994284</v>
      </c>
      <c r="O20" s="5">
        <v>-0.72594737937445852</v>
      </c>
      <c r="P20" s="5">
        <v>1.0542933934037151</v>
      </c>
      <c r="Q20" s="5">
        <v>-0.35226021188290374</v>
      </c>
      <c r="R20" s="5">
        <v>0.8810023410276554</v>
      </c>
      <c r="S20" s="5">
        <v>-0.86543440523791348</v>
      </c>
      <c r="T20" s="5">
        <v>-1.1899188112977293</v>
      </c>
      <c r="U20" s="5">
        <v>-0.13285432935883545</v>
      </c>
      <c r="V20">
        <f t="shared" si="0"/>
        <v>-0.27274171242153977</v>
      </c>
      <c r="W20">
        <f t="shared" si="1"/>
        <v>0.35944412341049159</v>
      </c>
      <c r="X20">
        <f t="shared" si="2"/>
        <v>-2.7208881307065574E-3</v>
      </c>
      <c r="Y20">
        <f t="shared" si="3"/>
        <v>0.37991653595191327</v>
      </c>
      <c r="Z20">
        <f t="shared" si="4"/>
        <v>-6.2155078890318953E-2</v>
      </c>
      <c r="AA20">
        <f t="shared" si="5"/>
        <v>0.44618385718151538</v>
      </c>
    </row>
    <row r="21" spans="1:27" x14ac:dyDescent="0.3">
      <c r="A21" s="4">
        <v>2006</v>
      </c>
      <c r="B21" s="5">
        <v>0.2876959029114875</v>
      </c>
      <c r="C21" s="5">
        <v>-0.17550464442477196</v>
      </c>
      <c r="D21" s="5">
        <v>-0.36287883761657747</v>
      </c>
      <c r="E21" s="5">
        <v>0.89552661519276544</v>
      </c>
      <c r="F21" s="5">
        <v>3.0327259248004737E-2</v>
      </c>
      <c r="G21" s="5">
        <v>-0.55018816140007998</v>
      </c>
      <c r="H21" s="5">
        <v>-0.63015316960505896</v>
      </c>
      <c r="I21" s="5">
        <v>-0.30320172261395512</v>
      </c>
      <c r="J21" s="5">
        <v>-0.72815359593848761</v>
      </c>
      <c r="K21" s="5">
        <v>-0.56202503152430883</v>
      </c>
      <c r="L21" s="5">
        <v>0.7340399477668581</v>
      </c>
      <c r="M21" s="5">
        <v>-0.3771472252117693</v>
      </c>
      <c r="N21" s="5">
        <v>-3.9701055916089668E-2</v>
      </c>
      <c r="O21" s="5">
        <v>-0.26912686704579752</v>
      </c>
      <c r="P21" s="5">
        <v>-0.33371527608103468</v>
      </c>
      <c r="Q21" s="5">
        <v>1.7364987228975597</v>
      </c>
      <c r="R21" s="5">
        <v>0.38065896567797108</v>
      </c>
      <c r="S21" s="5">
        <v>6.9358782241393774E-2</v>
      </c>
      <c r="T21" s="5">
        <v>-1.0805289307902768</v>
      </c>
      <c r="U21" s="5">
        <v>-0.49526351633113019</v>
      </c>
      <c r="V21">
        <f t="shared" si="0"/>
        <v>0.141230362510878</v>
      </c>
      <c r="W21">
        <f t="shared" si="1"/>
        <v>0.43777605672112452</v>
      </c>
      <c r="X21">
        <f t="shared" si="2"/>
        <v>-0.14798732452330018</v>
      </c>
      <c r="Y21">
        <f t="shared" si="3"/>
        <v>0.22768146794550503</v>
      </c>
      <c r="Z21">
        <f t="shared" si="4"/>
        <v>-0.13549412330335092</v>
      </c>
      <c r="AA21">
        <f t="shared" si="5"/>
        <v>0.18856143651747714</v>
      </c>
    </row>
    <row r="22" spans="1:27" x14ac:dyDescent="0.3">
      <c r="A22" s="4">
        <v>2007</v>
      </c>
      <c r="B22" s="5">
        <v>-1.0570982303713603</v>
      </c>
      <c r="C22" s="5">
        <v>-1.4367474089610095</v>
      </c>
      <c r="D22" s="5">
        <v>-0.92212676548259109</v>
      </c>
      <c r="E22" s="5">
        <v>-0.58433232072556385</v>
      </c>
      <c r="F22" s="5">
        <v>-0.9697326066862425</v>
      </c>
      <c r="G22" s="5">
        <v>-1.9441282713572128</v>
      </c>
      <c r="H22" s="5">
        <v>-0.50885647608396734</v>
      </c>
      <c r="I22" s="5">
        <v>-0.69901048792298115</v>
      </c>
      <c r="J22" s="5">
        <v>-0.51211099113537728</v>
      </c>
      <c r="K22" s="5">
        <v>-1.4587532382468922</v>
      </c>
      <c r="L22" s="5">
        <v>-1.1770443747214037</v>
      </c>
      <c r="M22" s="5">
        <v>5.4586192661605394E-2</v>
      </c>
      <c r="N22" s="5">
        <v>-0.96934329955708642</v>
      </c>
      <c r="O22" s="5">
        <v>0.23734804879684757</v>
      </c>
      <c r="P22" s="5">
        <v>-1.3952950292245088</v>
      </c>
      <c r="Q22" s="5">
        <v>-1.1378909793933998</v>
      </c>
      <c r="R22" s="5">
        <v>-0.9232661943242384</v>
      </c>
      <c r="S22" s="5">
        <v>-7.6865850436933045E-2</v>
      </c>
      <c r="T22" s="5">
        <v>-1.4913487042515967</v>
      </c>
      <c r="U22" s="5">
        <v>-1.1120560749282102</v>
      </c>
      <c r="V22">
        <f t="shared" si="0"/>
        <v>-1.1241143543628873</v>
      </c>
      <c r="W22">
        <f t="shared" si="1"/>
        <v>0.23190579729104877</v>
      </c>
      <c r="X22">
        <f t="shared" si="2"/>
        <v>-1.1970027560962819</v>
      </c>
      <c r="Y22">
        <f t="shared" si="3"/>
        <v>9.9423208455830289E-2</v>
      </c>
      <c r="Z22">
        <f t="shared" si="4"/>
        <v>-0.42463227470507159</v>
      </c>
      <c r="AA22">
        <f t="shared" si="5"/>
        <v>0.20924337514198474</v>
      </c>
    </row>
    <row r="23" spans="1:27" x14ac:dyDescent="0.3">
      <c r="A23" s="4">
        <v>2008</v>
      </c>
      <c r="B23" s="5">
        <v>-0.71247853918327031</v>
      </c>
      <c r="C23" s="5">
        <v>-0.81646408213990951</v>
      </c>
      <c r="D23" s="5">
        <v>-1.4701335289693873</v>
      </c>
      <c r="E23" s="5">
        <v>0.34674559312305153</v>
      </c>
      <c r="F23" s="5">
        <v>-0.45786764571989647</v>
      </c>
      <c r="G23" s="5">
        <v>-1.0140914299938137</v>
      </c>
      <c r="H23" s="5">
        <v>1.7391755771735926</v>
      </c>
      <c r="I23" s="5">
        <v>2.2824061858333153</v>
      </c>
      <c r="J23" s="5">
        <v>-0.28742668214014011</v>
      </c>
      <c r="K23" s="5">
        <v>-0.67756984247455698</v>
      </c>
      <c r="L23" s="5">
        <v>-0.95701008662120324</v>
      </c>
      <c r="M23" s="5">
        <v>-0.35291728849438692</v>
      </c>
      <c r="N23" s="5">
        <v>-9.9977111613511277E-2</v>
      </c>
      <c r="O23" s="5">
        <v>-0.64451415761152397</v>
      </c>
      <c r="P23" s="5">
        <v>-1.2608831224957484</v>
      </c>
      <c r="Q23" s="5">
        <v>-0.72764692673433584</v>
      </c>
      <c r="R23" s="5">
        <v>0.11684154958450117</v>
      </c>
      <c r="S23" s="5">
        <v>-1.2727744534132552</v>
      </c>
      <c r="T23" s="5">
        <v>-1.1704717214297371</v>
      </c>
      <c r="U23" s="5">
        <v>-0.15724725540504653</v>
      </c>
      <c r="V23">
        <f t="shared" si="0"/>
        <v>-0.56832413793301417</v>
      </c>
      <c r="W23">
        <f t="shared" si="1"/>
        <v>0.16479154086841039</v>
      </c>
      <c r="X23">
        <f t="shared" si="2"/>
        <v>-0.77609647968145556</v>
      </c>
      <c r="Y23">
        <f t="shared" si="3"/>
        <v>0.19394979386586669</v>
      </c>
      <c r="Z23">
        <f t="shared" si="4"/>
        <v>0.11960547630214934</v>
      </c>
      <c r="AA23">
        <f t="shared" si="5"/>
        <v>0.53461009538601945</v>
      </c>
    </row>
    <row r="24" spans="1:27" x14ac:dyDescent="0.3">
      <c r="A24" s="4">
        <v>2009</v>
      </c>
      <c r="B24" s="5">
        <v>0.22291776547011627</v>
      </c>
      <c r="C24" s="5">
        <v>1.018540759705846</v>
      </c>
      <c r="D24" s="5">
        <v>-0.57646096082168796</v>
      </c>
      <c r="E24" s="5">
        <v>-0.22361670509547144</v>
      </c>
      <c r="F24" s="5">
        <v>-0.74782583170083239</v>
      </c>
      <c r="G24" s="5">
        <v>0.57388514326935147</v>
      </c>
      <c r="H24" s="5">
        <v>0.28631073699874177</v>
      </c>
      <c r="I24" s="5">
        <v>4.6343680516093583E-2</v>
      </c>
      <c r="J24" s="5">
        <v>-0.99316585783030487</v>
      </c>
      <c r="K24" s="5">
        <v>1.0832326026585823</v>
      </c>
      <c r="L24" s="5">
        <v>1.4584224917371813</v>
      </c>
      <c r="M24" s="5">
        <v>-0.89919222539539156</v>
      </c>
      <c r="N24" s="5">
        <v>0.48887358635360495</v>
      </c>
      <c r="O24" s="5">
        <v>-0.61273533936257263</v>
      </c>
      <c r="P24" s="5">
        <v>0.92536768694959792</v>
      </c>
      <c r="Q24" s="5">
        <v>1.9429614160658457</v>
      </c>
      <c r="R24" s="5">
        <v>1.9059481644712521</v>
      </c>
      <c r="S24" s="5">
        <v>-0.80537785967360076</v>
      </c>
      <c r="T24" s="5">
        <v>0.57247370798899955</v>
      </c>
      <c r="U24" s="5">
        <v>1.017097898534028</v>
      </c>
      <c r="V24">
        <f t="shared" si="0"/>
        <v>0.44709441066572275</v>
      </c>
      <c r="W24">
        <f t="shared" si="1"/>
        <v>0.46797672466157236</v>
      </c>
      <c r="X24">
        <f t="shared" si="2"/>
        <v>0.67347584771990576</v>
      </c>
      <c r="Y24">
        <f t="shared" si="3"/>
        <v>0.37842850361775671</v>
      </c>
      <c r="Z24">
        <f t="shared" si="4"/>
        <v>-0.18327143215180045</v>
      </c>
      <c r="AA24">
        <f t="shared" si="5"/>
        <v>0.24822883010294652</v>
      </c>
    </row>
    <row r="25" spans="1:27" x14ac:dyDescent="0.3">
      <c r="A25" s="4">
        <v>2010</v>
      </c>
      <c r="B25" s="5">
        <v>0.59344871163475432</v>
      </c>
      <c r="C25" s="5">
        <v>0.57141986162230274</v>
      </c>
      <c r="D25" s="5">
        <v>-0.89683414562935382</v>
      </c>
      <c r="E25" s="5">
        <v>0.31899823807458288</v>
      </c>
      <c r="F25" s="5">
        <v>0.29069787523088558</v>
      </c>
      <c r="G25" s="5">
        <v>-0.17103645149174154</v>
      </c>
      <c r="H25" s="5">
        <v>0.52890412404092546</v>
      </c>
      <c r="I25" s="5">
        <v>-0.21324518504372214</v>
      </c>
      <c r="J25" s="5">
        <v>-0.45449962985454617</v>
      </c>
      <c r="K25" s="5">
        <v>-2.7002319950330322E-2</v>
      </c>
      <c r="L25" s="5">
        <v>-0.17823704446880775</v>
      </c>
      <c r="M25" s="5">
        <v>0.52376587637093641</v>
      </c>
      <c r="N25" s="5">
        <v>-0.54509259984062153</v>
      </c>
      <c r="O25" s="5">
        <v>0.6524588621737607</v>
      </c>
      <c r="P25" s="5">
        <v>-4.5689761662262435E-2</v>
      </c>
      <c r="Q25" s="5">
        <v>-0.38443621601302763</v>
      </c>
      <c r="R25" s="5">
        <v>-1.7935604290233869</v>
      </c>
      <c r="S25" s="5">
        <v>1.0041519697207042</v>
      </c>
      <c r="T25" s="5">
        <v>-0.69401801966394638</v>
      </c>
      <c r="U25" s="5">
        <v>0.72786748970036885</v>
      </c>
      <c r="V25">
        <f t="shared" si="0"/>
        <v>-0.1923232371130365</v>
      </c>
      <c r="W25">
        <f t="shared" si="1"/>
        <v>0.20591026729293913</v>
      </c>
      <c r="X25">
        <f t="shared" si="2"/>
        <v>-0.38964774598323382</v>
      </c>
      <c r="Y25">
        <f t="shared" si="3"/>
        <v>0.30408243828648751</v>
      </c>
      <c r="Z25">
        <f t="shared" si="4"/>
        <v>0.39562058909641784</v>
      </c>
      <c r="AA25">
        <f t="shared" si="5"/>
        <v>0.15749568371575862</v>
      </c>
    </row>
    <row r="26" spans="1:27" x14ac:dyDescent="0.3">
      <c r="A26" s="4">
        <v>2011</v>
      </c>
      <c r="B26" s="5">
        <v>0.47166581324497847</v>
      </c>
      <c r="C26" s="5">
        <v>-0.86040081778973798</v>
      </c>
      <c r="D26" s="5">
        <v>-1.0570207380331869</v>
      </c>
      <c r="E26" s="5">
        <v>-0.71690301706824799</v>
      </c>
      <c r="F26" s="5">
        <v>-0.92239249468935447</v>
      </c>
      <c r="G26" s="5">
        <v>-2.383637588026748E-2</v>
      </c>
      <c r="H26" s="5">
        <v>-1.2986327250101843</v>
      </c>
      <c r="I26" s="5">
        <v>-1.3209956905514493</v>
      </c>
      <c r="J26" s="5">
        <v>-0.26726270569184962</v>
      </c>
      <c r="K26" s="5">
        <v>0.14380305275873312</v>
      </c>
      <c r="L26" s="5">
        <v>-1.4786644100947131</v>
      </c>
      <c r="M26" s="5">
        <v>-1.4807107066125904</v>
      </c>
      <c r="N26" s="5">
        <v>-1.0829404814483798</v>
      </c>
      <c r="O26" s="5">
        <v>0.11023277580104521</v>
      </c>
      <c r="P26" s="5">
        <v>-1.0743523131578774</v>
      </c>
      <c r="Q26" s="5">
        <v>0.14646785213399652</v>
      </c>
      <c r="R26" s="5">
        <v>0.16535969507295495</v>
      </c>
      <c r="S26" s="5">
        <v>-0.95682480066186903</v>
      </c>
      <c r="T26" s="5">
        <v>0.76937549290241347</v>
      </c>
      <c r="U26" s="5">
        <v>-3.179792145309699E-2</v>
      </c>
      <c r="V26">
        <f t="shared" si="0"/>
        <v>-0.1511811795283044</v>
      </c>
      <c r="W26">
        <f t="shared" si="1"/>
        <v>0.26214503036519959</v>
      </c>
      <c r="X26">
        <f t="shared" si="2"/>
        <v>-0.46284860283898432</v>
      </c>
      <c r="Y26">
        <f t="shared" si="3"/>
        <v>0.30996154721542835</v>
      </c>
      <c r="Z26">
        <f t="shared" si="4"/>
        <v>-0.96259806818016769</v>
      </c>
      <c r="AA26">
        <f>IF(COUNT($E26,$H26,$I26,$M26,$O26,$P26,$S26)&gt;2.9,(STDEV($E26,$H26,$I26,$M26,$O26,$P26,$S26))/(SQRT(COUNT($E26,$H26,$I26,$M26,$O26,$P26,$S26))),"")</f>
        <v>0.2031691338716381</v>
      </c>
    </row>
    <row r="27" spans="1:27" x14ac:dyDescent="0.3">
      <c r="A27" s="4">
        <v>2012</v>
      </c>
      <c r="B27" s="5">
        <v>-1.3861711685735214</v>
      </c>
      <c r="C27" s="5">
        <v>-0.24011749096863613</v>
      </c>
      <c r="D27" s="5">
        <v>-1.0626413202227947</v>
      </c>
      <c r="E27" s="5">
        <v>-1.2533518813386431</v>
      </c>
      <c r="F27" s="5">
        <v>-1.5052676236510316</v>
      </c>
      <c r="G27" s="5">
        <v>0.23487890852777563</v>
      </c>
      <c r="H27" s="5">
        <v>-1.7029550367471551</v>
      </c>
      <c r="I27" s="5">
        <v>-2.726887863434805</v>
      </c>
      <c r="J27" s="5">
        <v>-0.77712325302719398</v>
      </c>
      <c r="K27" s="5">
        <v>-1.2351991474953237</v>
      </c>
      <c r="L27" s="5">
        <v>-1.0287066524066617</v>
      </c>
      <c r="M27" s="5">
        <v>-0.86394868107919764</v>
      </c>
      <c r="N27" s="5">
        <v>-1.0690306224412831</v>
      </c>
      <c r="O27" s="5">
        <v>-0.80738060113739429</v>
      </c>
      <c r="P27" s="5">
        <v>-0.17735856825370169</v>
      </c>
      <c r="Q27" s="5">
        <v>-1.1030336415857667</v>
      </c>
      <c r="R27" s="5">
        <v>-0.9262985784172667</v>
      </c>
      <c r="S27" s="5">
        <v>-1.2074955995390024</v>
      </c>
      <c r="T27" s="5">
        <v>-0.38043369554258294</v>
      </c>
      <c r="U27" s="5">
        <v>-1.3838629651574308</v>
      </c>
      <c r="V27">
        <f t="shared" si="0"/>
        <v>-0.82009595541999791</v>
      </c>
      <c r="W27">
        <f t="shared" si="1"/>
        <v>0.28082752414580092</v>
      </c>
      <c r="X27">
        <f t="shared" si="2"/>
        <v>-0.91123778695775681</v>
      </c>
      <c r="Y27">
        <f t="shared" si="3"/>
        <v>0.17091676036048464</v>
      </c>
      <c r="Z27">
        <f t="shared" si="4"/>
        <v>-1.2484826045042714</v>
      </c>
      <c r="AA27">
        <f t="shared" si="5"/>
        <v>0.30408625665409472</v>
      </c>
    </row>
    <row r="28" spans="1:27" x14ac:dyDescent="0.3">
      <c r="A28" s="4">
        <v>2013</v>
      </c>
      <c r="B28" s="5">
        <v>1.4847958828280101</v>
      </c>
      <c r="C28" s="5">
        <v>0.23543305959420743</v>
      </c>
      <c r="D28" s="5">
        <v>-1.0795030667916197</v>
      </c>
      <c r="E28" s="5">
        <v>0.60572090690875979</v>
      </c>
      <c r="F28" s="5">
        <v>0.49781086521727019</v>
      </c>
      <c r="G28" s="5">
        <v>3.1989531583406232</v>
      </c>
      <c r="H28" s="5">
        <v>-0.5061609940057209</v>
      </c>
      <c r="I28" s="5">
        <v>-1.1513633625618667</v>
      </c>
      <c r="J28" s="5">
        <v>-9.1548053785318287E-2</v>
      </c>
      <c r="K28" s="5">
        <v>0.51806776648888697</v>
      </c>
      <c r="L28" s="5">
        <v>1.5400082390102898</v>
      </c>
      <c r="M28" s="5">
        <v>-0.26040298466437761</v>
      </c>
      <c r="N28" s="5">
        <v>-0.80474330130643634</v>
      </c>
      <c r="O28" s="5">
        <v>-0.58095652111362228</v>
      </c>
      <c r="P28" s="5">
        <v>2.1570196486070148</v>
      </c>
      <c r="Q28" s="5">
        <v>-0.20210552594233161</v>
      </c>
      <c r="R28" s="5">
        <v>1.4601877027960779</v>
      </c>
      <c r="S28" s="5">
        <v>0.10591494041097582</v>
      </c>
      <c r="T28" s="5">
        <v>0.88119625964336479</v>
      </c>
      <c r="U28" s="5">
        <v>0.30970304319387221</v>
      </c>
      <c r="V28">
        <f t="shared" si="0"/>
        <v>0.71707043202690957</v>
      </c>
      <c r="W28">
        <f t="shared" si="1"/>
        <v>0.72676714191170111</v>
      </c>
      <c r="X28">
        <f t="shared" si="2"/>
        <v>0.57902868942263963</v>
      </c>
      <c r="Y28">
        <f t="shared" si="3"/>
        <v>0.33346400728064485</v>
      </c>
      <c r="Z28">
        <f t="shared" si="4"/>
        <v>5.2824519083023276E-2</v>
      </c>
      <c r="AA28">
        <f t="shared" si="5"/>
        <v>0.40820376814539217</v>
      </c>
    </row>
    <row r="29" spans="1:27" x14ac:dyDescent="0.3">
      <c r="A29" s="4">
        <v>2014</v>
      </c>
      <c r="B29" s="5">
        <v>1.9615629743964946</v>
      </c>
      <c r="C29" s="5">
        <v>0.48096187646089233</v>
      </c>
      <c r="D29" s="5">
        <v>0.3958997579805239</v>
      </c>
      <c r="E29" s="5">
        <v>-0.71690301706824855</v>
      </c>
      <c r="F29" s="5">
        <v>0.61616114520948795</v>
      </c>
      <c r="G29" s="5">
        <v>0.82144890679773808</v>
      </c>
      <c r="H29" s="5">
        <v>-1.1557721748631211</v>
      </c>
      <c r="I29" s="5">
        <v>-0.44713218272632765</v>
      </c>
      <c r="J29" s="5">
        <v>-9.7309189913401137E-2</v>
      </c>
      <c r="K29" s="5">
        <v>-0.53690659436121135</v>
      </c>
      <c r="L29" s="5">
        <v>-0.11642966017099764</v>
      </c>
      <c r="M29" s="5">
        <v>-0.26921387074342668</v>
      </c>
      <c r="N29" s="5">
        <v>-0.46395175563255414</v>
      </c>
      <c r="O29" s="5">
        <v>-0.52732976531851883</v>
      </c>
      <c r="P29" s="5">
        <v>-0.52298918555622764</v>
      </c>
      <c r="Q29" s="5">
        <v>-0.48900822943592548</v>
      </c>
      <c r="R29" s="5">
        <v>-0.56241248725385928</v>
      </c>
      <c r="S29" s="5">
        <v>-0.95160249235192984</v>
      </c>
      <c r="T29" s="5">
        <v>-0.46794559994854495</v>
      </c>
      <c r="U29" s="5">
        <v>-0.22694132982279544</v>
      </c>
      <c r="V29">
        <f t="shared" si="0"/>
        <v>0.34654854124247042</v>
      </c>
      <c r="W29">
        <f t="shared" si="1"/>
        <v>0.46828823977696638</v>
      </c>
      <c r="X29">
        <f t="shared" si="2"/>
        <v>-2.7238794583387016E-2</v>
      </c>
      <c r="Y29">
        <f t="shared" si="3"/>
        <v>0.1951572800087614</v>
      </c>
      <c r="Z29">
        <f t="shared" si="4"/>
        <v>-0.65584895551825717</v>
      </c>
      <c r="AA29">
        <f t="shared" si="5"/>
        <v>0.11632663976196182</v>
      </c>
    </row>
    <row r="30" spans="1:27" x14ac:dyDescent="0.3">
      <c r="A30" s="4">
        <v>2015</v>
      </c>
      <c r="B30" s="5">
        <v>1.2697324665226584</v>
      </c>
      <c r="C30" s="5">
        <v>1.4268939498630699</v>
      </c>
      <c r="D30" s="5">
        <v>1.236176795326948</v>
      </c>
      <c r="E30" s="5">
        <v>1.2038305601757509</v>
      </c>
      <c r="F30" s="5">
        <v>1.8529215711281728</v>
      </c>
      <c r="G30" s="5">
        <v>0.34639411732434744</v>
      </c>
      <c r="H30" s="5">
        <v>0.36987068142438256</v>
      </c>
      <c r="I30" s="5">
        <v>-0.28264022831218799</v>
      </c>
      <c r="J30" s="5">
        <v>2.1092059471423803</v>
      </c>
      <c r="K30" s="5">
        <v>2.487353240075735</v>
      </c>
      <c r="L30" s="5">
        <v>1.5746203742170632</v>
      </c>
      <c r="M30" s="5">
        <v>2.2947539782596782</v>
      </c>
      <c r="N30" s="5">
        <v>0.41236936181456946</v>
      </c>
      <c r="O30" s="5">
        <v>1.6376022278912192</v>
      </c>
      <c r="P30" s="5">
        <v>1.9265992370719951</v>
      </c>
      <c r="Q30" s="5">
        <v>2.0287640937461728</v>
      </c>
      <c r="R30" s="5">
        <v>2.1515712760065515</v>
      </c>
      <c r="S30" s="5">
        <v>2.0721140191034881</v>
      </c>
      <c r="T30" s="5">
        <v>2.6362961202295963</v>
      </c>
      <c r="U30" s="5">
        <v>1.3098130110885737</v>
      </c>
      <c r="V30">
        <f t="shared" si="0"/>
        <v>1.2332931973100258</v>
      </c>
      <c r="W30">
        <f t="shared" si="1"/>
        <v>0.37827442647505033</v>
      </c>
      <c r="X30">
        <f t="shared" si="2"/>
        <v>1.9094047609781626</v>
      </c>
      <c r="Y30">
        <f t="shared" si="3"/>
        <v>0.2025059450378959</v>
      </c>
      <c r="Z30">
        <f t="shared" si="4"/>
        <v>1.3174472108020467</v>
      </c>
      <c r="AA30">
        <f t="shared" si="5"/>
        <v>0.36086225344848644</v>
      </c>
    </row>
    <row r="31" spans="1:27" x14ac:dyDescent="0.3">
      <c r="A31" s="4">
        <v>2016</v>
      </c>
      <c r="B31" s="5">
        <v>0.78778312395886618</v>
      </c>
      <c r="C31" s="5">
        <v>0.76008937353038752</v>
      </c>
      <c r="D31" s="5">
        <v>0.85959778862320013</v>
      </c>
      <c r="E31" s="5">
        <v>-0.95121401525531801</v>
      </c>
      <c r="F31" s="5">
        <v>8.654364224430848E-2</v>
      </c>
      <c r="G31" s="5">
        <v>0.54489118898224331</v>
      </c>
      <c r="H31" s="5">
        <v>-2.3669701999602343E-2</v>
      </c>
      <c r="I31" s="5">
        <v>0.61949533417786418</v>
      </c>
      <c r="J31" s="5">
        <v>0.17922534423458023</v>
      </c>
      <c r="K31" s="5">
        <v>0.83707191846022611</v>
      </c>
      <c r="L31" s="5">
        <v>1.5276467621507288</v>
      </c>
      <c r="M31" s="5">
        <v>1.2044068259774305</v>
      </c>
      <c r="N31" s="5">
        <v>2.0166397672997807</v>
      </c>
      <c r="O31" s="5">
        <v>-0.22741716809405116</v>
      </c>
      <c r="P31" s="5">
        <v>2.4093848612406048</v>
      </c>
      <c r="Q31" s="5">
        <v>8.2115843873751607E-2</v>
      </c>
      <c r="R31" s="5">
        <v>1.1235930684699265</v>
      </c>
      <c r="S31" s="5">
        <v>-0.8523786344630635</v>
      </c>
      <c r="T31" s="5">
        <v>1.1437319728612494</v>
      </c>
      <c r="U31" s="5">
        <v>1.6966151241070819</v>
      </c>
      <c r="V31">
        <f t="shared" si="0"/>
        <v>0.72213105366984442</v>
      </c>
      <c r="W31">
        <f t="shared" si="1"/>
        <v>0.34755165455938269</v>
      </c>
      <c r="X31">
        <f t="shared" si="2"/>
        <v>0.90546778947714668</v>
      </c>
      <c r="Y31">
        <f t="shared" si="3"/>
        <v>0.16832570661774482</v>
      </c>
      <c r="Z31">
        <f t="shared" si="4"/>
        <v>0.31122964308340922</v>
      </c>
      <c r="AA31">
        <f t="shared" si="5"/>
        <v>0.4536910714302379</v>
      </c>
    </row>
    <row r="32" spans="1:27" x14ac:dyDescent="0.3">
      <c r="A32" s="4">
        <v>2017</v>
      </c>
      <c r="B32" s="5">
        <v>0.1400017495451622</v>
      </c>
      <c r="C32" s="5">
        <v>4.9348061547875792E-2</v>
      </c>
      <c r="D32" s="5">
        <v>0.74156556264142703</v>
      </c>
      <c r="E32" s="5">
        <v>1.3055708620201361</v>
      </c>
      <c r="F32" s="5">
        <v>1.2522939001676625</v>
      </c>
      <c r="G32" s="5">
        <v>3.8612141045812724E-2</v>
      </c>
      <c r="H32" s="5">
        <v>-0.7137131140306997</v>
      </c>
      <c r="I32" s="5">
        <v>-3.5902296690977151E-2</v>
      </c>
      <c r="J32" s="5">
        <v>1.02899292312682</v>
      </c>
      <c r="K32" s="5">
        <v>-7.723919427652573E-2</v>
      </c>
      <c r="L32" s="5">
        <v>-0.10159588793952375</v>
      </c>
      <c r="M32" s="5">
        <v>4.3572585062794655E-2</v>
      </c>
      <c r="N32" s="5">
        <v>0.35209330611714867</v>
      </c>
      <c r="O32" s="5">
        <v>0.9801779253660603</v>
      </c>
      <c r="P32" s="5">
        <v>-0.74792339681660214</v>
      </c>
      <c r="Q32" s="5">
        <v>0.23763319716934453</v>
      </c>
      <c r="R32" s="5">
        <v>-0.14091109832291368</v>
      </c>
      <c r="S32" s="5">
        <v>0.63597923386991462</v>
      </c>
      <c r="T32" s="5">
        <v>1.0878215894907737</v>
      </c>
      <c r="U32" s="5">
        <v>0.57454052598131899</v>
      </c>
      <c r="V32">
        <f t="shared" si="0"/>
        <v>0.35946666340085764</v>
      </c>
      <c r="W32">
        <f t="shared" si="1"/>
        <v>0.17525348003443852</v>
      </c>
      <c r="X32">
        <f t="shared" si="2"/>
        <v>0.40161184761553936</v>
      </c>
      <c r="Y32">
        <f t="shared" si="3"/>
        <v>0.22944288427295573</v>
      </c>
      <c r="Z32">
        <f t="shared" si="4"/>
        <v>0.20968025696866094</v>
      </c>
      <c r="AA32">
        <f t="shared" si="5"/>
        <v>0.30213274903392245</v>
      </c>
    </row>
    <row r="33" spans="1:27" x14ac:dyDescent="0.3">
      <c r="A33" s="4">
        <v>2018</v>
      </c>
      <c r="B33" s="5">
        <v>0.57012858215586104</v>
      </c>
      <c r="C33" s="5">
        <v>0.47579284873738148</v>
      </c>
      <c r="D33" s="5">
        <v>0.88489040847643485</v>
      </c>
      <c r="E33" s="5">
        <v>0.12476675273530126</v>
      </c>
      <c r="F33" s="5">
        <v>1.7730351321334263</v>
      </c>
      <c r="G33" s="5">
        <v>0.75900038987165908</v>
      </c>
      <c r="H33" s="5">
        <v>0.66637371003149604</v>
      </c>
      <c r="I33" s="5">
        <v>-0.16698182286474525</v>
      </c>
      <c r="J33" s="5">
        <v>1.9219690229796849</v>
      </c>
      <c r="K33" s="5">
        <v>1.0882562900912018</v>
      </c>
      <c r="L33" s="5">
        <v>0.37802941421147485</v>
      </c>
      <c r="M33" s="5">
        <v>1.197798661418144</v>
      </c>
      <c r="N33" s="5">
        <v>-7.679401326835017E-2</v>
      </c>
      <c r="O33" s="5">
        <v>1.0576387948478754</v>
      </c>
      <c r="P33" s="5">
        <v>0.89793668557638018</v>
      </c>
      <c r="Q33" s="5">
        <v>1.3048040008184132</v>
      </c>
      <c r="R33" s="5">
        <v>0.4382742634455109</v>
      </c>
      <c r="S33" s="5">
        <v>1.3932139388112532</v>
      </c>
      <c r="T33" s="5">
        <v>0.6575547261614626</v>
      </c>
      <c r="U33" s="5">
        <v>0.76271452690924202</v>
      </c>
      <c r="V33">
        <f t="shared" si="0"/>
        <v>0.89582159651145365</v>
      </c>
      <c r="W33">
        <f t="shared" si="1"/>
        <v>0.33845400385087893</v>
      </c>
      <c r="X33">
        <f t="shared" si="2"/>
        <v>0.81369044046527039</v>
      </c>
      <c r="Y33">
        <f t="shared" si="3"/>
        <v>0.18708853634924905</v>
      </c>
      <c r="Z33">
        <f t="shared" si="4"/>
        <v>0.73867810293652914</v>
      </c>
      <c r="AA33">
        <f t="shared" si="5"/>
        <v>0.21650046954393951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election activeCell="R13" sqref="R13"/>
    </sheetView>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0.125</v>
      </c>
      <c r="C2" s="5">
        <v>0.20000000000000004</v>
      </c>
      <c r="D2" s="5" t="s">
        <v>33</v>
      </c>
      <c r="E2" s="5">
        <v>0.42857142857142855</v>
      </c>
      <c r="F2" s="5">
        <v>0.33333333333333331</v>
      </c>
      <c r="G2" s="5" t="s">
        <v>33</v>
      </c>
      <c r="H2" s="5">
        <v>0.4</v>
      </c>
      <c r="I2" s="5">
        <v>0.4</v>
      </c>
      <c r="J2" s="5">
        <v>0.10000000000000002</v>
      </c>
      <c r="K2" s="5">
        <v>0.48571428571428571</v>
      </c>
      <c r="L2" s="5">
        <v>0.1</v>
      </c>
      <c r="M2" s="5">
        <v>1.3</v>
      </c>
      <c r="N2" s="5">
        <v>0.15000000000000002</v>
      </c>
      <c r="O2" s="5">
        <v>0.32500000000000001</v>
      </c>
      <c r="P2" s="5">
        <v>0.05</v>
      </c>
      <c r="Q2" s="5">
        <v>0.16250000000000001</v>
      </c>
      <c r="R2" s="5">
        <v>0.2</v>
      </c>
      <c r="S2" s="5">
        <v>0.7</v>
      </c>
      <c r="T2" s="5">
        <v>0.38157894736842102</v>
      </c>
      <c r="U2" s="5">
        <v>0.9</v>
      </c>
      <c r="V2">
        <f>IF(COUNT($B2,$G2,$J2,$N2,$Q2)&gt;2.9,(AVERAGE($B2,$G2,$J2,$N2,$Q2)),"")</f>
        <v>0.13437500000000002</v>
      </c>
      <c r="W2">
        <f>IF(COUNT($B2,$G2,$J2,$N2,$Q2)&gt;2.9,(STDEV($B2,$G2,$J2,$N2,$Q2))/(SQRT(COUNT($B2,$G2,$J2,$N2,$Q2))),"")</f>
        <v>1.3858473641302113E-2</v>
      </c>
      <c r="X2">
        <f>IF(COUNT($C2,$D2,$F2,$K2,$L2,$R2,$T2)&gt;3.9,(AVERAGE($C2,$D2,$F2,$K2,$L2,$R2,$T2)),"")</f>
        <v>0.28343776106933999</v>
      </c>
      <c r="Y2">
        <f>IF(COUNT($C2,$D2,$F2,$K2,$L2,$R2,$T2)&gt;3.9,(STDEV($C2,$D2,$F2,$K2,$L2,$R2,$T2))/(SQRT(COUNT($C2,$D2,$F2,$K2,$L2,$R2,$T2))),"")</f>
        <v>5.7910904307922458E-2</v>
      </c>
      <c r="Z2">
        <f>IF(COUNT($E2,$H2,$I2,$M2,$O2,$P2,$S2)&gt;3.9,(AVERAGE($E2,$H2,$I2,$M2,$O2,$P2,$S2)),"")</f>
        <v>0.51479591836734695</v>
      </c>
      <c r="AA2">
        <f>IF(COUNT($E2,$H2,$I2,$M2,$O2,$P2,$S2)&gt;3.9,(STDEV($E2,$H2,$I2,$M2,$O2,$P2,$S2))/(SQRT(COUNT($E2,$H2,$I2,$M2,$O2,$P2,$S2))),"")</f>
        <v>0.14933938708079164</v>
      </c>
    </row>
    <row r="3" spans="1:27" x14ac:dyDescent="0.3">
      <c r="A3" s="4">
        <v>1988</v>
      </c>
      <c r="B3" s="5">
        <v>0.05</v>
      </c>
      <c r="C3" s="5" t="s">
        <v>33</v>
      </c>
      <c r="D3" s="5" t="s">
        <v>33</v>
      </c>
      <c r="E3" s="5">
        <v>0.9</v>
      </c>
      <c r="F3" s="5">
        <v>0.47777777777777775</v>
      </c>
      <c r="G3" s="5" t="s">
        <v>33</v>
      </c>
      <c r="H3" s="5">
        <v>0.39999999999999997</v>
      </c>
      <c r="I3" s="5">
        <v>0.4</v>
      </c>
      <c r="J3" s="5">
        <v>0.15000000000000002</v>
      </c>
      <c r="K3" s="5">
        <v>0.44999999999999996</v>
      </c>
      <c r="L3" s="5">
        <v>0.4</v>
      </c>
      <c r="M3" s="5">
        <v>0.95000000000000007</v>
      </c>
      <c r="N3" s="5">
        <v>0.39</v>
      </c>
      <c r="O3" s="5">
        <v>0.56666666666666676</v>
      </c>
      <c r="P3" s="5">
        <v>0.20000000000000004</v>
      </c>
      <c r="Q3" s="5">
        <v>0.375</v>
      </c>
      <c r="R3" s="5">
        <v>0.39999999999999997</v>
      </c>
      <c r="S3" s="5">
        <v>0.55000000000000004</v>
      </c>
      <c r="T3" s="5">
        <v>0.74285714285714288</v>
      </c>
      <c r="U3" s="5">
        <v>1.5833333333333333</v>
      </c>
      <c r="V3">
        <f t="shared" ref="V3:V33" si="0">IF(COUNT($B3,$G3,$J3,$N3,$Q3)&gt;2.9,(AVERAGE($B3,$G3,$J3,$N3,$Q3)),"")</f>
        <v>0.24125000000000002</v>
      </c>
      <c r="W3">
        <f t="shared" ref="W3:W33" si="1">IF(COUNT($B3,$G3,$J3,$N3,$Q3)&gt;2.9,(STDEV($B3,$G3,$J3,$N3,$Q3))/(SQRT(COUNT($B3,$G3,$J3,$N3,$Q3))),"")</f>
        <v>8.4122306791956189E-2</v>
      </c>
      <c r="X3">
        <f>IF(COUNT($C3,$D3,$F3,$K3,$L3,$R3,$T3)&gt;3.9,(AVERAGE($C3,$D3,$F3,$K3,$L3,$R3,$T3)),"")</f>
        <v>0.49412698412698414</v>
      </c>
      <c r="Y3">
        <f>IF(COUNT($C3,$D3,$F3,$K3,$L3,$R3,$T3)&gt;3.9,(STDEV($C3,$D3,$F3,$K3,$L3,$R3,$T3))/(SQRT(COUNT($C3,$D3,$F3,$K3,$L3,$R3,$T3))),"")</f>
        <v>6.3953482086593669E-2</v>
      </c>
      <c r="Z3">
        <f>IF(COUNT($E3,$H3,$I3,$M3,$O3,$P3,$S3)&gt;3.9,(AVERAGE($E3,$H3,$I3,$M3,$O3,$P3,$S3)),"")</f>
        <v>0.56666666666666676</v>
      </c>
      <c r="AA3">
        <f t="shared" ref="AA3:AA33" si="2">IF(COUNT($E3,$H3,$I3,$M3,$O3,$P3,$S3)&gt;3.9,(STDEV($E3,$H3,$I3,$M3,$O3,$P3,$S3))/(SQRT(COUNT($E3,$H3,$I3,$M3,$O3,$P3,$S3))),"")</f>
        <v>0.10331797120831956</v>
      </c>
    </row>
    <row r="4" spans="1:27" x14ac:dyDescent="0.3">
      <c r="A4" s="4">
        <v>1989</v>
      </c>
      <c r="B4" s="5">
        <v>0.2</v>
      </c>
      <c r="C4" s="5">
        <v>0.28000000000000003</v>
      </c>
      <c r="D4" s="5" t="s">
        <v>33</v>
      </c>
      <c r="E4" s="5">
        <v>0.5</v>
      </c>
      <c r="F4" s="5">
        <v>0.35263157894736835</v>
      </c>
      <c r="G4" s="5" t="s">
        <v>33</v>
      </c>
      <c r="H4" s="5">
        <v>0.5</v>
      </c>
      <c r="I4" s="5">
        <v>0.6</v>
      </c>
      <c r="J4" s="5">
        <v>0.25</v>
      </c>
      <c r="K4" s="5">
        <v>0.51111111111111118</v>
      </c>
      <c r="L4" s="5">
        <v>0.20000000000000004</v>
      </c>
      <c r="M4" s="5" t="s">
        <v>33</v>
      </c>
      <c r="N4" s="5">
        <v>0.2</v>
      </c>
      <c r="O4" s="5">
        <v>0.55999999999999994</v>
      </c>
      <c r="P4" s="5">
        <v>0.3</v>
      </c>
      <c r="Q4" s="5">
        <v>0.26000000000000006</v>
      </c>
      <c r="R4" s="5">
        <v>0.5</v>
      </c>
      <c r="S4" s="5">
        <v>0.66666666666666663</v>
      </c>
      <c r="T4" s="5">
        <v>0.45000000000000018</v>
      </c>
      <c r="U4" s="5">
        <v>0.55000000000000004</v>
      </c>
      <c r="V4">
        <f t="shared" si="0"/>
        <v>0.22750000000000004</v>
      </c>
      <c r="W4">
        <f t="shared" si="1"/>
        <v>1.6007810593582108E-2</v>
      </c>
      <c r="X4">
        <f t="shared" ref="X4:X33" si="3">IF(COUNT($C4,$D4,$F4,$K4,$L4,$R4,$T4)&gt;3.9,(AVERAGE($C4,$D4,$F4,$K4,$L4,$R4,$T4)),"")</f>
        <v>0.38229044834307996</v>
      </c>
      <c r="Y4">
        <f>IF(COUNT($C4,$D4,$F4,$K4,$L4,$R4,$T4)&gt;3.9,(STDEV($C4,$D4,$F4,$K4,$L4,$R4,$T4))/(SQRT(COUNT($C4,$D4,$F4,$K4,$L4,$R4,$T4))),"")</f>
        <v>5.1513000626388916E-2</v>
      </c>
      <c r="Z4">
        <f t="shared" ref="Z4:Z33" si="4">IF(COUNT($E4,$H4,$I4,$M4,$O4,$P4,$S4)&gt;3.9,(AVERAGE($E4,$H4,$I4,$M4,$O4,$P4,$S4)),"")</f>
        <v>0.52111111111111108</v>
      </c>
      <c r="AA4">
        <f t="shared" si="2"/>
        <v>5.1219691429405009E-2</v>
      </c>
    </row>
    <row r="5" spans="1:27" x14ac:dyDescent="0.3">
      <c r="A5" s="4">
        <v>1990</v>
      </c>
      <c r="B5" s="5">
        <v>7.5000000000000011E-2</v>
      </c>
      <c r="C5" s="5" t="s">
        <v>33</v>
      </c>
      <c r="D5" s="5" t="s">
        <v>33</v>
      </c>
      <c r="E5" s="5" t="s">
        <v>33</v>
      </c>
      <c r="F5" s="5" t="s">
        <v>33</v>
      </c>
      <c r="G5" s="5" t="s">
        <v>33</v>
      </c>
      <c r="H5" s="5" t="s">
        <v>33</v>
      </c>
      <c r="I5" s="5">
        <v>0.8090909090909093</v>
      </c>
      <c r="J5" s="5" t="s">
        <v>33</v>
      </c>
      <c r="K5" s="5">
        <v>0.52058823529411757</v>
      </c>
      <c r="L5" s="5">
        <v>0.15000000000000002</v>
      </c>
      <c r="M5" s="5" t="s">
        <v>33</v>
      </c>
      <c r="N5" s="5">
        <v>0.39411764705882346</v>
      </c>
      <c r="O5" s="5" t="s">
        <v>33</v>
      </c>
      <c r="P5" s="5">
        <v>0.16764705882352937</v>
      </c>
      <c r="Q5" s="5" t="s">
        <v>33</v>
      </c>
      <c r="R5" s="5" t="s">
        <v>33</v>
      </c>
      <c r="S5" s="5" t="s">
        <v>33</v>
      </c>
      <c r="T5" s="5">
        <v>0.54374999999999996</v>
      </c>
      <c r="U5" s="5" t="s">
        <v>33</v>
      </c>
      <c r="V5" t="str">
        <f t="shared" si="0"/>
        <v/>
      </c>
      <c r="W5" t="str">
        <f t="shared" si="1"/>
        <v/>
      </c>
      <c r="X5" t="str">
        <f t="shared" si="3"/>
        <v/>
      </c>
      <c r="Y5" t="str">
        <f t="shared" ref="Y5:Y33" si="5">IF(COUNT($C5,$D5,$F5,$K5,$L5,$R5,$T5)&gt;3.9,(STDEV($C5,$D5,$F5,$K5,$L5,$R5,$T5))/(SQRT(COUNT($C5,$D5,$F5,$K5,$L5,$R5,$T5))),"")</f>
        <v/>
      </c>
      <c r="Z5" t="str">
        <f t="shared" si="4"/>
        <v/>
      </c>
      <c r="AA5" t="str">
        <f t="shared" si="2"/>
        <v/>
      </c>
    </row>
    <row r="6" spans="1:27" x14ac:dyDescent="0.3">
      <c r="A6" s="4">
        <v>1991</v>
      </c>
      <c r="B6" s="5">
        <v>0.13333333333333333</v>
      </c>
      <c r="C6" s="5" t="s">
        <v>33</v>
      </c>
      <c r="D6" s="5" t="s">
        <v>33</v>
      </c>
      <c r="E6" s="5" t="s">
        <v>33</v>
      </c>
      <c r="F6" s="5" t="s">
        <v>33</v>
      </c>
      <c r="G6" s="5" t="s">
        <v>33</v>
      </c>
      <c r="H6" s="5">
        <v>0.6</v>
      </c>
      <c r="I6" s="5">
        <v>0.58125000000000004</v>
      </c>
      <c r="J6" s="5" t="s">
        <v>33</v>
      </c>
      <c r="K6" s="5">
        <v>0.37777777777777777</v>
      </c>
      <c r="L6" s="5" t="s">
        <v>33</v>
      </c>
      <c r="M6" s="5">
        <v>1.1333333333333335</v>
      </c>
      <c r="N6" s="5">
        <v>0.42666666666666669</v>
      </c>
      <c r="O6" s="5" t="s">
        <v>33</v>
      </c>
      <c r="P6" s="5">
        <v>0.20000000000000004</v>
      </c>
      <c r="Q6" s="5" t="s">
        <v>33</v>
      </c>
      <c r="R6" s="5" t="s">
        <v>33</v>
      </c>
      <c r="S6" s="5">
        <v>0.5</v>
      </c>
      <c r="T6" s="5">
        <v>0.42931034482758618</v>
      </c>
      <c r="U6" s="5">
        <v>1.2166666666666666</v>
      </c>
      <c r="V6" t="str">
        <f t="shared" si="0"/>
        <v/>
      </c>
      <c r="W6" t="str">
        <f t="shared" si="1"/>
        <v/>
      </c>
      <c r="X6" t="str">
        <f t="shared" si="3"/>
        <v/>
      </c>
      <c r="Y6" t="str">
        <f t="shared" si="5"/>
        <v/>
      </c>
      <c r="Z6">
        <f t="shared" si="4"/>
        <v>0.60291666666666666</v>
      </c>
      <c r="AA6">
        <f t="shared" si="2"/>
        <v>0.15079016417230645</v>
      </c>
    </row>
    <row r="7" spans="1:27" x14ac:dyDescent="0.3">
      <c r="A7" s="4">
        <v>1992</v>
      </c>
      <c r="B7" s="5" t="s">
        <v>33</v>
      </c>
      <c r="C7" s="5">
        <v>0.26666666666666666</v>
      </c>
      <c r="D7" s="5" t="s">
        <v>33</v>
      </c>
      <c r="E7" s="5">
        <v>0.8</v>
      </c>
      <c r="F7" s="5">
        <v>1.3666666666666667</v>
      </c>
      <c r="G7" s="5" t="s">
        <v>33</v>
      </c>
      <c r="H7" s="5">
        <v>0.64999999999999991</v>
      </c>
      <c r="I7" s="5">
        <v>0.75</v>
      </c>
      <c r="J7" s="5">
        <v>0.27500000000000002</v>
      </c>
      <c r="K7" s="5" t="s">
        <v>33</v>
      </c>
      <c r="L7" s="5">
        <v>0.95</v>
      </c>
      <c r="M7" s="5">
        <v>1.2000000000000002</v>
      </c>
      <c r="N7" s="5">
        <v>0.63333333333333341</v>
      </c>
      <c r="O7" s="5">
        <v>1.5499999999999998</v>
      </c>
      <c r="P7" s="5">
        <v>0.4</v>
      </c>
      <c r="Q7" s="5" t="s">
        <v>33</v>
      </c>
      <c r="R7" s="5" t="s">
        <v>33</v>
      </c>
      <c r="S7" s="5">
        <v>1.25</v>
      </c>
      <c r="T7" s="5">
        <v>1.78</v>
      </c>
      <c r="U7" s="5" t="s">
        <v>33</v>
      </c>
      <c r="V7" t="str">
        <f t="shared" si="0"/>
        <v/>
      </c>
      <c r="W7" t="str">
        <f t="shared" si="1"/>
        <v/>
      </c>
      <c r="X7">
        <f t="shared" si="3"/>
        <v>1.0908333333333333</v>
      </c>
      <c r="Y7">
        <f t="shared" si="5"/>
        <v>0.32276403202706833</v>
      </c>
      <c r="Z7">
        <f t="shared" si="4"/>
        <v>0.94285714285714295</v>
      </c>
      <c r="AA7">
        <f t="shared" si="2"/>
        <v>0.15174719399169692</v>
      </c>
    </row>
    <row r="8" spans="1:27" x14ac:dyDescent="0.3">
      <c r="A8" s="4">
        <v>1993</v>
      </c>
      <c r="B8" s="5"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c r="T8" s="5" t="s">
        <v>33</v>
      </c>
      <c r="U8" s="5" t="s">
        <v>33</v>
      </c>
      <c r="V8" t="str">
        <f t="shared" si="0"/>
        <v/>
      </c>
      <c r="W8" t="str">
        <f t="shared" si="1"/>
        <v/>
      </c>
      <c r="X8" t="str">
        <f t="shared" si="3"/>
        <v/>
      </c>
      <c r="Y8" t="str">
        <f t="shared" si="5"/>
        <v/>
      </c>
      <c r="Z8" t="str">
        <f t="shared" si="4"/>
        <v/>
      </c>
      <c r="AA8" t="str">
        <f t="shared" si="2"/>
        <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0"/>
        <v/>
      </c>
      <c r="W9" t="str">
        <f t="shared" si="1"/>
        <v/>
      </c>
      <c r="X9" t="str">
        <f t="shared" si="3"/>
        <v/>
      </c>
      <c r="Y9" t="str">
        <f t="shared" si="5"/>
        <v/>
      </c>
      <c r="Z9" t="str">
        <f t="shared" si="4"/>
        <v/>
      </c>
      <c r="AA9" t="str">
        <f t="shared" si="2"/>
        <v/>
      </c>
    </row>
    <row r="10" spans="1:27" x14ac:dyDescent="0.3">
      <c r="A10" s="4">
        <v>1995</v>
      </c>
      <c r="B10" s="5"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T10" s="5" t="s">
        <v>33</v>
      </c>
      <c r="U10" s="5" t="s">
        <v>33</v>
      </c>
      <c r="V10" t="str">
        <f t="shared" si="0"/>
        <v/>
      </c>
      <c r="W10" t="str">
        <f t="shared" si="1"/>
        <v/>
      </c>
      <c r="X10" t="str">
        <f t="shared" si="3"/>
        <v/>
      </c>
      <c r="Y10" t="str">
        <f t="shared" si="5"/>
        <v/>
      </c>
      <c r="Z10" t="str">
        <f t="shared" si="4"/>
        <v/>
      </c>
      <c r="AA10" t="str">
        <f t="shared" si="2"/>
        <v/>
      </c>
    </row>
    <row r="11" spans="1:27" x14ac:dyDescent="0.3">
      <c r="A11" s="4">
        <v>1996</v>
      </c>
      <c r="B11" s="5"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T11" s="5" t="s">
        <v>33</v>
      </c>
      <c r="U11" s="5" t="s">
        <v>33</v>
      </c>
      <c r="V11" t="str">
        <f t="shared" si="0"/>
        <v/>
      </c>
      <c r="W11" t="str">
        <f t="shared" si="1"/>
        <v/>
      </c>
      <c r="X11" t="str">
        <f t="shared" si="3"/>
        <v/>
      </c>
      <c r="Y11" t="str">
        <f t="shared" si="5"/>
        <v/>
      </c>
      <c r="Z11" t="str">
        <f t="shared" si="4"/>
        <v/>
      </c>
      <c r="AA11" t="str">
        <f t="shared" si="2"/>
        <v/>
      </c>
    </row>
    <row r="12" spans="1:27" x14ac:dyDescent="0.3">
      <c r="A12" s="4">
        <v>1997</v>
      </c>
      <c r="B12" s="5" t="s">
        <v>33</v>
      </c>
      <c r="C12" s="5" t="s">
        <v>33</v>
      </c>
      <c r="D12" s="5" t="s">
        <v>33</v>
      </c>
      <c r="E12" s="5" t="s">
        <v>33</v>
      </c>
      <c r="F12" s="5" t="s">
        <v>33</v>
      </c>
      <c r="G12" s="5" t="s">
        <v>33</v>
      </c>
      <c r="H12" s="5" t="s">
        <v>33</v>
      </c>
      <c r="I12" s="5" t="s">
        <v>33</v>
      </c>
      <c r="J12" s="5" t="s">
        <v>33</v>
      </c>
      <c r="K12" s="5">
        <v>3.1666666666666669E-2</v>
      </c>
      <c r="L12" s="5" t="s">
        <v>33</v>
      </c>
      <c r="M12" s="5" t="s">
        <v>33</v>
      </c>
      <c r="N12" s="5" t="s">
        <v>33</v>
      </c>
      <c r="O12" s="5" t="s">
        <v>33</v>
      </c>
      <c r="P12" s="5" t="s">
        <v>33</v>
      </c>
      <c r="Q12" s="5">
        <v>0.02</v>
      </c>
      <c r="R12" s="5" t="s">
        <v>33</v>
      </c>
      <c r="S12" s="5" t="s">
        <v>33</v>
      </c>
      <c r="T12" s="5" t="s">
        <v>33</v>
      </c>
      <c r="U12" s="5" t="s">
        <v>33</v>
      </c>
      <c r="V12" t="str">
        <f t="shared" si="0"/>
        <v/>
      </c>
      <c r="W12" t="str">
        <f t="shared" si="1"/>
        <v/>
      </c>
      <c r="X12" t="str">
        <f t="shared" si="3"/>
        <v/>
      </c>
      <c r="Y12" t="str">
        <f t="shared" si="5"/>
        <v/>
      </c>
      <c r="Z12" t="str">
        <f t="shared" si="4"/>
        <v/>
      </c>
      <c r="AA12" t="str">
        <f t="shared" si="2"/>
        <v/>
      </c>
    </row>
    <row r="13" spans="1:27" x14ac:dyDescent="0.3">
      <c r="A13" s="4">
        <v>1998</v>
      </c>
      <c r="B13" s="5" t="s">
        <v>33</v>
      </c>
      <c r="C13" s="5" t="s">
        <v>33</v>
      </c>
      <c r="D13" s="5" t="s">
        <v>33</v>
      </c>
      <c r="E13" s="5" t="s">
        <v>33</v>
      </c>
      <c r="F13" s="5" t="s">
        <v>33</v>
      </c>
      <c r="G13" s="5" t="s">
        <v>33</v>
      </c>
      <c r="H13" s="5" t="s">
        <v>33</v>
      </c>
      <c r="I13" s="5" t="s">
        <v>33</v>
      </c>
      <c r="J13" s="5" t="s">
        <v>33</v>
      </c>
      <c r="K13" s="5">
        <v>1.3954545454545455</v>
      </c>
      <c r="L13" s="5" t="s">
        <v>33</v>
      </c>
      <c r="M13" s="5" t="s">
        <v>33</v>
      </c>
      <c r="N13" s="5">
        <v>0.51538461538461533</v>
      </c>
      <c r="O13" s="5">
        <v>0.56666666666666665</v>
      </c>
      <c r="P13" s="5">
        <v>0.125</v>
      </c>
      <c r="Q13" s="5">
        <v>0.6</v>
      </c>
      <c r="R13" s="5">
        <v>5.5250000000000004</v>
      </c>
      <c r="S13" s="5" t="s">
        <v>33</v>
      </c>
      <c r="T13" s="5">
        <v>0.99285714285714277</v>
      </c>
      <c r="U13" s="5">
        <v>1.2749999999999999</v>
      </c>
      <c r="V13" t="str">
        <f t="shared" si="0"/>
        <v/>
      </c>
      <c r="W13" t="str">
        <f t="shared" si="1"/>
        <v/>
      </c>
      <c r="X13" t="str">
        <f t="shared" si="3"/>
        <v/>
      </c>
      <c r="Y13" t="str">
        <f t="shared" si="5"/>
        <v/>
      </c>
      <c r="Z13" t="str">
        <f t="shared" si="4"/>
        <v/>
      </c>
      <c r="AA13" t="str">
        <f t="shared" si="2"/>
        <v/>
      </c>
    </row>
    <row r="14" spans="1:27" x14ac:dyDescent="0.3">
      <c r="A14" s="4">
        <v>1999</v>
      </c>
      <c r="B14" s="5">
        <v>0.17499999999999999</v>
      </c>
      <c r="C14" s="5">
        <v>0.5</v>
      </c>
      <c r="D14" s="5">
        <v>0.5</v>
      </c>
      <c r="E14" s="5">
        <v>1.1000000000000001</v>
      </c>
      <c r="F14" s="5">
        <v>1.8000000000000003</v>
      </c>
      <c r="G14" s="5">
        <v>0.2</v>
      </c>
      <c r="H14" s="5" t="s">
        <v>33</v>
      </c>
      <c r="I14" s="5" t="s">
        <v>33</v>
      </c>
      <c r="J14" s="5">
        <v>0.16</v>
      </c>
      <c r="K14" s="5">
        <v>0.42857142857142855</v>
      </c>
      <c r="L14" s="5">
        <v>0.35</v>
      </c>
      <c r="M14" s="5" t="s">
        <v>33</v>
      </c>
      <c r="N14" s="5">
        <v>0.13749999999999998</v>
      </c>
      <c r="O14" s="5">
        <v>0.7</v>
      </c>
      <c r="P14" s="5">
        <v>0.3</v>
      </c>
      <c r="Q14" s="5">
        <v>0.18571428571428572</v>
      </c>
      <c r="R14" s="5">
        <v>0.05</v>
      </c>
      <c r="S14" s="5" t="s">
        <v>33</v>
      </c>
      <c r="T14" s="5">
        <v>0.82000000000000006</v>
      </c>
      <c r="U14" s="5">
        <v>0.70000000000000007</v>
      </c>
      <c r="V14">
        <f t="shared" si="0"/>
        <v>0.17164285714285715</v>
      </c>
      <c r="W14">
        <f>IF(COUNT($B14,$G14,$J14,$N14,$Q14)&gt;2.9,(STDEV($B14,$G14,$J14,$N14,$Q14))/(SQRT(COUNT($B14,$G14,$J14,$N14,$Q14))),"")</f>
        <v>1.0758006036322525E-2</v>
      </c>
      <c r="X14">
        <f t="shared" si="3"/>
        <v>0.63551020408163261</v>
      </c>
      <c r="Y14">
        <f t="shared" si="5"/>
        <v>0.21235420393119736</v>
      </c>
      <c r="Z14" t="str">
        <f t="shared" si="4"/>
        <v/>
      </c>
      <c r="AA14" t="str">
        <f t="shared" si="2"/>
        <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0"/>
        <v/>
      </c>
      <c r="W15" t="str">
        <f t="shared" si="1"/>
        <v/>
      </c>
      <c r="X15" t="str">
        <f t="shared" si="3"/>
        <v/>
      </c>
      <c r="Y15" t="str">
        <f t="shared" si="5"/>
        <v/>
      </c>
      <c r="Z15" t="str">
        <f t="shared" si="4"/>
        <v/>
      </c>
      <c r="AA15" t="str">
        <f t="shared" si="2"/>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0"/>
        <v/>
      </c>
      <c r="W16" t="str">
        <f t="shared" si="1"/>
        <v/>
      </c>
      <c r="X16" t="str">
        <f t="shared" si="3"/>
        <v/>
      </c>
      <c r="Y16" t="str">
        <f t="shared" si="5"/>
        <v/>
      </c>
      <c r="Z16" t="str">
        <f t="shared" si="4"/>
        <v/>
      </c>
      <c r="AA16" t="str">
        <f t="shared" si="2"/>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0"/>
        <v/>
      </c>
      <c r="W17" t="str">
        <f t="shared" si="1"/>
        <v/>
      </c>
      <c r="X17" t="str">
        <f t="shared" si="3"/>
        <v/>
      </c>
      <c r="Y17" t="str">
        <f t="shared" si="5"/>
        <v/>
      </c>
      <c r="Z17" t="str">
        <f t="shared" si="4"/>
        <v/>
      </c>
      <c r="AA17" t="str">
        <f t="shared" si="2"/>
        <v/>
      </c>
    </row>
    <row r="18" spans="1:27" x14ac:dyDescent="0.3">
      <c r="A18" s="4">
        <v>2003</v>
      </c>
      <c r="B18" s="5" t="s">
        <v>33</v>
      </c>
      <c r="C18" s="5" t="s">
        <v>33</v>
      </c>
      <c r="D18" s="5" t="s">
        <v>33</v>
      </c>
      <c r="E18" s="5" t="s">
        <v>33</v>
      </c>
      <c r="F18" s="5" t="s">
        <v>33</v>
      </c>
      <c r="G18" s="5" t="s">
        <v>33</v>
      </c>
      <c r="H18" s="5" t="s">
        <v>33</v>
      </c>
      <c r="I18" s="5" t="s">
        <v>33</v>
      </c>
      <c r="J18" s="5" t="s">
        <v>33</v>
      </c>
      <c r="K18" s="5">
        <v>0.78543333333333332</v>
      </c>
      <c r="L18" s="5" t="s">
        <v>33</v>
      </c>
      <c r="M18" s="5" t="s">
        <v>33</v>
      </c>
      <c r="N18" s="5" t="s">
        <v>33</v>
      </c>
      <c r="O18" s="5" t="s">
        <v>33</v>
      </c>
      <c r="P18" s="5" t="s">
        <v>33</v>
      </c>
      <c r="Q18" s="5" t="s">
        <v>33</v>
      </c>
      <c r="R18" s="5" t="s">
        <v>33</v>
      </c>
      <c r="S18" s="5" t="s">
        <v>33</v>
      </c>
      <c r="T18" s="5" t="s">
        <v>33</v>
      </c>
      <c r="U18" s="5" t="s">
        <v>33</v>
      </c>
      <c r="V18" t="str">
        <f t="shared" si="0"/>
        <v/>
      </c>
      <c r="W18" t="str">
        <f t="shared" si="1"/>
        <v/>
      </c>
      <c r="X18" t="str">
        <f t="shared" si="3"/>
        <v/>
      </c>
      <c r="Y18" t="str">
        <f t="shared" si="5"/>
        <v/>
      </c>
      <c r="Z18" t="str">
        <f t="shared" si="4"/>
        <v/>
      </c>
      <c r="AA18" t="str">
        <f t="shared" si="2"/>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0"/>
        <v/>
      </c>
      <c r="W19" t="str">
        <f t="shared" si="1"/>
        <v/>
      </c>
      <c r="X19" t="str">
        <f t="shared" si="3"/>
        <v/>
      </c>
      <c r="Y19" t="str">
        <f t="shared" si="5"/>
        <v/>
      </c>
      <c r="Z19" t="str">
        <f t="shared" si="4"/>
        <v/>
      </c>
      <c r="AA19" t="str">
        <f t="shared" si="2"/>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0"/>
        <v/>
      </c>
      <c r="W20" t="str">
        <f t="shared" si="1"/>
        <v/>
      </c>
      <c r="X20" t="str">
        <f t="shared" si="3"/>
        <v/>
      </c>
      <c r="Y20" t="str">
        <f t="shared" si="5"/>
        <v/>
      </c>
      <c r="Z20" t="str">
        <f t="shared" si="4"/>
        <v/>
      </c>
      <c r="AA20" t="str">
        <f t="shared" si="2"/>
        <v/>
      </c>
    </row>
    <row r="21" spans="1:27" x14ac:dyDescent="0.3">
      <c r="A21" s="4">
        <v>2006</v>
      </c>
      <c r="B21" s="5" t="s">
        <v>33</v>
      </c>
      <c r="C21" s="5">
        <v>0.68500000000000005</v>
      </c>
      <c r="D21" s="5" t="s">
        <v>33</v>
      </c>
      <c r="E21" s="5" t="s">
        <v>33</v>
      </c>
      <c r="F21" s="5" t="s">
        <v>33</v>
      </c>
      <c r="G21" s="5" t="s">
        <v>33</v>
      </c>
      <c r="H21" s="5" t="s">
        <v>33</v>
      </c>
      <c r="I21" s="5" t="s">
        <v>33</v>
      </c>
      <c r="J21" s="5" t="s">
        <v>33</v>
      </c>
      <c r="K21" s="5" t="s">
        <v>33</v>
      </c>
      <c r="L21" s="5">
        <v>0.5585714285714285</v>
      </c>
      <c r="M21" s="5">
        <v>2.16</v>
      </c>
      <c r="N21" s="5" t="s">
        <v>33</v>
      </c>
      <c r="O21" s="5">
        <v>1.092857142857143</v>
      </c>
      <c r="P21" s="5">
        <v>1.2375</v>
      </c>
      <c r="Q21" s="5" t="s">
        <v>33</v>
      </c>
      <c r="R21" s="5">
        <v>0.54</v>
      </c>
      <c r="S21" s="5">
        <v>0.98428571428571432</v>
      </c>
      <c r="T21" s="5" t="s">
        <v>33</v>
      </c>
      <c r="U21" s="5" t="s">
        <v>33</v>
      </c>
      <c r="V21" t="str">
        <f t="shared" si="0"/>
        <v/>
      </c>
      <c r="W21" t="str">
        <f t="shared" si="1"/>
        <v/>
      </c>
      <c r="X21" t="str">
        <f t="shared" si="3"/>
        <v/>
      </c>
      <c r="Y21" t="str">
        <f t="shared" si="5"/>
        <v/>
      </c>
      <c r="Z21">
        <f t="shared" si="4"/>
        <v>1.3686607142857143</v>
      </c>
      <c r="AA21">
        <f t="shared" si="2"/>
        <v>0.26882967791343443</v>
      </c>
    </row>
    <row r="22" spans="1:27" x14ac:dyDescent="0.3">
      <c r="A22" s="4">
        <v>2007</v>
      </c>
      <c r="B22" s="5">
        <v>0.19</v>
      </c>
      <c r="C22" s="5">
        <v>0.45900000000000002</v>
      </c>
      <c r="D22" s="5">
        <v>0.41299999999999998</v>
      </c>
      <c r="E22" s="5">
        <v>1.19</v>
      </c>
      <c r="F22" s="5">
        <v>0.92</v>
      </c>
      <c r="G22" s="5">
        <v>0.33925</v>
      </c>
      <c r="H22" s="5">
        <v>0.93400000000000005</v>
      </c>
      <c r="I22" s="5">
        <v>0.67400000000000004</v>
      </c>
      <c r="J22" s="5">
        <v>0.20200000000000001</v>
      </c>
      <c r="K22" s="5">
        <v>0.63700000000000001</v>
      </c>
      <c r="L22" s="5">
        <v>0.316</v>
      </c>
      <c r="M22" s="5">
        <v>1.6835</v>
      </c>
      <c r="N22" s="5">
        <v>0.379</v>
      </c>
      <c r="O22" s="5" t="s">
        <v>33</v>
      </c>
      <c r="P22" s="5">
        <v>0.16500000000000001</v>
      </c>
      <c r="Q22" s="5">
        <v>0.34399999999999997</v>
      </c>
      <c r="R22" s="5">
        <v>0.27100000000000002</v>
      </c>
      <c r="S22" s="5">
        <v>1.0322500000000001</v>
      </c>
      <c r="T22" s="5">
        <v>0.46100000000000002</v>
      </c>
      <c r="U22" s="5">
        <v>0.879</v>
      </c>
      <c r="V22">
        <f t="shared" si="0"/>
        <v>0.29085</v>
      </c>
      <c r="W22">
        <f t="shared" si="1"/>
        <v>3.9371912577369113E-2</v>
      </c>
      <c r="X22">
        <f t="shared" si="3"/>
        <v>0.49671428571428572</v>
      </c>
      <c r="Y22">
        <f t="shared" si="5"/>
        <v>8.3403983656633152E-2</v>
      </c>
      <c r="Z22">
        <f t="shared" si="4"/>
        <v>0.94645833333333351</v>
      </c>
      <c r="AA22">
        <f t="shared" si="2"/>
        <v>0.20776341128659884</v>
      </c>
    </row>
    <row r="23" spans="1:27" x14ac:dyDescent="0.3">
      <c r="A23" s="4">
        <v>2008</v>
      </c>
      <c r="B23" s="5" t="s">
        <v>33</v>
      </c>
      <c r="C23" s="5" t="s">
        <v>33</v>
      </c>
      <c r="D23" s="5">
        <v>0.85749999999999993</v>
      </c>
      <c r="E23" s="5">
        <v>1.2042857142857142</v>
      </c>
      <c r="F23" s="5" t="s">
        <v>33</v>
      </c>
      <c r="G23" s="5">
        <v>0.23</v>
      </c>
      <c r="H23" s="5">
        <v>0.80599999999999983</v>
      </c>
      <c r="I23" s="5">
        <v>0.57433333333333325</v>
      </c>
      <c r="J23" s="5" t="s">
        <v>33</v>
      </c>
      <c r="K23" s="5" t="s">
        <v>33</v>
      </c>
      <c r="L23" s="5" t="s">
        <v>33</v>
      </c>
      <c r="M23" s="5">
        <v>1.0085714285714287</v>
      </c>
      <c r="N23" s="5">
        <v>0.48233333333333334</v>
      </c>
      <c r="O23" s="5">
        <v>0.90399999999999991</v>
      </c>
      <c r="P23" s="5" t="s">
        <v>33</v>
      </c>
      <c r="Q23" s="5">
        <v>0.18714285714285714</v>
      </c>
      <c r="R23" s="5" t="s">
        <v>33</v>
      </c>
      <c r="S23" s="5">
        <v>1.04</v>
      </c>
      <c r="T23" s="5">
        <v>0.70571428571428574</v>
      </c>
      <c r="U23" s="5" t="s">
        <v>33</v>
      </c>
      <c r="V23">
        <f t="shared" si="0"/>
        <v>0.29982539682539683</v>
      </c>
      <c r="W23">
        <f t="shared" si="1"/>
        <v>9.2088804675628411E-2</v>
      </c>
      <c r="X23" t="str">
        <f t="shared" si="3"/>
        <v/>
      </c>
      <c r="Y23" t="str">
        <f t="shared" si="5"/>
        <v/>
      </c>
      <c r="Z23">
        <f t="shared" si="4"/>
        <v>0.92286507936507922</v>
      </c>
      <c r="AA23">
        <f t="shared" si="2"/>
        <v>8.8647515037922078E-2</v>
      </c>
    </row>
    <row r="24" spans="1:27" x14ac:dyDescent="0.3">
      <c r="A24" s="4">
        <v>2009</v>
      </c>
      <c r="B24" s="5">
        <v>0.59421052631578952</v>
      </c>
      <c r="C24" s="5">
        <v>0.84299999999999997</v>
      </c>
      <c r="D24" s="5">
        <v>0.76272727272727281</v>
      </c>
      <c r="E24" s="5">
        <v>0.96400000000000008</v>
      </c>
      <c r="F24" s="5">
        <v>0.90714285714285725</v>
      </c>
      <c r="G24" s="5">
        <v>0.7806249999999999</v>
      </c>
      <c r="H24" s="5">
        <v>0.8592857142857141</v>
      </c>
      <c r="I24" s="5">
        <v>1.1520000000000001</v>
      </c>
      <c r="J24" s="5">
        <v>0.3175</v>
      </c>
      <c r="K24" s="5">
        <v>1.1366666666666665</v>
      </c>
      <c r="L24" s="5">
        <v>0.78444444444444439</v>
      </c>
      <c r="M24" s="5">
        <v>2.2438888888888884</v>
      </c>
      <c r="N24" s="5">
        <v>0.66538461538461546</v>
      </c>
      <c r="O24" s="5">
        <v>0.96899999999999997</v>
      </c>
      <c r="P24" s="5">
        <v>0.73538461538461541</v>
      </c>
      <c r="Q24" s="5">
        <v>0.71111111111111114</v>
      </c>
      <c r="R24" s="5">
        <v>0.73117647058823521</v>
      </c>
      <c r="S24" s="5">
        <v>0.93666666666666665</v>
      </c>
      <c r="T24" s="5">
        <v>1.1921428571428569</v>
      </c>
      <c r="U24" s="5">
        <v>1.2418181818181817</v>
      </c>
      <c r="V24">
        <f t="shared" si="0"/>
        <v>0.61376625056230316</v>
      </c>
      <c r="W24">
        <f t="shared" si="1"/>
        <v>8.0043249964990612E-2</v>
      </c>
      <c r="X24">
        <f t="shared" si="3"/>
        <v>0.90818579553033341</v>
      </c>
      <c r="Y24">
        <f t="shared" si="5"/>
        <v>6.9844691981448617E-2</v>
      </c>
      <c r="Z24">
        <f t="shared" si="4"/>
        <v>1.1228894121751263</v>
      </c>
      <c r="AA24">
        <f t="shared" si="2"/>
        <v>0.19277057901497818</v>
      </c>
    </row>
    <row r="25" spans="1:27" x14ac:dyDescent="0.3">
      <c r="A25" s="4">
        <v>2010</v>
      </c>
      <c r="B25" s="5" t="s">
        <v>33</v>
      </c>
      <c r="C25" s="5" t="s">
        <v>33</v>
      </c>
      <c r="D25" s="5" t="s">
        <v>33</v>
      </c>
      <c r="E25" s="5" t="s">
        <v>33</v>
      </c>
      <c r="F25" s="5">
        <v>0.46583333333333332</v>
      </c>
      <c r="G25" s="5" t="s">
        <v>33</v>
      </c>
      <c r="H25" s="5">
        <v>0.46</v>
      </c>
      <c r="I25" s="5">
        <v>0.65</v>
      </c>
      <c r="J25" s="5" t="s">
        <v>33</v>
      </c>
      <c r="K25" s="5">
        <v>1.6735</v>
      </c>
      <c r="L25" s="5" t="s">
        <v>33</v>
      </c>
      <c r="M25" s="5" t="s">
        <v>33</v>
      </c>
      <c r="N25" s="5">
        <v>0.45</v>
      </c>
      <c r="O25" s="5">
        <v>2.0044444444444443</v>
      </c>
      <c r="P25" s="5" t="s">
        <v>33</v>
      </c>
      <c r="Q25" s="5">
        <v>0.3</v>
      </c>
      <c r="R25" s="5" t="s">
        <v>33</v>
      </c>
      <c r="S25" s="5">
        <v>1.4466666666666665</v>
      </c>
      <c r="T25" s="5" t="s">
        <v>33</v>
      </c>
      <c r="U25" s="5" t="s">
        <v>33</v>
      </c>
      <c r="V25" t="str">
        <f t="shared" si="0"/>
        <v/>
      </c>
      <c r="W25" t="str">
        <f t="shared" si="1"/>
        <v/>
      </c>
      <c r="X25" t="str">
        <f t="shared" si="3"/>
        <v/>
      </c>
      <c r="Y25" t="str">
        <f t="shared" si="5"/>
        <v/>
      </c>
      <c r="Z25">
        <f t="shared" si="4"/>
        <v>1.1402777777777777</v>
      </c>
      <c r="AA25">
        <f t="shared" si="2"/>
        <v>0.35867909674867365</v>
      </c>
    </row>
    <row r="26" spans="1:27" x14ac:dyDescent="0.3">
      <c r="A26" s="4">
        <v>2011</v>
      </c>
      <c r="B26" s="5" t="s">
        <v>33</v>
      </c>
      <c r="C26" s="5">
        <v>0.82124999999999992</v>
      </c>
      <c r="D26" s="5" t="s">
        <v>33</v>
      </c>
      <c r="E26" s="5" t="s">
        <v>33</v>
      </c>
      <c r="F26" s="5" t="s">
        <v>33</v>
      </c>
      <c r="G26" s="5" t="s">
        <v>33</v>
      </c>
      <c r="H26" s="5" t="s">
        <v>33</v>
      </c>
      <c r="I26" s="5" t="s">
        <v>33</v>
      </c>
      <c r="J26" s="5" t="s">
        <v>33</v>
      </c>
      <c r="K26" s="5" t="s">
        <v>33</v>
      </c>
      <c r="L26" s="5">
        <v>0.46333333333333332</v>
      </c>
      <c r="M26" s="5" t="s">
        <v>33</v>
      </c>
      <c r="N26" s="5" t="s">
        <v>33</v>
      </c>
      <c r="O26" s="5" t="s">
        <v>33</v>
      </c>
      <c r="P26" s="5">
        <v>0.75</v>
      </c>
      <c r="Q26" s="5" t="s">
        <v>33</v>
      </c>
      <c r="R26" s="5">
        <v>0.67999999999999994</v>
      </c>
      <c r="S26" s="5" t="s">
        <v>33</v>
      </c>
      <c r="T26" s="5" t="s">
        <v>33</v>
      </c>
      <c r="U26" s="5" t="s">
        <v>33</v>
      </c>
      <c r="V26" t="str">
        <f t="shared" si="0"/>
        <v/>
      </c>
      <c r="W26" t="str">
        <f t="shared" si="1"/>
        <v/>
      </c>
      <c r="X26" t="str">
        <f t="shared" si="3"/>
        <v/>
      </c>
      <c r="Y26" t="str">
        <f t="shared" si="5"/>
        <v/>
      </c>
      <c r="Z26" t="str">
        <f t="shared" si="4"/>
        <v/>
      </c>
      <c r="AA26" t="str">
        <f t="shared" si="2"/>
        <v/>
      </c>
    </row>
    <row r="27" spans="1:27" x14ac:dyDescent="0.3">
      <c r="A27" s="4">
        <v>2012</v>
      </c>
      <c r="B27" s="5" t="s">
        <v>33</v>
      </c>
      <c r="C27" s="5">
        <v>0.73</v>
      </c>
      <c r="D27" s="5">
        <v>0.59000000000000008</v>
      </c>
      <c r="E27" s="5">
        <v>1.01</v>
      </c>
      <c r="F27" s="5" t="s">
        <v>33</v>
      </c>
      <c r="G27" s="5" t="s">
        <v>33</v>
      </c>
      <c r="H27" s="5" t="s">
        <v>33</v>
      </c>
      <c r="I27" s="5" t="s">
        <v>33</v>
      </c>
      <c r="J27" s="5">
        <v>0.34714285714285714</v>
      </c>
      <c r="K27" s="5">
        <v>0.98310344827586205</v>
      </c>
      <c r="L27" s="5">
        <v>1.06</v>
      </c>
      <c r="M27" s="5">
        <v>2.3600000000000003</v>
      </c>
      <c r="N27" s="5" t="s">
        <v>33</v>
      </c>
      <c r="O27" s="5">
        <v>1.7</v>
      </c>
      <c r="P27" s="5" t="s">
        <v>33</v>
      </c>
      <c r="Q27" s="5">
        <v>0.73777777777777787</v>
      </c>
      <c r="R27" s="5" t="s">
        <v>33</v>
      </c>
      <c r="S27" s="5">
        <v>1.0614285714285712</v>
      </c>
      <c r="T27" s="5">
        <v>0.49857142857142861</v>
      </c>
      <c r="U27" s="5">
        <v>0.92166666666666652</v>
      </c>
      <c r="V27" t="str">
        <f t="shared" si="0"/>
        <v/>
      </c>
      <c r="W27" t="str">
        <f t="shared" si="1"/>
        <v/>
      </c>
      <c r="X27">
        <f t="shared" si="3"/>
        <v>0.77233497536945817</v>
      </c>
      <c r="Y27">
        <f t="shared" si="5"/>
        <v>0.10889428095748158</v>
      </c>
      <c r="Z27">
        <f t="shared" si="4"/>
        <v>1.5328571428571429</v>
      </c>
      <c r="AA27">
        <f t="shared" si="2"/>
        <v>0.31724419230463524</v>
      </c>
    </row>
    <row r="28" spans="1:27" x14ac:dyDescent="0.3">
      <c r="A28" s="4">
        <v>2013</v>
      </c>
      <c r="B28" s="5" t="s">
        <v>33</v>
      </c>
      <c r="C28" s="5" t="s">
        <v>33</v>
      </c>
      <c r="D28" s="5" t="s">
        <v>33</v>
      </c>
      <c r="E28" s="5" t="s">
        <v>33</v>
      </c>
      <c r="F28" s="5" t="s">
        <v>33</v>
      </c>
      <c r="G28" s="5" t="s">
        <v>33</v>
      </c>
      <c r="H28" s="5" t="s">
        <v>33</v>
      </c>
      <c r="I28" s="5" t="s">
        <v>33</v>
      </c>
      <c r="J28" s="5">
        <v>0.74875000000000003</v>
      </c>
      <c r="K28" s="5">
        <v>1.1896774193548383</v>
      </c>
      <c r="L28" s="5">
        <v>0.28999999999999998</v>
      </c>
      <c r="M28" s="5">
        <v>1.2666666666666666</v>
      </c>
      <c r="N28" s="5">
        <v>0.72461538461538466</v>
      </c>
      <c r="O28" s="5">
        <v>0.96400000000000008</v>
      </c>
      <c r="P28" s="5">
        <v>0.51249999999999996</v>
      </c>
      <c r="Q28" s="5">
        <v>0.47166666666666668</v>
      </c>
      <c r="R28" s="5">
        <v>0.28625</v>
      </c>
      <c r="S28" s="5">
        <v>0.95809523809523811</v>
      </c>
      <c r="T28" s="5">
        <v>0.46200000000000002</v>
      </c>
      <c r="U28" s="5">
        <v>1.7249999999999999</v>
      </c>
      <c r="V28">
        <f t="shared" si="0"/>
        <v>0.64834401709401712</v>
      </c>
      <c r="W28">
        <f t="shared" si="1"/>
        <v>8.8612987254432035E-2</v>
      </c>
      <c r="X28">
        <f t="shared" si="3"/>
        <v>0.55698185483870966</v>
      </c>
      <c r="Y28">
        <f t="shared" si="5"/>
        <v>0.21484495924280492</v>
      </c>
      <c r="Z28">
        <f t="shared" si="4"/>
        <v>0.92531547619047605</v>
      </c>
      <c r="AA28">
        <f t="shared" si="2"/>
        <v>0.15532446088612531</v>
      </c>
    </row>
    <row r="29" spans="1:27" x14ac:dyDescent="0.3">
      <c r="A29" s="4">
        <v>2014</v>
      </c>
      <c r="B29" s="5">
        <v>0.1</v>
      </c>
      <c r="C29" s="5">
        <v>1.6</v>
      </c>
      <c r="D29" s="5" t="s">
        <v>33</v>
      </c>
      <c r="E29" s="5">
        <v>1.6</v>
      </c>
      <c r="F29" s="5">
        <v>1.7999999999999998</v>
      </c>
      <c r="G29" s="5">
        <v>0.80588235294117649</v>
      </c>
      <c r="H29" s="5">
        <v>1.75</v>
      </c>
      <c r="I29" s="5">
        <v>0.9</v>
      </c>
      <c r="J29" s="5">
        <v>1.44</v>
      </c>
      <c r="K29" s="5">
        <v>2.1771428571428579</v>
      </c>
      <c r="L29" s="5">
        <v>0.9</v>
      </c>
      <c r="M29" s="5">
        <v>2.5</v>
      </c>
      <c r="N29" s="5">
        <v>1.6142857142857143</v>
      </c>
      <c r="O29" s="5">
        <v>1.85</v>
      </c>
      <c r="P29" s="5">
        <v>1.5</v>
      </c>
      <c r="Q29" s="5">
        <v>1.4500000000000002</v>
      </c>
      <c r="R29" s="5">
        <v>0.6</v>
      </c>
      <c r="S29" s="5">
        <v>1.7</v>
      </c>
      <c r="T29" s="5">
        <v>1.3</v>
      </c>
      <c r="U29" s="5">
        <v>1.9416666666666669</v>
      </c>
      <c r="V29">
        <f>IF(COUNT($B29,$G29,$J29,$N29,$Q29)&gt;2.9,(AVERAGE($B29,$G29,$J29,$N29,$Q29)),"")</f>
        <v>1.0820336134453783</v>
      </c>
      <c r="W29">
        <f t="shared" si="1"/>
        <v>0.28173400850808145</v>
      </c>
      <c r="X29">
        <f t="shared" si="3"/>
        <v>1.3961904761904764</v>
      </c>
      <c r="Y29">
        <f t="shared" si="5"/>
        <v>0.23831799103846019</v>
      </c>
      <c r="Z29">
        <f t="shared" si="4"/>
        <v>1.6857142857142855</v>
      </c>
      <c r="AA29">
        <f t="shared" si="2"/>
        <v>0.17952128329661263</v>
      </c>
    </row>
    <row r="30" spans="1:27" x14ac:dyDescent="0.3">
      <c r="A30" s="4">
        <v>2015</v>
      </c>
      <c r="B30" s="5">
        <v>0.22714285714285715</v>
      </c>
      <c r="C30" s="5">
        <v>0.88000000000000034</v>
      </c>
      <c r="D30" s="5">
        <v>1.7</v>
      </c>
      <c r="E30" s="5">
        <v>0.52500000000000002</v>
      </c>
      <c r="F30" s="5">
        <v>1.1384615384615384</v>
      </c>
      <c r="G30" s="5">
        <v>0.42857142857142855</v>
      </c>
      <c r="H30" s="5">
        <v>1.06</v>
      </c>
      <c r="I30" s="5">
        <v>1.3333333333333333</v>
      </c>
      <c r="J30" s="5">
        <v>0.3</v>
      </c>
      <c r="K30" s="5">
        <v>2.2074074074074082</v>
      </c>
      <c r="L30" s="5">
        <v>0.72</v>
      </c>
      <c r="M30" s="5">
        <v>3.2166666666666663</v>
      </c>
      <c r="N30" s="5">
        <v>1</v>
      </c>
      <c r="O30" s="5">
        <v>1.6800000000000002</v>
      </c>
      <c r="P30" s="5">
        <v>0.8666666666666667</v>
      </c>
      <c r="Q30" s="5">
        <v>1.1833333333333333</v>
      </c>
      <c r="R30" s="5">
        <v>0.8222222222222223</v>
      </c>
      <c r="S30" s="5">
        <v>1.1333333333333331</v>
      </c>
      <c r="T30" s="5">
        <v>1.8428571428571427</v>
      </c>
      <c r="U30" s="5">
        <v>1.7555555555555555</v>
      </c>
      <c r="V30">
        <f t="shared" si="0"/>
        <v>0.62780952380952382</v>
      </c>
      <c r="W30">
        <f t="shared" si="1"/>
        <v>0.19427057597418707</v>
      </c>
      <c r="X30">
        <f t="shared" si="3"/>
        <v>1.330135472992616</v>
      </c>
      <c r="Y30">
        <f t="shared" si="5"/>
        <v>0.22032937102567474</v>
      </c>
      <c r="Z30">
        <f t="shared" si="4"/>
        <v>1.4021428571428571</v>
      </c>
      <c r="AA30">
        <f t="shared" si="2"/>
        <v>0.33165783554600775</v>
      </c>
    </row>
    <row r="31" spans="1:27" x14ac:dyDescent="0.3">
      <c r="A31" s="4">
        <v>2016</v>
      </c>
      <c r="B31" s="5">
        <v>0.2857142857142857</v>
      </c>
      <c r="C31" s="5">
        <v>0.56600000000000006</v>
      </c>
      <c r="D31" s="5">
        <v>0.65579999999999994</v>
      </c>
      <c r="E31" s="5" t="s">
        <v>33</v>
      </c>
      <c r="F31" s="5" t="s">
        <v>33</v>
      </c>
      <c r="G31" s="5">
        <v>0.2857142857142857</v>
      </c>
      <c r="H31" s="5">
        <v>0.79150000000000009</v>
      </c>
      <c r="I31" s="5">
        <v>1.0385714285714285</v>
      </c>
      <c r="J31" s="5">
        <v>0.3890909090909091</v>
      </c>
      <c r="K31" s="5">
        <v>0.87827272727272743</v>
      </c>
      <c r="L31" s="5">
        <v>0.50516666666666665</v>
      </c>
      <c r="M31" s="5">
        <v>1.2744444444444445</v>
      </c>
      <c r="N31" s="5">
        <v>0.62100000000000011</v>
      </c>
      <c r="O31" s="5">
        <v>0.72975000000000001</v>
      </c>
      <c r="P31" s="5">
        <v>0.47250000000000003</v>
      </c>
      <c r="Q31" s="5">
        <v>0.33550000000000002</v>
      </c>
      <c r="R31" s="5">
        <v>0.58388888888888879</v>
      </c>
      <c r="S31" s="5">
        <v>0.97311111111111104</v>
      </c>
      <c r="T31" s="5">
        <v>0.92428571428571427</v>
      </c>
      <c r="U31" s="5">
        <v>0.93927272727272737</v>
      </c>
      <c r="V31">
        <f t="shared" si="0"/>
        <v>0.38340389610389619</v>
      </c>
      <c r="W31">
        <f t="shared" si="1"/>
        <v>6.239613526549663E-2</v>
      </c>
      <c r="X31">
        <f t="shared" si="3"/>
        <v>0.68556899951899952</v>
      </c>
      <c r="Y31">
        <f t="shared" si="5"/>
        <v>7.1224336237423816E-2</v>
      </c>
      <c r="Z31">
        <f t="shared" si="4"/>
        <v>0.87997949735449732</v>
      </c>
      <c r="AA31">
        <f t="shared" si="2"/>
        <v>0.11341142751099723</v>
      </c>
    </row>
    <row r="32" spans="1:27" x14ac:dyDescent="0.3">
      <c r="A32" s="4">
        <v>2017</v>
      </c>
      <c r="B32" s="5">
        <v>0.16399999999999998</v>
      </c>
      <c r="C32" s="5">
        <v>0.6053333333333335</v>
      </c>
      <c r="D32" s="5">
        <v>0.72199999999999998</v>
      </c>
      <c r="E32" s="5">
        <v>1.01</v>
      </c>
      <c r="F32" s="5">
        <v>0.86230769230769233</v>
      </c>
      <c r="G32" s="5">
        <v>0.16444444444444445</v>
      </c>
      <c r="H32" s="5">
        <v>1.007741935483871</v>
      </c>
      <c r="I32" s="5">
        <v>1.108888888888889</v>
      </c>
      <c r="J32" s="5">
        <v>0.31916666666666671</v>
      </c>
      <c r="K32" s="5">
        <v>1.6672727272727272</v>
      </c>
      <c r="L32" s="5">
        <v>0.52142857142857146</v>
      </c>
      <c r="M32" s="5">
        <v>2.5877777777777777</v>
      </c>
      <c r="N32" s="5">
        <v>0.63176470588235301</v>
      </c>
      <c r="O32" s="5">
        <v>1.0571428571428572</v>
      </c>
      <c r="P32" s="5">
        <v>0.502</v>
      </c>
      <c r="Q32" s="5">
        <v>0.51428571428571435</v>
      </c>
      <c r="R32" s="5">
        <v>0.49818181818181823</v>
      </c>
      <c r="S32" s="5">
        <v>0.94</v>
      </c>
      <c r="T32" s="5">
        <v>0.8471428571428572</v>
      </c>
      <c r="U32" s="5">
        <v>1.2533333333333332</v>
      </c>
      <c r="V32">
        <f t="shared" si="0"/>
        <v>0.35873230625583574</v>
      </c>
      <c r="W32">
        <f t="shared" si="1"/>
        <v>9.3802302258149006E-2</v>
      </c>
      <c r="X32">
        <f t="shared" si="3"/>
        <v>0.81766671423814274</v>
      </c>
      <c r="Y32">
        <f t="shared" si="5"/>
        <v>0.15187379301742943</v>
      </c>
      <c r="Z32">
        <f t="shared" si="4"/>
        <v>1.1733644941847707</v>
      </c>
      <c r="AA32">
        <f t="shared" si="2"/>
        <v>0.24772957464735462</v>
      </c>
    </row>
    <row r="33" spans="1:27" x14ac:dyDescent="0.3">
      <c r="A33" s="4">
        <v>2018</v>
      </c>
      <c r="B33" s="5">
        <v>0.19311111111111112</v>
      </c>
      <c r="C33" s="5">
        <v>0.55407692307692313</v>
      </c>
      <c r="D33" s="5">
        <v>0.61780000000000002</v>
      </c>
      <c r="E33" s="5">
        <v>0.90782608695652167</v>
      </c>
      <c r="F33" s="5">
        <v>0.73150000000000015</v>
      </c>
      <c r="G33" s="5">
        <v>0.15166666666666667</v>
      </c>
      <c r="H33" s="5">
        <v>1.2266666666666666</v>
      </c>
      <c r="I33" s="5">
        <v>1.2585000000000002</v>
      </c>
      <c r="J33" s="5">
        <v>0.18866666666666665</v>
      </c>
      <c r="K33" s="5">
        <v>1.2773999999999999</v>
      </c>
      <c r="L33" s="5">
        <v>0.4965</v>
      </c>
      <c r="M33" s="5">
        <v>1.387142857142857</v>
      </c>
      <c r="N33" s="5">
        <v>0.63066666666666682</v>
      </c>
      <c r="O33" s="5">
        <v>0.92924999999999991</v>
      </c>
      <c r="P33" s="5">
        <v>0.41080000000000005</v>
      </c>
      <c r="Q33" s="5">
        <v>0.57014285714285717</v>
      </c>
      <c r="R33" s="5">
        <v>0.24183333333333334</v>
      </c>
      <c r="S33" s="5">
        <v>0.91272727272727283</v>
      </c>
      <c r="T33" s="5">
        <v>0.60180000000000011</v>
      </c>
      <c r="U33" s="5">
        <v>0.628</v>
      </c>
      <c r="V33">
        <f t="shared" si="0"/>
        <v>0.34685079365079369</v>
      </c>
      <c r="W33">
        <f t="shared" si="1"/>
        <v>0.1042031062008217</v>
      </c>
      <c r="X33">
        <f t="shared" si="3"/>
        <v>0.64584432234432232</v>
      </c>
      <c r="Y33">
        <f t="shared" si="5"/>
        <v>0.11980894680666369</v>
      </c>
      <c r="Z33">
        <f t="shared" si="4"/>
        <v>1.0047018404990455</v>
      </c>
      <c r="AA33">
        <f t="shared" si="2"/>
        <v>0.12307562813912915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t="s">
        <v>33</v>
      </c>
      <c r="C2" s="5">
        <v>0.24000000000000005</v>
      </c>
      <c r="D2" s="5" t="s">
        <v>33</v>
      </c>
      <c r="E2" s="5">
        <v>0.98571428571428577</v>
      </c>
      <c r="F2" s="5">
        <v>2.9833333333333338</v>
      </c>
      <c r="G2" s="5" t="s">
        <v>33</v>
      </c>
      <c r="H2" s="5">
        <v>1</v>
      </c>
      <c r="I2" s="5">
        <v>1.05</v>
      </c>
      <c r="J2" s="5" t="s">
        <v>33</v>
      </c>
      <c r="K2" s="5">
        <v>0.49411764705882355</v>
      </c>
      <c r="L2" s="5">
        <v>0.3</v>
      </c>
      <c r="M2" s="15">
        <v>7.2</v>
      </c>
      <c r="N2" s="5">
        <v>0.1</v>
      </c>
      <c r="O2" s="5">
        <v>3.6250000000000004</v>
      </c>
      <c r="P2" s="5">
        <v>0.75</v>
      </c>
      <c r="Q2" s="5">
        <v>0.1</v>
      </c>
      <c r="R2" s="5">
        <v>0.15000000000000002</v>
      </c>
      <c r="S2" s="5">
        <v>4.6999999999999993</v>
      </c>
      <c r="T2" s="5">
        <v>9.9999999999999992E-2</v>
      </c>
      <c r="U2" s="5">
        <v>0.18</v>
      </c>
      <c r="V2" t="str">
        <f>IF(COUNT($B2,$G2,$J2,$N2,$Q2)&gt;2.9,(AVERAGE($B2,$G2,$J2,$N2,$Q2)),"")</f>
        <v/>
      </c>
      <c r="W2" t="str">
        <f>IF(COUNT($B2,$G2,$J2,$N2,$Q2)&gt;2.9,(STDEV($B2,$G2,$J2,$N2,$Q2))/(SQRT(COUNT(B2,G2,J2,N2,Q2))),"")</f>
        <v/>
      </c>
      <c r="X2">
        <f>IF(COUNT($C2,$D2,$F2,$K2,$L2,$R2,$T2)&gt;3.9,(AVERAGE($C2,$D2,$F2,$K2,$L2,$R2,$T2)),"")</f>
        <v>0.71124183006535968</v>
      </c>
      <c r="Y2">
        <f>IF(COUNT($C2,$D2,$F2,$K2,$L2,$R2,$T2)&gt;3.9,(STDEV($C2,$D2,$F2,$K2,$L2,$R2,$T2))/(SQRT(COUNT($C2,$D2,$F2,$K2,$L2,$R2,$T2))),"")</f>
        <v>0.45786971880308197</v>
      </c>
      <c r="Z2">
        <f>IF(COUNT($E2,$H2,$I2,$M2,$O2,$P2,$S2)&gt;3.9,(AVERAGE($E2,$H2,$I2,$M2,$O2,$P2,$S2)),"")</f>
        <v>2.7586734693877548</v>
      </c>
      <c r="AA2">
        <f>IF(COUNT($E2,$H2,$I2,$M2,$O2,$P2,$S2)&gt;3.9,(STDEV($E2,$H2,$I2,$M2,$O2,$P2,$S2))/(SQRT(COUNT($E2,$H2,$I2,$M2,$O2,$P2,$S2))),"")</f>
        <v>0.94409571848931717</v>
      </c>
    </row>
    <row r="3" spans="1:27" x14ac:dyDescent="0.3">
      <c r="A3" s="4">
        <v>1988</v>
      </c>
      <c r="B3" s="5" t="s">
        <v>33</v>
      </c>
      <c r="C3" s="5" t="s">
        <v>33</v>
      </c>
      <c r="D3" s="5" t="s">
        <v>33</v>
      </c>
      <c r="E3" s="5">
        <v>0.2</v>
      </c>
      <c r="F3" s="5">
        <v>3.6235294117647063</v>
      </c>
      <c r="G3" s="5" t="s">
        <v>33</v>
      </c>
      <c r="H3" s="5">
        <v>3.9</v>
      </c>
      <c r="I3" s="5">
        <v>1.5</v>
      </c>
      <c r="J3" s="5">
        <v>0.2</v>
      </c>
      <c r="K3" s="5">
        <v>0.28333333333333338</v>
      </c>
      <c r="L3" s="5">
        <v>0.45</v>
      </c>
      <c r="M3" s="5">
        <v>0.6</v>
      </c>
      <c r="N3" s="5">
        <v>0.27142857142857141</v>
      </c>
      <c r="O3" s="5">
        <v>3.75</v>
      </c>
      <c r="P3" s="5">
        <v>1.4666666666666668</v>
      </c>
      <c r="Q3" s="5">
        <v>0.1</v>
      </c>
      <c r="R3" s="5">
        <v>1.02</v>
      </c>
      <c r="S3" s="5">
        <v>4.05</v>
      </c>
      <c r="T3" s="5">
        <v>9.9999999999999992E-2</v>
      </c>
      <c r="U3" s="5">
        <v>0.75</v>
      </c>
      <c r="V3">
        <f>IF(COUNT($B3,$G3,$J3,$N3,$Q3)&gt;2.9,(AVERAGE($B3,$G3,$J3,$N3,$Q3)),"")</f>
        <v>0.19047619047619047</v>
      </c>
      <c r="W3">
        <f t="shared" ref="W3:W33" si="0">IF(COUNT($B3,$G3,$J3,$N3,$Q3)&gt;2.9,(STDEV($B3,$G3,$J3,$N3,$Q3))/(SQRT(COUNT(B3,G3,J3,N3,Q3))),"")</f>
        <v>4.9715745280526455E-2</v>
      </c>
      <c r="X3">
        <f t="shared" ref="X3:X33" si="1">IF(COUNT($C3,$D3,$F3,$K3,$L3,$R3,$T3)&gt;3.9,(AVERAGE($C3,$D3,$F3,$K3,$L3,$R3,$T3)),"")</f>
        <v>1.0953725490196078</v>
      </c>
      <c r="Y3">
        <f t="shared" ref="Y3:Y33" si="2">IF(COUNT($C3,$D3,$F3,$K3,$L3,$R3,$T3)&gt;3.9,(STDEV($C3,$D3,$F3,$K3,$L3,$R3,$T3))/(SQRT(COUNT($C3,$D3,$F3,$K3,$L3,$R3,$T3))),"")</f>
        <v>0.65053585873390141</v>
      </c>
      <c r="Z3">
        <f t="shared" ref="Z3:Z33" si="3">IF(COUNT($E3,$H3,$I3,$M3,$O3,$P3,$S3)&gt;3.9,(AVERAGE($E3,$H3,$I3,$M3,$O3,$P3,$S3)),"")</f>
        <v>2.2095238095238092</v>
      </c>
      <c r="AA3">
        <f t="shared" ref="AA3:AA33" si="4">IF(COUNT($E3,$H3,$I3,$M3,$O3,$P3,$S3)&gt;3.9,(STDEV($E3,$H3,$I3,$M3,$O3,$P3,$S3))/(SQRT(COUNT($E3,$H3,$I3,$M3,$O3,$P3,$S3))),"")</f>
        <v>0.62301385097235318</v>
      </c>
    </row>
    <row r="4" spans="1:27" x14ac:dyDescent="0.3">
      <c r="A4" s="4">
        <v>1989</v>
      </c>
      <c r="B4" s="5">
        <v>0.1</v>
      </c>
      <c r="C4" s="5">
        <v>0.2</v>
      </c>
      <c r="D4" s="5" t="s">
        <v>33</v>
      </c>
      <c r="E4" s="5">
        <v>1.9</v>
      </c>
      <c r="F4" s="5">
        <v>3.4736842105263164</v>
      </c>
      <c r="G4" s="5" t="s">
        <v>33</v>
      </c>
      <c r="H4" s="5">
        <v>3.2</v>
      </c>
      <c r="I4" s="5">
        <v>3.1</v>
      </c>
      <c r="J4" s="5">
        <v>0.15000000000000002</v>
      </c>
      <c r="K4" s="5">
        <v>0.4055555555555555</v>
      </c>
      <c r="L4" s="5" t="s">
        <v>33</v>
      </c>
      <c r="M4" s="5" t="s">
        <v>33</v>
      </c>
      <c r="N4" s="5">
        <v>0.15999999999999998</v>
      </c>
      <c r="O4" s="5">
        <v>3.3</v>
      </c>
      <c r="P4" s="5">
        <v>0.40000000000000008</v>
      </c>
      <c r="Q4" s="5">
        <v>0.2</v>
      </c>
      <c r="R4" s="5">
        <v>0.1</v>
      </c>
      <c r="S4" s="5">
        <v>2.8000000000000003</v>
      </c>
      <c r="T4" s="5">
        <v>0.20217391304347831</v>
      </c>
      <c r="U4" s="5">
        <v>0.22500000000000003</v>
      </c>
      <c r="V4">
        <f t="shared" ref="V4:V33" si="5">IF(COUNT($B4,$G4,$J4,$N4,$Q4)&gt;2.9,(AVERAGE($B4,$G4,$J4,$N4,$Q4)),"")</f>
        <v>0.1525</v>
      </c>
      <c r="W4">
        <f t="shared" si="0"/>
        <v>2.056493779875513E-2</v>
      </c>
      <c r="X4">
        <f t="shared" si="1"/>
        <v>0.87628273582506999</v>
      </c>
      <c r="Y4">
        <f t="shared" si="2"/>
        <v>0.65124781875610827</v>
      </c>
      <c r="Z4">
        <f t="shared" si="3"/>
        <v>2.4500000000000002</v>
      </c>
      <c r="AA4">
        <f t="shared" si="4"/>
        <v>0.45952874411364791</v>
      </c>
    </row>
    <row r="5" spans="1:27" x14ac:dyDescent="0.3">
      <c r="A5" s="4">
        <v>1990</v>
      </c>
      <c r="B5" s="5">
        <v>0.16666666666666666</v>
      </c>
      <c r="C5" s="5" t="s">
        <v>33</v>
      </c>
      <c r="D5" s="5" t="s">
        <v>33</v>
      </c>
      <c r="E5" s="5" t="s">
        <v>33</v>
      </c>
      <c r="F5" s="5" t="s">
        <v>33</v>
      </c>
      <c r="G5" s="5" t="s">
        <v>33</v>
      </c>
      <c r="H5" s="5" t="s">
        <v>33</v>
      </c>
      <c r="I5" s="5">
        <v>1.3900000000000001</v>
      </c>
      <c r="J5" s="5" t="s">
        <v>33</v>
      </c>
      <c r="K5" s="5">
        <v>0.66129032258064502</v>
      </c>
      <c r="L5" s="5" t="s">
        <v>33</v>
      </c>
      <c r="M5" s="5" t="s">
        <v>33</v>
      </c>
      <c r="N5" s="5">
        <v>0.11249999999999999</v>
      </c>
      <c r="O5" s="5" t="s">
        <v>33</v>
      </c>
      <c r="P5" s="5">
        <v>0.65000000000000013</v>
      </c>
      <c r="Q5" s="5" t="s">
        <v>33</v>
      </c>
      <c r="R5" s="5" t="s">
        <v>33</v>
      </c>
      <c r="S5" s="5" t="s">
        <v>33</v>
      </c>
      <c r="T5" s="5">
        <v>0.30625000000000002</v>
      </c>
      <c r="U5" s="5" t="s">
        <v>33</v>
      </c>
      <c r="V5" t="str">
        <f t="shared" si="5"/>
        <v/>
      </c>
      <c r="W5" t="str">
        <f t="shared" si="0"/>
        <v/>
      </c>
      <c r="X5" t="str">
        <f t="shared" si="1"/>
        <v/>
      </c>
      <c r="Y5" t="str">
        <f t="shared" si="2"/>
        <v/>
      </c>
      <c r="Z5" t="str">
        <f t="shared" si="3"/>
        <v/>
      </c>
      <c r="AA5" t="str">
        <f t="shared" si="4"/>
        <v/>
      </c>
    </row>
    <row r="6" spans="1:27" x14ac:dyDescent="0.3">
      <c r="A6" s="4">
        <v>1991</v>
      </c>
      <c r="B6" s="5">
        <v>0.35</v>
      </c>
      <c r="C6" s="5" t="s">
        <v>33</v>
      </c>
      <c r="D6" s="5" t="s">
        <v>33</v>
      </c>
      <c r="E6" s="5" t="s">
        <v>33</v>
      </c>
      <c r="F6" s="5" t="s">
        <v>33</v>
      </c>
      <c r="G6" s="5" t="s">
        <v>33</v>
      </c>
      <c r="H6" s="5">
        <v>1.6000000000000003</v>
      </c>
      <c r="I6" s="5">
        <v>0.56666666666666676</v>
      </c>
      <c r="J6" s="5" t="s">
        <v>33</v>
      </c>
      <c r="K6" s="5">
        <v>0.72499999999999998</v>
      </c>
      <c r="L6" s="5" t="s">
        <v>33</v>
      </c>
      <c r="M6" s="15">
        <v>8.1666666666666661</v>
      </c>
      <c r="N6" s="5">
        <v>0.30000000000000004</v>
      </c>
      <c r="O6" s="5" t="s">
        <v>33</v>
      </c>
      <c r="P6" s="5">
        <v>0.80000000000000016</v>
      </c>
      <c r="Q6" s="5" t="s">
        <v>33</v>
      </c>
      <c r="R6" s="5" t="s">
        <v>33</v>
      </c>
      <c r="S6" s="5">
        <v>2.2999999999999998</v>
      </c>
      <c r="T6" s="5" t="s">
        <v>33</v>
      </c>
      <c r="U6" s="5" t="s">
        <v>33</v>
      </c>
      <c r="V6" t="str">
        <f t="shared" si="5"/>
        <v/>
      </c>
      <c r="W6" t="str">
        <f t="shared" si="0"/>
        <v/>
      </c>
      <c r="X6" t="str">
        <f t="shared" si="1"/>
        <v/>
      </c>
      <c r="Y6" t="str">
        <f t="shared" si="2"/>
        <v/>
      </c>
      <c r="Z6">
        <f>IF(COUNT($E6,$H6,$I6,$M6,$O6,$P6,$S6)&gt;3.9,(AVERAGE($E6,$H6,$I6,$M6,$O6,$P6,$S6)),"")</f>
        <v>2.6866666666666665</v>
      </c>
      <c r="AA6">
        <f t="shared" si="4"/>
        <v>1.4038280996380335</v>
      </c>
    </row>
    <row r="7" spans="1:27" x14ac:dyDescent="0.3">
      <c r="A7" s="4">
        <v>1992</v>
      </c>
      <c r="B7" s="5">
        <v>0.1</v>
      </c>
      <c r="C7" s="5">
        <v>0.23333333333333331</v>
      </c>
      <c r="D7" s="5" t="s">
        <v>33</v>
      </c>
      <c r="E7" s="5">
        <v>0.39999999999999997</v>
      </c>
      <c r="F7" s="5">
        <v>2.7096774193548394</v>
      </c>
      <c r="G7" s="5" t="s">
        <v>33</v>
      </c>
      <c r="H7" s="5" t="s">
        <v>33</v>
      </c>
      <c r="I7" s="5" t="s">
        <v>33</v>
      </c>
      <c r="J7" s="5">
        <v>0.3</v>
      </c>
      <c r="K7" s="5" t="s">
        <v>33</v>
      </c>
      <c r="L7" s="5">
        <v>0.2</v>
      </c>
      <c r="M7" s="5">
        <v>3.8499999999999996</v>
      </c>
      <c r="N7" s="5" t="s">
        <v>33</v>
      </c>
      <c r="O7" s="5">
        <v>4.55</v>
      </c>
      <c r="P7" s="5">
        <v>0.5</v>
      </c>
      <c r="Q7" s="5" t="s">
        <v>33</v>
      </c>
      <c r="R7" s="5" t="s">
        <v>33</v>
      </c>
      <c r="S7" s="5">
        <v>3.9</v>
      </c>
      <c r="T7" s="5">
        <v>0.33750000000000002</v>
      </c>
      <c r="U7" s="5" t="s">
        <v>33</v>
      </c>
      <c r="V7" t="str">
        <f t="shared" si="5"/>
        <v/>
      </c>
      <c r="W7" t="str">
        <f t="shared" si="0"/>
        <v/>
      </c>
      <c r="X7">
        <f t="shared" si="1"/>
        <v>0.87012768817204322</v>
      </c>
      <c r="Y7">
        <f t="shared" si="2"/>
        <v>0.61388202154481941</v>
      </c>
      <c r="Z7">
        <f t="shared" si="3"/>
        <v>2.64</v>
      </c>
      <c r="AA7">
        <f t="shared" si="4"/>
        <v>0.90269042312411818</v>
      </c>
    </row>
    <row r="8" spans="1:27" x14ac:dyDescent="0.3">
      <c r="A8" s="4">
        <v>1993</v>
      </c>
      <c r="B8" s="5"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c r="T8" s="5" t="s">
        <v>33</v>
      </c>
      <c r="U8" s="5" t="s">
        <v>33</v>
      </c>
      <c r="V8" t="str">
        <f t="shared" si="5"/>
        <v/>
      </c>
      <c r="W8" t="str">
        <f t="shared" si="0"/>
        <v/>
      </c>
      <c r="X8" t="str">
        <f t="shared" si="1"/>
        <v/>
      </c>
      <c r="Y8" t="str">
        <f t="shared" si="2"/>
        <v/>
      </c>
      <c r="Z8" t="str">
        <f t="shared" si="3"/>
        <v/>
      </c>
      <c r="AA8" t="str">
        <f t="shared" si="4"/>
        <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5"/>
        <v/>
      </c>
      <c r="W9" t="str">
        <f t="shared" si="0"/>
        <v/>
      </c>
      <c r="X9" t="str">
        <f t="shared" si="1"/>
        <v/>
      </c>
      <c r="Y9" t="str">
        <f t="shared" si="2"/>
        <v/>
      </c>
      <c r="Z9" t="str">
        <f t="shared" si="3"/>
        <v/>
      </c>
      <c r="AA9" t="str">
        <f t="shared" si="4"/>
        <v/>
      </c>
    </row>
    <row r="10" spans="1:27" x14ac:dyDescent="0.3">
      <c r="A10" s="4">
        <v>1995</v>
      </c>
      <c r="B10" s="5"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T10" s="5" t="s">
        <v>33</v>
      </c>
      <c r="U10" s="5" t="s">
        <v>33</v>
      </c>
      <c r="V10" t="str">
        <f t="shared" si="5"/>
        <v/>
      </c>
      <c r="W10" t="str">
        <f t="shared" si="0"/>
        <v/>
      </c>
      <c r="X10" t="str">
        <f t="shared" si="1"/>
        <v/>
      </c>
      <c r="Y10" t="str">
        <f t="shared" si="2"/>
        <v/>
      </c>
      <c r="Z10" t="str">
        <f t="shared" si="3"/>
        <v/>
      </c>
      <c r="AA10" t="str">
        <f t="shared" si="4"/>
        <v/>
      </c>
    </row>
    <row r="11" spans="1:27" x14ac:dyDescent="0.3">
      <c r="A11" s="4">
        <v>1996</v>
      </c>
      <c r="B11" s="5" t="s">
        <v>33</v>
      </c>
      <c r="C11" s="5" t="s">
        <v>33</v>
      </c>
      <c r="D11" s="5" t="s">
        <v>33</v>
      </c>
      <c r="E11" s="5" t="s">
        <v>33</v>
      </c>
      <c r="F11" s="5">
        <v>2.99</v>
      </c>
      <c r="G11" s="5" t="s">
        <v>33</v>
      </c>
      <c r="H11" s="5" t="s">
        <v>33</v>
      </c>
      <c r="I11" s="5" t="s">
        <v>33</v>
      </c>
      <c r="J11" s="5">
        <v>0.376</v>
      </c>
      <c r="K11" s="5" t="s">
        <v>33</v>
      </c>
      <c r="L11" s="5" t="s">
        <v>33</v>
      </c>
      <c r="M11" s="5" t="s">
        <v>33</v>
      </c>
      <c r="N11" s="5" t="s">
        <v>33</v>
      </c>
      <c r="O11" s="5" t="s">
        <v>33</v>
      </c>
      <c r="P11" s="5" t="s">
        <v>33</v>
      </c>
      <c r="Q11" s="5">
        <v>0.25290909090909092</v>
      </c>
      <c r="R11" s="5" t="s">
        <v>33</v>
      </c>
      <c r="S11" s="5" t="s">
        <v>33</v>
      </c>
      <c r="T11" s="5" t="s">
        <v>33</v>
      </c>
      <c r="U11" s="5" t="s">
        <v>33</v>
      </c>
      <c r="V11" t="str">
        <f t="shared" si="5"/>
        <v/>
      </c>
      <c r="W11" t="str">
        <f t="shared" si="0"/>
        <v/>
      </c>
      <c r="X11" t="str">
        <f t="shared" si="1"/>
        <v/>
      </c>
      <c r="Y11" t="str">
        <f t="shared" si="2"/>
        <v/>
      </c>
      <c r="Z11" t="str">
        <f t="shared" si="3"/>
        <v/>
      </c>
      <c r="AA11" t="str">
        <f t="shared" si="4"/>
        <v/>
      </c>
    </row>
    <row r="12" spans="1:27" x14ac:dyDescent="0.3">
      <c r="A12" s="4">
        <v>1997</v>
      </c>
      <c r="B12" s="5">
        <v>5.0000000000000001E-3</v>
      </c>
      <c r="C12" s="5">
        <v>0.13600000000000001</v>
      </c>
      <c r="D12" s="5">
        <v>1.59</v>
      </c>
      <c r="E12" s="5">
        <v>0.58399999999999996</v>
      </c>
      <c r="F12" s="5">
        <v>2.5999999999999996</v>
      </c>
      <c r="G12" s="5">
        <v>1.7999999999999999E-2</v>
      </c>
      <c r="H12" s="5">
        <v>2.63</v>
      </c>
      <c r="I12" s="5">
        <v>1.63</v>
      </c>
      <c r="J12" s="5">
        <v>8.6500000000000007E-2</v>
      </c>
      <c r="K12" s="5">
        <v>0.7643823529411764</v>
      </c>
      <c r="L12" s="5">
        <v>5.0000000000000001E-3</v>
      </c>
      <c r="M12" s="5">
        <v>2.4450000000000003</v>
      </c>
      <c r="N12" s="5">
        <v>9.1874999999999998E-2</v>
      </c>
      <c r="O12" s="5">
        <v>2.3250000000000002</v>
      </c>
      <c r="P12" s="5">
        <v>1.4163333333333334</v>
      </c>
      <c r="Q12" s="5">
        <v>6.9137931034482694E-2</v>
      </c>
      <c r="R12" s="5">
        <v>3.0333333333333337E-2</v>
      </c>
      <c r="S12" s="5" t="s">
        <v>33</v>
      </c>
      <c r="T12" s="5">
        <v>4.9999999999999992E-3</v>
      </c>
      <c r="U12" s="5" t="s">
        <v>33</v>
      </c>
      <c r="V12">
        <f>IF(COUNT($B12,$G12,$J12,$N12,$Q12)&gt;2.9,(AVERAGE($B12,$G12,$J12,$N12,$Q12)),"")</f>
        <v>5.4102586206896543E-2</v>
      </c>
      <c r="W12">
        <f t="shared" si="0"/>
        <v>1.7912104791670248E-2</v>
      </c>
      <c r="X12">
        <f t="shared" si="1"/>
        <v>0.73295938375350123</v>
      </c>
      <c r="Y12">
        <f t="shared" si="2"/>
        <v>0.38207579293508215</v>
      </c>
      <c r="Z12">
        <f t="shared" si="3"/>
        <v>1.8383888888888891</v>
      </c>
      <c r="AA12">
        <f t="shared" si="4"/>
        <v>0.31761947202957425</v>
      </c>
    </row>
    <row r="13" spans="1:27" x14ac:dyDescent="0.3">
      <c r="A13" s="4">
        <v>1998</v>
      </c>
      <c r="B13" s="5"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c r="T13" s="5" t="s">
        <v>33</v>
      </c>
      <c r="U13" s="5" t="s">
        <v>33</v>
      </c>
      <c r="V13" t="str">
        <f t="shared" si="5"/>
        <v/>
      </c>
      <c r="W13" t="str">
        <f t="shared" si="0"/>
        <v/>
      </c>
      <c r="X13" t="str">
        <f t="shared" si="1"/>
        <v/>
      </c>
      <c r="Y13" t="str">
        <f t="shared" si="2"/>
        <v/>
      </c>
      <c r="Z13" t="str">
        <f t="shared" si="3"/>
        <v/>
      </c>
      <c r="AA13" t="str">
        <f t="shared" si="4"/>
        <v/>
      </c>
    </row>
    <row r="14" spans="1:27" x14ac:dyDescent="0.3">
      <c r="A14" s="4">
        <v>1999</v>
      </c>
      <c r="B14" s="5">
        <v>0.09</v>
      </c>
      <c r="C14" s="5">
        <v>0.17</v>
      </c>
      <c r="D14" s="5">
        <v>1.2</v>
      </c>
      <c r="E14" s="5">
        <v>2.5000000000000001E-2</v>
      </c>
      <c r="F14" s="5">
        <v>4.38375</v>
      </c>
      <c r="G14" s="5">
        <v>5.7499999999999996E-2</v>
      </c>
      <c r="H14" s="5" t="s">
        <v>33</v>
      </c>
      <c r="I14" s="5" t="s">
        <v>33</v>
      </c>
      <c r="J14" s="5">
        <v>8.7999999999999995E-2</v>
      </c>
      <c r="K14" s="5">
        <v>2.4999999999999998E-2</v>
      </c>
      <c r="L14" s="5">
        <v>0.28999999999999998</v>
      </c>
      <c r="M14" s="5" t="s">
        <v>33</v>
      </c>
      <c r="N14" s="5">
        <v>4.1250000000000016E-2</v>
      </c>
      <c r="O14" s="5">
        <v>3.2</v>
      </c>
      <c r="P14" s="5">
        <v>0.76500000000000001</v>
      </c>
      <c r="Q14" s="5">
        <v>8.785714285714287E-2</v>
      </c>
      <c r="R14" s="5">
        <v>0.17499999999999999</v>
      </c>
      <c r="S14" s="5" t="s">
        <v>33</v>
      </c>
      <c r="T14" s="5">
        <v>5.6500000000000015E-2</v>
      </c>
      <c r="U14" s="5">
        <v>2.5000000000000001E-2</v>
      </c>
      <c r="V14">
        <f t="shared" si="5"/>
        <v>7.2921428571428568E-2</v>
      </c>
      <c r="W14">
        <f>IF(COUNT($B14,$G14,$J14,$N14,$Q14)&gt;2.9,(STDEV($B14,$G14,$J14,$N14,$Q14))/(SQRT(COUNT(B14,G14,J14,N14,Q14))),"")</f>
        <v>9.9574502924458918E-3</v>
      </c>
      <c r="X14">
        <f t="shared" si="1"/>
        <v>0.90003571428571427</v>
      </c>
      <c r="Y14">
        <f t="shared" si="2"/>
        <v>0.60028279652120609</v>
      </c>
      <c r="Z14" t="str">
        <f t="shared" si="3"/>
        <v/>
      </c>
      <c r="AA14" t="str">
        <f t="shared" si="4"/>
        <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5"/>
        <v/>
      </c>
      <c r="W15" t="str">
        <f t="shared" si="0"/>
        <v/>
      </c>
      <c r="X15" t="str">
        <f t="shared" si="1"/>
        <v/>
      </c>
      <c r="Y15" t="str">
        <f t="shared" si="2"/>
        <v/>
      </c>
      <c r="Z15" t="str">
        <f t="shared" si="3"/>
        <v/>
      </c>
      <c r="AA15" t="str">
        <f t="shared" si="4"/>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5"/>
        <v/>
      </c>
      <c r="W16" t="str">
        <f t="shared" si="0"/>
        <v/>
      </c>
      <c r="X16" t="str">
        <f t="shared" si="1"/>
        <v/>
      </c>
      <c r="Y16" t="str">
        <f t="shared" si="2"/>
        <v/>
      </c>
      <c r="Z16" t="str">
        <f t="shared" si="3"/>
        <v/>
      </c>
      <c r="AA16" t="str">
        <f t="shared" si="4"/>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5"/>
        <v/>
      </c>
      <c r="W17" t="str">
        <f t="shared" si="0"/>
        <v/>
      </c>
      <c r="X17" t="str">
        <f t="shared" si="1"/>
        <v/>
      </c>
      <c r="Y17" t="str">
        <f t="shared" si="2"/>
        <v/>
      </c>
      <c r="Z17" t="str">
        <f t="shared" si="3"/>
        <v/>
      </c>
      <c r="AA17" t="str">
        <f t="shared" si="4"/>
        <v/>
      </c>
    </row>
    <row r="18" spans="1:27" x14ac:dyDescent="0.3">
      <c r="A18" s="4">
        <v>2003</v>
      </c>
      <c r="B18" s="5" t="s">
        <v>33</v>
      </c>
      <c r="C18" s="5" t="s">
        <v>33</v>
      </c>
      <c r="D18" s="5" t="s">
        <v>33</v>
      </c>
      <c r="E18" s="5" t="s">
        <v>33</v>
      </c>
      <c r="F18" s="5" t="s">
        <v>33</v>
      </c>
      <c r="G18" s="5" t="s">
        <v>33</v>
      </c>
      <c r="H18" s="5" t="s">
        <v>33</v>
      </c>
      <c r="I18" s="5" t="s">
        <v>33</v>
      </c>
      <c r="J18" s="5" t="s">
        <v>33</v>
      </c>
      <c r="K18" s="5">
        <v>0.43737500000000001</v>
      </c>
      <c r="L18" s="5" t="s">
        <v>33</v>
      </c>
      <c r="M18" s="5" t="s">
        <v>33</v>
      </c>
      <c r="N18" s="5" t="s">
        <v>33</v>
      </c>
      <c r="O18" s="5" t="s">
        <v>33</v>
      </c>
      <c r="P18" s="5" t="s">
        <v>33</v>
      </c>
      <c r="Q18" s="5" t="s">
        <v>33</v>
      </c>
      <c r="R18" s="5" t="s">
        <v>33</v>
      </c>
      <c r="S18" s="5" t="s">
        <v>33</v>
      </c>
      <c r="T18" s="5" t="s">
        <v>33</v>
      </c>
      <c r="U18" s="5" t="s">
        <v>33</v>
      </c>
      <c r="V18" t="str">
        <f t="shared" si="5"/>
        <v/>
      </c>
      <c r="W18" t="str">
        <f t="shared" si="0"/>
        <v/>
      </c>
      <c r="X18" t="str">
        <f t="shared" si="1"/>
        <v/>
      </c>
      <c r="Y18" t="str">
        <f t="shared" si="2"/>
        <v/>
      </c>
      <c r="Z18" t="str">
        <f t="shared" si="3"/>
        <v/>
      </c>
      <c r="AA18" t="str">
        <f t="shared" si="4"/>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5"/>
        <v/>
      </c>
      <c r="W19" t="str">
        <f t="shared" si="0"/>
        <v/>
      </c>
      <c r="X19" t="str">
        <f t="shared" si="1"/>
        <v/>
      </c>
      <c r="Y19" t="str">
        <f t="shared" si="2"/>
        <v/>
      </c>
      <c r="Z19" t="str">
        <f t="shared" si="3"/>
        <v/>
      </c>
      <c r="AA19" t="str">
        <f t="shared" si="4"/>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5"/>
        <v/>
      </c>
      <c r="W20" t="str">
        <f t="shared" si="0"/>
        <v/>
      </c>
      <c r="X20" t="str">
        <f t="shared" si="1"/>
        <v/>
      </c>
      <c r="Y20" t="str">
        <f t="shared" si="2"/>
        <v/>
      </c>
      <c r="Z20" t="str">
        <f t="shared" si="3"/>
        <v/>
      </c>
      <c r="AA20" t="str">
        <f t="shared" si="4"/>
        <v/>
      </c>
    </row>
    <row r="21" spans="1:27" x14ac:dyDescent="0.3">
      <c r="A21" s="4">
        <v>2006</v>
      </c>
      <c r="B21" s="5" t="s">
        <v>33</v>
      </c>
      <c r="C21" s="5">
        <v>4.3333333333333335E-2</v>
      </c>
      <c r="D21" s="5" t="s">
        <v>33</v>
      </c>
      <c r="E21" s="5" t="s">
        <v>33</v>
      </c>
      <c r="F21" s="5" t="s">
        <v>33</v>
      </c>
      <c r="G21" s="5" t="s">
        <v>33</v>
      </c>
      <c r="H21" s="5" t="s">
        <v>33</v>
      </c>
      <c r="I21" s="5" t="s">
        <v>33</v>
      </c>
      <c r="J21" s="5" t="s">
        <v>33</v>
      </c>
      <c r="K21" s="5" t="s">
        <v>33</v>
      </c>
      <c r="L21" s="5">
        <v>0.11285714285714286</v>
      </c>
      <c r="M21" s="5">
        <v>0.78200000000000003</v>
      </c>
      <c r="N21" s="5" t="s">
        <v>33</v>
      </c>
      <c r="O21" s="5">
        <v>1.73</v>
      </c>
      <c r="P21" s="5">
        <v>0.43374999999999997</v>
      </c>
      <c r="Q21" s="5" t="s">
        <v>33</v>
      </c>
      <c r="R21" s="5">
        <v>0.01</v>
      </c>
      <c r="S21" s="5">
        <v>1.6928571428571428</v>
      </c>
      <c r="T21" s="5" t="s">
        <v>33</v>
      </c>
      <c r="U21" s="5" t="s">
        <v>33</v>
      </c>
      <c r="V21" t="str">
        <f t="shared" si="5"/>
        <v/>
      </c>
      <c r="W21" t="str">
        <f t="shared" si="0"/>
        <v/>
      </c>
      <c r="X21" t="str">
        <f t="shared" si="1"/>
        <v/>
      </c>
      <c r="Y21" t="str">
        <f t="shared" si="2"/>
        <v/>
      </c>
      <c r="Z21">
        <f>IF(COUNT($E21,$H21,$I21,$M21,$O21,$P21,$S21)&gt;3.9,(AVERAGE($E21,$H21,$I21,$M21,$O21,$P21,$S21)),"")</f>
        <v>1.1596517857142856</v>
      </c>
      <c r="AA21">
        <f t="shared" si="4"/>
        <v>0.32649136182819133</v>
      </c>
    </row>
    <row r="22" spans="1:27" x14ac:dyDescent="0.3">
      <c r="A22" s="4">
        <v>2007</v>
      </c>
      <c r="B22" s="5">
        <v>0.01</v>
      </c>
      <c r="C22" s="5">
        <v>8.0000000000000002E-3</v>
      </c>
      <c r="D22" s="5">
        <v>0.67400000000000004</v>
      </c>
      <c r="E22" s="5">
        <v>8.0000000000000002E-3</v>
      </c>
      <c r="F22" s="5">
        <v>0.23400000000000001</v>
      </c>
      <c r="G22" s="5">
        <v>8.2500000000000004E-3</v>
      </c>
      <c r="H22" s="5">
        <v>8.0000000000000002E-3</v>
      </c>
      <c r="I22" s="5">
        <v>8.0000000000000002E-3</v>
      </c>
      <c r="J22" s="5">
        <v>8.0000000000000002E-3</v>
      </c>
      <c r="K22" s="5">
        <v>0.01</v>
      </c>
      <c r="L22" s="5">
        <v>8.0000000000000002E-3</v>
      </c>
      <c r="M22" s="5">
        <v>8.0000000000000002E-3</v>
      </c>
      <c r="N22" s="5">
        <v>8.0000000000000002E-3</v>
      </c>
      <c r="O22" s="5" t="s">
        <v>33</v>
      </c>
      <c r="P22" s="5">
        <v>0.73599999999999999</v>
      </c>
      <c r="Q22" s="5">
        <v>8.0000000000000002E-3</v>
      </c>
      <c r="R22" s="5">
        <v>8.0000000000000002E-3</v>
      </c>
      <c r="S22" s="5">
        <v>0.48742857142857143</v>
      </c>
      <c r="T22" s="5">
        <v>8.0000000000000002E-3</v>
      </c>
      <c r="U22" s="5">
        <v>8.0000000000000002E-3</v>
      </c>
      <c r="V22">
        <f t="shared" si="5"/>
        <v>8.4500000000000009E-3</v>
      </c>
      <c r="W22">
        <f t="shared" si="0"/>
        <v>3.9051248379533266E-4</v>
      </c>
      <c r="X22">
        <f t="shared" si="1"/>
        <v>0.13571428571428573</v>
      </c>
      <c r="Y22">
        <f t="shared" si="2"/>
        <v>9.517645624380669E-2</v>
      </c>
      <c r="Z22">
        <f t="shared" si="3"/>
        <v>0.20923809523809522</v>
      </c>
      <c r="AA22">
        <f t="shared" si="4"/>
        <v>0.13125739715684609</v>
      </c>
    </row>
    <row r="23" spans="1:27" x14ac:dyDescent="0.3">
      <c r="A23" s="4">
        <v>2008</v>
      </c>
      <c r="B23" s="5">
        <v>1.7000000000000001E-2</v>
      </c>
      <c r="C23" s="5" t="s">
        <v>33</v>
      </c>
      <c r="D23" s="5">
        <v>1.1675</v>
      </c>
      <c r="E23" s="5">
        <v>2.8714285714285723E-2</v>
      </c>
      <c r="F23" s="5">
        <v>1.96</v>
      </c>
      <c r="G23" s="5">
        <v>1.7000000000000001E-2</v>
      </c>
      <c r="H23" s="5">
        <v>1.56</v>
      </c>
      <c r="I23" s="5">
        <v>0.77999999999999992</v>
      </c>
      <c r="J23" s="5">
        <v>5.9800000000000006E-2</v>
      </c>
      <c r="K23" s="5">
        <v>8.4000000000000005E-2</v>
      </c>
      <c r="L23" s="5">
        <v>3.8166666666666675E-2</v>
      </c>
      <c r="M23" s="5">
        <v>0.5228571428571428</v>
      </c>
      <c r="N23" s="5">
        <v>3.2000000000000001E-2</v>
      </c>
      <c r="O23" s="5">
        <v>2.5979999999999999</v>
      </c>
      <c r="P23" s="5">
        <v>7.7750000000000014E-2</v>
      </c>
      <c r="Q23" s="5">
        <v>1.7000000000000001E-2</v>
      </c>
      <c r="R23" s="5">
        <v>2.9571428571428582E-2</v>
      </c>
      <c r="S23" s="5">
        <v>2.9750000000000001</v>
      </c>
      <c r="T23" s="5">
        <v>6.1285714285714291E-2</v>
      </c>
      <c r="U23" s="5" t="s">
        <v>33</v>
      </c>
      <c r="V23">
        <f t="shared" si="5"/>
        <v>2.8560000000000009E-2</v>
      </c>
      <c r="W23">
        <f t="shared" si="0"/>
        <v>8.3326826412626533E-3</v>
      </c>
      <c r="X23">
        <f t="shared" si="1"/>
        <v>0.55675396825396828</v>
      </c>
      <c r="Y23">
        <f t="shared" si="2"/>
        <v>0.334561875971569</v>
      </c>
      <c r="Z23">
        <f t="shared" si="3"/>
        <v>1.2203316326530611</v>
      </c>
      <c r="AA23">
        <f t="shared" si="4"/>
        <v>0.44981512363586446</v>
      </c>
    </row>
    <row r="24" spans="1:27" x14ac:dyDescent="0.3">
      <c r="A24" s="4">
        <v>2009</v>
      </c>
      <c r="B24" s="5">
        <v>0.80026315789473679</v>
      </c>
      <c r="C24" s="5">
        <v>1.2177999999999998</v>
      </c>
      <c r="D24" s="5">
        <v>4.2145454545454548</v>
      </c>
      <c r="E24" s="5">
        <v>0.65490000000000015</v>
      </c>
      <c r="F24" s="5">
        <v>4.8250000000000002</v>
      </c>
      <c r="G24" s="5">
        <v>0.12586666666666663</v>
      </c>
      <c r="H24" s="6">
        <v>8.1785714285714288</v>
      </c>
      <c r="I24" s="5">
        <v>5.7333333333333334</v>
      </c>
      <c r="J24" s="5">
        <v>0.52000000000000013</v>
      </c>
      <c r="K24" s="5">
        <v>0.24466666666666667</v>
      </c>
      <c r="L24" s="5">
        <v>0.85833333333333328</v>
      </c>
      <c r="M24" s="6">
        <v>12.5557777777778</v>
      </c>
      <c r="N24" s="5">
        <v>0.34234615384615358</v>
      </c>
      <c r="O24" s="6">
        <v>10.3</v>
      </c>
      <c r="P24" s="5">
        <v>2.8953846153846152</v>
      </c>
      <c r="Q24" s="5">
        <v>6.5444444444444458E-2</v>
      </c>
      <c r="R24" s="5">
        <v>0.84941176470588231</v>
      </c>
      <c r="S24" s="6">
        <v>12.441666666666668</v>
      </c>
      <c r="T24" s="5">
        <v>8.5428571428571395E-2</v>
      </c>
      <c r="U24" s="5">
        <v>0.3219999999999999</v>
      </c>
      <c r="V24">
        <f t="shared" si="5"/>
        <v>0.37078408457040035</v>
      </c>
      <c r="W24">
        <f t="shared" si="0"/>
        <v>0.13430249758842566</v>
      </c>
      <c r="X24">
        <f t="shared" si="1"/>
        <v>1.7564551129542725</v>
      </c>
      <c r="Y24">
        <f t="shared" si="2"/>
        <v>0.7312010595327012</v>
      </c>
      <c r="Z24" s="13">
        <f>IF(COUNT($E24,$H24,$I24,$M24,$O24,$P24,$S24)&gt;3.9,(AVERAGE($E24,$H24,$I24,$M24,$O24,$P24,$S24)),"")</f>
        <v>7.5370905459619788</v>
      </c>
      <c r="AA24" s="13">
        <f t="shared" si="4"/>
        <v>1.7556085335394818</v>
      </c>
    </row>
    <row r="25" spans="1:27" x14ac:dyDescent="0.3">
      <c r="A25" s="4">
        <v>2010</v>
      </c>
      <c r="B25" s="5" t="s">
        <v>33</v>
      </c>
      <c r="C25" s="5" t="s">
        <v>33</v>
      </c>
      <c r="D25" s="5" t="s">
        <v>33</v>
      </c>
      <c r="E25" s="5" t="s">
        <v>33</v>
      </c>
      <c r="F25" s="5">
        <v>3.1916666666666664</v>
      </c>
      <c r="G25" s="5" t="s">
        <v>33</v>
      </c>
      <c r="H25" s="5">
        <v>1.8</v>
      </c>
      <c r="I25" s="5">
        <v>1.4</v>
      </c>
      <c r="J25" s="5" t="s">
        <v>33</v>
      </c>
      <c r="K25" s="5">
        <v>0.19279310344827583</v>
      </c>
      <c r="L25" s="5" t="s">
        <v>33</v>
      </c>
      <c r="M25" s="5" t="s">
        <v>33</v>
      </c>
      <c r="N25" s="5">
        <v>3.9E-2</v>
      </c>
      <c r="O25" s="5">
        <v>1.656666666666667</v>
      </c>
      <c r="P25" s="5" t="s">
        <v>33</v>
      </c>
      <c r="Q25" s="5">
        <v>5.1999999999999998E-2</v>
      </c>
      <c r="R25" s="5" t="s">
        <v>33</v>
      </c>
      <c r="S25" s="15">
        <v>6.4066666666666672</v>
      </c>
      <c r="T25" s="5" t="s">
        <v>33</v>
      </c>
      <c r="U25" s="5" t="s">
        <v>33</v>
      </c>
      <c r="V25" t="str">
        <f t="shared" si="5"/>
        <v/>
      </c>
      <c r="W25" t="str">
        <f t="shared" si="0"/>
        <v/>
      </c>
      <c r="X25" t="str">
        <f t="shared" si="1"/>
        <v/>
      </c>
      <c r="Y25" t="str">
        <f t="shared" si="2"/>
        <v/>
      </c>
      <c r="Z25">
        <f>IF(COUNT($E25,$H25,$I25,$M25,$O25,$P25,$S25)&gt;3.9,(AVERAGE($E25,$H25,$I25,$M25,$O25,$P25,$S25)),"")</f>
        <v>2.8158333333333339</v>
      </c>
      <c r="AA25">
        <f t="shared" si="4"/>
        <v>1.1998004270772764</v>
      </c>
    </row>
    <row r="26" spans="1:27" x14ac:dyDescent="0.3">
      <c r="A26" s="4">
        <v>2011</v>
      </c>
      <c r="B26" s="5" t="s">
        <v>33</v>
      </c>
      <c r="C26" s="5">
        <v>4.6625E-2</v>
      </c>
      <c r="D26" s="5" t="s">
        <v>33</v>
      </c>
      <c r="E26" s="5" t="s">
        <v>33</v>
      </c>
      <c r="F26" s="5" t="s">
        <v>33</v>
      </c>
      <c r="G26" s="5" t="s">
        <v>33</v>
      </c>
      <c r="H26" s="5" t="s">
        <v>33</v>
      </c>
      <c r="I26" s="5" t="s">
        <v>33</v>
      </c>
      <c r="J26" s="5" t="s">
        <v>33</v>
      </c>
      <c r="K26" s="5" t="s">
        <v>33</v>
      </c>
      <c r="L26" s="5">
        <v>0.14816666666666667</v>
      </c>
      <c r="M26" s="5" t="s">
        <v>33</v>
      </c>
      <c r="N26" s="5" t="s">
        <v>33</v>
      </c>
      <c r="O26" s="5" t="s">
        <v>33</v>
      </c>
      <c r="P26" s="5">
        <v>0.57625000000000004</v>
      </c>
      <c r="Q26" s="5" t="s">
        <v>33</v>
      </c>
      <c r="R26" s="5">
        <v>8.6285714285714299E-2</v>
      </c>
      <c r="S26" s="5" t="s">
        <v>33</v>
      </c>
      <c r="T26" s="5" t="s">
        <v>33</v>
      </c>
      <c r="U26" s="5" t="s">
        <v>33</v>
      </c>
      <c r="V26" t="str">
        <f t="shared" si="5"/>
        <v/>
      </c>
      <c r="W26" t="str">
        <f t="shared" si="0"/>
        <v/>
      </c>
      <c r="X26" t="str">
        <f t="shared" si="1"/>
        <v/>
      </c>
      <c r="Y26" t="str">
        <f t="shared" si="2"/>
        <v/>
      </c>
      <c r="Z26" t="str">
        <f t="shared" si="3"/>
        <v/>
      </c>
      <c r="AA26" t="str">
        <f t="shared" si="4"/>
        <v/>
      </c>
    </row>
    <row r="27" spans="1:27" x14ac:dyDescent="0.3">
      <c r="A27" s="4">
        <v>2012</v>
      </c>
      <c r="B27" s="5" t="s">
        <v>33</v>
      </c>
      <c r="C27" s="5" t="s">
        <v>33</v>
      </c>
      <c r="D27" s="5">
        <v>0.88600000000000012</v>
      </c>
      <c r="E27" s="5">
        <v>3.4250000000000003E-2</v>
      </c>
      <c r="F27" s="5" t="s">
        <v>33</v>
      </c>
      <c r="G27" s="5" t="s">
        <v>33</v>
      </c>
      <c r="H27" s="5" t="s">
        <v>33</v>
      </c>
      <c r="I27" s="5" t="s">
        <v>33</v>
      </c>
      <c r="J27" s="5" t="s">
        <v>33</v>
      </c>
      <c r="K27" s="5">
        <v>0.17833333333333343</v>
      </c>
      <c r="L27" s="5" t="s">
        <v>33</v>
      </c>
      <c r="M27" s="16">
        <v>9.68</v>
      </c>
      <c r="N27" s="5" t="s">
        <v>33</v>
      </c>
      <c r="O27" s="5">
        <v>2.5125000000000002</v>
      </c>
      <c r="P27" s="5" t="s">
        <v>33</v>
      </c>
      <c r="Q27" s="5" t="s">
        <v>33</v>
      </c>
      <c r="R27" s="5" t="s">
        <v>33</v>
      </c>
      <c r="S27" s="5">
        <v>0.49357142857142861</v>
      </c>
      <c r="T27" s="5">
        <v>1.4999999999999999E-2</v>
      </c>
      <c r="U27" s="5">
        <v>2.1833333333333333E-2</v>
      </c>
      <c r="V27" t="str">
        <f t="shared" si="5"/>
        <v/>
      </c>
      <c r="W27" t="str">
        <f t="shared" si="0"/>
        <v/>
      </c>
      <c r="X27" t="str">
        <f>IF(COUNT($C27,$D27,$F27,$K27,$L27,$R27,$T27)&gt;3.9,(AVERAGE($C27,$D27,$F27,$K27,$L27,$R27,$T27)),"")</f>
        <v/>
      </c>
      <c r="Y27" t="str">
        <f t="shared" si="2"/>
        <v/>
      </c>
      <c r="Z27" s="14">
        <f>IF(COUNT($E27,$H27,$I27,$M27,$O27,$P27,$S27)&gt;3.9,(AVERAGE($E27,$H27,$I27,$M27,$O27,$P27,$S27)),"")</f>
        <v>3.1800803571428569</v>
      </c>
      <c r="AA27" s="14">
        <f t="shared" si="4"/>
        <v>2.2324910928538007</v>
      </c>
    </row>
    <row r="28" spans="1:27" x14ac:dyDescent="0.3">
      <c r="A28" s="4">
        <v>2013</v>
      </c>
      <c r="B28" s="5">
        <v>9.4400000000000012E-2</v>
      </c>
      <c r="C28" s="5">
        <v>5.4600000000000003E-2</v>
      </c>
      <c r="D28" s="5">
        <v>0.18666666666666668</v>
      </c>
      <c r="E28" s="5">
        <v>1.7000000000000001E-2</v>
      </c>
      <c r="F28" s="5">
        <v>1.1199999999999999</v>
      </c>
      <c r="G28" s="5">
        <v>0.14800000000000002</v>
      </c>
      <c r="H28" s="5">
        <v>0.10875000000000001</v>
      </c>
      <c r="I28" s="5" t="s">
        <v>33</v>
      </c>
      <c r="J28" s="5">
        <v>0.20480000000000001</v>
      </c>
      <c r="K28" s="5">
        <v>0.21565384615384617</v>
      </c>
      <c r="L28" s="5">
        <v>0.16</v>
      </c>
      <c r="M28" s="5">
        <v>0.23900000000000002</v>
      </c>
      <c r="N28" s="5">
        <v>0.11714285714285715</v>
      </c>
      <c r="O28" s="5">
        <v>0.91400000000000003</v>
      </c>
      <c r="P28" s="5">
        <v>1.4</v>
      </c>
      <c r="Q28" s="5">
        <v>0.24</v>
      </c>
      <c r="R28" s="5">
        <v>0.13233333333333333</v>
      </c>
      <c r="S28" s="5">
        <v>3.576190476190475</v>
      </c>
      <c r="T28" s="5">
        <v>0.11375</v>
      </c>
      <c r="U28" s="5">
        <v>0.11</v>
      </c>
      <c r="V28">
        <f t="shared" si="5"/>
        <v>0.16086857142857142</v>
      </c>
      <c r="W28">
        <f t="shared" si="0"/>
        <v>2.7099227491060425E-2</v>
      </c>
      <c r="X28">
        <f t="shared" si="1"/>
        <v>0.28328626373626375</v>
      </c>
      <c r="Y28">
        <f t="shared" si="2"/>
        <v>0.1408330325889946</v>
      </c>
      <c r="Z28">
        <f>IF(COUNT($E28,$H28,$I28,$M28,$O28,$P28,$S28)&gt;3.9,(AVERAGE($E28,$H28,$I28,$M28,$O28,$P28,$S28)),"")</f>
        <v>1.0424900793650791</v>
      </c>
      <c r="AA28">
        <f t="shared" si="4"/>
        <v>0.55175651305770157</v>
      </c>
    </row>
    <row r="29" spans="1:27" x14ac:dyDescent="0.3">
      <c r="A29" s="4">
        <v>2014</v>
      </c>
      <c r="B29" s="5">
        <v>5.0000000000000001E-3</v>
      </c>
      <c r="C29" s="5">
        <v>5.0000000000000001E-3</v>
      </c>
      <c r="D29" s="5" t="s">
        <v>33</v>
      </c>
      <c r="E29" s="5">
        <v>5.0000000000000001E-3</v>
      </c>
      <c r="F29" s="5">
        <v>0.7173750000000001</v>
      </c>
      <c r="G29" s="5">
        <v>3.712941176470589E-2</v>
      </c>
      <c r="H29" s="5">
        <v>0.88249999999999995</v>
      </c>
      <c r="I29" s="5">
        <v>5.0000000000000001E-3</v>
      </c>
      <c r="J29" s="5">
        <v>0.27487999999999996</v>
      </c>
      <c r="K29" s="5">
        <v>5.256571428571425E-2</v>
      </c>
      <c r="L29" s="5">
        <v>1.0999999999999999E-2</v>
      </c>
      <c r="M29" s="5">
        <v>1.9300000000000002</v>
      </c>
      <c r="N29" s="5">
        <v>1.1885714285714289E-2</v>
      </c>
      <c r="O29" s="5">
        <v>0.85750000000000004</v>
      </c>
      <c r="P29" s="5">
        <v>0.45800000000000002</v>
      </c>
      <c r="Q29" s="5">
        <v>6.2750000000000002E-3</v>
      </c>
      <c r="R29" s="5">
        <v>5.1999999999999998E-2</v>
      </c>
      <c r="S29" s="5">
        <v>1.04</v>
      </c>
      <c r="T29" s="5">
        <v>1.4E-2</v>
      </c>
      <c r="U29" s="5">
        <v>4.7980555555555519E-2</v>
      </c>
      <c r="V29">
        <f t="shared" si="5"/>
        <v>6.7034025210084031E-2</v>
      </c>
      <c r="W29">
        <f t="shared" si="0"/>
        <v>5.2285490706191033E-2</v>
      </c>
      <c r="X29">
        <f t="shared" si="1"/>
        <v>0.14199011904761907</v>
      </c>
      <c r="Y29">
        <f t="shared" si="2"/>
        <v>0.11539336802150943</v>
      </c>
      <c r="Z29">
        <f>IF(COUNT($E29,$H29,$I29,$M29,$O29,$P29,$S29)&gt;3.9,(AVERAGE($E29,$H29,$I29,$M29,$O29,$P29,$S29)),"")</f>
        <v>0.73971428571428566</v>
      </c>
      <c r="AA29">
        <f t="shared" si="4"/>
        <v>0.25355500617511495</v>
      </c>
    </row>
    <row r="30" spans="1:27" x14ac:dyDescent="0.3">
      <c r="A30" s="4">
        <v>2015</v>
      </c>
      <c r="B30" s="5">
        <v>1.8414285714285716E-2</v>
      </c>
      <c r="C30" s="5">
        <v>1.284333333333334E-2</v>
      </c>
      <c r="D30" s="5">
        <v>1.4350000000000001</v>
      </c>
      <c r="E30" s="5">
        <v>0.42425000000000002</v>
      </c>
      <c r="F30" s="5">
        <v>1.2369999999999999</v>
      </c>
      <c r="G30" s="5">
        <v>5.0000000000000001E-3</v>
      </c>
      <c r="H30" s="5">
        <v>0.81579999999999997</v>
      </c>
      <c r="I30" s="5">
        <v>0.35399999999999993</v>
      </c>
      <c r="J30" s="5">
        <v>7.5809090909090923E-2</v>
      </c>
      <c r="K30" s="5">
        <v>4.6544444444444374E-2</v>
      </c>
      <c r="L30" s="5">
        <v>8.3399999999999985E-3</v>
      </c>
      <c r="M30" s="5">
        <v>0.4418333333333333</v>
      </c>
      <c r="N30" s="5">
        <v>0.14753333333333332</v>
      </c>
      <c r="O30" s="5">
        <v>0.2792</v>
      </c>
      <c r="P30" s="5">
        <v>0.2170333333333333</v>
      </c>
      <c r="Q30" s="5">
        <v>5.8616666666666671E-2</v>
      </c>
      <c r="R30" s="5">
        <v>9.8888888888888887E-2</v>
      </c>
      <c r="S30" s="5">
        <v>4.582777777777778E-2</v>
      </c>
      <c r="T30" s="5">
        <v>3.7999999999999999E-2</v>
      </c>
      <c r="U30" s="5">
        <v>1.5466666666666668E-2</v>
      </c>
      <c r="V30">
        <f t="shared" si="5"/>
        <v>6.1074675324675323E-2</v>
      </c>
      <c r="W30">
        <f t="shared" si="0"/>
        <v>2.5161997544226478E-2</v>
      </c>
      <c r="X30">
        <f t="shared" si="1"/>
        <v>0.41094523809523803</v>
      </c>
      <c r="Y30">
        <f t="shared" si="2"/>
        <v>0.24008361556685129</v>
      </c>
      <c r="Z30">
        <f t="shared" si="3"/>
        <v>0.36827777777777776</v>
      </c>
      <c r="AA30">
        <f t="shared" si="4"/>
        <v>9.0475863487991637E-2</v>
      </c>
    </row>
    <row r="31" spans="1:27" x14ac:dyDescent="0.3">
      <c r="A31" s="4">
        <v>2016</v>
      </c>
      <c r="B31" s="5">
        <v>4.1142857142857148E-2</v>
      </c>
      <c r="C31" s="5">
        <v>2.5699999999999994E-2</v>
      </c>
      <c r="D31" s="5">
        <v>2.8000000000000004E-2</v>
      </c>
      <c r="E31" s="5" t="s">
        <v>33</v>
      </c>
      <c r="F31" s="5" t="s">
        <v>33</v>
      </c>
      <c r="G31" s="5">
        <v>0.04</v>
      </c>
      <c r="H31" s="5">
        <v>7.2499999999999995E-2</v>
      </c>
      <c r="I31" s="5">
        <v>0.42242857142857143</v>
      </c>
      <c r="J31" s="5">
        <v>0.10145454545454546</v>
      </c>
      <c r="K31" s="5">
        <v>4.3681818181818183E-2</v>
      </c>
      <c r="L31" s="5">
        <v>3.2999999999999995E-2</v>
      </c>
      <c r="M31" s="5">
        <v>2.0271111111111111</v>
      </c>
      <c r="N31" s="5">
        <v>0.25519999999999998</v>
      </c>
      <c r="O31" s="5">
        <v>0.20950000000000002</v>
      </c>
      <c r="P31" s="5">
        <v>0.16775000000000001</v>
      </c>
      <c r="Q31" s="5">
        <v>0.04</v>
      </c>
      <c r="R31" s="5">
        <v>5.7111111111111126E-2</v>
      </c>
      <c r="S31" s="5">
        <v>0.90144444444444438</v>
      </c>
      <c r="T31" s="5">
        <v>1.2007142857142858</v>
      </c>
      <c r="U31" s="5">
        <v>3.9999999999999994E-2</v>
      </c>
      <c r="V31">
        <f t="shared" si="5"/>
        <v>9.5559480519480516E-2</v>
      </c>
      <c r="W31">
        <f t="shared" si="0"/>
        <v>4.162615037539568E-2</v>
      </c>
      <c r="X31">
        <f t="shared" si="1"/>
        <v>0.23136786916786919</v>
      </c>
      <c r="Y31">
        <f t="shared" si="2"/>
        <v>0.19392709290441271</v>
      </c>
      <c r="Z31">
        <f t="shared" si="3"/>
        <v>0.63345568783068773</v>
      </c>
      <c r="AA31">
        <f t="shared" si="4"/>
        <v>0.30385947152144538</v>
      </c>
    </row>
    <row r="32" spans="1:27" x14ac:dyDescent="0.3">
      <c r="A32" s="4">
        <v>2017</v>
      </c>
      <c r="B32" s="5">
        <v>0.10659999999999999</v>
      </c>
      <c r="C32" s="5">
        <v>2.7946666666666668E-2</v>
      </c>
      <c r="D32" s="5">
        <v>1.5778285714285716</v>
      </c>
      <c r="E32" s="5">
        <v>0.99799999999999989</v>
      </c>
      <c r="F32" s="5">
        <v>2.3779230769230768</v>
      </c>
      <c r="G32" s="5">
        <v>5.6111111111111127E-3</v>
      </c>
      <c r="H32" s="5">
        <v>1.0188354838709679</v>
      </c>
      <c r="I32" s="5">
        <v>7.4588888888888885E-2</v>
      </c>
      <c r="J32" s="5">
        <v>7.844166666666666E-2</v>
      </c>
      <c r="K32" s="5">
        <v>0.11810909090909094</v>
      </c>
      <c r="L32" s="5">
        <v>1.0357142857142858E-2</v>
      </c>
      <c r="M32" s="5">
        <v>2.8722222222222218</v>
      </c>
      <c r="N32" s="5">
        <v>3.0000000000000005E-3</v>
      </c>
      <c r="O32" s="5">
        <v>3.648571428571429</v>
      </c>
      <c r="P32" s="5">
        <v>0.15529999999999999</v>
      </c>
      <c r="Q32" s="5">
        <v>4.1100000000000005E-2</v>
      </c>
      <c r="R32" s="5">
        <v>6.2845454545454552E-2</v>
      </c>
      <c r="S32" s="5">
        <v>3.4718181818181817</v>
      </c>
      <c r="T32" s="5">
        <v>7.8799999999999995E-2</v>
      </c>
      <c r="U32" s="5">
        <v>0.13298571428571429</v>
      </c>
      <c r="V32">
        <f t="shared" si="5"/>
        <v>4.6950555555555551E-2</v>
      </c>
      <c r="W32">
        <f t="shared" si="0"/>
        <v>2.0278777456332435E-2</v>
      </c>
      <c r="X32">
        <f t="shared" si="1"/>
        <v>0.60768714333285778</v>
      </c>
      <c r="Y32">
        <f t="shared" si="2"/>
        <v>0.36462872658276962</v>
      </c>
      <c r="Z32">
        <f t="shared" si="3"/>
        <v>1.7484766007673842</v>
      </c>
      <c r="AA32">
        <f t="shared" si="4"/>
        <v>0.58307015469309853</v>
      </c>
    </row>
    <row r="33" spans="1:27" x14ac:dyDescent="0.3">
      <c r="A33" s="4">
        <v>2018</v>
      </c>
      <c r="B33" s="5">
        <v>4.36E-2</v>
      </c>
      <c r="C33" s="5">
        <v>5.6769230769230794E-3</v>
      </c>
      <c r="D33" s="5">
        <v>0.73819999999999997</v>
      </c>
      <c r="E33" s="5">
        <v>0.24271608695652172</v>
      </c>
      <c r="F33" s="5">
        <v>1.0487633333333333</v>
      </c>
      <c r="G33" s="5">
        <v>3.6248333333333334E-2</v>
      </c>
      <c r="H33" s="5">
        <v>1.1933333333333334</v>
      </c>
      <c r="I33" s="5">
        <v>0.26800000000000002</v>
      </c>
      <c r="J33" s="5">
        <v>0.14659555555555553</v>
      </c>
      <c r="K33" s="5">
        <v>0.27617800000000003</v>
      </c>
      <c r="L33" s="5">
        <v>6.1666666666666667E-3</v>
      </c>
      <c r="M33" s="5">
        <v>2.367142857142857</v>
      </c>
      <c r="N33" s="5">
        <v>2.9999999999999996E-3</v>
      </c>
      <c r="O33" s="5">
        <v>1.06725</v>
      </c>
      <c r="P33" s="5">
        <v>0.36319999999999997</v>
      </c>
      <c r="Q33" s="5">
        <v>5.8142857142857154E-3</v>
      </c>
      <c r="R33" s="5">
        <v>2.7E-2</v>
      </c>
      <c r="S33" s="5">
        <v>1.5190909090909093</v>
      </c>
      <c r="T33" s="5">
        <v>4.5199999999999997E-3</v>
      </c>
      <c r="U33" s="5">
        <v>3.0000000000000005E-3</v>
      </c>
      <c r="V33">
        <f t="shared" si="5"/>
        <v>4.7051634920634917E-2</v>
      </c>
      <c r="W33">
        <f t="shared" si="0"/>
        <v>2.6152134475918215E-2</v>
      </c>
      <c r="X33">
        <f t="shared" si="1"/>
        <v>0.3009292747252747</v>
      </c>
      <c r="Y33">
        <f t="shared" si="2"/>
        <v>0.16095168928795017</v>
      </c>
      <c r="Z33">
        <f t="shared" si="3"/>
        <v>1.0029618837890888</v>
      </c>
      <c r="AA33">
        <f t="shared" si="4"/>
        <v>0.29661547416850587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80" zoomScaleNormal="8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0.5</v>
      </c>
      <c r="C2" s="5">
        <v>1.8333333333333333</v>
      </c>
      <c r="D2" s="5">
        <v>3.1666666666666665</v>
      </c>
      <c r="E2" s="5">
        <v>2.3571428571428572</v>
      </c>
      <c r="F2" s="5">
        <v>3.3333333333333335</v>
      </c>
      <c r="G2" s="5">
        <v>1</v>
      </c>
      <c r="H2" s="5">
        <v>4.5</v>
      </c>
      <c r="I2" s="5">
        <v>6</v>
      </c>
      <c r="J2" s="5">
        <v>0.58333333333333337</v>
      </c>
      <c r="K2" s="5">
        <v>4.8571428571428568</v>
      </c>
      <c r="L2" s="5">
        <v>1</v>
      </c>
      <c r="M2" s="5">
        <v>7</v>
      </c>
      <c r="N2" s="5">
        <v>1.5</v>
      </c>
      <c r="O2" s="5">
        <v>3.5</v>
      </c>
      <c r="P2" s="5">
        <v>2</v>
      </c>
      <c r="Q2" s="5">
        <v>1.75</v>
      </c>
      <c r="R2" s="5">
        <v>2</v>
      </c>
      <c r="S2" s="5">
        <v>5.5</v>
      </c>
      <c r="T2" s="5">
        <v>3.8333333333333335</v>
      </c>
      <c r="U2" s="5">
        <v>7.833333333333333</v>
      </c>
      <c r="V2">
        <f>IF(COUNT($B2,$G2,$J2,$N2,$Q2)&gt;2.9,(AVERAGE($B2,$G2,$J2,$N2,$Q2)),"")</f>
        <v>1.0666666666666669</v>
      </c>
      <c r="W2">
        <f>IF(COUNT($B2,$G2,$J2,$N2,$Q2)&gt;2.9,(STDEV($B2,$G2,$J2,$N2,$Q2))/(SQRT(COUNT(B2,G2,J2,N2,Q2))),"")</f>
        <v>0.2463624249849079</v>
      </c>
      <c r="X2">
        <f>IF(COUNT($C2,$D2,$F2,$K2,$L2,$R2,$T2)&gt;3.9,(AVERAGE($C2,$D2,$F2,$K2,$L2,$R2,$T2)),"")</f>
        <v>2.8605442176870746</v>
      </c>
      <c r="Y2">
        <f>IF(COUNT($C2,$D2,$F2,$K2,$L2,$R2,$T2)&gt;3.9,(STDEV($C2,$D2,$F2,$K2,$L2,$R2,$T2))/(SQRT(COUNT($C2,$D2,$F2,$K2,$L2,$R2,$T2))),"")</f>
        <v>0.50017350869800803</v>
      </c>
      <c r="Z2">
        <f>IF(COUNT($E2,$H2,$I2,$M2,$O2,$P2,$S2)&gt;3.9,(AVERAGE($E2,$H2,$I2,$M2,$O2,$P2,$S2)),"")</f>
        <v>4.4081632653061229</v>
      </c>
      <c r="AA2">
        <f>IF(COUNT($E2,$H2,$I2,$M2,$O2,$P2,$S2)&gt;3.9,(STDEV($E2,$H2,$I2,$M2,$O2,$P2,$S2))/(SQRT(COUNT($E2,$H2,$I2,$M2,$O2,$P2,$S2))),"")</f>
        <v>0.71185202504953515</v>
      </c>
    </row>
    <row r="3" spans="1:27" x14ac:dyDescent="0.3">
      <c r="A3" s="4">
        <v>1988</v>
      </c>
      <c r="B3" s="5">
        <v>1</v>
      </c>
      <c r="C3" s="5" t="s">
        <v>33</v>
      </c>
      <c r="D3" s="5">
        <v>1.3636363636363635</v>
      </c>
      <c r="E3" s="5">
        <v>4</v>
      </c>
      <c r="F3" s="5">
        <v>3.7222222222222223</v>
      </c>
      <c r="G3" s="5">
        <v>2.5</v>
      </c>
      <c r="H3" s="5">
        <v>2.3333333333333335</v>
      </c>
      <c r="I3" s="5">
        <v>2.5</v>
      </c>
      <c r="J3" s="5">
        <v>1.625</v>
      </c>
      <c r="K3" s="5">
        <v>4.5555555555555554</v>
      </c>
      <c r="L3" s="5">
        <v>1.25</v>
      </c>
      <c r="M3" s="5">
        <v>4.5</v>
      </c>
      <c r="N3" s="5">
        <v>2.2000000000000002</v>
      </c>
      <c r="O3" s="5">
        <v>3.5</v>
      </c>
      <c r="P3" s="5">
        <v>1</v>
      </c>
      <c r="Q3" s="5">
        <v>2.75</v>
      </c>
      <c r="R3" s="5">
        <v>0.83333333333333337</v>
      </c>
      <c r="S3" s="5">
        <v>4</v>
      </c>
      <c r="T3" s="5">
        <v>4.45</v>
      </c>
      <c r="U3" s="5">
        <v>7.666666666666667</v>
      </c>
      <c r="V3">
        <f t="shared" ref="V3:V33" si="0">IF(COUNT($B3,$G3,$J3,$N3,$Q3)&gt;2.9,(AVERAGE($B3,$G3,$J3,$N3,$Q3)),"")</f>
        <v>2.0149999999999997</v>
      </c>
      <c r="W3">
        <f t="shared" ref="W3:W33" si="1">IF(COUNT($B3,$G3,$J3,$N3,$Q3)&gt;2.9,(STDEV($B3,$G3,$J3,$N3,$Q3))/(SQRT(COUNT(B3,G3,J3,N3,Q3))),"")</f>
        <v>0.31559467676119035</v>
      </c>
      <c r="X3">
        <f t="shared" ref="X3:X33" si="2">IF(COUNT($C3,$D3,$F3,$K3,$L3,$R3,$T3)&gt;3.9,(AVERAGE($C3,$D3,$F3,$K3,$L3,$R3,$T3)),"")</f>
        <v>2.6957912457912463</v>
      </c>
      <c r="Y3">
        <f t="shared" ref="Y3:Y33" si="3">IF(COUNT($C3,$D3,$F3,$K3,$L3,$R3,$T3)&gt;3.9,(STDEV($C3,$D3,$F3,$K3,$L3,$R3,$T3))/(SQRT(COUNT($C3,$D3,$F3,$K3,$L3,$R3,$T3))),"")</f>
        <v>0.70529498846760497</v>
      </c>
      <c r="Z3">
        <f t="shared" ref="Z3:Z33" si="4">IF(COUNT($E3,$H3,$I3,$M3,$O3,$P3,$S3)&gt;3.9,(AVERAGE($E3,$H3,$I3,$M3,$O3,$P3,$S3)),"")</f>
        <v>3.1190476190476195</v>
      </c>
      <c r="AA3">
        <f t="shared" ref="AA3:AA33" si="5">IF(COUNT($E3,$H3,$I3,$M3,$O3,$P3,$S3)&gt;3.9,(STDEV($E3,$H3,$I3,$M3,$O3,$P3,$S3))/(SQRT(COUNT($E3,$H3,$I3,$M3,$O3,$P3,$S3))),"")</f>
        <v>0.4653528639450486</v>
      </c>
    </row>
    <row r="4" spans="1:27" x14ac:dyDescent="0.3">
      <c r="A4" s="4">
        <v>1989</v>
      </c>
      <c r="B4" s="5">
        <v>3</v>
      </c>
      <c r="C4" s="5">
        <v>3.25</v>
      </c>
      <c r="D4" s="5">
        <v>3.4375</v>
      </c>
      <c r="E4" s="5">
        <v>6</v>
      </c>
      <c r="F4" s="5">
        <v>2.6052631578947367</v>
      </c>
      <c r="G4" s="5">
        <v>1.6666666666666667</v>
      </c>
      <c r="H4" s="5">
        <v>1.5</v>
      </c>
      <c r="I4" s="5">
        <v>2</v>
      </c>
      <c r="J4" s="5">
        <v>2.5</v>
      </c>
      <c r="K4" s="5">
        <v>5.666666666666667</v>
      </c>
      <c r="L4" s="5" t="s">
        <v>33</v>
      </c>
      <c r="M4" s="5" t="s">
        <v>33</v>
      </c>
      <c r="N4" s="5">
        <v>2.2000000000000002</v>
      </c>
      <c r="O4" s="5">
        <v>3.8</v>
      </c>
      <c r="P4" s="5">
        <v>1.6666666666666667</v>
      </c>
      <c r="Q4" s="5">
        <v>2</v>
      </c>
      <c r="R4" s="5">
        <v>3.5</v>
      </c>
      <c r="S4" s="5">
        <v>3.6666666666666665</v>
      </c>
      <c r="T4" s="5">
        <v>3.9705882352941178</v>
      </c>
      <c r="U4" s="5">
        <v>5.75</v>
      </c>
      <c r="V4">
        <f t="shared" si="0"/>
        <v>2.2733333333333334</v>
      </c>
      <c r="W4">
        <f t="shared" si="1"/>
        <v>0.22666666666666657</v>
      </c>
      <c r="X4">
        <f t="shared" si="2"/>
        <v>3.7383363433092534</v>
      </c>
      <c r="Y4">
        <f t="shared" si="3"/>
        <v>0.42591206929013059</v>
      </c>
      <c r="Z4">
        <f t="shared" si="4"/>
        <v>3.1055555555555556</v>
      </c>
      <c r="AA4">
        <f t="shared" si="5"/>
        <v>0.70817536364873102</v>
      </c>
    </row>
    <row r="5" spans="1:27" x14ac:dyDescent="0.3">
      <c r="A5" s="4">
        <v>1990</v>
      </c>
      <c r="B5" s="5">
        <v>2.2999999999999998</v>
      </c>
      <c r="C5" s="5" t="s">
        <v>33</v>
      </c>
      <c r="D5" s="5" t="s">
        <v>33</v>
      </c>
      <c r="E5" s="5" t="s">
        <v>33</v>
      </c>
      <c r="F5" s="5" t="s">
        <v>33</v>
      </c>
      <c r="G5" s="5" t="s">
        <v>33</v>
      </c>
      <c r="H5" s="5" t="s">
        <v>33</v>
      </c>
      <c r="I5" s="5">
        <v>4.9090909090909092</v>
      </c>
      <c r="J5" s="5" t="s">
        <v>33</v>
      </c>
      <c r="K5" s="5">
        <v>6.117647058823529</v>
      </c>
      <c r="L5" s="5">
        <v>2.5</v>
      </c>
      <c r="M5" s="5" t="s">
        <v>33</v>
      </c>
      <c r="N5" s="5">
        <v>3.7647058823529411</v>
      </c>
      <c r="O5" s="5" t="s">
        <v>33</v>
      </c>
      <c r="P5" s="5">
        <v>3.0555555555555554</v>
      </c>
      <c r="Q5" s="5" t="s">
        <v>33</v>
      </c>
      <c r="R5" s="5" t="s">
        <v>33</v>
      </c>
      <c r="S5" s="5" t="s">
        <v>33</v>
      </c>
      <c r="T5" s="5">
        <v>6.125</v>
      </c>
      <c r="U5" s="5" t="s">
        <v>33</v>
      </c>
      <c r="V5" t="str">
        <f t="shared" si="0"/>
        <v/>
      </c>
      <c r="W5" t="str">
        <f t="shared" si="1"/>
        <v/>
      </c>
      <c r="X5" t="str">
        <f t="shared" si="2"/>
        <v/>
      </c>
      <c r="Y5" t="str">
        <f t="shared" si="3"/>
        <v/>
      </c>
      <c r="Z5" t="str">
        <f t="shared" si="4"/>
        <v/>
      </c>
      <c r="AA5" t="str">
        <f t="shared" si="5"/>
        <v/>
      </c>
    </row>
    <row r="6" spans="1:27" x14ac:dyDescent="0.3">
      <c r="A6" s="4">
        <v>1991</v>
      </c>
      <c r="B6" s="5">
        <v>4.5</v>
      </c>
      <c r="C6" s="5">
        <v>6.166666666666667</v>
      </c>
      <c r="D6" s="5" t="s">
        <v>33</v>
      </c>
      <c r="E6" s="5">
        <v>4</v>
      </c>
      <c r="F6" s="5">
        <v>4</v>
      </c>
      <c r="G6" s="5">
        <v>2</v>
      </c>
      <c r="H6" s="5" t="s">
        <v>33</v>
      </c>
      <c r="I6" s="5">
        <v>6.666666666666667</v>
      </c>
      <c r="J6" s="5">
        <v>1</v>
      </c>
      <c r="K6" s="5">
        <v>6.0370370370370372</v>
      </c>
      <c r="L6" s="5">
        <v>2</v>
      </c>
      <c r="M6" s="5">
        <v>5.666666666666667</v>
      </c>
      <c r="N6" s="5">
        <v>4.2</v>
      </c>
      <c r="O6" s="5">
        <v>4.2</v>
      </c>
      <c r="P6" s="5">
        <v>2.3333333333333335</v>
      </c>
      <c r="Q6" s="5" t="s">
        <v>33</v>
      </c>
      <c r="R6" s="5" t="s">
        <v>33</v>
      </c>
      <c r="S6" s="5">
        <v>5</v>
      </c>
      <c r="T6" s="5">
        <v>5.4814814814814818</v>
      </c>
      <c r="U6" s="5">
        <v>7.4285714285714288</v>
      </c>
      <c r="V6">
        <f t="shared" si="0"/>
        <v>2.9249999999999998</v>
      </c>
      <c r="W6">
        <f t="shared" si="1"/>
        <v>0.84987744214484651</v>
      </c>
      <c r="X6">
        <f t="shared" si="2"/>
        <v>4.7370370370370374</v>
      </c>
      <c r="Y6">
        <f t="shared" si="3"/>
        <v>0.78494056287262759</v>
      </c>
      <c r="Z6">
        <f t="shared" si="4"/>
        <v>4.6444444444444448</v>
      </c>
      <c r="AA6">
        <f t="shared" si="5"/>
        <v>0.61141406631989359</v>
      </c>
    </row>
    <row r="7" spans="1:27" x14ac:dyDescent="0.3">
      <c r="A7" s="4">
        <v>1992</v>
      </c>
      <c r="B7" s="5">
        <v>3</v>
      </c>
      <c r="C7" s="5">
        <v>4.7777777777777777</v>
      </c>
      <c r="D7" s="5">
        <v>3.5</v>
      </c>
      <c r="E7" s="5">
        <v>4.75</v>
      </c>
      <c r="F7" s="5">
        <v>4.7307692307692308</v>
      </c>
      <c r="G7" s="5">
        <v>5.333333333333333</v>
      </c>
      <c r="H7" s="5">
        <v>6</v>
      </c>
      <c r="I7" s="5">
        <v>6</v>
      </c>
      <c r="J7" s="5">
        <v>2.6666666666666665</v>
      </c>
      <c r="K7" s="5">
        <v>7.25</v>
      </c>
      <c r="L7" s="5">
        <v>4.1111111111111107</v>
      </c>
      <c r="M7" s="5">
        <v>5.5</v>
      </c>
      <c r="N7" s="5">
        <v>5</v>
      </c>
      <c r="O7" s="5">
        <v>7</v>
      </c>
      <c r="P7" s="5">
        <v>5.7777777777777777</v>
      </c>
      <c r="Q7" s="5">
        <v>4.666666666666667</v>
      </c>
      <c r="R7" s="5">
        <v>7.25</v>
      </c>
      <c r="S7" s="5">
        <v>9.5</v>
      </c>
      <c r="T7" s="5">
        <v>6.5483870967741939</v>
      </c>
      <c r="U7" s="5" t="s">
        <v>33</v>
      </c>
      <c r="V7">
        <f t="shared" si="0"/>
        <v>4.1333333333333329</v>
      </c>
      <c r="W7">
        <f t="shared" si="1"/>
        <v>0.5436502143433376</v>
      </c>
      <c r="X7">
        <f t="shared" si="2"/>
        <v>5.452577888061759</v>
      </c>
      <c r="Y7">
        <f t="shared" si="3"/>
        <v>0.58249681724165914</v>
      </c>
      <c r="Z7">
        <f t="shared" si="4"/>
        <v>6.3611111111111116</v>
      </c>
      <c r="AA7">
        <f t="shared" si="5"/>
        <v>0.58144061798248803</v>
      </c>
    </row>
    <row r="8" spans="1:27" x14ac:dyDescent="0.3">
      <c r="A8" s="4">
        <v>1993</v>
      </c>
      <c r="B8" s="5">
        <v>3</v>
      </c>
      <c r="C8" s="5">
        <v>4</v>
      </c>
      <c r="D8" s="5" t="s">
        <v>33</v>
      </c>
      <c r="E8" s="5" t="s">
        <v>33</v>
      </c>
      <c r="F8" s="5">
        <v>5.8</v>
      </c>
      <c r="G8" s="5" t="s">
        <v>33</v>
      </c>
      <c r="H8" s="5">
        <v>5</v>
      </c>
      <c r="I8" s="5">
        <v>4</v>
      </c>
      <c r="J8" s="5" t="s">
        <v>33</v>
      </c>
      <c r="K8" s="5">
        <v>7.666666666666667</v>
      </c>
      <c r="L8" s="5" t="s">
        <v>33</v>
      </c>
      <c r="M8" s="5">
        <v>6</v>
      </c>
      <c r="N8" s="5">
        <v>4.2</v>
      </c>
      <c r="O8" s="5">
        <v>5.8571428571428568</v>
      </c>
      <c r="P8" s="5" t="s">
        <v>33</v>
      </c>
      <c r="Q8" s="5" t="s">
        <v>33</v>
      </c>
      <c r="R8" s="5">
        <v>4</v>
      </c>
      <c r="S8" s="5">
        <v>6</v>
      </c>
      <c r="T8" s="5">
        <v>6.1428571428571432</v>
      </c>
      <c r="U8" s="5">
        <v>7.75</v>
      </c>
      <c r="V8" t="str">
        <f t="shared" si="0"/>
        <v/>
      </c>
      <c r="W8" t="str">
        <f t="shared" si="1"/>
        <v/>
      </c>
      <c r="X8">
        <f>IF(COUNT($C8,$D8,$F8,$K8,$L8,$R8,$T8)&gt;3.9,(AVERAGE($C8,$D8,$F8,$K8,$L8,$R8,$T8)),"")</f>
        <v>5.5219047619047625</v>
      </c>
      <c r="Y8">
        <f t="shared" si="3"/>
        <v>0.69625105592725556</v>
      </c>
      <c r="Z8">
        <f t="shared" si="4"/>
        <v>5.3714285714285719</v>
      </c>
      <c r="AA8">
        <f t="shared" si="5"/>
        <v>0.39018572239278931</v>
      </c>
    </row>
    <row r="9" spans="1:27" x14ac:dyDescent="0.3">
      <c r="A9" s="4">
        <v>1994</v>
      </c>
      <c r="B9" s="5">
        <v>3.6666666666666665</v>
      </c>
      <c r="C9" s="5">
        <v>5</v>
      </c>
      <c r="D9" s="5">
        <v>12.666666666666666</v>
      </c>
      <c r="E9" s="5">
        <v>10.4</v>
      </c>
      <c r="F9" s="5">
        <v>7.8636363636363633</v>
      </c>
      <c r="G9" s="5">
        <v>4.25</v>
      </c>
      <c r="H9" s="5">
        <v>8</v>
      </c>
      <c r="I9" s="5">
        <v>8</v>
      </c>
      <c r="J9" s="5">
        <v>3</v>
      </c>
      <c r="K9" s="5">
        <v>9.6</v>
      </c>
      <c r="L9" s="5">
        <v>4.25</v>
      </c>
      <c r="M9" s="5">
        <v>18</v>
      </c>
      <c r="N9" s="5">
        <v>6.0166666666666666</v>
      </c>
      <c r="O9" s="5">
        <v>11.666666666666666</v>
      </c>
      <c r="P9" s="5">
        <v>9.8571428571428577</v>
      </c>
      <c r="Q9" s="5">
        <v>6.4</v>
      </c>
      <c r="R9" s="5" t="s">
        <v>33</v>
      </c>
      <c r="S9" s="5">
        <v>14</v>
      </c>
      <c r="T9" s="5">
        <v>9.5675675675675684</v>
      </c>
      <c r="U9" s="5">
        <v>13.25</v>
      </c>
      <c r="V9">
        <f t="shared" si="0"/>
        <v>4.666666666666667</v>
      </c>
      <c r="W9">
        <f t="shared" si="1"/>
        <v>0.66250786158857411</v>
      </c>
      <c r="X9">
        <f t="shared" si="2"/>
        <v>8.1579784329784317</v>
      </c>
      <c r="Y9">
        <f t="shared" si="3"/>
        <v>1.2874574140047235</v>
      </c>
      <c r="Z9">
        <f t="shared" si="4"/>
        <v>11.417687074829932</v>
      </c>
      <c r="AA9">
        <f t="shared" si="5"/>
        <v>1.3530330077808097</v>
      </c>
    </row>
    <row r="10" spans="1:27" x14ac:dyDescent="0.3">
      <c r="A10" s="4">
        <v>1995</v>
      </c>
      <c r="B10" s="5">
        <v>3.95</v>
      </c>
      <c r="C10" s="5">
        <v>5.96</v>
      </c>
      <c r="D10" s="5">
        <v>8.7000000000000011</v>
      </c>
      <c r="E10" s="5">
        <v>9.6666666666666661</v>
      </c>
      <c r="F10" s="5">
        <v>9.3250000000000011</v>
      </c>
      <c r="G10" s="5">
        <v>4.8</v>
      </c>
      <c r="H10" s="5">
        <v>9.9</v>
      </c>
      <c r="I10" s="5">
        <v>11</v>
      </c>
      <c r="J10" s="5">
        <v>4.1657142857142846</v>
      </c>
      <c r="K10" s="5">
        <v>9.4571428571428573</v>
      </c>
      <c r="L10" s="5">
        <v>6.083333333333333</v>
      </c>
      <c r="M10" s="5">
        <v>13.850000000000001</v>
      </c>
      <c r="N10" s="5">
        <v>5.6571428571428566</v>
      </c>
      <c r="O10" s="5">
        <v>9.8333333333333339</v>
      </c>
      <c r="P10" s="5">
        <v>6.6000000000000005</v>
      </c>
      <c r="Q10" s="5">
        <v>5.4</v>
      </c>
      <c r="R10" s="5">
        <v>8.6999999999999993</v>
      </c>
      <c r="S10" s="5">
        <v>10.433333333333332</v>
      </c>
      <c r="T10" s="5">
        <v>9.0026315789473692</v>
      </c>
      <c r="U10" s="5">
        <v>8.2666666666666675</v>
      </c>
      <c r="V10">
        <f t="shared" si="0"/>
        <v>4.7945714285714276</v>
      </c>
      <c r="W10">
        <f>IF(COUNT($B10,$G10,$J10,$N10,$Q10)&gt;2.9,(STDEV($B10,$G10,$J10,$N10,$Q10))/(SQRT(COUNT(B10,G10,J10,N10,Q10))),"")</f>
        <v>0.33311896508298833</v>
      </c>
      <c r="X10">
        <f t="shared" si="2"/>
        <v>8.1754439670605077</v>
      </c>
      <c r="Y10">
        <f t="shared" si="3"/>
        <v>0.56660869594142416</v>
      </c>
      <c r="Z10">
        <f t="shared" si="4"/>
        <v>10.183333333333335</v>
      </c>
      <c r="AA10">
        <f t="shared" si="5"/>
        <v>0.80893652833723773</v>
      </c>
    </row>
    <row r="11" spans="1:27" x14ac:dyDescent="0.3">
      <c r="A11" s="4">
        <v>1996</v>
      </c>
      <c r="B11" s="5">
        <v>2.7949999999999999</v>
      </c>
      <c r="C11" s="5">
        <v>3.7633333333333332</v>
      </c>
      <c r="D11" s="5">
        <v>5.2200000000000006</v>
      </c>
      <c r="E11" s="5">
        <v>6.3949999999999996</v>
      </c>
      <c r="F11" s="5">
        <v>5.8274999999999997</v>
      </c>
      <c r="G11" s="5">
        <v>3.5380000000000003</v>
      </c>
      <c r="H11" s="5">
        <v>5.5</v>
      </c>
      <c r="I11" s="5">
        <v>4.71</v>
      </c>
      <c r="J11" s="5">
        <v>3.1478260869565218</v>
      </c>
      <c r="K11" s="5">
        <v>6.8860000000000001</v>
      </c>
      <c r="L11" s="5">
        <v>3.9050000000000002</v>
      </c>
      <c r="M11" s="5">
        <v>7.12</v>
      </c>
      <c r="N11" s="5">
        <v>5.2627272727272727</v>
      </c>
      <c r="O11" s="5">
        <v>7.3649999999999993</v>
      </c>
      <c r="P11" s="5">
        <v>4.0033333333333339</v>
      </c>
      <c r="Q11" s="5">
        <v>4.2965789473684213</v>
      </c>
      <c r="R11" s="5">
        <v>5.2549999999999999</v>
      </c>
      <c r="S11" s="5">
        <v>8.0299999999999994</v>
      </c>
      <c r="T11" s="5">
        <v>6.7232608695652161</v>
      </c>
      <c r="U11" s="5" t="s">
        <v>33</v>
      </c>
      <c r="V11">
        <f t="shared" si="0"/>
        <v>3.8080264614104431</v>
      </c>
      <c r="W11">
        <f t="shared" si="1"/>
        <v>0.44101243847482829</v>
      </c>
      <c r="X11">
        <f t="shared" si="2"/>
        <v>5.3685848861283647</v>
      </c>
      <c r="Y11">
        <f t="shared" si="3"/>
        <v>0.46553070051295065</v>
      </c>
      <c r="Z11">
        <f t="shared" si="4"/>
        <v>6.1604761904761904</v>
      </c>
      <c r="AA11">
        <f t="shared" si="5"/>
        <v>0.55880526303486511</v>
      </c>
    </row>
    <row r="12" spans="1:27" x14ac:dyDescent="0.3">
      <c r="A12" s="4">
        <v>1997</v>
      </c>
      <c r="B12" s="5">
        <v>2.12</v>
      </c>
      <c r="C12" s="5">
        <v>3.8774999999999999</v>
      </c>
      <c r="D12" s="5">
        <v>5.1524999999999999</v>
      </c>
      <c r="E12" s="5">
        <v>8.3339999999999996</v>
      </c>
      <c r="F12" s="5">
        <v>7.2600000000000007</v>
      </c>
      <c r="G12" s="5">
        <v>4.0419999999999998</v>
      </c>
      <c r="H12" s="5">
        <v>4.3899999999999997</v>
      </c>
      <c r="I12" s="5">
        <v>4.46</v>
      </c>
      <c r="J12" s="5">
        <v>3.6913636363636368</v>
      </c>
      <c r="K12" s="5">
        <v>7.5064705882352953</v>
      </c>
      <c r="L12" s="5">
        <v>5.4649999999999999</v>
      </c>
      <c r="M12" s="5">
        <v>10.7</v>
      </c>
      <c r="N12" s="5">
        <v>4.7287499999999998</v>
      </c>
      <c r="O12" s="5">
        <v>8.516</v>
      </c>
      <c r="P12" s="5">
        <v>4.4716666666666667</v>
      </c>
      <c r="Q12" s="5">
        <v>4.4771999999999998</v>
      </c>
      <c r="R12" s="5">
        <v>5.2066666666666661</v>
      </c>
      <c r="S12" s="5">
        <v>6.9550000000000001</v>
      </c>
      <c r="T12" s="5">
        <v>7.8904347826086925</v>
      </c>
      <c r="U12" s="5" t="s">
        <v>33</v>
      </c>
      <c r="V12">
        <f t="shared" si="0"/>
        <v>3.8118627272727275</v>
      </c>
      <c r="W12">
        <f t="shared" si="1"/>
        <v>0.45897922831607452</v>
      </c>
      <c r="X12">
        <f t="shared" si="2"/>
        <v>6.0512245767872361</v>
      </c>
      <c r="Y12">
        <f t="shared" si="3"/>
        <v>0.56802277950262625</v>
      </c>
      <c r="Z12">
        <f t="shared" si="4"/>
        <v>6.8323809523809516</v>
      </c>
      <c r="AA12">
        <f t="shared" si="5"/>
        <v>0.94149492865350737</v>
      </c>
    </row>
    <row r="13" spans="1:27" x14ac:dyDescent="0.3">
      <c r="A13" s="4">
        <v>1998</v>
      </c>
      <c r="B13" s="5" t="s">
        <v>33</v>
      </c>
      <c r="C13" s="5" t="s">
        <v>33</v>
      </c>
      <c r="D13" s="5" t="s">
        <v>33</v>
      </c>
      <c r="E13" s="5" t="s">
        <v>33</v>
      </c>
      <c r="F13" s="5" t="s">
        <v>33</v>
      </c>
      <c r="G13" s="5" t="s">
        <v>33</v>
      </c>
      <c r="H13" s="5">
        <v>5.3</v>
      </c>
      <c r="I13" s="5" t="s">
        <v>33</v>
      </c>
      <c r="J13" s="5" t="s">
        <v>33</v>
      </c>
      <c r="K13" s="5">
        <v>6.4533333333333323</v>
      </c>
      <c r="L13" s="5" t="s">
        <v>33</v>
      </c>
      <c r="M13" s="5" t="s">
        <v>33</v>
      </c>
      <c r="N13" s="5">
        <v>4.5088235294117656</v>
      </c>
      <c r="O13" s="5">
        <v>5.7</v>
      </c>
      <c r="P13" s="5">
        <v>3.4166666666666661</v>
      </c>
      <c r="Q13" s="5">
        <v>3.0772727272727267</v>
      </c>
      <c r="R13" s="5">
        <v>4.5</v>
      </c>
      <c r="S13" s="5">
        <v>6.5333333333333341</v>
      </c>
      <c r="T13" s="5">
        <v>6.1879999999999997</v>
      </c>
      <c r="U13" s="5">
        <v>6.0333333333333341</v>
      </c>
      <c r="V13" t="str">
        <f t="shared" si="0"/>
        <v/>
      </c>
      <c r="W13" t="str">
        <f t="shared" si="1"/>
        <v/>
      </c>
      <c r="X13" t="str">
        <f t="shared" si="2"/>
        <v/>
      </c>
      <c r="Y13" t="str">
        <f t="shared" si="3"/>
        <v/>
      </c>
      <c r="Z13">
        <f t="shared" si="4"/>
        <v>5.2374999999999998</v>
      </c>
      <c r="AA13">
        <f t="shared" si="5"/>
        <v>0.65906692601204242</v>
      </c>
    </row>
    <row r="14" spans="1:27" x14ac:dyDescent="0.3">
      <c r="A14" s="4">
        <v>1999</v>
      </c>
      <c r="B14" s="5">
        <v>1.9</v>
      </c>
      <c r="C14" s="5">
        <v>2.9</v>
      </c>
      <c r="D14" s="5">
        <v>3.9333333333333336</v>
      </c>
      <c r="E14" s="5">
        <v>4.92</v>
      </c>
      <c r="F14" s="5">
        <v>4.1916666666666655</v>
      </c>
      <c r="G14" s="5">
        <v>2.3199999999999998</v>
      </c>
      <c r="H14" s="5">
        <v>5.9</v>
      </c>
      <c r="I14" s="5">
        <v>7</v>
      </c>
      <c r="J14" s="5">
        <v>2.4260869565217393</v>
      </c>
      <c r="K14" s="5">
        <v>5.879999999999999</v>
      </c>
      <c r="L14" s="5">
        <v>3.1333333333333333</v>
      </c>
      <c r="M14" s="5">
        <v>6.8</v>
      </c>
      <c r="N14" s="5">
        <v>4.1958333333333329</v>
      </c>
      <c r="O14" s="5">
        <v>5.3166666666666664</v>
      </c>
      <c r="P14" s="5">
        <v>2.5</v>
      </c>
      <c r="Q14" s="5">
        <v>3.4857142857142849</v>
      </c>
      <c r="R14" s="5">
        <v>4.05</v>
      </c>
      <c r="S14" s="5">
        <v>6.65</v>
      </c>
      <c r="T14" s="5">
        <v>5.9034482758620683</v>
      </c>
      <c r="U14" s="5">
        <v>7.125</v>
      </c>
      <c r="V14">
        <f t="shared" si="0"/>
        <v>2.8655269151138709</v>
      </c>
      <c r="W14">
        <f t="shared" si="1"/>
        <v>0.42292415733430128</v>
      </c>
      <c r="X14">
        <f t="shared" si="2"/>
        <v>4.2845402298850574</v>
      </c>
      <c r="Y14">
        <f t="shared" si="3"/>
        <v>0.45238955528203473</v>
      </c>
      <c r="Z14">
        <f t="shared" si="4"/>
        <v>5.5838095238095233</v>
      </c>
      <c r="AA14">
        <f t="shared" si="5"/>
        <v>0.59247951254799947</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0"/>
        <v/>
      </c>
      <c r="W15" t="str">
        <f t="shared" si="1"/>
        <v/>
      </c>
      <c r="X15" t="str">
        <f t="shared" si="2"/>
        <v/>
      </c>
      <c r="Y15" t="str">
        <f t="shared" si="3"/>
        <v/>
      </c>
      <c r="Z15" t="str">
        <f t="shared" si="4"/>
        <v/>
      </c>
      <c r="AA15" t="str">
        <f t="shared" si="5"/>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0"/>
        <v/>
      </c>
      <c r="W16" t="str">
        <f t="shared" si="1"/>
        <v/>
      </c>
      <c r="X16" t="str">
        <f t="shared" si="2"/>
        <v/>
      </c>
      <c r="Y16" t="str">
        <f t="shared" si="3"/>
        <v/>
      </c>
      <c r="Z16" t="str">
        <f t="shared" si="4"/>
        <v/>
      </c>
      <c r="AA16" t="str">
        <f t="shared" si="5"/>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0"/>
        <v/>
      </c>
      <c r="W17" t="str">
        <f t="shared" si="1"/>
        <v/>
      </c>
      <c r="X17" t="str">
        <f t="shared" si="2"/>
        <v/>
      </c>
      <c r="Y17" t="str">
        <f t="shared" si="3"/>
        <v/>
      </c>
      <c r="Z17" t="str">
        <f t="shared" si="4"/>
        <v/>
      </c>
      <c r="AA17" t="str">
        <f t="shared" si="5"/>
        <v/>
      </c>
    </row>
    <row r="18" spans="1:27" x14ac:dyDescent="0.3">
      <c r="A18" s="4">
        <v>2003</v>
      </c>
      <c r="B18" s="5" t="s">
        <v>33</v>
      </c>
      <c r="C18" s="5" t="s">
        <v>33</v>
      </c>
      <c r="D18" s="5" t="s">
        <v>33</v>
      </c>
      <c r="E18" s="5" t="s">
        <v>33</v>
      </c>
      <c r="F18" s="5" t="s">
        <v>33</v>
      </c>
      <c r="G18" s="5" t="s">
        <v>33</v>
      </c>
      <c r="H18" s="5" t="s">
        <v>33</v>
      </c>
      <c r="I18" s="5" t="s">
        <v>33</v>
      </c>
      <c r="J18" s="5" t="s">
        <v>33</v>
      </c>
      <c r="K18" s="5">
        <v>7.5189523809523822</v>
      </c>
      <c r="L18" s="5" t="s">
        <v>33</v>
      </c>
      <c r="M18" s="5" t="s">
        <v>33</v>
      </c>
      <c r="N18" s="5" t="s">
        <v>33</v>
      </c>
      <c r="O18" s="5" t="s">
        <v>33</v>
      </c>
      <c r="P18" s="5" t="s">
        <v>33</v>
      </c>
      <c r="Q18" s="5" t="s">
        <v>33</v>
      </c>
      <c r="R18" s="5" t="s">
        <v>33</v>
      </c>
      <c r="S18" s="5" t="s">
        <v>33</v>
      </c>
      <c r="T18" s="5" t="s">
        <v>33</v>
      </c>
      <c r="U18" s="5" t="s">
        <v>33</v>
      </c>
      <c r="V18" t="str">
        <f t="shared" si="0"/>
        <v/>
      </c>
      <c r="W18" t="str">
        <f t="shared" si="1"/>
        <v/>
      </c>
      <c r="X18" t="str">
        <f t="shared" si="2"/>
        <v/>
      </c>
      <c r="Y18" t="str">
        <f t="shared" si="3"/>
        <v/>
      </c>
      <c r="Z18" t="str">
        <f t="shared" si="4"/>
        <v/>
      </c>
      <c r="AA18" t="str">
        <f t="shared" si="5"/>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0"/>
        <v/>
      </c>
      <c r="W19" t="str">
        <f t="shared" si="1"/>
        <v/>
      </c>
      <c r="X19" t="str">
        <f t="shared" si="2"/>
        <v/>
      </c>
      <c r="Y19" t="str">
        <f t="shared" si="3"/>
        <v/>
      </c>
      <c r="Z19" t="str">
        <f t="shared" si="4"/>
        <v/>
      </c>
      <c r="AA19" t="str">
        <f t="shared" si="5"/>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0"/>
        <v/>
      </c>
      <c r="W20" t="str">
        <f t="shared" si="1"/>
        <v/>
      </c>
      <c r="X20" t="str">
        <f t="shared" si="2"/>
        <v/>
      </c>
      <c r="Y20" t="str">
        <f t="shared" si="3"/>
        <v/>
      </c>
      <c r="Z20" t="str">
        <f t="shared" si="4"/>
        <v/>
      </c>
      <c r="AA20" t="str">
        <f t="shared" si="5"/>
        <v/>
      </c>
    </row>
    <row r="21" spans="1:27" x14ac:dyDescent="0.3">
      <c r="A21" s="4">
        <v>2006</v>
      </c>
      <c r="B21" s="5" t="s">
        <v>33</v>
      </c>
      <c r="C21" s="5">
        <v>3.9000000000000004</v>
      </c>
      <c r="D21" s="5" t="s">
        <v>33</v>
      </c>
      <c r="E21" s="5" t="s">
        <v>33</v>
      </c>
      <c r="F21" s="5" t="s">
        <v>33</v>
      </c>
      <c r="G21" s="5" t="s">
        <v>33</v>
      </c>
      <c r="H21" s="5" t="s">
        <v>33</v>
      </c>
      <c r="I21" s="5" t="s">
        <v>33</v>
      </c>
      <c r="J21" s="5" t="s">
        <v>33</v>
      </c>
      <c r="K21" s="5" t="s">
        <v>33</v>
      </c>
      <c r="L21" s="5">
        <v>3.56</v>
      </c>
      <c r="M21" s="5" t="s">
        <v>33</v>
      </c>
      <c r="N21" s="5" t="s">
        <v>33</v>
      </c>
      <c r="O21" s="5">
        <v>5.3999999999999995</v>
      </c>
      <c r="P21" s="5">
        <v>3.35</v>
      </c>
      <c r="Q21" s="5" t="s">
        <v>33</v>
      </c>
      <c r="R21" s="5">
        <v>4.2249999999999996</v>
      </c>
      <c r="S21" s="5" t="s">
        <v>33</v>
      </c>
      <c r="T21" s="5" t="s">
        <v>33</v>
      </c>
      <c r="U21" s="5" t="s">
        <v>33</v>
      </c>
      <c r="V21" t="str">
        <f t="shared" si="0"/>
        <v/>
      </c>
      <c r="W21" t="str">
        <f t="shared" si="1"/>
        <v/>
      </c>
      <c r="X21" t="str">
        <f t="shared" si="2"/>
        <v/>
      </c>
      <c r="Y21" t="str">
        <f t="shared" si="3"/>
        <v/>
      </c>
      <c r="Z21" t="str">
        <f t="shared" si="4"/>
        <v/>
      </c>
      <c r="AA21" t="str">
        <f t="shared" si="5"/>
        <v/>
      </c>
    </row>
    <row r="22" spans="1:27" x14ac:dyDescent="0.3">
      <c r="A22" s="4">
        <v>2007</v>
      </c>
      <c r="B22" s="5">
        <v>2.5409999999999999</v>
      </c>
      <c r="C22" s="5">
        <v>2.702</v>
      </c>
      <c r="D22" s="5">
        <v>5.782</v>
      </c>
      <c r="E22" s="5">
        <v>4.5819999999999999</v>
      </c>
      <c r="F22" s="5">
        <v>3.806</v>
      </c>
      <c r="G22" s="5">
        <v>3.1198750000000004</v>
      </c>
      <c r="H22" s="5">
        <v>4.5439999999999996</v>
      </c>
      <c r="I22" s="5">
        <v>3.7349999999999999</v>
      </c>
      <c r="J22" s="5">
        <v>2.016</v>
      </c>
      <c r="K22" s="5">
        <v>5.8109999999999999</v>
      </c>
      <c r="L22" s="5">
        <v>2.52</v>
      </c>
      <c r="M22" s="5">
        <v>7.0785</v>
      </c>
      <c r="N22" s="5">
        <v>2.9590000000000001</v>
      </c>
      <c r="O22" s="5" t="s">
        <v>33</v>
      </c>
      <c r="P22" s="5">
        <v>2.4489999999999998</v>
      </c>
      <c r="Q22" s="5">
        <v>3.2490000000000001</v>
      </c>
      <c r="R22" s="5">
        <v>3.61</v>
      </c>
      <c r="S22" s="5">
        <v>6.805625</v>
      </c>
      <c r="T22" s="5">
        <v>4.3330000000000002</v>
      </c>
      <c r="U22" s="5">
        <v>5.968</v>
      </c>
      <c r="V22">
        <f t="shared" si="0"/>
        <v>2.7769750000000002</v>
      </c>
      <c r="W22">
        <f t="shared" si="1"/>
        <v>0.22453154149250418</v>
      </c>
      <c r="X22">
        <f t="shared" si="2"/>
        <v>4.080571428571429</v>
      </c>
      <c r="Y22">
        <f t="shared" si="3"/>
        <v>0.50203471029415481</v>
      </c>
      <c r="Z22">
        <f t="shared" si="4"/>
        <v>4.8656874999999999</v>
      </c>
      <c r="AA22">
        <f t="shared" si="5"/>
        <v>0.72944478440083749</v>
      </c>
    </row>
    <row r="23" spans="1:27" x14ac:dyDescent="0.3">
      <c r="A23" s="4">
        <v>2008</v>
      </c>
      <c r="B23" s="5">
        <v>14</v>
      </c>
      <c r="C23" s="5" t="s">
        <v>33</v>
      </c>
      <c r="D23" s="5">
        <v>10.875</v>
      </c>
      <c r="E23" s="5">
        <v>11.714285714285714</v>
      </c>
      <c r="F23" s="5">
        <v>7.9240000000000022</v>
      </c>
      <c r="G23" s="5">
        <v>12.571428571428571</v>
      </c>
      <c r="H23" s="5">
        <v>10.879999999999999</v>
      </c>
      <c r="I23" s="5">
        <v>12.333333333333334</v>
      </c>
      <c r="J23" s="5">
        <v>10.34</v>
      </c>
      <c r="K23" s="5">
        <v>6.7341666666666695</v>
      </c>
      <c r="L23" s="5">
        <v>8.1666666666666661</v>
      </c>
      <c r="M23" s="5">
        <v>18.285714285714285</v>
      </c>
      <c r="N23" s="5">
        <v>5.8999999999999995</v>
      </c>
      <c r="O23" s="5">
        <v>17.2</v>
      </c>
      <c r="P23" s="5">
        <v>9.8500000000000014</v>
      </c>
      <c r="Q23" s="5">
        <v>8.4428571428571413</v>
      </c>
      <c r="R23" s="5">
        <v>12.842857142857143</v>
      </c>
      <c r="S23" s="5">
        <v>11.25</v>
      </c>
      <c r="T23" s="5">
        <v>14.571428571428571</v>
      </c>
      <c r="U23" s="5" t="s">
        <v>33</v>
      </c>
      <c r="V23">
        <f t="shared" si="0"/>
        <v>10.250857142857143</v>
      </c>
      <c r="W23">
        <f t="shared" si="1"/>
        <v>1.4430504538112636</v>
      </c>
      <c r="X23">
        <f t="shared" si="2"/>
        <v>10.185686507936508</v>
      </c>
      <c r="Y23">
        <f t="shared" si="3"/>
        <v>1.263264270520511</v>
      </c>
      <c r="Z23">
        <f t="shared" si="4"/>
        <v>13.073333333333332</v>
      </c>
      <c r="AA23">
        <f t="shared" si="5"/>
        <v>1.2451624175440519</v>
      </c>
    </row>
    <row r="24" spans="1:27" x14ac:dyDescent="0.3">
      <c r="A24" s="4">
        <v>2009</v>
      </c>
      <c r="B24" s="5">
        <v>6.8631578947368421</v>
      </c>
      <c r="C24" s="5">
        <v>7.13</v>
      </c>
      <c r="D24" s="5">
        <v>14.654545454545454</v>
      </c>
      <c r="E24" s="5">
        <v>16.600000000000001</v>
      </c>
      <c r="F24" s="5">
        <v>12.614285714285714</v>
      </c>
      <c r="G24" s="5">
        <v>8.3125</v>
      </c>
      <c r="H24" s="5">
        <v>12.114285714285714</v>
      </c>
      <c r="I24" s="5">
        <v>9.8466666666666658</v>
      </c>
      <c r="J24" s="5">
        <v>5.5375000000000005</v>
      </c>
      <c r="K24" s="5">
        <v>14</v>
      </c>
      <c r="L24" s="5">
        <v>6.5</v>
      </c>
      <c r="M24" s="5">
        <v>18.461111111111112</v>
      </c>
      <c r="N24" s="5">
        <v>6.9692307692307702</v>
      </c>
      <c r="O24" s="5">
        <v>16.899999999999999</v>
      </c>
      <c r="P24" s="5">
        <v>9.4230769230769234</v>
      </c>
      <c r="Q24" s="5">
        <v>7.844444444444445</v>
      </c>
      <c r="R24" s="5">
        <v>9.8117647058823536</v>
      </c>
      <c r="S24" s="5">
        <v>15</v>
      </c>
      <c r="T24" s="5">
        <v>12.114285714285714</v>
      </c>
      <c r="U24" s="5">
        <v>11.80909090909091</v>
      </c>
      <c r="V24">
        <f t="shared" si="0"/>
        <v>7.1053666216824114</v>
      </c>
      <c r="W24">
        <f t="shared" si="1"/>
        <v>0.47638276638981369</v>
      </c>
      <c r="X24">
        <f t="shared" si="2"/>
        <v>10.974983084142748</v>
      </c>
      <c r="Y24">
        <f t="shared" si="3"/>
        <v>1.2231660294126343</v>
      </c>
      <c r="Z24">
        <f t="shared" si="4"/>
        <v>14.049305773591488</v>
      </c>
      <c r="AA24">
        <f t="shared" si="5"/>
        <v>1.3610991350455048</v>
      </c>
    </row>
    <row r="25" spans="1:27" x14ac:dyDescent="0.3">
      <c r="A25" s="4">
        <v>2010</v>
      </c>
      <c r="B25" s="5" t="s">
        <v>33</v>
      </c>
      <c r="C25" s="5" t="s">
        <v>33</v>
      </c>
      <c r="D25" s="5" t="s">
        <v>33</v>
      </c>
      <c r="E25" s="5" t="s">
        <v>33</v>
      </c>
      <c r="F25" s="5">
        <v>3.6666666666666674</v>
      </c>
      <c r="G25" s="5" t="s">
        <v>33</v>
      </c>
      <c r="H25" s="5">
        <v>4.2</v>
      </c>
      <c r="I25" s="5">
        <v>4.4000000000000004</v>
      </c>
      <c r="J25" s="5" t="s">
        <v>33</v>
      </c>
      <c r="K25" s="5">
        <v>6.4124999999999996</v>
      </c>
      <c r="L25" s="5" t="s">
        <v>33</v>
      </c>
      <c r="M25" s="5" t="s">
        <v>33</v>
      </c>
      <c r="N25" s="5">
        <v>3.9</v>
      </c>
      <c r="O25" s="5">
        <v>5.6777777777777771</v>
      </c>
      <c r="P25" s="5" t="s">
        <v>33</v>
      </c>
      <c r="Q25" s="5">
        <v>3.1</v>
      </c>
      <c r="R25" s="5" t="s">
        <v>33</v>
      </c>
      <c r="S25" s="5">
        <v>10.693333333333332</v>
      </c>
      <c r="T25" s="5" t="s">
        <v>33</v>
      </c>
      <c r="U25" s="5" t="s">
        <v>33</v>
      </c>
      <c r="V25" t="str">
        <f t="shared" si="0"/>
        <v/>
      </c>
      <c r="W25" t="str">
        <f t="shared" si="1"/>
        <v/>
      </c>
      <c r="X25" t="str">
        <f t="shared" si="2"/>
        <v/>
      </c>
      <c r="Y25" t="str">
        <f t="shared" si="3"/>
        <v/>
      </c>
      <c r="Z25">
        <f t="shared" si="4"/>
        <v>6.2427777777777775</v>
      </c>
      <c r="AA25">
        <f t="shared" si="5"/>
        <v>1.5191949825686393</v>
      </c>
    </row>
    <row r="26" spans="1:27" x14ac:dyDescent="0.3">
      <c r="A26" s="4">
        <v>2011</v>
      </c>
      <c r="B26" s="5" t="s">
        <v>33</v>
      </c>
      <c r="C26" s="5">
        <v>8.0500000000000007</v>
      </c>
      <c r="D26" s="5" t="s">
        <v>33</v>
      </c>
      <c r="E26" s="5" t="s">
        <v>33</v>
      </c>
      <c r="F26" s="5" t="s">
        <v>33</v>
      </c>
      <c r="G26" s="5" t="s">
        <v>33</v>
      </c>
      <c r="H26" s="5" t="s">
        <v>33</v>
      </c>
      <c r="I26" s="5" t="s">
        <v>33</v>
      </c>
      <c r="J26" s="5" t="s">
        <v>33</v>
      </c>
      <c r="K26" s="5" t="s">
        <v>33</v>
      </c>
      <c r="L26" s="5">
        <v>4.3500000000000005</v>
      </c>
      <c r="M26" s="5" t="s">
        <v>33</v>
      </c>
      <c r="N26" s="5" t="s">
        <v>33</v>
      </c>
      <c r="O26" s="5" t="s">
        <v>33</v>
      </c>
      <c r="P26" s="5">
        <v>6.7</v>
      </c>
      <c r="Q26" s="5" t="s">
        <v>33</v>
      </c>
      <c r="R26" s="5">
        <v>6.6000000000000005</v>
      </c>
      <c r="S26" s="5" t="s">
        <v>33</v>
      </c>
      <c r="T26" s="5" t="s">
        <v>33</v>
      </c>
      <c r="U26" s="5" t="s">
        <v>33</v>
      </c>
      <c r="V26" t="str">
        <f t="shared" si="0"/>
        <v/>
      </c>
      <c r="W26" t="str">
        <f t="shared" si="1"/>
        <v/>
      </c>
      <c r="X26" t="str">
        <f t="shared" si="2"/>
        <v/>
      </c>
      <c r="Y26" t="str">
        <f t="shared" si="3"/>
        <v/>
      </c>
      <c r="Z26" t="str">
        <f t="shared" si="4"/>
        <v/>
      </c>
      <c r="AA26" t="str">
        <f t="shared" si="5"/>
        <v/>
      </c>
    </row>
    <row r="27" spans="1:27" x14ac:dyDescent="0.3">
      <c r="A27" s="4">
        <v>2012</v>
      </c>
      <c r="B27" s="5" t="s">
        <v>33</v>
      </c>
      <c r="C27" s="5">
        <v>2.8181818181818179</v>
      </c>
      <c r="D27" s="5">
        <v>2.38</v>
      </c>
      <c r="E27" s="5">
        <v>3.9</v>
      </c>
      <c r="F27" s="5" t="s">
        <v>33</v>
      </c>
      <c r="G27" s="5" t="s">
        <v>33</v>
      </c>
      <c r="H27" s="5" t="s">
        <v>33</v>
      </c>
      <c r="I27" s="5" t="s">
        <v>33</v>
      </c>
      <c r="J27" s="5">
        <v>3.471428571428572</v>
      </c>
      <c r="K27" s="5">
        <v>6.1</v>
      </c>
      <c r="L27" s="5">
        <v>3.3142857142857136</v>
      </c>
      <c r="M27" s="5">
        <v>5.6</v>
      </c>
      <c r="N27" s="5" t="s">
        <v>33</v>
      </c>
      <c r="O27" s="5">
        <v>2.3475000000000001</v>
      </c>
      <c r="P27" s="5" t="s">
        <v>33</v>
      </c>
      <c r="Q27" s="5">
        <v>2.7555555555555555</v>
      </c>
      <c r="R27" s="5" t="s">
        <v>33</v>
      </c>
      <c r="S27" s="5">
        <v>9.15</v>
      </c>
      <c r="T27" s="5">
        <v>3.9571428571428577</v>
      </c>
      <c r="U27" s="5">
        <v>5.3500000000000005</v>
      </c>
      <c r="V27" t="str">
        <f t="shared" si="0"/>
        <v/>
      </c>
      <c r="W27" t="str">
        <f t="shared" si="1"/>
        <v/>
      </c>
      <c r="X27">
        <f t="shared" si="2"/>
        <v>3.7139220779220778</v>
      </c>
      <c r="Y27">
        <f t="shared" si="3"/>
        <v>0.65168750731084479</v>
      </c>
      <c r="Z27">
        <f t="shared" si="4"/>
        <v>5.2493750000000006</v>
      </c>
      <c r="AA27">
        <f t="shared" si="5"/>
        <v>1.4600086953936262</v>
      </c>
    </row>
    <row r="28" spans="1:27" x14ac:dyDescent="0.3">
      <c r="A28" s="4">
        <v>2013</v>
      </c>
      <c r="B28" s="5">
        <v>2.7399999999999998</v>
      </c>
      <c r="C28" s="5">
        <v>4.04</v>
      </c>
      <c r="D28" s="5">
        <v>4.3999999999999995</v>
      </c>
      <c r="E28" s="5">
        <v>4.4599999999999991</v>
      </c>
      <c r="F28" s="5">
        <v>3.714</v>
      </c>
      <c r="G28" s="5">
        <v>3.8166666666666664</v>
      </c>
      <c r="H28" s="5">
        <v>5.125</v>
      </c>
      <c r="I28" s="5" t="s">
        <v>33</v>
      </c>
      <c r="J28" s="5">
        <v>2.9499999999999997</v>
      </c>
      <c r="K28" s="5">
        <v>8.4193548387096762</v>
      </c>
      <c r="L28" s="5">
        <v>2.8600000000000003</v>
      </c>
      <c r="M28" s="5">
        <v>7.1833333333333336</v>
      </c>
      <c r="N28" s="5">
        <v>5.0076923076923077</v>
      </c>
      <c r="O28" s="5">
        <v>5.3599999999999994</v>
      </c>
      <c r="P28" s="5">
        <v>3.9249999999999998</v>
      </c>
      <c r="Q28" s="5">
        <v>3.9833333333333329</v>
      </c>
      <c r="R28" s="5">
        <v>3.7124999999999999</v>
      </c>
      <c r="S28" s="5">
        <v>5.8095238095238093</v>
      </c>
      <c r="T28" s="5">
        <v>6.04</v>
      </c>
      <c r="U28" s="5">
        <v>5.7000000000000011</v>
      </c>
      <c r="V28">
        <f t="shared" si="0"/>
        <v>3.6995384615384617</v>
      </c>
      <c r="W28">
        <f t="shared" si="1"/>
        <v>0.40546559628393564</v>
      </c>
      <c r="X28">
        <f t="shared" si="2"/>
        <v>4.7408364055299534</v>
      </c>
      <c r="Y28">
        <f t="shared" si="3"/>
        <v>0.71507707513507524</v>
      </c>
      <c r="Z28">
        <f t="shared" si="4"/>
        <v>5.3104761904761899</v>
      </c>
      <c r="AA28">
        <f t="shared" si="5"/>
        <v>0.4631900421178739</v>
      </c>
    </row>
    <row r="29" spans="1:27" x14ac:dyDescent="0.3">
      <c r="A29" s="4">
        <v>2014</v>
      </c>
      <c r="B29" s="5">
        <v>2.9</v>
      </c>
      <c r="C29" s="5">
        <v>3.8</v>
      </c>
      <c r="D29" s="5" t="s">
        <v>33</v>
      </c>
      <c r="E29" s="5">
        <v>5</v>
      </c>
      <c r="F29" s="5">
        <v>4.4499999999999993</v>
      </c>
      <c r="G29" s="5">
        <v>3.1058823529411765</v>
      </c>
      <c r="H29" s="5">
        <v>4.3</v>
      </c>
      <c r="I29" s="5">
        <v>4.4000000000000004</v>
      </c>
      <c r="J29" s="5">
        <v>5.42</v>
      </c>
      <c r="K29" s="5">
        <v>7.6371428571428561</v>
      </c>
      <c r="L29" s="5">
        <v>3.5</v>
      </c>
      <c r="M29" s="5">
        <v>7.45</v>
      </c>
      <c r="N29" s="5">
        <v>5.0285714285714294</v>
      </c>
      <c r="O29" s="5">
        <v>6.1749999999999998</v>
      </c>
      <c r="P29" s="5">
        <v>3.2</v>
      </c>
      <c r="Q29" s="5">
        <v>5.2999999999999989</v>
      </c>
      <c r="R29" s="5">
        <v>3.9</v>
      </c>
      <c r="S29" s="5">
        <v>6.3</v>
      </c>
      <c r="T29" s="5">
        <v>5.4</v>
      </c>
      <c r="U29" s="5">
        <v>5.7638888888888893</v>
      </c>
      <c r="V29">
        <f t="shared" si="0"/>
        <v>4.3508907563025208</v>
      </c>
      <c r="W29">
        <f t="shared" si="1"/>
        <v>0.55489566299272486</v>
      </c>
      <c r="X29">
        <f t="shared" si="2"/>
        <v>4.7811904761904751</v>
      </c>
      <c r="Y29">
        <f t="shared" si="3"/>
        <v>0.63323920711215964</v>
      </c>
      <c r="Z29">
        <f t="shared" si="4"/>
        <v>5.2607142857142861</v>
      </c>
      <c r="AA29">
        <f t="shared" si="5"/>
        <v>0.54961721373393313</v>
      </c>
    </row>
    <row r="30" spans="1:27" x14ac:dyDescent="0.3">
      <c r="A30" s="4">
        <v>2015</v>
      </c>
      <c r="B30" s="5">
        <v>2.628571428571429</v>
      </c>
      <c r="C30" s="5">
        <v>3.5166666666666662</v>
      </c>
      <c r="D30" s="5">
        <v>5.2</v>
      </c>
      <c r="E30" s="5">
        <v>3.7749999999999999</v>
      </c>
      <c r="F30" s="5">
        <v>4.9000000000000004</v>
      </c>
      <c r="G30" s="5">
        <v>2.8571428571428572</v>
      </c>
      <c r="H30" s="5">
        <v>5.2600000000000007</v>
      </c>
      <c r="I30" s="5">
        <v>4.8999999999999995</v>
      </c>
      <c r="J30" s="5">
        <v>3.0272727272727269</v>
      </c>
      <c r="K30" s="5">
        <v>8.1407407407407408</v>
      </c>
      <c r="L30" s="5">
        <v>4.22</v>
      </c>
      <c r="M30" s="5">
        <v>7.1999999999999993</v>
      </c>
      <c r="N30" s="5">
        <v>7.3583333333333334</v>
      </c>
      <c r="O30" s="5">
        <v>5.6400000000000006</v>
      </c>
      <c r="P30" s="5">
        <v>3.7833333333333332</v>
      </c>
      <c r="Q30" s="5">
        <v>3.8166666666666664</v>
      </c>
      <c r="R30" s="5">
        <v>3.8111111111111109</v>
      </c>
      <c r="S30" s="5">
        <v>6.272222222222223</v>
      </c>
      <c r="T30" s="5">
        <v>5.9571428571428573</v>
      </c>
      <c r="U30" s="5">
        <v>5.9</v>
      </c>
      <c r="V30">
        <f t="shared" si="0"/>
        <v>3.9375974025974023</v>
      </c>
      <c r="W30">
        <f t="shared" si="1"/>
        <v>0.87822777770614802</v>
      </c>
      <c r="X30">
        <f t="shared" si="2"/>
        <v>5.1065230536659101</v>
      </c>
      <c r="Y30">
        <f t="shared" si="3"/>
        <v>0.59707779047093368</v>
      </c>
      <c r="Z30">
        <f>IF(COUNT($E30,$H30,$I30,$M30,$O30,$P30,$S30)&gt;3.9,(AVERAGE($E30,$H30,$I30,$M30,$O30,$P30,$S30)),"")</f>
        <v>5.2615079365079369</v>
      </c>
      <c r="AA30">
        <f t="shared" si="5"/>
        <v>0.47429013007655163</v>
      </c>
    </row>
    <row r="31" spans="1:27" x14ac:dyDescent="0.3">
      <c r="A31" s="4">
        <v>2016</v>
      </c>
      <c r="B31" s="5">
        <v>3.6728571428571426</v>
      </c>
      <c r="C31" s="5">
        <v>5.8790000000000004</v>
      </c>
      <c r="D31" s="5">
        <v>7.9360000000000017</v>
      </c>
      <c r="E31" s="5" t="s">
        <v>33</v>
      </c>
      <c r="F31" s="5" t="s">
        <v>33</v>
      </c>
      <c r="G31" s="5">
        <v>4.2142857142857144</v>
      </c>
      <c r="H31" s="5">
        <v>6.1016666666666666</v>
      </c>
      <c r="I31" s="5">
        <v>8.0657142857142841</v>
      </c>
      <c r="J31" s="5">
        <v>4.1800000000000006</v>
      </c>
      <c r="K31" s="5">
        <v>9.0890909090909098</v>
      </c>
      <c r="L31" s="5">
        <v>5.125</v>
      </c>
      <c r="M31" s="5">
        <v>11.944444444444445</v>
      </c>
      <c r="N31" s="5">
        <v>9.1740000000000013</v>
      </c>
      <c r="O31" s="5">
        <v>6.6400000000000006</v>
      </c>
      <c r="P31" s="5">
        <v>4.8774999999999995</v>
      </c>
      <c r="Q31" s="5">
        <v>4.6837499999999999</v>
      </c>
      <c r="R31" s="5">
        <v>6.6788888888888884</v>
      </c>
      <c r="S31" s="5">
        <v>8.8049999999999997</v>
      </c>
      <c r="T31" s="5">
        <v>8.6214285714285719</v>
      </c>
      <c r="U31" s="5">
        <v>8.6190909090909091</v>
      </c>
      <c r="V31">
        <f t="shared" si="0"/>
        <v>5.1849785714285721</v>
      </c>
      <c r="W31">
        <f t="shared" si="1"/>
        <v>1.0100064307988845</v>
      </c>
      <c r="X31">
        <f t="shared" si="2"/>
        <v>7.2215680615680631</v>
      </c>
      <c r="Y31">
        <f t="shared" si="3"/>
        <v>0.64421143912352163</v>
      </c>
      <c r="Z31">
        <f t="shared" si="4"/>
        <v>7.7390542328042322</v>
      </c>
      <c r="AA31">
        <f t="shared" si="5"/>
        <v>1.016623576298781</v>
      </c>
    </row>
    <row r="32" spans="1:27" x14ac:dyDescent="0.3">
      <c r="A32" s="4">
        <v>2017</v>
      </c>
      <c r="B32" s="5">
        <v>2.7570000000000006</v>
      </c>
      <c r="C32" s="5">
        <v>5.5893333333333324</v>
      </c>
      <c r="D32" s="5">
        <v>6.0965714285714272</v>
      </c>
      <c r="E32" s="5">
        <v>9.175714285714287</v>
      </c>
      <c r="F32" s="5">
        <v>5.1469230769230778</v>
      </c>
      <c r="G32" s="5">
        <v>4.232222222222223</v>
      </c>
      <c r="H32" s="5">
        <v>6.7506451612903229</v>
      </c>
      <c r="I32" s="5">
        <v>8.5133333333333336</v>
      </c>
      <c r="J32" s="5">
        <v>4.1216666666666661</v>
      </c>
      <c r="K32" s="5">
        <v>11.979545454545455</v>
      </c>
      <c r="L32" s="5">
        <v>5.234285714285714</v>
      </c>
      <c r="M32" s="5">
        <v>14.375555555555556</v>
      </c>
      <c r="N32" s="5">
        <v>6.4241176470588224</v>
      </c>
      <c r="O32" s="5">
        <v>8.9671428571428571</v>
      </c>
      <c r="P32" s="5">
        <v>4.734</v>
      </c>
      <c r="Q32" s="5">
        <v>6.0414285714285709</v>
      </c>
      <c r="R32" s="5">
        <v>7.200909090909092</v>
      </c>
      <c r="S32" s="5">
        <v>7.7499999999999991</v>
      </c>
      <c r="T32" s="5">
        <v>8.5671428571428585</v>
      </c>
      <c r="U32" s="5">
        <v>10.776190476190475</v>
      </c>
      <c r="V32">
        <f t="shared" si="0"/>
        <v>4.7152870214752571</v>
      </c>
      <c r="W32">
        <f t="shared" si="1"/>
        <v>0.6745138361013715</v>
      </c>
      <c r="X32">
        <f t="shared" si="2"/>
        <v>7.1163872793872782</v>
      </c>
      <c r="Y32">
        <f t="shared" si="3"/>
        <v>0.93293133506194792</v>
      </c>
      <c r="Z32">
        <f t="shared" si="4"/>
        <v>8.609484456148051</v>
      </c>
      <c r="AA32">
        <f t="shared" si="5"/>
        <v>1.1224837843546744</v>
      </c>
    </row>
    <row r="33" spans="1:27" x14ac:dyDescent="0.3">
      <c r="A33" s="4">
        <v>2018</v>
      </c>
      <c r="B33" s="5">
        <v>3.0366666666666671</v>
      </c>
      <c r="C33" s="5">
        <v>4.87</v>
      </c>
      <c r="D33" s="5">
        <v>4.9079999999999995</v>
      </c>
      <c r="E33" s="5">
        <v>6.5613043478260868</v>
      </c>
      <c r="F33" s="5">
        <v>5.6863333333333337</v>
      </c>
      <c r="G33" s="5">
        <v>3.26</v>
      </c>
      <c r="H33" s="5">
        <v>8.2050000000000001</v>
      </c>
      <c r="I33" s="5">
        <v>8.4287500000000009</v>
      </c>
      <c r="J33" s="5">
        <v>4.1511111111111108</v>
      </c>
      <c r="K33" s="5">
        <v>11.0428</v>
      </c>
      <c r="L33" s="5">
        <v>4.665</v>
      </c>
      <c r="M33" s="5">
        <v>10.874285714285714</v>
      </c>
      <c r="N33" s="5">
        <v>7.004999999999999</v>
      </c>
      <c r="O33" s="5">
        <v>6.65</v>
      </c>
      <c r="P33" s="5">
        <v>3.8920000000000003</v>
      </c>
      <c r="Q33" s="5">
        <v>5.0928571428571434</v>
      </c>
      <c r="R33" s="5">
        <v>4.8566666666666665</v>
      </c>
      <c r="S33" s="5">
        <v>6.6072727272727283</v>
      </c>
      <c r="T33" s="5">
        <v>7.1239999999999997</v>
      </c>
      <c r="U33" s="5">
        <v>7.2833333333333341</v>
      </c>
      <c r="V33">
        <f t="shared" si="0"/>
        <v>4.5091269841269837</v>
      </c>
      <c r="W33">
        <f t="shared" si="1"/>
        <v>0.72203725609815494</v>
      </c>
      <c r="X33">
        <f t="shared" si="2"/>
        <v>6.1646857142857145</v>
      </c>
      <c r="Y33">
        <f t="shared" si="3"/>
        <v>0.87505843393265725</v>
      </c>
      <c r="Z33">
        <f t="shared" si="4"/>
        <v>7.3169446841977903</v>
      </c>
      <c r="AA33">
        <f t="shared" si="5"/>
        <v>0.81546242234099031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0.05</v>
      </c>
      <c r="C2" s="5">
        <v>9.1666666666666674E-2</v>
      </c>
      <c r="D2" s="5">
        <v>0.15</v>
      </c>
      <c r="E2" s="5">
        <v>0.15714285714285717</v>
      </c>
      <c r="F2" s="5">
        <v>7.4999999999999997E-2</v>
      </c>
      <c r="G2" s="5">
        <v>4.9999999999999996E-2</v>
      </c>
      <c r="H2" s="5">
        <v>0.05</v>
      </c>
      <c r="I2" s="5">
        <v>0.05</v>
      </c>
      <c r="J2" s="5">
        <v>4.9999999999999996E-2</v>
      </c>
      <c r="K2" s="5">
        <v>0.12857142857142856</v>
      </c>
      <c r="L2" s="5">
        <v>0.05</v>
      </c>
      <c r="M2" s="5">
        <v>0.2</v>
      </c>
      <c r="N2" s="5">
        <v>0.05</v>
      </c>
      <c r="O2" s="5">
        <v>0.05</v>
      </c>
      <c r="P2" s="5">
        <v>0.05</v>
      </c>
      <c r="Q2" s="5">
        <v>6.25E-2</v>
      </c>
      <c r="R2" s="5">
        <v>0.05</v>
      </c>
      <c r="S2" s="5">
        <v>0.05</v>
      </c>
      <c r="T2" s="5">
        <v>5.0000000000000017E-2</v>
      </c>
      <c r="U2" s="5">
        <v>0.45416666666666666</v>
      </c>
      <c r="V2">
        <f>IF(COUNT($B2,$G2,$J2,$N2,$Q2)&gt;2.9,(AVERAGE($B2,$G2,$J2,$N2,$Q2)),"")</f>
        <v>5.2500000000000005E-2</v>
      </c>
      <c r="W2">
        <f>IF(COUNT($B2,$G2,$J2,$N2,$Q2)&gt;2.9,(STDEV($B2,$G2,$J2,$N2,$Q2))/(SQRT(COUNT(B2,G2,J2,N2,Q2))),"")</f>
        <v>2.5000000000000001E-3</v>
      </c>
      <c r="X2">
        <f>IF(COUNT($C2,$D2,$F2,$K2,$L2,$R2,$T2)&gt;3.9,(AVERAGE($C2,$D2,$F2,$K2,$L2,$R2,$T2)),"")</f>
        <v>8.5034013605442174E-2</v>
      </c>
      <c r="Y2">
        <f>IF(COUNT($C2,$D2,$F2,$K2,$L2,$R2,$T2)&gt;3.9,(STDEV($C2,$D2,$F2,$K2,$L2,$R2,$T2))/(SQRT(COUNT($C2,$D2,$F2,$K2,$L2,$R2,$T2))),"")</f>
        <v>1.5386222759433398E-2</v>
      </c>
      <c r="Z2">
        <f>IF(COUNT($E2,$H2,$I2,$M2,$O2,$P2,$S2)&gt;3.9,(AVERAGE($E2,$H2,$I2,$M2,$O2,$P2,$S2)),"")</f>
        <v>8.6734693877551047E-2</v>
      </c>
      <c r="AA2">
        <f>IF(COUNT($E2,$H2,$I2,$M2,$O2,$P2,$S2)&gt;3.9,(STDEV($E2,$H2,$I2,$M2,$O2,$P2,$S2))/(SQRT(COUNT($E2,$H2,$I2,$M2,$O2,$P2,$S2))),"")</f>
        <v>2.4168814861891853E-2</v>
      </c>
    </row>
    <row r="3" spans="1:27" x14ac:dyDescent="0.3">
      <c r="A3" s="4">
        <v>1988</v>
      </c>
      <c r="B3" s="5">
        <v>0.05</v>
      </c>
      <c r="C3" s="5" t="s">
        <v>33</v>
      </c>
      <c r="D3" s="5">
        <v>0.15</v>
      </c>
      <c r="E3" s="5">
        <v>0.05</v>
      </c>
      <c r="F3" s="5">
        <v>5.0000000000000017E-2</v>
      </c>
      <c r="G3" s="5">
        <v>0.05</v>
      </c>
      <c r="H3" s="5">
        <v>5.000000000000001E-2</v>
      </c>
      <c r="I3" s="5">
        <v>0.05</v>
      </c>
      <c r="J3" s="5">
        <v>8.7500000000000008E-2</v>
      </c>
      <c r="K3" s="5">
        <v>9.1176470588235303E-2</v>
      </c>
      <c r="L3" s="5">
        <v>0.05</v>
      </c>
      <c r="M3" s="5">
        <v>0.05</v>
      </c>
      <c r="N3" s="5">
        <v>4.9999999999999996E-2</v>
      </c>
      <c r="O3" s="5">
        <v>7.4999999999999997E-2</v>
      </c>
      <c r="P3" s="5">
        <v>5.000000000000001E-2</v>
      </c>
      <c r="Q3" s="5">
        <v>0.05</v>
      </c>
      <c r="R3" s="5">
        <v>0.19999999999999998</v>
      </c>
      <c r="S3" s="5">
        <v>0.05</v>
      </c>
      <c r="T3" s="5">
        <v>7.4999999999999983E-2</v>
      </c>
      <c r="U3" s="5">
        <v>0.6166666666666667</v>
      </c>
      <c r="V3">
        <f t="shared" ref="V3:V33" si="0">IF(COUNT($B3,$G3,$J3,$N3,$Q3)&gt;2.9,(AVERAGE($B3,$G3,$J3,$N3,$Q3)),"")</f>
        <v>5.7499999999999996E-2</v>
      </c>
      <c r="W3">
        <f t="shared" ref="W3:W33" si="1">IF(COUNT($B3,$G3,$J3,$N3,$Q3)&gt;2.9,(STDEV($B3,$G3,$J3,$N3,$Q3))/(SQRT(COUNT(B3,G3,J3,N3,Q3))),"")</f>
        <v>7.5000000000000266E-3</v>
      </c>
      <c r="X3">
        <f t="shared" ref="X3:X33" si="2">IF(COUNT($C3,$D3,$F3,$K3,$L3,$R3,$T3)&gt;3.9,(AVERAGE($C3,$D3,$F3,$K3,$L3,$R3,$T3)),"")</f>
        <v>0.10269607843137253</v>
      </c>
      <c r="Y3">
        <f t="shared" ref="Y3:Y33" si="3">IF(COUNT($C3,$D3,$F3,$K3,$L3,$R3,$T3)&gt;3.9,(STDEV($C3,$D3,$F3,$K3,$L3,$R3,$T3))/(SQRT(COUNT($C3,$D3,$F3,$K3,$L3,$R3,$T3))),"")</f>
        <v>2.4603009055690468E-2</v>
      </c>
      <c r="Z3">
        <f t="shared" ref="Z3:Z33" si="4">IF(COUNT($E3,$H3,$I3,$M3,$O3,$P3,$S3)&gt;3.9,(AVERAGE($E3,$H3,$I3,$M3,$O3,$P3,$S3)),"")</f>
        <v>5.3571428571428568E-2</v>
      </c>
      <c r="AA3">
        <f t="shared" ref="AA3:AA33" si="5">IF(COUNT($E3,$H3,$I3,$M3,$O3,$P3,$S3)&gt;3.9,(STDEV($E3,$H3,$I3,$M3,$O3,$P3,$S3))/(SQRT(COUNT($E3,$H3,$I3,$M3,$O3,$P3,$S3))),"")</f>
        <v>3.5714285714285809E-3</v>
      </c>
    </row>
    <row r="4" spans="1:27" x14ac:dyDescent="0.3">
      <c r="A4" s="4">
        <v>1989</v>
      </c>
      <c r="B4" s="5">
        <v>7.5000000000000011E-2</v>
      </c>
      <c r="C4" s="5">
        <v>0.05</v>
      </c>
      <c r="D4" s="5">
        <v>9.375E-2</v>
      </c>
      <c r="E4" s="5">
        <v>0.1</v>
      </c>
      <c r="F4" s="5">
        <v>0.14473684210526316</v>
      </c>
      <c r="G4" s="5">
        <v>0.1</v>
      </c>
      <c r="H4" s="5">
        <v>0.05</v>
      </c>
      <c r="I4" s="5">
        <v>6.6666666666666666E-2</v>
      </c>
      <c r="J4" s="5">
        <v>7.5000000000000011E-2</v>
      </c>
      <c r="K4" s="5">
        <v>0.1111111111111111</v>
      </c>
      <c r="L4" s="5" t="s">
        <v>33</v>
      </c>
      <c r="M4" s="5" t="s">
        <v>33</v>
      </c>
      <c r="N4" s="5">
        <v>4.9999999999999996E-2</v>
      </c>
      <c r="O4" s="5">
        <v>0.15</v>
      </c>
      <c r="P4" s="5">
        <v>5.000000000000001E-2</v>
      </c>
      <c r="Q4" s="5">
        <v>0.13999999999999999</v>
      </c>
      <c r="R4" s="5">
        <v>0.4</v>
      </c>
      <c r="S4" s="5">
        <v>0.13333333333333333</v>
      </c>
      <c r="T4" s="5">
        <v>7.6666666666666605E-2</v>
      </c>
      <c r="U4" s="5">
        <v>0.125</v>
      </c>
      <c r="V4">
        <f t="shared" si="0"/>
        <v>8.7999999999999995E-2</v>
      </c>
      <c r="W4">
        <f t="shared" si="1"/>
        <v>1.5215124054702954E-2</v>
      </c>
      <c r="X4">
        <f t="shared" si="2"/>
        <v>0.14604410331384013</v>
      </c>
      <c r="Y4">
        <f t="shared" si="3"/>
        <v>5.2436625900943737E-2</v>
      </c>
      <c r="Z4">
        <f t="shared" si="4"/>
        <v>9.1666666666666674E-2</v>
      </c>
      <c r="AA4">
        <f t="shared" si="5"/>
        <v>1.7612074982385959E-2</v>
      </c>
    </row>
    <row r="5" spans="1:27" x14ac:dyDescent="0.3">
      <c r="A5" s="4">
        <v>1990</v>
      </c>
      <c r="B5" s="5">
        <v>0.05</v>
      </c>
      <c r="C5" s="5" t="s">
        <v>33</v>
      </c>
      <c r="D5" s="5" t="s">
        <v>33</v>
      </c>
      <c r="E5" s="5" t="s">
        <v>33</v>
      </c>
      <c r="F5" s="5" t="s">
        <v>33</v>
      </c>
      <c r="G5" s="5" t="s">
        <v>33</v>
      </c>
      <c r="H5" s="5" t="s">
        <v>33</v>
      </c>
      <c r="I5" s="5">
        <v>0.4681818181818182</v>
      </c>
      <c r="J5" s="5" t="s">
        <v>33</v>
      </c>
      <c r="K5" s="5">
        <v>0.11029411764705885</v>
      </c>
      <c r="L5" s="5">
        <v>4.9999999999999996E-2</v>
      </c>
      <c r="M5" s="5" t="s">
        <v>33</v>
      </c>
      <c r="N5" s="5">
        <v>6.1764705882352944E-2</v>
      </c>
      <c r="O5" s="5" t="s">
        <v>33</v>
      </c>
      <c r="P5" s="5">
        <v>8.0555555555555547E-2</v>
      </c>
      <c r="Q5" s="5" t="s">
        <v>33</v>
      </c>
      <c r="R5" s="5" t="s">
        <v>33</v>
      </c>
      <c r="S5" s="5" t="s">
        <v>33</v>
      </c>
      <c r="T5" s="5">
        <v>8.7499999999999994E-2</v>
      </c>
      <c r="U5" s="5" t="s">
        <v>33</v>
      </c>
      <c r="V5" t="str">
        <f t="shared" si="0"/>
        <v/>
      </c>
      <c r="W5" t="str">
        <f t="shared" si="1"/>
        <v/>
      </c>
      <c r="X5" t="str">
        <f t="shared" si="2"/>
        <v/>
      </c>
      <c r="Y5" t="str">
        <f t="shared" si="3"/>
        <v/>
      </c>
      <c r="Z5" t="str">
        <f t="shared" si="4"/>
        <v/>
      </c>
      <c r="AA5" t="str">
        <f t="shared" si="5"/>
        <v/>
      </c>
    </row>
    <row r="6" spans="1:27" x14ac:dyDescent="0.3">
      <c r="A6" s="4">
        <v>1991</v>
      </c>
      <c r="B6" s="5">
        <v>5.000000000000001E-2</v>
      </c>
      <c r="C6" s="5">
        <v>6.25E-2</v>
      </c>
      <c r="D6" s="5">
        <v>0.05</v>
      </c>
      <c r="E6" s="5">
        <v>0.05</v>
      </c>
      <c r="F6" s="5">
        <v>0.05</v>
      </c>
      <c r="G6" s="5">
        <v>0.05</v>
      </c>
      <c r="H6" s="5">
        <v>5.000000000000001E-2</v>
      </c>
      <c r="I6" s="5">
        <v>0.25</v>
      </c>
      <c r="J6" s="5">
        <v>0.05</v>
      </c>
      <c r="K6" s="5">
        <v>7.5000000000000011E-2</v>
      </c>
      <c r="L6" s="5" t="s">
        <v>33</v>
      </c>
      <c r="M6" s="5">
        <v>0.41666666666666669</v>
      </c>
      <c r="N6" s="5">
        <v>0.16999999999999998</v>
      </c>
      <c r="O6" s="5">
        <v>6.25E-2</v>
      </c>
      <c r="P6" s="5">
        <v>5.000000000000001E-2</v>
      </c>
      <c r="Q6" s="5">
        <v>5.000000000000001E-2</v>
      </c>
      <c r="R6" s="5">
        <v>0.05</v>
      </c>
      <c r="S6" s="5">
        <v>0.05</v>
      </c>
      <c r="T6" s="5">
        <v>5.1724137931034503E-2</v>
      </c>
      <c r="U6" s="5">
        <v>0.31666666666666665</v>
      </c>
      <c r="V6">
        <f t="shared" si="0"/>
        <v>7.3999999999999996E-2</v>
      </c>
      <c r="W6">
        <f t="shared" si="1"/>
        <v>2.3999999999999997E-2</v>
      </c>
      <c r="X6">
        <f t="shared" si="2"/>
        <v>5.6537356321839094E-2</v>
      </c>
      <c r="Y6">
        <f t="shared" si="3"/>
        <v>4.1944426945387768E-3</v>
      </c>
      <c r="Z6">
        <f t="shared" si="4"/>
        <v>0.13273809523809524</v>
      </c>
      <c r="AA6">
        <f t="shared" si="5"/>
        <v>5.4920190497330199E-2</v>
      </c>
    </row>
    <row r="7" spans="1:27" x14ac:dyDescent="0.3">
      <c r="A7" s="4">
        <v>1992</v>
      </c>
      <c r="B7" s="5">
        <v>0.05</v>
      </c>
      <c r="C7" s="5">
        <v>7.4999999999999997E-2</v>
      </c>
      <c r="D7" s="5">
        <v>7.5000000000000011E-2</v>
      </c>
      <c r="E7" s="5">
        <v>0.2</v>
      </c>
      <c r="F7" s="5">
        <v>3.8250612270270275E-2</v>
      </c>
      <c r="G7" s="5">
        <v>5.8333333333333327E-2</v>
      </c>
      <c r="H7" s="5" t="s">
        <v>33</v>
      </c>
      <c r="I7" s="5" t="s">
        <v>33</v>
      </c>
      <c r="J7" s="5">
        <v>4.9999999999999996E-2</v>
      </c>
      <c r="K7" s="5">
        <v>0.1</v>
      </c>
      <c r="L7" s="5">
        <v>6.4285714285714279E-2</v>
      </c>
      <c r="M7" s="5">
        <v>0.05</v>
      </c>
      <c r="N7" s="5">
        <v>0.27999999999999997</v>
      </c>
      <c r="O7" s="5">
        <v>0.05</v>
      </c>
      <c r="P7" s="5">
        <v>7.4999999999999997E-2</v>
      </c>
      <c r="Q7" s="5">
        <v>0.13750000000000001</v>
      </c>
      <c r="R7" s="5">
        <v>0.05</v>
      </c>
      <c r="S7" s="5">
        <v>0.05</v>
      </c>
      <c r="T7" s="5">
        <v>7.9032258064516164E-2</v>
      </c>
      <c r="U7" s="5" t="s">
        <v>33</v>
      </c>
      <c r="V7">
        <f t="shared" si="0"/>
        <v>0.11516666666666667</v>
      </c>
      <c r="W7">
        <f t="shared" si="1"/>
        <v>4.4380300935337402E-2</v>
      </c>
      <c r="X7">
        <f t="shared" si="2"/>
        <v>6.8795512088642957E-2</v>
      </c>
      <c r="Y7">
        <f t="shared" si="3"/>
        <v>7.6564675901535277E-3</v>
      </c>
      <c r="Z7">
        <f t="shared" si="4"/>
        <v>8.4999999999999992E-2</v>
      </c>
      <c r="AA7">
        <f t="shared" si="5"/>
        <v>2.9154759474226511E-2</v>
      </c>
    </row>
    <row r="8" spans="1:27" x14ac:dyDescent="0.3">
      <c r="A8" s="4">
        <v>1993</v>
      </c>
      <c r="B8" s="5">
        <v>0.25</v>
      </c>
      <c r="C8" s="5">
        <v>6.0000000000000012E-2</v>
      </c>
      <c r="D8" s="5" t="s">
        <v>33</v>
      </c>
      <c r="E8" s="5" t="s">
        <v>33</v>
      </c>
      <c r="F8" s="5">
        <v>6.7500000000000004E-2</v>
      </c>
      <c r="G8" s="5" t="s">
        <v>33</v>
      </c>
      <c r="H8" s="5">
        <v>0.15000000000000002</v>
      </c>
      <c r="I8" s="5">
        <v>0.2</v>
      </c>
      <c r="J8" s="5" t="s">
        <v>33</v>
      </c>
      <c r="K8" s="5">
        <v>5.8333333333333327E-2</v>
      </c>
      <c r="L8" s="5" t="s">
        <v>33</v>
      </c>
      <c r="M8" s="5">
        <v>0.25</v>
      </c>
      <c r="N8" s="5">
        <v>0.13</v>
      </c>
      <c r="O8" s="5">
        <v>0.14285714285714285</v>
      </c>
      <c r="P8" s="5" t="s">
        <v>33</v>
      </c>
      <c r="Q8" s="5" t="s">
        <v>33</v>
      </c>
      <c r="R8" s="5">
        <v>8.3333333333333329E-2</v>
      </c>
      <c r="S8" s="5">
        <v>7.5000000000000011E-2</v>
      </c>
      <c r="T8" s="5">
        <v>0.29285714285714287</v>
      </c>
      <c r="U8" s="5">
        <v>0.61250000000000004</v>
      </c>
      <c r="V8" t="str">
        <f t="shared" si="0"/>
        <v/>
      </c>
      <c r="W8" t="str">
        <f t="shared" si="1"/>
        <v/>
      </c>
      <c r="X8">
        <f>IF(COUNT($C8,$D8,$F8,$K8,$L8,$R8,$T8)&gt;3.9,(AVERAGE($C8,$D8,$F8,$K8,$L8,$R8,$T8)),"")</f>
        <v>0.1124047619047619</v>
      </c>
      <c r="Y8">
        <f t="shared" si="3"/>
        <v>4.5329143964087909E-2</v>
      </c>
      <c r="Z8">
        <f>IF(COUNT($E8,$H8,$I8,$M8,$O8,$P8,$S8)&gt;3.9,(AVERAGE($E8,$H8,$I8,$M8,$O8,$P8,$S8)),"")</f>
        <v>0.16357142857142856</v>
      </c>
      <c r="AA8">
        <f t="shared" si="5"/>
        <v>2.937269313564583E-2</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0"/>
        <v/>
      </c>
      <c r="W9" t="str">
        <f t="shared" si="1"/>
        <v/>
      </c>
      <c r="X9" t="str">
        <f t="shared" si="2"/>
        <v/>
      </c>
      <c r="Y9" t="str">
        <f t="shared" si="3"/>
        <v/>
      </c>
      <c r="Z9" t="str">
        <f t="shared" si="4"/>
        <v/>
      </c>
      <c r="AA9" t="str">
        <f t="shared" si="5"/>
        <v/>
      </c>
    </row>
    <row r="10" spans="1:27" x14ac:dyDescent="0.3">
      <c r="A10" s="4">
        <v>1995</v>
      </c>
      <c r="B10" s="5"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T10" s="5" t="s">
        <v>33</v>
      </c>
      <c r="U10" s="5" t="s">
        <v>33</v>
      </c>
      <c r="V10" t="str">
        <f t="shared" si="0"/>
        <v/>
      </c>
      <c r="W10" t="str">
        <f t="shared" si="1"/>
        <v/>
      </c>
      <c r="X10" t="str">
        <f t="shared" si="2"/>
        <v/>
      </c>
      <c r="Y10" t="str">
        <f t="shared" si="3"/>
        <v/>
      </c>
      <c r="Z10" t="str">
        <f t="shared" si="4"/>
        <v/>
      </c>
      <c r="AA10" t="str">
        <f t="shared" si="5"/>
        <v/>
      </c>
    </row>
    <row r="11" spans="1:27" x14ac:dyDescent="0.3">
      <c r="A11" s="4">
        <v>1996</v>
      </c>
      <c r="B11" s="5"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T11" s="5" t="s">
        <v>33</v>
      </c>
      <c r="U11" s="5" t="s">
        <v>33</v>
      </c>
      <c r="V11" t="str">
        <f t="shared" si="0"/>
        <v/>
      </c>
      <c r="W11" t="str">
        <f t="shared" si="1"/>
        <v/>
      </c>
      <c r="X11" t="str">
        <f t="shared" si="2"/>
        <v/>
      </c>
      <c r="Y11" t="str">
        <f t="shared" si="3"/>
        <v/>
      </c>
      <c r="Z11" t="str">
        <f t="shared" si="4"/>
        <v/>
      </c>
      <c r="AA11" t="str">
        <f t="shared" si="5"/>
        <v/>
      </c>
    </row>
    <row r="12" spans="1:27" x14ac:dyDescent="0.3">
      <c r="A12" s="4">
        <v>1997</v>
      </c>
      <c r="B12" s="5" t="s">
        <v>33</v>
      </c>
      <c r="C12" s="5" t="s">
        <v>33</v>
      </c>
      <c r="D12" s="5" t="s">
        <v>33</v>
      </c>
      <c r="E12" s="5" t="s">
        <v>33</v>
      </c>
      <c r="F12" s="5" t="s">
        <v>33</v>
      </c>
      <c r="G12" s="5" t="s">
        <v>33</v>
      </c>
      <c r="H12" s="5" t="s">
        <v>33</v>
      </c>
      <c r="I12" s="5" t="s">
        <v>33</v>
      </c>
      <c r="J12" s="5" t="s">
        <v>33</v>
      </c>
      <c r="K12" s="5" t="s">
        <v>33</v>
      </c>
      <c r="L12" s="5" t="s">
        <v>33</v>
      </c>
      <c r="M12" s="5" t="s">
        <v>33</v>
      </c>
      <c r="N12" s="5" t="s">
        <v>33</v>
      </c>
      <c r="O12" s="5" t="s">
        <v>33</v>
      </c>
      <c r="P12" s="5" t="s">
        <v>33</v>
      </c>
      <c r="Q12" s="5" t="s">
        <v>33</v>
      </c>
      <c r="R12" s="5" t="s">
        <v>33</v>
      </c>
      <c r="S12" s="5" t="s">
        <v>33</v>
      </c>
      <c r="T12" s="5" t="s">
        <v>33</v>
      </c>
      <c r="U12" s="5" t="s">
        <v>33</v>
      </c>
      <c r="V12" t="str">
        <f t="shared" si="0"/>
        <v/>
      </c>
      <c r="W12" t="str">
        <f t="shared" si="1"/>
        <v/>
      </c>
      <c r="X12" t="str">
        <f t="shared" si="2"/>
        <v/>
      </c>
      <c r="Y12" t="str">
        <f t="shared" si="3"/>
        <v/>
      </c>
      <c r="Z12" t="str">
        <f t="shared" si="4"/>
        <v/>
      </c>
      <c r="AA12" t="str">
        <f t="shared" si="5"/>
        <v/>
      </c>
    </row>
    <row r="13" spans="1:27" x14ac:dyDescent="0.3">
      <c r="A13" s="4">
        <v>1998</v>
      </c>
      <c r="B13" s="5"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c r="T13" s="5" t="s">
        <v>33</v>
      </c>
      <c r="U13" s="5" t="s">
        <v>33</v>
      </c>
      <c r="V13" t="str">
        <f t="shared" si="0"/>
        <v/>
      </c>
      <c r="W13" t="str">
        <f t="shared" si="1"/>
        <v/>
      </c>
      <c r="X13" t="str">
        <f t="shared" si="2"/>
        <v/>
      </c>
      <c r="Y13" t="str">
        <f t="shared" si="3"/>
        <v/>
      </c>
      <c r="Z13" t="str">
        <f t="shared" si="4"/>
        <v/>
      </c>
      <c r="AA13" t="str">
        <f t="shared" si="5"/>
        <v/>
      </c>
    </row>
    <row r="14" spans="1:27" x14ac:dyDescent="0.3">
      <c r="A14" s="4">
        <v>1999</v>
      </c>
      <c r="B14" s="5" t="s">
        <v>33</v>
      </c>
      <c r="C14" s="5" t="s">
        <v>33</v>
      </c>
      <c r="D14" s="5" t="s">
        <v>33</v>
      </c>
      <c r="E14" s="5" t="s">
        <v>33</v>
      </c>
      <c r="F14" s="5" t="s">
        <v>33</v>
      </c>
      <c r="G14" s="5" t="s">
        <v>33</v>
      </c>
      <c r="H14" s="5" t="s">
        <v>33</v>
      </c>
      <c r="I14" s="5" t="s">
        <v>33</v>
      </c>
      <c r="J14" s="5" t="s">
        <v>33</v>
      </c>
      <c r="K14" s="5" t="s">
        <v>33</v>
      </c>
      <c r="L14" s="5" t="s">
        <v>33</v>
      </c>
      <c r="M14" s="5" t="s">
        <v>33</v>
      </c>
      <c r="N14" s="5" t="s">
        <v>33</v>
      </c>
      <c r="O14" s="5" t="s">
        <v>33</v>
      </c>
      <c r="P14" s="5" t="s">
        <v>33</v>
      </c>
      <c r="Q14" s="5" t="s">
        <v>33</v>
      </c>
      <c r="R14" s="5" t="s">
        <v>33</v>
      </c>
      <c r="S14" s="5" t="s">
        <v>33</v>
      </c>
      <c r="T14" s="5" t="s">
        <v>33</v>
      </c>
      <c r="U14" s="5" t="s">
        <v>33</v>
      </c>
      <c r="V14" t="str">
        <f t="shared" si="0"/>
        <v/>
      </c>
      <c r="W14" t="str">
        <f t="shared" si="1"/>
        <v/>
      </c>
      <c r="X14" t="str">
        <f t="shared" si="2"/>
        <v/>
      </c>
      <c r="Y14" t="str">
        <f t="shared" si="3"/>
        <v/>
      </c>
      <c r="Z14" t="str">
        <f t="shared" si="4"/>
        <v/>
      </c>
      <c r="AA14" t="str">
        <f t="shared" si="5"/>
        <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0"/>
        <v/>
      </c>
      <c r="W15" t="str">
        <f t="shared" si="1"/>
        <v/>
      </c>
      <c r="X15" t="str">
        <f t="shared" si="2"/>
        <v/>
      </c>
      <c r="Y15" t="str">
        <f t="shared" si="3"/>
        <v/>
      </c>
      <c r="Z15" t="str">
        <f t="shared" si="4"/>
        <v/>
      </c>
      <c r="AA15" t="str">
        <f t="shared" si="5"/>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0"/>
        <v/>
      </c>
      <c r="W16" t="str">
        <f t="shared" si="1"/>
        <v/>
      </c>
      <c r="X16" t="str">
        <f t="shared" si="2"/>
        <v/>
      </c>
      <c r="Y16" t="str">
        <f t="shared" si="3"/>
        <v/>
      </c>
      <c r="Z16" t="str">
        <f t="shared" si="4"/>
        <v/>
      </c>
      <c r="AA16" t="str">
        <f t="shared" si="5"/>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0"/>
        <v/>
      </c>
      <c r="W17" t="str">
        <f t="shared" si="1"/>
        <v/>
      </c>
      <c r="X17" t="str">
        <f t="shared" si="2"/>
        <v/>
      </c>
      <c r="Y17" t="str">
        <f t="shared" si="3"/>
        <v/>
      </c>
      <c r="Z17" t="str">
        <f t="shared" si="4"/>
        <v/>
      </c>
      <c r="AA17" t="str">
        <f t="shared" si="5"/>
        <v/>
      </c>
    </row>
    <row r="18" spans="1:27" x14ac:dyDescent="0.3">
      <c r="A18" s="4">
        <v>2003</v>
      </c>
      <c r="B18" s="5" t="s">
        <v>33</v>
      </c>
      <c r="C18" s="5" t="s">
        <v>33</v>
      </c>
      <c r="D18" s="5" t="s">
        <v>33</v>
      </c>
      <c r="E18" s="5" t="s">
        <v>33</v>
      </c>
      <c r="F18" s="5" t="s">
        <v>33</v>
      </c>
      <c r="G18" s="5" t="s">
        <v>33</v>
      </c>
      <c r="H18" s="5" t="s">
        <v>33</v>
      </c>
      <c r="I18" s="5" t="s">
        <v>33</v>
      </c>
      <c r="J18" s="5" t="s">
        <v>33</v>
      </c>
      <c r="K18" s="5" t="s">
        <v>33</v>
      </c>
      <c r="L18" s="5" t="s">
        <v>33</v>
      </c>
      <c r="M18" s="5" t="s">
        <v>33</v>
      </c>
      <c r="N18" s="5" t="s">
        <v>33</v>
      </c>
      <c r="O18" s="5" t="s">
        <v>33</v>
      </c>
      <c r="P18" s="5" t="s">
        <v>33</v>
      </c>
      <c r="Q18" s="5" t="s">
        <v>33</v>
      </c>
      <c r="R18" s="5" t="s">
        <v>33</v>
      </c>
      <c r="S18" s="5" t="s">
        <v>33</v>
      </c>
      <c r="T18" s="5" t="s">
        <v>33</v>
      </c>
      <c r="U18" s="5" t="s">
        <v>33</v>
      </c>
      <c r="V18" t="str">
        <f t="shared" si="0"/>
        <v/>
      </c>
      <c r="W18" t="str">
        <f t="shared" si="1"/>
        <v/>
      </c>
      <c r="X18" t="str">
        <f t="shared" si="2"/>
        <v/>
      </c>
      <c r="Y18" t="str">
        <f t="shared" si="3"/>
        <v/>
      </c>
      <c r="Z18" t="str">
        <f t="shared" si="4"/>
        <v/>
      </c>
      <c r="AA18" t="str">
        <f t="shared" si="5"/>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0"/>
        <v/>
      </c>
      <c r="W19" t="str">
        <f t="shared" si="1"/>
        <v/>
      </c>
      <c r="X19" t="str">
        <f t="shared" si="2"/>
        <v/>
      </c>
      <c r="Y19" t="str">
        <f t="shared" si="3"/>
        <v/>
      </c>
      <c r="Z19" t="str">
        <f t="shared" si="4"/>
        <v/>
      </c>
      <c r="AA19" t="str">
        <f t="shared" si="5"/>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0"/>
        <v/>
      </c>
      <c r="W20" t="str">
        <f t="shared" si="1"/>
        <v/>
      </c>
      <c r="X20" t="str">
        <f t="shared" si="2"/>
        <v/>
      </c>
      <c r="Y20" t="str">
        <f t="shared" si="3"/>
        <v/>
      </c>
      <c r="Z20" t="str">
        <f t="shared" si="4"/>
        <v/>
      </c>
      <c r="AA20" t="str">
        <f t="shared" si="5"/>
        <v/>
      </c>
    </row>
    <row r="21" spans="1:27" x14ac:dyDescent="0.3">
      <c r="A21" s="4">
        <v>2006</v>
      </c>
      <c r="B21" s="5" t="s">
        <v>33</v>
      </c>
      <c r="C21" s="5" t="s">
        <v>33</v>
      </c>
      <c r="D21" s="5" t="s">
        <v>33</v>
      </c>
      <c r="E21" s="5" t="s">
        <v>33</v>
      </c>
      <c r="F21" s="5" t="s">
        <v>33</v>
      </c>
      <c r="G21" s="5" t="s">
        <v>33</v>
      </c>
      <c r="H21" s="5" t="s">
        <v>33</v>
      </c>
      <c r="I21" s="5" t="s">
        <v>33</v>
      </c>
      <c r="J21" s="5" t="s">
        <v>33</v>
      </c>
      <c r="K21" s="5" t="s">
        <v>33</v>
      </c>
      <c r="L21" s="5" t="s">
        <v>33</v>
      </c>
      <c r="M21" s="5" t="s">
        <v>33</v>
      </c>
      <c r="N21" s="5" t="s">
        <v>33</v>
      </c>
      <c r="O21" s="5" t="s">
        <v>33</v>
      </c>
      <c r="P21" s="5" t="s">
        <v>33</v>
      </c>
      <c r="Q21" s="5" t="s">
        <v>33</v>
      </c>
      <c r="R21" s="5" t="s">
        <v>33</v>
      </c>
      <c r="S21" s="5" t="s">
        <v>33</v>
      </c>
      <c r="T21" s="5" t="s">
        <v>33</v>
      </c>
      <c r="U21" s="5" t="s">
        <v>33</v>
      </c>
      <c r="V21" t="str">
        <f t="shared" si="0"/>
        <v/>
      </c>
      <c r="W21" t="str">
        <f t="shared" si="1"/>
        <v/>
      </c>
      <c r="X21" t="str">
        <f t="shared" si="2"/>
        <v/>
      </c>
      <c r="Y21" t="str">
        <f t="shared" si="3"/>
        <v/>
      </c>
      <c r="Z21" t="str">
        <f t="shared" si="4"/>
        <v/>
      </c>
      <c r="AA21" t="str">
        <f t="shared" si="5"/>
        <v/>
      </c>
    </row>
    <row r="22" spans="1:27" x14ac:dyDescent="0.3">
      <c r="A22" s="4">
        <v>2007</v>
      </c>
      <c r="B22" s="5">
        <v>1.7500000000000002E-2</v>
      </c>
      <c r="C22" s="5">
        <v>1.7500000000000002E-2</v>
      </c>
      <c r="D22" s="5">
        <v>1.7500000000000002E-2</v>
      </c>
      <c r="E22" s="5">
        <v>1.7500000000000002E-2</v>
      </c>
      <c r="F22" s="5">
        <v>0.11799999999999999</v>
      </c>
      <c r="G22" s="5">
        <v>1.7500000000000002E-2</v>
      </c>
      <c r="H22" s="5">
        <v>1.7500000000000002E-2</v>
      </c>
      <c r="I22" s="5">
        <v>1.7500000000000002E-2</v>
      </c>
      <c r="J22" s="5">
        <v>1.7500000000000002E-2</v>
      </c>
      <c r="K22" s="5">
        <v>1.7500000000000002E-2</v>
      </c>
      <c r="L22" s="5">
        <v>1.7500000000000002E-2</v>
      </c>
      <c r="M22" s="5">
        <v>9.2249999999999999E-2</v>
      </c>
      <c r="N22" s="5">
        <v>1.7500000000000002E-2</v>
      </c>
      <c r="O22" s="5" t="s">
        <v>33</v>
      </c>
      <c r="P22" s="5">
        <v>1.7500000000000002E-2</v>
      </c>
      <c r="Q22" s="5">
        <v>1.7500000000000002E-2</v>
      </c>
      <c r="R22" s="5">
        <v>1.7500000000000002E-2</v>
      </c>
      <c r="S22" s="5">
        <v>0.14912500000000001</v>
      </c>
      <c r="T22" s="5">
        <v>1.7500000000000002E-2</v>
      </c>
      <c r="U22" s="5">
        <v>0.26800000000000002</v>
      </c>
      <c r="V22">
        <f t="shared" si="0"/>
        <v>1.7500000000000002E-2</v>
      </c>
      <c r="W22">
        <f t="shared" si="1"/>
        <v>0</v>
      </c>
      <c r="X22">
        <f t="shared" si="2"/>
        <v>3.1857142857142862E-2</v>
      </c>
      <c r="Y22">
        <f t="shared" si="3"/>
        <v>1.4357142857142853E-2</v>
      </c>
      <c r="Z22">
        <f t="shared" si="4"/>
        <v>5.1895833333333335E-2</v>
      </c>
      <c r="AA22">
        <f t="shared" si="5"/>
        <v>2.2959575359628163E-2</v>
      </c>
    </row>
    <row r="23" spans="1:27" x14ac:dyDescent="0.3">
      <c r="A23" s="4">
        <v>2008</v>
      </c>
      <c r="B23" s="5">
        <v>1.1624999999999998E-2</v>
      </c>
      <c r="C23" s="5" t="s">
        <v>33</v>
      </c>
      <c r="D23" s="5">
        <v>6.1750000000000006E-2</v>
      </c>
      <c r="E23" s="5">
        <v>4.6714285714285715E-2</v>
      </c>
      <c r="F23" s="5">
        <v>6.8500000000000005E-2</v>
      </c>
      <c r="G23" s="5">
        <v>3.8142857142857145E-2</v>
      </c>
      <c r="H23" s="5">
        <v>0.14179999999999998</v>
      </c>
      <c r="I23" s="5">
        <v>4.3666666666666666E-2</v>
      </c>
      <c r="J23" s="5">
        <v>6.0000000000000012E-2</v>
      </c>
      <c r="K23" s="5">
        <v>3.966666666666667E-2</v>
      </c>
      <c r="L23" s="5">
        <v>2.2666666666666668E-2</v>
      </c>
      <c r="M23" s="5">
        <v>0.40428571428571425</v>
      </c>
      <c r="N23" s="5">
        <v>0.01</v>
      </c>
      <c r="O23" s="5">
        <v>5.800000000000001E-2</v>
      </c>
      <c r="P23" s="5">
        <v>2.1249999999999998E-2</v>
      </c>
      <c r="Q23" s="5">
        <v>4.357142857142858E-2</v>
      </c>
      <c r="R23" s="5">
        <v>4.3142857142857149E-2</v>
      </c>
      <c r="S23" s="5">
        <v>0.14500000000000002</v>
      </c>
      <c r="T23" s="5">
        <v>0.2722857142857143</v>
      </c>
      <c r="U23" s="5" t="s">
        <v>33</v>
      </c>
      <c r="V23">
        <f>IF(COUNT($B23,$G23,$J23,$N23,$Q23)&gt;2.9,(AVERAGE($B23,$G23,$J23,$N23,$Q23)),"")</f>
        <v>3.2667857142857151E-2</v>
      </c>
      <c r="W23">
        <f t="shared" si="1"/>
        <v>9.624300266109994E-3</v>
      </c>
      <c r="X23">
        <f t="shared" si="2"/>
        <v>8.4668650793650782E-2</v>
      </c>
      <c r="Y23">
        <f t="shared" si="3"/>
        <v>3.8114156812331441E-2</v>
      </c>
      <c r="Z23">
        <f t="shared" si="4"/>
        <v>0.12295952380952381</v>
      </c>
      <c r="AA23">
        <f t="shared" si="5"/>
        <v>5.039142786011986E-2</v>
      </c>
    </row>
    <row r="24" spans="1:27" x14ac:dyDescent="0.3">
      <c r="A24" s="4">
        <v>2009</v>
      </c>
      <c r="B24" s="5">
        <v>1.9789473684210523E-2</v>
      </c>
      <c r="C24" s="5">
        <v>5.0799999999999998E-2</v>
      </c>
      <c r="D24" s="5">
        <v>0.112</v>
      </c>
      <c r="E24" s="5">
        <v>6.6100000000000006E-2</v>
      </c>
      <c r="F24" s="5">
        <v>7.571428571428572E-2</v>
      </c>
      <c r="G24" s="5">
        <v>4.2624999999999996E-2</v>
      </c>
      <c r="H24" s="5">
        <v>0.10614285714285714</v>
      </c>
      <c r="I24" s="5">
        <v>7.5266666666666662E-2</v>
      </c>
      <c r="J24" s="5">
        <v>6.5374999999999989E-2</v>
      </c>
      <c r="K24" s="5">
        <v>0.12633333333333333</v>
      </c>
      <c r="L24" s="5">
        <v>3.888888888888889E-2</v>
      </c>
      <c r="M24" s="5">
        <v>0.61183333333333345</v>
      </c>
      <c r="N24" s="5">
        <v>6.3538461538461516E-2</v>
      </c>
      <c r="O24" s="5">
        <v>0.1182</v>
      </c>
      <c r="P24" s="5">
        <v>8.4076923076923077E-2</v>
      </c>
      <c r="Q24" s="5">
        <v>5.1888888888888887E-2</v>
      </c>
      <c r="R24" s="5">
        <v>5.0823529411764705E-2</v>
      </c>
      <c r="S24" s="5">
        <v>0.12725</v>
      </c>
      <c r="T24" s="5">
        <v>9.8285714285714282E-2</v>
      </c>
      <c r="U24" s="5">
        <v>0.14863636363636365</v>
      </c>
      <c r="V24">
        <f t="shared" si="0"/>
        <v>4.8643364822312185E-2</v>
      </c>
      <c r="W24">
        <f t="shared" si="1"/>
        <v>8.3099720135307222E-3</v>
      </c>
      <c r="X24">
        <f t="shared" si="2"/>
        <v>7.8977964519140992E-2</v>
      </c>
      <c r="Y24">
        <f t="shared" si="3"/>
        <v>1.2826897398642484E-2</v>
      </c>
      <c r="Z24">
        <f t="shared" si="4"/>
        <v>0.16983854003139717</v>
      </c>
      <c r="AA24">
        <f t="shared" si="5"/>
        <v>7.415515246290251E-2</v>
      </c>
    </row>
    <row r="25" spans="1:27" x14ac:dyDescent="0.3">
      <c r="A25" s="4">
        <v>2010</v>
      </c>
      <c r="B25" s="5" t="s">
        <v>33</v>
      </c>
      <c r="C25" s="5" t="s">
        <v>33</v>
      </c>
      <c r="D25" s="5" t="s">
        <v>33</v>
      </c>
      <c r="E25" s="5" t="s">
        <v>33</v>
      </c>
      <c r="F25" s="5">
        <v>2.4999999999999998E-2</v>
      </c>
      <c r="G25" s="5" t="s">
        <v>33</v>
      </c>
      <c r="H25" s="5">
        <v>2.5000000000000001E-2</v>
      </c>
      <c r="I25" s="5">
        <v>2.5000000000000001E-2</v>
      </c>
      <c r="J25" s="5" t="s">
        <v>33</v>
      </c>
      <c r="K25" s="5">
        <v>5.6625000000000016E-2</v>
      </c>
      <c r="L25" s="5" t="s">
        <v>33</v>
      </c>
      <c r="M25" s="5" t="s">
        <v>33</v>
      </c>
      <c r="N25" s="5">
        <v>2.5000000000000001E-2</v>
      </c>
      <c r="O25" s="5">
        <v>2.4999999999999998E-2</v>
      </c>
      <c r="P25" s="5" t="s">
        <v>33</v>
      </c>
      <c r="Q25" s="5">
        <v>2.5000000000000001E-2</v>
      </c>
      <c r="R25" s="5" t="s">
        <v>33</v>
      </c>
      <c r="S25" s="5">
        <v>0.12679999999999997</v>
      </c>
      <c r="T25" s="5" t="s">
        <v>33</v>
      </c>
      <c r="U25" s="5" t="s">
        <v>33</v>
      </c>
      <c r="V25" t="str">
        <f t="shared" si="0"/>
        <v/>
      </c>
      <c r="W25" t="str">
        <f t="shared" si="1"/>
        <v/>
      </c>
      <c r="X25" t="str">
        <f t="shared" si="2"/>
        <v/>
      </c>
      <c r="Y25" t="str">
        <f t="shared" si="3"/>
        <v/>
      </c>
      <c r="Z25">
        <f t="shared" si="4"/>
        <v>5.0449999999999995E-2</v>
      </c>
      <c r="AA25">
        <f t="shared" si="5"/>
        <v>2.5449999999999993E-2</v>
      </c>
    </row>
    <row r="26" spans="1:27" x14ac:dyDescent="0.3">
      <c r="A26" s="4">
        <v>2011</v>
      </c>
      <c r="B26" s="5" t="s">
        <v>33</v>
      </c>
      <c r="C26" s="5">
        <v>1.0999999999999998E-2</v>
      </c>
      <c r="D26" s="5" t="s">
        <v>33</v>
      </c>
      <c r="E26" s="5" t="s">
        <v>33</v>
      </c>
      <c r="F26" s="5" t="s">
        <v>33</v>
      </c>
      <c r="G26" s="5" t="s">
        <v>33</v>
      </c>
      <c r="H26" s="5" t="s">
        <v>33</v>
      </c>
      <c r="I26" s="5" t="s">
        <v>33</v>
      </c>
      <c r="J26" s="5" t="s">
        <v>33</v>
      </c>
      <c r="K26" s="5" t="s">
        <v>33</v>
      </c>
      <c r="L26" s="5">
        <v>1.0999999999999998E-2</v>
      </c>
      <c r="M26" s="5" t="s">
        <v>33</v>
      </c>
      <c r="N26" s="5" t="s">
        <v>33</v>
      </c>
      <c r="O26" s="5" t="s">
        <v>33</v>
      </c>
      <c r="P26" s="5">
        <v>3.3875000000000002E-2</v>
      </c>
      <c r="Q26" s="5" t="s">
        <v>33</v>
      </c>
      <c r="R26" s="5">
        <v>2.1285714285714286E-2</v>
      </c>
      <c r="S26" s="5" t="s">
        <v>33</v>
      </c>
      <c r="T26" s="5" t="s">
        <v>33</v>
      </c>
      <c r="U26" s="5" t="s">
        <v>33</v>
      </c>
      <c r="V26" t="str">
        <f t="shared" si="0"/>
        <v/>
      </c>
      <c r="W26" t="str">
        <f t="shared" si="1"/>
        <v/>
      </c>
      <c r="X26" t="str">
        <f t="shared" si="2"/>
        <v/>
      </c>
      <c r="Y26" t="str">
        <f t="shared" si="3"/>
        <v/>
      </c>
      <c r="Z26" t="str">
        <f t="shared" si="4"/>
        <v/>
      </c>
      <c r="AA26" t="str">
        <f t="shared" si="5"/>
        <v/>
      </c>
    </row>
    <row r="27" spans="1:27" x14ac:dyDescent="0.3">
      <c r="A27" s="4">
        <v>2012</v>
      </c>
      <c r="B27" s="5" t="s">
        <v>33</v>
      </c>
      <c r="C27" s="5">
        <v>0.18277272727272731</v>
      </c>
      <c r="D27" s="5">
        <v>1.4999999999999999E-2</v>
      </c>
      <c r="E27" s="5">
        <v>1.4999999999999999E-2</v>
      </c>
      <c r="F27" s="5" t="s">
        <v>33</v>
      </c>
      <c r="G27" s="5" t="s">
        <v>33</v>
      </c>
      <c r="H27" s="5" t="s">
        <v>33</v>
      </c>
      <c r="I27" s="5" t="s">
        <v>33</v>
      </c>
      <c r="J27" s="5">
        <v>1.4999999999999999E-2</v>
      </c>
      <c r="K27" s="5">
        <v>6.9379310344827583E-2</v>
      </c>
      <c r="L27" s="5">
        <v>4.5071428571428575E-2</v>
      </c>
      <c r="M27" s="5">
        <v>7.7600000000000002E-2</v>
      </c>
      <c r="N27" s="5" t="s">
        <v>33</v>
      </c>
      <c r="O27" s="5">
        <v>0.1825</v>
      </c>
      <c r="P27" s="5" t="s">
        <v>33</v>
      </c>
      <c r="Q27" s="5">
        <v>7.9000000000000015E-2</v>
      </c>
      <c r="R27" s="5" t="s">
        <v>33</v>
      </c>
      <c r="S27" s="5">
        <v>6.6714285714285712E-2</v>
      </c>
      <c r="T27" s="5">
        <v>1.4999999999999999E-2</v>
      </c>
      <c r="U27" s="5">
        <v>1.4999999999999999E-2</v>
      </c>
      <c r="V27" t="str">
        <f t="shared" si="0"/>
        <v/>
      </c>
      <c r="W27" t="str">
        <f t="shared" si="1"/>
        <v/>
      </c>
      <c r="X27">
        <f t="shared" si="2"/>
        <v>6.5444693237796697E-2</v>
      </c>
      <c r="Y27">
        <f t="shared" si="3"/>
        <v>3.1052981215301603E-2</v>
      </c>
      <c r="Z27">
        <f t="shared" si="4"/>
        <v>8.5453571428571434E-2</v>
      </c>
      <c r="AA27">
        <f t="shared" si="5"/>
        <v>3.5112384375952391E-2</v>
      </c>
    </row>
    <row r="28" spans="1:27" x14ac:dyDescent="0.3">
      <c r="A28" s="4">
        <v>2013</v>
      </c>
      <c r="B28" s="5">
        <v>2.9000000000000005E-2</v>
      </c>
      <c r="C28" s="5">
        <v>4.8399999999999999E-2</v>
      </c>
      <c r="D28" s="5">
        <v>2.4333333333333335E-2</v>
      </c>
      <c r="E28" s="5">
        <v>3.5800000000000005E-2</v>
      </c>
      <c r="F28" s="5">
        <v>0.26200000000000001</v>
      </c>
      <c r="G28" s="5">
        <v>1.7199999999999997E-2</v>
      </c>
      <c r="H28" s="5">
        <v>6.7750000000000005E-2</v>
      </c>
      <c r="I28" s="5" t="s">
        <v>33</v>
      </c>
      <c r="J28" s="5">
        <v>1.3624999999999998E-2</v>
      </c>
      <c r="K28" s="5">
        <v>4.1161290322580639E-2</v>
      </c>
      <c r="L28" s="5">
        <v>1.0999999999999999E-2</v>
      </c>
      <c r="M28" s="5">
        <v>2.7666666666666669E-2</v>
      </c>
      <c r="N28" s="5">
        <v>1.0999999999999999E-2</v>
      </c>
      <c r="O28" s="5">
        <v>4.4400000000000002E-2</v>
      </c>
      <c r="P28" s="5">
        <v>1.0999999999999999E-2</v>
      </c>
      <c r="Q28" s="5">
        <v>1.0999999999999998E-2</v>
      </c>
      <c r="R28" s="5">
        <v>1.0999999999999998E-2</v>
      </c>
      <c r="S28" s="5">
        <v>0.10342857142857144</v>
      </c>
      <c r="T28" s="5">
        <v>1.0999999999999999E-2</v>
      </c>
      <c r="U28" s="5">
        <v>1.0999999999999999E-2</v>
      </c>
      <c r="V28">
        <f t="shared" si="0"/>
        <v>1.6364999999999998E-2</v>
      </c>
      <c r="W28">
        <f t="shared" si="1"/>
        <v>3.3571900452610682E-3</v>
      </c>
      <c r="X28">
        <f t="shared" si="2"/>
        <v>5.8413517665130574E-2</v>
      </c>
      <c r="Y28">
        <f t="shared" si="3"/>
        <v>3.4417240146275674E-2</v>
      </c>
      <c r="Z28">
        <f t="shared" si="4"/>
        <v>4.8340873015873025E-2</v>
      </c>
      <c r="AA28">
        <f t="shared" si="5"/>
        <v>1.3423780278022763E-2</v>
      </c>
    </row>
    <row r="29" spans="1:27" x14ac:dyDescent="0.3">
      <c r="A29" s="4">
        <v>2014</v>
      </c>
      <c r="B29" s="5">
        <v>5.2299999999999999E-2</v>
      </c>
      <c r="C29" s="5">
        <v>6.9900000000000004E-2</v>
      </c>
      <c r="D29" s="5" t="s">
        <v>33</v>
      </c>
      <c r="E29" s="5">
        <v>6.7299999999999999E-2</v>
      </c>
      <c r="F29" s="5">
        <v>0.1759</v>
      </c>
      <c r="G29" s="5">
        <v>6.4647058823529419E-2</v>
      </c>
      <c r="H29" s="5">
        <v>8.929999999999999E-2</v>
      </c>
      <c r="I29" s="5">
        <v>7.2800000000000004E-2</v>
      </c>
      <c r="J29" s="5">
        <v>0.1633</v>
      </c>
      <c r="K29" s="5">
        <v>0.16671714285714284</v>
      </c>
      <c r="L29" s="5">
        <v>5.9400000000000001E-2</v>
      </c>
      <c r="M29" s="5">
        <v>0.183</v>
      </c>
      <c r="N29" s="5">
        <v>0.13494285714285711</v>
      </c>
      <c r="O29" s="5">
        <v>0.14094999999999999</v>
      </c>
      <c r="P29" s="5">
        <v>6.9900000000000004E-2</v>
      </c>
      <c r="Q29" s="5">
        <v>0.24087500000000001</v>
      </c>
      <c r="R29" s="5">
        <v>3.4500000000000003E-2</v>
      </c>
      <c r="S29" s="5">
        <v>0.376</v>
      </c>
      <c r="T29" s="5">
        <v>7.1400000000000005E-2</v>
      </c>
      <c r="U29" s="5">
        <v>0.19374166666666667</v>
      </c>
      <c r="V29">
        <f t="shared" si="0"/>
        <v>0.13121298319327729</v>
      </c>
      <c r="W29">
        <f t="shared" si="1"/>
        <v>3.4443814931721821E-2</v>
      </c>
      <c r="X29">
        <f t="shared" si="2"/>
        <v>9.6302857142857148E-2</v>
      </c>
      <c r="Y29">
        <f t="shared" si="3"/>
        <v>2.4353339236597275E-2</v>
      </c>
      <c r="Z29">
        <f t="shared" si="4"/>
        <v>0.14274999999999999</v>
      </c>
      <c r="AA29">
        <f t="shared" si="5"/>
        <v>4.219529284286623E-2</v>
      </c>
    </row>
    <row r="30" spans="1:27" x14ac:dyDescent="0.3">
      <c r="A30" s="4">
        <v>2015</v>
      </c>
      <c r="B30" s="5">
        <v>0.13700000000000001</v>
      </c>
      <c r="C30" s="5">
        <v>0.12226000000000001</v>
      </c>
      <c r="D30" s="5">
        <v>0.1245</v>
      </c>
      <c r="E30" s="5">
        <v>0.13575000000000001</v>
      </c>
      <c r="F30" s="5">
        <v>0.14484615384615385</v>
      </c>
      <c r="G30" s="5">
        <v>0.12928571428571428</v>
      </c>
      <c r="H30" s="5">
        <v>9.3660000000000007E-2</v>
      </c>
      <c r="I30" s="5">
        <v>0.14016666666666669</v>
      </c>
      <c r="J30" s="5">
        <v>0.11505454545454544</v>
      </c>
      <c r="K30" s="5">
        <v>0.16744814814814812</v>
      </c>
      <c r="L30" s="5">
        <v>0.24045999999999998</v>
      </c>
      <c r="M30" s="5">
        <v>0.5721666666666666</v>
      </c>
      <c r="N30" s="5">
        <v>0.16791666666666669</v>
      </c>
      <c r="O30" s="5">
        <v>0.34439999999999998</v>
      </c>
      <c r="P30" s="5">
        <v>0.14338333333333333</v>
      </c>
      <c r="Q30" s="5">
        <v>0.13470000000000001</v>
      </c>
      <c r="R30" s="5">
        <v>0.15222222222222223</v>
      </c>
      <c r="S30" s="5">
        <v>0.20894444444444446</v>
      </c>
      <c r="T30" s="5">
        <v>0.14729999999999999</v>
      </c>
      <c r="U30" s="5">
        <v>0.13021111111111111</v>
      </c>
      <c r="V30">
        <f t="shared" si="0"/>
        <v>0.13679138528138529</v>
      </c>
      <c r="W30">
        <f>IF(COUNT($B30,$G30,$J30,$N30,$Q30)&gt;2.9,(STDEV($B30,$G30,$J30,$N30,$Q30))/(SQRT(COUNT(B30,G30,J30,N30,Q30))),"")</f>
        <v>8.6661002087498815E-3</v>
      </c>
      <c r="X30">
        <f t="shared" si="2"/>
        <v>0.15700521774521775</v>
      </c>
      <c r="Y30">
        <f t="shared" si="3"/>
        <v>1.5120536292121105E-2</v>
      </c>
      <c r="Z30">
        <f t="shared" si="4"/>
        <v>0.23406730158730157</v>
      </c>
      <c r="AA30">
        <f t="shared" si="5"/>
        <v>6.427934875813511E-2</v>
      </c>
    </row>
    <row r="31" spans="1:27" x14ac:dyDescent="0.3">
      <c r="A31" s="4">
        <v>2016</v>
      </c>
      <c r="B31" s="5">
        <v>0.10815714285714285</v>
      </c>
      <c r="C31" s="5">
        <v>8.514999999999999E-2</v>
      </c>
      <c r="D31" s="5">
        <v>2.8339999999999997E-2</v>
      </c>
      <c r="E31" s="5" t="s">
        <v>33</v>
      </c>
      <c r="F31" s="5" t="s">
        <v>33</v>
      </c>
      <c r="G31" s="5">
        <v>0.10185714285714285</v>
      </c>
      <c r="H31" s="5">
        <v>0.15183333333333332</v>
      </c>
      <c r="I31" s="5">
        <v>0.13728571428571429</v>
      </c>
      <c r="J31" s="5">
        <v>0.13685454545454545</v>
      </c>
      <c r="K31" s="5">
        <v>0.10954090909090906</v>
      </c>
      <c r="L31" s="5">
        <v>0.13998333333333332</v>
      </c>
      <c r="M31" s="5">
        <v>0.12334444444444442</v>
      </c>
      <c r="N31" s="5">
        <v>0.10503999999999998</v>
      </c>
      <c r="O31" s="5">
        <v>0.13624999999999998</v>
      </c>
      <c r="P31" s="5">
        <v>9.169999999999999E-2</v>
      </c>
      <c r="Q31" s="5">
        <v>8.1637500000000002E-2</v>
      </c>
      <c r="R31" s="5">
        <v>9.0755555555555548E-2</v>
      </c>
      <c r="S31" s="5">
        <v>6.7250000000000004E-2</v>
      </c>
      <c r="T31" s="5">
        <v>0.12714285714285714</v>
      </c>
      <c r="U31" s="5">
        <v>0.14050000000000001</v>
      </c>
      <c r="V31">
        <f t="shared" si="0"/>
        <v>0.10670926623376623</v>
      </c>
      <c r="W31">
        <f t="shared" si="1"/>
        <v>8.8480427754307461E-3</v>
      </c>
      <c r="X31">
        <f t="shared" si="2"/>
        <v>9.6818775853775851E-2</v>
      </c>
      <c r="Y31">
        <f>IF(COUNT($C31,$D31,$F31,$K31,$L31,$R31,$T31)&gt;3.9,(STDEV($C31,$D31,$F31,$K31,$L31,$R31,$T31))/(SQRT(COUNT($C31,$D31,$F31,$K31,$L31,$R31,$T31))),"")</f>
        <v>1.6131591485114224E-2</v>
      </c>
      <c r="Z31">
        <f t="shared" si="4"/>
        <v>0.11794391534391534</v>
      </c>
      <c r="AA31">
        <f t="shared" si="5"/>
        <v>1.3096427545253858E-2</v>
      </c>
    </row>
    <row r="32" spans="1:27" x14ac:dyDescent="0.3">
      <c r="A32" s="4">
        <v>2017</v>
      </c>
      <c r="B32" s="5">
        <v>8.004E-2</v>
      </c>
      <c r="C32" s="5">
        <v>9.0753333333333339E-2</v>
      </c>
      <c r="D32" s="5">
        <v>0.1161457142857143</v>
      </c>
      <c r="E32" s="5">
        <v>6.1071428571428568E-2</v>
      </c>
      <c r="F32" s="5">
        <v>0.10056153846153847</v>
      </c>
      <c r="G32" s="5">
        <v>6.5488888888888888E-2</v>
      </c>
      <c r="H32" s="5">
        <v>0.11738709677419355</v>
      </c>
      <c r="I32" s="5">
        <v>0.16855555555555554</v>
      </c>
      <c r="J32" s="5">
        <v>7.6524999999999996E-2</v>
      </c>
      <c r="K32" s="5">
        <v>0.11513636363636365</v>
      </c>
      <c r="L32" s="5">
        <v>7.0999999999999994E-2</v>
      </c>
      <c r="M32" s="5">
        <v>0.16633333333333333</v>
      </c>
      <c r="N32" s="5">
        <v>8.5935294117647068E-2</v>
      </c>
      <c r="O32" s="5">
        <v>0.10602857142857143</v>
      </c>
      <c r="P32" s="5">
        <v>0.13500000000000001</v>
      </c>
      <c r="Q32" s="5">
        <v>9.6799999999999997E-2</v>
      </c>
      <c r="R32" s="5">
        <v>0.155</v>
      </c>
      <c r="S32" s="5">
        <v>0.15207727272727267</v>
      </c>
      <c r="T32" s="5">
        <v>8.1299999999999997E-2</v>
      </c>
      <c r="U32" s="5">
        <v>0.17907619047619047</v>
      </c>
      <c r="V32">
        <f t="shared" si="0"/>
        <v>8.095783660130719E-2</v>
      </c>
      <c r="W32">
        <f t="shared" si="1"/>
        <v>5.1746015893398443E-3</v>
      </c>
      <c r="X32">
        <f t="shared" si="2"/>
        <v>0.10427099281670713</v>
      </c>
      <c r="Y32">
        <f t="shared" si="3"/>
        <v>1.0537472935438118E-2</v>
      </c>
      <c r="Z32">
        <f t="shared" si="4"/>
        <v>0.1294933226271936</v>
      </c>
      <c r="AA32">
        <f t="shared" si="5"/>
        <v>1.4476675466306993E-2</v>
      </c>
    </row>
    <row r="33" spans="1:27" x14ac:dyDescent="0.3">
      <c r="A33" s="4">
        <v>2018</v>
      </c>
      <c r="B33" s="5">
        <v>7.7055555555555558E-2</v>
      </c>
      <c r="C33" s="5">
        <v>0.14176923076923076</v>
      </c>
      <c r="D33" s="5">
        <v>0.14979999999999999</v>
      </c>
      <c r="E33" s="5">
        <v>8.7678260869565219E-2</v>
      </c>
      <c r="F33" s="5">
        <v>0.11657666666666668</v>
      </c>
      <c r="G33" s="5">
        <v>7.3616666666666664E-2</v>
      </c>
      <c r="H33" s="5">
        <v>9.0683333333333338E-2</v>
      </c>
      <c r="I33" s="5">
        <v>0.16650000000000001</v>
      </c>
      <c r="J33" s="5">
        <v>9.30111111111111E-2</v>
      </c>
      <c r="K33" s="5">
        <v>0.21767999999999998</v>
      </c>
      <c r="L33" s="5">
        <v>0.13683333333333333</v>
      </c>
      <c r="M33" s="5">
        <v>0.24957142857142858</v>
      </c>
      <c r="N33" s="5">
        <v>0.12916666666666668</v>
      </c>
      <c r="O33" s="5">
        <v>0.1555</v>
      </c>
      <c r="P33" s="5">
        <v>0.14779999999999999</v>
      </c>
      <c r="Q33" s="5">
        <v>0.17369999999999999</v>
      </c>
      <c r="R33" s="5">
        <v>0.11674999999999998</v>
      </c>
      <c r="S33" s="5">
        <v>0.1323090909090909</v>
      </c>
      <c r="T33" s="5">
        <v>0.14174</v>
      </c>
      <c r="U33" s="5">
        <v>0.15570000000000001</v>
      </c>
      <c r="V33">
        <f t="shared" si="0"/>
        <v>0.10930999999999999</v>
      </c>
      <c r="W33">
        <f t="shared" si="1"/>
        <v>1.8868460881836191E-2</v>
      </c>
      <c r="X33">
        <f t="shared" si="2"/>
        <v>0.14587846153846157</v>
      </c>
      <c r="Y33">
        <f t="shared" si="3"/>
        <v>1.2904160301201851E-2</v>
      </c>
      <c r="Z33">
        <f t="shared" si="4"/>
        <v>0.14714887338334542</v>
      </c>
      <c r="AA33">
        <f t="shared" si="5"/>
        <v>2.0633041753468095E-2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topLeftCell="N1"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v>1987</v>
      </c>
      <c r="B2">
        <v>0.2</v>
      </c>
      <c r="C2">
        <v>0.7</v>
      </c>
      <c r="D2">
        <v>3.9000000000000004</v>
      </c>
      <c r="E2">
        <v>4.3916666666666675</v>
      </c>
      <c r="F2">
        <v>4.4250000000000007</v>
      </c>
      <c r="G2" t="s">
        <v>33</v>
      </c>
      <c r="H2">
        <v>2.25</v>
      </c>
      <c r="I2">
        <v>1.9</v>
      </c>
      <c r="J2">
        <v>2.3299999999999996</v>
      </c>
      <c r="K2">
        <v>1.175</v>
      </c>
      <c r="L2">
        <v>0.22499999999999998</v>
      </c>
      <c r="M2">
        <v>2.75</v>
      </c>
      <c r="N2">
        <v>0.5714285714285714</v>
      </c>
      <c r="O2">
        <v>2.5499999999999998</v>
      </c>
      <c r="P2">
        <v>1.7250000000000001</v>
      </c>
      <c r="Q2">
        <v>0.5</v>
      </c>
      <c r="R2">
        <v>1.175</v>
      </c>
      <c r="S2" t="s">
        <v>33</v>
      </c>
      <c r="T2">
        <v>0.64999999999999991</v>
      </c>
      <c r="U2" t="s">
        <v>33</v>
      </c>
      <c r="V2">
        <f>IF(COUNT($B2,$G2,$J2,$N2,$Q2)&gt;2.9,(AVERAGE($B2,$G2,$J2,$N2,$Q2)),"")</f>
        <v>0.90035714285714286</v>
      </c>
      <c r="W2">
        <f>IF(COUNT($B2,$G2,$J2,$N2,$Q2)&gt;2.9,(STDEV($B2,$G2,$J2,$N2,$Q2))/(SQRT(COUNT(B2,G2,J2,N2,Q2))),"")</f>
        <v>0.48329241264730077</v>
      </c>
      <c r="X2">
        <f>IF(COUNT($C2,$D2,$F2,$K2,$L2,$R2,$T2)&gt;3.9,(AVERAGE($C2,$D2,$F2,$K2,$L2,$R2,$T2)),"")</f>
        <v>1.7500000000000004</v>
      </c>
      <c r="Y2">
        <f>IF(COUNT($C2,$D2,$F2,$K2,$L2,$R2,$T2)&gt;3.9,(STDEV($C2,$D2,$F2,$K2,$L2,$R2,$T2))/(SQRT(COUNT($C2,$D2,$F2,$K2,$L2,$R2,$T2))),"")</f>
        <v>0.63765754355856463</v>
      </c>
      <c r="Z2">
        <f>IF(COUNT($E2,$H2,$I2,$M2,$O2,$P2,$S2)&gt;3.9,(AVERAGE($E2,$H2,$I2,$M2,$O2,$P2,$S2)),"")</f>
        <v>2.5944444444444446</v>
      </c>
      <c r="AA2">
        <f>IF(COUNT($E2,$H2,$I2,$M2,$O2,$P2,$S2)&gt;3.9,(STDEV($E2,$H2,$I2,$M2,$O2,$P2,$S2))/(SQRT(COUNT($E2,$H2,$I2,$M2,$O2,$P2,$S2))),"")</f>
        <v>0.39213132405948131</v>
      </c>
    </row>
    <row r="3" spans="1:27" x14ac:dyDescent="0.3">
      <c r="A3">
        <v>1988</v>
      </c>
      <c r="B3">
        <v>0.32500000000000001</v>
      </c>
      <c r="C3" t="s">
        <v>33</v>
      </c>
      <c r="D3">
        <v>2.5333333333333332</v>
      </c>
      <c r="E3">
        <v>3.3133333333333339</v>
      </c>
      <c r="F3">
        <v>2.1066666666666669</v>
      </c>
      <c r="G3" t="s">
        <v>33</v>
      </c>
      <c r="H3">
        <v>0.72500000000000009</v>
      </c>
      <c r="I3">
        <v>1.325</v>
      </c>
      <c r="J3">
        <v>0.85000000000000009</v>
      </c>
      <c r="K3">
        <v>3.2</v>
      </c>
      <c r="L3">
        <v>0.33333333333333331</v>
      </c>
      <c r="M3">
        <v>0.93333333333333335</v>
      </c>
      <c r="N3">
        <v>0.6166666666666667</v>
      </c>
      <c r="O3">
        <v>2.6</v>
      </c>
      <c r="P3">
        <v>1.6500000000000001</v>
      </c>
      <c r="Q3">
        <v>0.65</v>
      </c>
      <c r="R3">
        <v>0.7</v>
      </c>
      <c r="S3" t="s">
        <v>33</v>
      </c>
      <c r="T3">
        <v>1.7666666666666666</v>
      </c>
      <c r="U3" t="s">
        <v>33</v>
      </c>
      <c r="V3">
        <f>IF(COUNT($B3,$G3,$J3,$N3,$Q3)&gt;2.9,(AVERAGE($B3,$G3,$J3,$N3,$Q3)),"")</f>
        <v>0.61041666666666672</v>
      </c>
      <c r="W3">
        <f t="shared" ref="W3:W33" si="0">IF(COUNT($B3,$G3,$J3,$N3,$Q3)&gt;2.9,(STDEV($B3,$G3,$J3,$N3,$Q3))/(SQRT(COUNT(B3,G3,J3,N3,Q3))),"")</f>
        <v>0.10819301810498984</v>
      </c>
      <c r="X3">
        <f t="shared" ref="X3:X33" si="1">IF(COUNT($C3,$D3,$F3,$K3,$L3,$R3,$T3)&gt;3.9,(AVERAGE($C3,$D3,$F3,$K3,$L3,$R3,$T3)),"")</f>
        <v>1.7733333333333334</v>
      </c>
      <c r="Y3">
        <f t="shared" ref="Y3:Y33" si="2">IF(COUNT($C3,$D3,$F3,$K3,$L3,$R3,$T3)&gt;3.9,(STDEV($C3,$D3,$F3,$K3,$L3,$R3,$T3))/(SQRT(COUNT($C3,$D3,$F3,$K3,$L3,$R3,$T3))),"")</f>
        <v>0.44533799066094287</v>
      </c>
      <c r="Z3">
        <f t="shared" ref="Z3:Z33" si="3">IF(COUNT($E3,$H3,$I3,$M3,$O3,$P3,$S3)&gt;3.9,(AVERAGE($E3,$H3,$I3,$M3,$O3,$P3,$S3)),"")</f>
        <v>1.7577777777777781</v>
      </c>
      <c r="AA3">
        <f t="shared" ref="AA3:AA33" si="4">IF(COUNT($E3,$H3,$I3,$M3,$O3,$P3,$S3)&gt;3.9,(STDEV($E3,$H3,$I3,$M3,$O3,$P3,$S3))/(SQRT(COUNT($E3,$H3,$I3,$M3,$O3,$P3,$S3))),"")</f>
        <v>0.41127211561984078</v>
      </c>
    </row>
    <row r="4" spans="1:27" x14ac:dyDescent="0.3">
      <c r="A4">
        <v>1989</v>
      </c>
      <c r="B4">
        <v>0.55000000000000004</v>
      </c>
      <c r="C4">
        <v>1.05</v>
      </c>
      <c r="D4">
        <v>3.6000000000000005</v>
      </c>
      <c r="E4">
        <v>6.1499999999999995</v>
      </c>
      <c r="F4">
        <v>3.5333333333333332</v>
      </c>
      <c r="G4" t="s">
        <v>33</v>
      </c>
      <c r="H4">
        <v>2.9</v>
      </c>
      <c r="I4">
        <v>2.2999999999999998</v>
      </c>
      <c r="J4">
        <v>0.875</v>
      </c>
      <c r="K4">
        <v>2.4</v>
      </c>
      <c r="L4">
        <v>1.1499999999999999</v>
      </c>
      <c r="M4">
        <v>3.1999999999999997</v>
      </c>
      <c r="N4">
        <v>0.7047619047619047</v>
      </c>
      <c r="O4">
        <v>5.1000000000000005</v>
      </c>
      <c r="P4">
        <v>1.675</v>
      </c>
      <c r="Q4">
        <v>0.95000000000000007</v>
      </c>
      <c r="R4">
        <v>1.325</v>
      </c>
      <c r="S4" t="s">
        <v>33</v>
      </c>
      <c r="T4">
        <v>2</v>
      </c>
      <c r="U4" t="s">
        <v>33</v>
      </c>
      <c r="V4">
        <f t="shared" ref="V4:V33" si="5">IF(COUNT($B4,$G4,$J4,$N4,$Q4)&gt;2.9,(AVERAGE($B4,$G4,$J4,$N4,$Q4)),"")</f>
        <v>0.76994047619047623</v>
      </c>
      <c r="W4">
        <f t="shared" si="0"/>
        <v>8.9480442415255768E-2</v>
      </c>
      <c r="X4">
        <f t="shared" si="1"/>
        <v>2.1511904761904761</v>
      </c>
      <c r="Y4">
        <f t="shared" si="2"/>
        <v>0.40800694994302988</v>
      </c>
      <c r="Z4">
        <f t="shared" si="3"/>
        <v>3.5541666666666667</v>
      </c>
      <c r="AA4">
        <f t="shared" si="4"/>
        <v>0.70203325736352729</v>
      </c>
    </row>
    <row r="5" spans="1:27" x14ac:dyDescent="0.3">
      <c r="A5">
        <v>1990</v>
      </c>
      <c r="B5">
        <v>0.5</v>
      </c>
      <c r="C5" t="s">
        <v>33</v>
      </c>
      <c r="D5" t="s">
        <v>33</v>
      </c>
      <c r="E5" t="s">
        <v>33</v>
      </c>
      <c r="F5">
        <v>5.1000000000000005</v>
      </c>
      <c r="G5" t="s">
        <v>33</v>
      </c>
      <c r="H5" t="s">
        <v>33</v>
      </c>
      <c r="I5">
        <v>2.3666666666666667</v>
      </c>
      <c r="J5" t="s">
        <v>33</v>
      </c>
      <c r="K5">
        <v>2.3333333333333335</v>
      </c>
      <c r="L5">
        <v>0.2</v>
      </c>
      <c r="M5" t="s">
        <v>33</v>
      </c>
      <c r="N5">
        <v>0.4</v>
      </c>
      <c r="O5" t="s">
        <v>33</v>
      </c>
      <c r="P5">
        <v>1.7333333333333329</v>
      </c>
      <c r="Q5" t="s">
        <v>33</v>
      </c>
      <c r="R5" t="s">
        <v>33</v>
      </c>
      <c r="S5" t="s">
        <v>33</v>
      </c>
      <c r="T5" t="s">
        <v>33</v>
      </c>
      <c r="U5" t="s">
        <v>33</v>
      </c>
      <c r="V5" t="str">
        <f t="shared" si="5"/>
        <v/>
      </c>
      <c r="W5" t="str">
        <f t="shared" si="0"/>
        <v/>
      </c>
      <c r="X5" t="str">
        <f t="shared" si="1"/>
        <v/>
      </c>
      <c r="Y5" t="str">
        <f t="shared" si="2"/>
        <v/>
      </c>
      <c r="Z5" t="str">
        <f t="shared" si="3"/>
        <v/>
      </c>
      <c r="AA5" t="str">
        <f t="shared" si="4"/>
        <v/>
      </c>
    </row>
    <row r="6" spans="1:27" x14ac:dyDescent="0.3">
      <c r="A6">
        <v>1991</v>
      </c>
      <c r="B6">
        <v>0.6333333333333333</v>
      </c>
      <c r="C6" t="s">
        <v>33</v>
      </c>
      <c r="D6" t="s">
        <v>33</v>
      </c>
      <c r="E6">
        <v>1.4499999999999997</v>
      </c>
      <c r="F6">
        <v>0.8999999999999998</v>
      </c>
      <c r="G6" t="s">
        <v>33</v>
      </c>
      <c r="H6">
        <v>0.4</v>
      </c>
      <c r="I6">
        <v>0.7</v>
      </c>
      <c r="J6">
        <v>0.33750000000000002</v>
      </c>
      <c r="K6">
        <v>0.33333333333333331</v>
      </c>
      <c r="L6" t="s">
        <v>33</v>
      </c>
      <c r="M6">
        <v>1.8</v>
      </c>
      <c r="N6">
        <v>0.875</v>
      </c>
      <c r="O6">
        <v>1.3</v>
      </c>
      <c r="P6">
        <v>1.7000000000000002</v>
      </c>
      <c r="Q6">
        <v>0.77499999999999991</v>
      </c>
      <c r="R6">
        <v>0.71250000000000002</v>
      </c>
      <c r="S6" t="s">
        <v>33</v>
      </c>
      <c r="T6">
        <v>2.0833333333333335</v>
      </c>
      <c r="U6" t="s">
        <v>33</v>
      </c>
      <c r="V6">
        <f t="shared" si="5"/>
        <v>0.65520833333333328</v>
      </c>
      <c r="W6">
        <f t="shared" si="0"/>
        <v>0.11693143319674339</v>
      </c>
      <c r="X6">
        <f>IF(COUNT($C6,$D6,$F6,$K6,$L6,$R6,$T6)&gt;3.9,(AVERAGE($C6,$D6,$F6,$K6,$L6,$R6,$T6)),"")</f>
        <v>1.0072916666666667</v>
      </c>
      <c r="Y6">
        <f>IF(COUNT($C6,$D6,$F6,$K6,$L6,$R6,$T6)&gt;3.9,(STDEV($C6,$D6,$F6,$K6,$L6,$R6,$T6))/(SQRT(COUNT($C6,$D6,$F6,$K6,$L6,$R6,$T6))),"")</f>
        <v>0.37754681077808583</v>
      </c>
      <c r="Z6">
        <f t="shared" si="3"/>
        <v>1.2249999999999999</v>
      </c>
      <c r="AA6">
        <f t="shared" si="4"/>
        <v>0.22867371223353763</v>
      </c>
    </row>
    <row r="7" spans="1:27" x14ac:dyDescent="0.3">
      <c r="A7">
        <v>1992</v>
      </c>
      <c r="B7" t="s">
        <v>33</v>
      </c>
      <c r="C7" t="s">
        <v>33</v>
      </c>
      <c r="D7">
        <v>3.65</v>
      </c>
      <c r="E7">
        <v>2.6124999999999998</v>
      </c>
      <c r="F7">
        <v>3.55</v>
      </c>
      <c r="G7" t="s">
        <v>33</v>
      </c>
      <c r="H7">
        <v>4.2</v>
      </c>
      <c r="I7">
        <v>1.9000000000000001</v>
      </c>
      <c r="J7">
        <v>0.875</v>
      </c>
      <c r="K7" t="s">
        <v>33</v>
      </c>
      <c r="L7">
        <v>1.6</v>
      </c>
      <c r="M7" t="s">
        <v>33</v>
      </c>
      <c r="N7">
        <v>1.2666666666666666</v>
      </c>
      <c r="O7">
        <v>4.1499999999999995</v>
      </c>
      <c r="P7" t="s">
        <v>33</v>
      </c>
      <c r="Q7" t="s">
        <v>33</v>
      </c>
      <c r="R7" t="s">
        <v>33</v>
      </c>
      <c r="S7" t="s">
        <v>33</v>
      </c>
      <c r="T7" t="s">
        <v>33</v>
      </c>
      <c r="U7" t="s">
        <v>33</v>
      </c>
      <c r="V7" t="str">
        <f t="shared" si="5"/>
        <v/>
      </c>
      <c r="W7" t="str">
        <f t="shared" si="0"/>
        <v/>
      </c>
      <c r="X7" t="str">
        <f t="shared" si="1"/>
        <v/>
      </c>
      <c r="Y7" t="str">
        <f t="shared" si="2"/>
        <v/>
      </c>
      <c r="Z7">
        <f t="shared" si="3"/>
        <v>3.2156250000000002</v>
      </c>
      <c r="AA7">
        <f t="shared" si="4"/>
        <v>0.57276228980703603</v>
      </c>
    </row>
    <row r="8" spans="1:27" x14ac:dyDescent="0.3">
      <c r="A8">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5"/>
        <v/>
      </c>
      <c r="W8" t="str">
        <f t="shared" si="0"/>
        <v/>
      </c>
      <c r="X8" t="str">
        <f t="shared" si="1"/>
        <v/>
      </c>
      <c r="Y8" t="str">
        <f t="shared" si="2"/>
        <v/>
      </c>
      <c r="Z8" t="str">
        <f t="shared" si="3"/>
        <v/>
      </c>
      <c r="AA8" t="str">
        <f t="shared" si="4"/>
        <v/>
      </c>
    </row>
    <row r="9" spans="1:27" x14ac:dyDescent="0.3">
      <c r="A9">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5"/>
        <v/>
      </c>
      <c r="W9" t="str">
        <f t="shared" si="0"/>
        <v/>
      </c>
      <c r="X9" t="str">
        <f t="shared" si="1"/>
        <v/>
      </c>
      <c r="Y9" t="str">
        <f t="shared" si="2"/>
        <v/>
      </c>
      <c r="Z9" t="str">
        <f t="shared" si="3"/>
        <v/>
      </c>
      <c r="AA9" t="str">
        <f t="shared" si="4"/>
        <v/>
      </c>
    </row>
    <row r="10" spans="1:27" x14ac:dyDescent="0.3">
      <c r="A10">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5"/>
        <v/>
      </c>
      <c r="W10" t="str">
        <f t="shared" si="0"/>
        <v/>
      </c>
      <c r="X10" t="str">
        <f t="shared" si="1"/>
        <v/>
      </c>
      <c r="Y10" t="str">
        <f t="shared" si="2"/>
        <v/>
      </c>
      <c r="Z10" t="str">
        <f t="shared" si="3"/>
        <v/>
      </c>
      <c r="AA10" t="str">
        <f t="shared" si="4"/>
        <v/>
      </c>
    </row>
    <row r="11" spans="1:27" x14ac:dyDescent="0.3">
      <c r="A11">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5"/>
        <v/>
      </c>
      <c r="W11" t="str">
        <f t="shared" si="0"/>
        <v/>
      </c>
      <c r="X11" t="str">
        <f t="shared" si="1"/>
        <v/>
      </c>
      <c r="Y11" t="str">
        <f t="shared" si="2"/>
        <v/>
      </c>
      <c r="Z11" t="str">
        <f t="shared" si="3"/>
        <v/>
      </c>
      <c r="AA11" t="str">
        <f t="shared" si="4"/>
        <v/>
      </c>
    </row>
    <row r="12" spans="1:27" x14ac:dyDescent="0.3">
      <c r="A12">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5"/>
        <v/>
      </c>
      <c r="W12" t="str">
        <f t="shared" si="0"/>
        <v/>
      </c>
      <c r="X12" t="str">
        <f t="shared" si="1"/>
        <v/>
      </c>
      <c r="Y12" t="str">
        <f t="shared" si="2"/>
        <v/>
      </c>
      <c r="Z12" t="str">
        <f t="shared" si="3"/>
        <v/>
      </c>
      <c r="AA12" t="str">
        <f t="shared" si="4"/>
        <v/>
      </c>
    </row>
    <row r="13" spans="1:27" x14ac:dyDescent="0.3">
      <c r="A13">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5"/>
        <v/>
      </c>
      <c r="W13" t="str">
        <f t="shared" si="0"/>
        <v/>
      </c>
      <c r="X13" t="str">
        <f t="shared" si="1"/>
        <v/>
      </c>
      <c r="Y13" t="str">
        <f t="shared" si="2"/>
        <v/>
      </c>
      <c r="Z13" t="str">
        <f t="shared" si="3"/>
        <v/>
      </c>
      <c r="AA13" t="str">
        <f t="shared" si="4"/>
        <v/>
      </c>
    </row>
    <row r="14" spans="1:27" x14ac:dyDescent="0.3">
      <c r="A14">
        <v>1999</v>
      </c>
      <c r="B14">
        <v>0.32</v>
      </c>
      <c r="C14">
        <v>1.25</v>
      </c>
      <c r="D14">
        <v>2.4</v>
      </c>
      <c r="E14">
        <v>3.7250000000000001</v>
      </c>
      <c r="F14">
        <v>2.7149999999999999</v>
      </c>
      <c r="G14">
        <v>0.75</v>
      </c>
      <c r="H14">
        <v>1.72</v>
      </c>
      <c r="I14">
        <v>0.66</v>
      </c>
      <c r="J14">
        <v>0.64500000000000002</v>
      </c>
      <c r="K14">
        <v>3.3</v>
      </c>
      <c r="L14">
        <v>0.44</v>
      </c>
      <c r="M14">
        <v>2.1</v>
      </c>
      <c r="N14">
        <v>0.63666666666666671</v>
      </c>
      <c r="O14">
        <v>2.2000000000000002</v>
      </c>
      <c r="P14">
        <v>1.98</v>
      </c>
      <c r="Q14">
        <v>0.81</v>
      </c>
      <c r="R14">
        <v>0.73</v>
      </c>
      <c r="S14" t="s">
        <v>33</v>
      </c>
      <c r="T14">
        <v>0.96000000000000008</v>
      </c>
      <c r="U14" t="s">
        <v>33</v>
      </c>
      <c r="V14">
        <f t="shared" si="5"/>
        <v>0.6323333333333333</v>
      </c>
      <c r="W14">
        <f>IF(COUNT($B14,$G14,$J14,$N14,$Q14)&gt;2.9,(STDEV($B14,$G14,$J14,$N14,$Q14))/(SQRT(COUNT(B14,G14,J14,N14,Q14))),"")</f>
        <v>8.4599711058082963E-2</v>
      </c>
      <c r="X14">
        <f t="shared" si="1"/>
        <v>1.6850000000000001</v>
      </c>
      <c r="Y14">
        <f t="shared" si="2"/>
        <v>0.41853628163830559</v>
      </c>
      <c r="Z14">
        <f t="shared" si="3"/>
        <v>2.0641666666666669</v>
      </c>
      <c r="AA14">
        <f t="shared" si="4"/>
        <v>0.40312615202247093</v>
      </c>
    </row>
    <row r="15" spans="1:27" x14ac:dyDescent="0.3">
      <c r="A15">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5"/>
        <v/>
      </c>
      <c r="W15" t="str">
        <f t="shared" si="0"/>
        <v/>
      </c>
      <c r="X15" t="str">
        <f t="shared" si="1"/>
        <v/>
      </c>
      <c r="Y15" t="str">
        <f t="shared" si="2"/>
        <v/>
      </c>
      <c r="Z15" t="str">
        <f t="shared" si="3"/>
        <v/>
      </c>
      <c r="AA15" t="str">
        <f t="shared" si="4"/>
        <v/>
      </c>
    </row>
    <row r="16" spans="1:27" x14ac:dyDescent="0.3">
      <c r="A16">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5"/>
        <v/>
      </c>
      <c r="W16" t="str">
        <f t="shared" si="0"/>
        <v/>
      </c>
      <c r="X16" t="str">
        <f t="shared" si="1"/>
        <v/>
      </c>
      <c r="Y16" t="str">
        <f t="shared" si="2"/>
        <v/>
      </c>
      <c r="Z16" t="str">
        <f t="shared" si="3"/>
        <v/>
      </c>
      <c r="AA16" t="str">
        <f t="shared" si="4"/>
        <v/>
      </c>
    </row>
    <row r="17" spans="1:27" x14ac:dyDescent="0.3">
      <c r="A17">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5"/>
        <v/>
      </c>
      <c r="W17" t="str">
        <f t="shared" si="0"/>
        <v/>
      </c>
      <c r="X17" t="str">
        <f t="shared" si="1"/>
        <v/>
      </c>
      <c r="Y17" t="str">
        <f t="shared" si="2"/>
        <v/>
      </c>
      <c r="Z17" t="str">
        <f t="shared" si="3"/>
        <v/>
      </c>
      <c r="AA17" t="str">
        <f t="shared" si="4"/>
        <v/>
      </c>
    </row>
    <row r="18" spans="1:27" x14ac:dyDescent="0.3">
      <c r="A18">
        <v>2003</v>
      </c>
      <c r="B18" t="s">
        <v>33</v>
      </c>
      <c r="C18" t="s">
        <v>33</v>
      </c>
      <c r="D18" t="s">
        <v>33</v>
      </c>
      <c r="E18" t="s">
        <v>33</v>
      </c>
      <c r="F18" t="s">
        <v>33</v>
      </c>
      <c r="G18" t="s">
        <v>33</v>
      </c>
      <c r="H18" t="s">
        <v>33</v>
      </c>
      <c r="I18" t="s">
        <v>33</v>
      </c>
      <c r="J18" t="s">
        <v>33</v>
      </c>
      <c r="K18">
        <v>0.96150000000000002</v>
      </c>
      <c r="L18" t="s">
        <v>33</v>
      </c>
      <c r="M18" t="s">
        <v>33</v>
      </c>
      <c r="N18" t="s">
        <v>33</v>
      </c>
      <c r="O18" t="s">
        <v>33</v>
      </c>
      <c r="P18" t="s">
        <v>33</v>
      </c>
      <c r="Q18" t="s">
        <v>33</v>
      </c>
      <c r="R18" t="s">
        <v>33</v>
      </c>
      <c r="S18" t="s">
        <v>33</v>
      </c>
      <c r="T18" t="s">
        <v>33</v>
      </c>
      <c r="U18" t="s">
        <v>33</v>
      </c>
      <c r="V18" t="str">
        <f t="shared" si="5"/>
        <v/>
      </c>
      <c r="W18" t="str">
        <f t="shared" si="0"/>
        <v/>
      </c>
      <c r="X18" t="str">
        <f t="shared" si="1"/>
        <v/>
      </c>
      <c r="Y18" t="str">
        <f t="shared" si="2"/>
        <v/>
      </c>
      <c r="Z18" t="str">
        <f t="shared" si="3"/>
        <v/>
      </c>
      <c r="AA18" t="str">
        <f t="shared" si="4"/>
        <v/>
      </c>
    </row>
    <row r="19" spans="1:27" x14ac:dyDescent="0.3">
      <c r="A19">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5"/>
        <v/>
      </c>
      <c r="W19" t="str">
        <f t="shared" si="0"/>
        <v/>
      </c>
      <c r="X19" t="str">
        <f t="shared" si="1"/>
        <v/>
      </c>
      <c r="Y19" t="str">
        <f t="shared" si="2"/>
        <v/>
      </c>
      <c r="Z19" t="str">
        <f t="shared" si="3"/>
        <v/>
      </c>
      <c r="AA19" t="str">
        <f t="shared" si="4"/>
        <v/>
      </c>
    </row>
    <row r="20" spans="1:27" x14ac:dyDescent="0.3">
      <c r="A20">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5"/>
        <v/>
      </c>
      <c r="W20" t="str">
        <f t="shared" si="0"/>
        <v/>
      </c>
      <c r="X20" t="str">
        <f t="shared" si="1"/>
        <v/>
      </c>
      <c r="Y20" t="str">
        <f t="shared" si="2"/>
        <v/>
      </c>
      <c r="Z20" t="str">
        <f t="shared" si="3"/>
        <v/>
      </c>
      <c r="AA20" t="str">
        <f t="shared" si="4"/>
        <v/>
      </c>
    </row>
    <row r="21" spans="1:27" x14ac:dyDescent="0.3">
      <c r="A21">
        <v>2006</v>
      </c>
      <c r="B21" t="s">
        <v>33</v>
      </c>
      <c r="C21">
        <v>1.25</v>
      </c>
      <c r="D21" t="s">
        <v>33</v>
      </c>
      <c r="E21" t="s">
        <v>33</v>
      </c>
      <c r="F21" t="s">
        <v>33</v>
      </c>
      <c r="G21" t="s">
        <v>33</v>
      </c>
      <c r="H21" t="s">
        <v>33</v>
      </c>
      <c r="I21" t="s">
        <v>33</v>
      </c>
      <c r="J21" t="s">
        <v>33</v>
      </c>
      <c r="K21" t="s">
        <v>33</v>
      </c>
      <c r="L21">
        <v>1.1233333333333335</v>
      </c>
      <c r="M21">
        <v>2.46</v>
      </c>
      <c r="N21" t="s">
        <v>33</v>
      </c>
      <c r="O21">
        <v>2.4300000000000002</v>
      </c>
      <c r="P21">
        <v>2.4516666666666667</v>
      </c>
      <c r="Q21" t="s">
        <v>33</v>
      </c>
      <c r="R21">
        <v>1.6199999999999999</v>
      </c>
      <c r="S21" t="s">
        <v>33</v>
      </c>
      <c r="T21" t="s">
        <v>33</v>
      </c>
      <c r="U21" t="s">
        <v>33</v>
      </c>
      <c r="V21" t="str">
        <f t="shared" si="5"/>
        <v/>
      </c>
      <c r="W21" t="str">
        <f t="shared" si="0"/>
        <v/>
      </c>
      <c r="X21" t="str">
        <f t="shared" si="1"/>
        <v/>
      </c>
      <c r="Y21" t="str">
        <f t="shared" si="2"/>
        <v/>
      </c>
      <c r="Z21" t="str">
        <f t="shared" si="3"/>
        <v/>
      </c>
      <c r="AA21" t="str">
        <f t="shared" si="4"/>
        <v/>
      </c>
    </row>
    <row r="22" spans="1:27" x14ac:dyDescent="0.3">
      <c r="A22">
        <v>2007</v>
      </c>
      <c r="B22" t="s">
        <v>33</v>
      </c>
      <c r="C22">
        <v>0.85083333333333344</v>
      </c>
      <c r="D22">
        <v>1.7030000000000001</v>
      </c>
      <c r="E22">
        <v>4.2715000000000005</v>
      </c>
      <c r="F22">
        <v>0.65500000000000003</v>
      </c>
      <c r="G22">
        <v>0.40962500000000002</v>
      </c>
      <c r="H22">
        <v>0.69</v>
      </c>
      <c r="I22">
        <v>0.55999999999999994</v>
      </c>
      <c r="J22">
        <v>0.40949999999999998</v>
      </c>
      <c r="K22">
        <v>1.2329999999999999</v>
      </c>
      <c r="L22">
        <v>0.35499999999999998</v>
      </c>
      <c r="M22">
        <v>4.4809999999999999</v>
      </c>
      <c r="N22">
        <v>0.73424999999999996</v>
      </c>
      <c r="O22">
        <v>2.431</v>
      </c>
      <c r="P22">
        <v>2.3705000000000003</v>
      </c>
      <c r="Q22">
        <v>0.39900000000000002</v>
      </c>
      <c r="R22">
        <v>1.0045000000000002</v>
      </c>
      <c r="S22" t="s">
        <v>33</v>
      </c>
      <c r="T22">
        <v>0.94300000000000006</v>
      </c>
      <c r="U22" t="s">
        <v>33</v>
      </c>
      <c r="V22">
        <f t="shared" si="5"/>
        <v>0.48809374999999999</v>
      </c>
      <c r="W22">
        <f t="shared" si="0"/>
        <v>8.2089848118159559E-2</v>
      </c>
      <c r="X22">
        <f t="shared" si="1"/>
        <v>0.96347619047619049</v>
      </c>
      <c r="Y22">
        <f t="shared" si="2"/>
        <v>0.16181485774162102</v>
      </c>
      <c r="Z22">
        <f>IF(COUNT($E22,$H22,$I22,$M22,$O22,$P22,$S22)&gt;3.9,(AVERAGE($E22,$H22,$I22,$M22,$O22,$P22,$S22)),"")</f>
        <v>2.4673333333333338</v>
      </c>
      <c r="AA22">
        <f t="shared" si="4"/>
        <v>0.68598838263567619</v>
      </c>
    </row>
    <row r="23" spans="1:27" x14ac:dyDescent="0.3">
      <c r="A23">
        <v>2008</v>
      </c>
      <c r="B23" t="s">
        <v>33</v>
      </c>
      <c r="C23" t="s">
        <v>33</v>
      </c>
      <c r="D23">
        <v>1.9500000000000002</v>
      </c>
      <c r="E23">
        <v>2.38</v>
      </c>
      <c r="F23" t="s">
        <v>33</v>
      </c>
      <c r="G23">
        <v>0.50699038461538459</v>
      </c>
      <c r="H23">
        <v>5.6849999999999996</v>
      </c>
      <c r="I23">
        <v>2.7050000000000001</v>
      </c>
      <c r="J23" t="s">
        <v>33</v>
      </c>
      <c r="K23" t="s">
        <v>33</v>
      </c>
      <c r="L23" t="s">
        <v>33</v>
      </c>
      <c r="M23">
        <v>3.7</v>
      </c>
      <c r="N23">
        <v>1.8523333333333332</v>
      </c>
      <c r="O23">
        <v>1.46</v>
      </c>
      <c r="P23" t="s">
        <v>33</v>
      </c>
      <c r="Q23">
        <v>0.6100000000000001</v>
      </c>
      <c r="R23" t="s">
        <v>33</v>
      </c>
      <c r="S23" t="s">
        <v>33</v>
      </c>
      <c r="T23">
        <v>0.67</v>
      </c>
      <c r="U23" t="s">
        <v>33</v>
      </c>
      <c r="V23">
        <f t="shared" si="5"/>
        <v>0.98977457264957247</v>
      </c>
      <c r="W23">
        <f t="shared" si="0"/>
        <v>0.43230331055084098</v>
      </c>
      <c r="X23" t="str">
        <f t="shared" si="1"/>
        <v/>
      </c>
      <c r="Y23" t="str">
        <f t="shared" si="2"/>
        <v/>
      </c>
      <c r="Z23">
        <f t="shared" si="3"/>
        <v>3.1859999999999999</v>
      </c>
      <c r="AA23">
        <f t="shared" si="4"/>
        <v>0.72004409587191276</v>
      </c>
    </row>
    <row r="24" spans="1:27" x14ac:dyDescent="0.3">
      <c r="A24">
        <v>2009</v>
      </c>
      <c r="B24">
        <v>1.5834999999999999</v>
      </c>
      <c r="C24">
        <v>3.8412499999999996</v>
      </c>
      <c r="D24">
        <v>7.83</v>
      </c>
      <c r="E24">
        <v>12.635</v>
      </c>
      <c r="F24">
        <v>7.3600000000000012</v>
      </c>
      <c r="G24">
        <v>3.7755555555555551</v>
      </c>
      <c r="H24">
        <v>10.55</v>
      </c>
      <c r="I24">
        <v>11.23</v>
      </c>
      <c r="J24">
        <v>1.175</v>
      </c>
      <c r="K24">
        <v>2.6999999999999997</v>
      </c>
      <c r="L24">
        <v>3.54</v>
      </c>
      <c r="M24">
        <v>5.0199999999999996</v>
      </c>
      <c r="N24">
        <v>2.3499999999999996</v>
      </c>
      <c r="O24">
        <v>5.8525</v>
      </c>
      <c r="P24">
        <v>10.831250000000001</v>
      </c>
      <c r="Q24">
        <v>0.8600000000000001</v>
      </c>
      <c r="R24">
        <v>4.9642499999999998</v>
      </c>
      <c r="S24" t="s">
        <v>33</v>
      </c>
      <c r="T24">
        <v>2.5499999999999998</v>
      </c>
      <c r="U24" t="s">
        <v>33</v>
      </c>
      <c r="V24">
        <f t="shared" si="5"/>
        <v>1.948811111111111</v>
      </c>
      <c r="W24">
        <f t="shared" si="0"/>
        <v>0.52036973726071911</v>
      </c>
      <c r="X24">
        <f t="shared" si="1"/>
        <v>4.683642857142857</v>
      </c>
      <c r="Y24">
        <f t="shared" si="2"/>
        <v>0.81131883715787778</v>
      </c>
      <c r="Z24">
        <f t="shared" si="3"/>
        <v>9.3531250000000004</v>
      </c>
      <c r="AA24">
        <f t="shared" si="4"/>
        <v>1.2772506177821961</v>
      </c>
    </row>
    <row r="25" spans="1:27" x14ac:dyDescent="0.3">
      <c r="A25">
        <v>2010</v>
      </c>
      <c r="B25" t="s">
        <v>33</v>
      </c>
      <c r="C25" t="s">
        <v>33</v>
      </c>
      <c r="D25" t="s">
        <v>33</v>
      </c>
      <c r="E25" t="s">
        <v>33</v>
      </c>
      <c r="F25">
        <v>5.6333333333333329</v>
      </c>
      <c r="G25" t="s">
        <v>33</v>
      </c>
      <c r="H25">
        <v>3.74</v>
      </c>
      <c r="I25">
        <v>3</v>
      </c>
      <c r="J25" t="s">
        <v>33</v>
      </c>
      <c r="K25">
        <v>2.1665714285714284</v>
      </c>
      <c r="L25" t="s">
        <v>33</v>
      </c>
      <c r="M25" t="s">
        <v>33</v>
      </c>
      <c r="N25">
        <v>0.46566666666666673</v>
      </c>
      <c r="O25">
        <v>3.9</v>
      </c>
      <c r="P25" t="s">
        <v>33</v>
      </c>
      <c r="Q25">
        <v>0.4</v>
      </c>
      <c r="R25" t="s">
        <v>33</v>
      </c>
      <c r="S25" t="s">
        <v>33</v>
      </c>
      <c r="T25" t="s">
        <v>33</v>
      </c>
      <c r="U25" t="s">
        <v>33</v>
      </c>
      <c r="V25" t="str">
        <f t="shared" si="5"/>
        <v/>
      </c>
      <c r="W25" t="str">
        <f t="shared" si="0"/>
        <v/>
      </c>
      <c r="X25" t="str">
        <f t="shared" si="1"/>
        <v/>
      </c>
      <c r="Y25" t="str">
        <f t="shared" si="2"/>
        <v/>
      </c>
      <c r="Z25" t="str">
        <f t="shared" si="3"/>
        <v/>
      </c>
      <c r="AA25" t="str">
        <f t="shared" si="4"/>
        <v/>
      </c>
    </row>
    <row r="26" spans="1:27" x14ac:dyDescent="0.3">
      <c r="A26">
        <v>2011</v>
      </c>
      <c r="B26" t="s">
        <v>33</v>
      </c>
      <c r="C26">
        <v>1.7749999999999999</v>
      </c>
      <c r="D26" t="s">
        <v>33</v>
      </c>
      <c r="E26" t="s">
        <v>33</v>
      </c>
      <c r="F26" t="s">
        <v>33</v>
      </c>
      <c r="G26" t="s">
        <v>33</v>
      </c>
      <c r="H26" t="s">
        <v>33</v>
      </c>
      <c r="I26" t="s">
        <v>33</v>
      </c>
      <c r="J26" t="s">
        <v>33</v>
      </c>
      <c r="K26" t="s">
        <v>33</v>
      </c>
      <c r="L26">
        <v>0.56000000000000005</v>
      </c>
      <c r="M26" t="s">
        <v>33</v>
      </c>
      <c r="N26" t="s">
        <v>33</v>
      </c>
      <c r="O26" t="s">
        <v>33</v>
      </c>
      <c r="P26">
        <v>2.6100000000000003</v>
      </c>
      <c r="Q26" t="s">
        <v>33</v>
      </c>
      <c r="R26">
        <v>1.7799999999999998</v>
      </c>
      <c r="S26" t="s">
        <v>33</v>
      </c>
      <c r="T26" t="s">
        <v>33</v>
      </c>
      <c r="U26" t="s">
        <v>33</v>
      </c>
      <c r="V26" t="str">
        <f t="shared" si="5"/>
        <v/>
      </c>
      <c r="W26" t="str">
        <f t="shared" si="0"/>
        <v/>
      </c>
      <c r="X26" t="str">
        <f t="shared" si="1"/>
        <v/>
      </c>
      <c r="Y26" t="str">
        <f t="shared" si="2"/>
        <v/>
      </c>
      <c r="Z26" t="str">
        <f t="shared" si="3"/>
        <v/>
      </c>
      <c r="AA26" t="str">
        <f t="shared" si="4"/>
        <v/>
      </c>
    </row>
    <row r="27" spans="1:27" x14ac:dyDescent="0.3">
      <c r="A27">
        <v>2012</v>
      </c>
      <c r="B27" t="s">
        <v>33</v>
      </c>
      <c r="C27" t="s">
        <v>33</v>
      </c>
      <c r="D27">
        <v>1.28</v>
      </c>
      <c r="E27">
        <v>4.8650000000000002</v>
      </c>
      <c r="F27" t="s">
        <v>33</v>
      </c>
      <c r="G27" t="s">
        <v>33</v>
      </c>
      <c r="H27" t="s">
        <v>33</v>
      </c>
      <c r="I27" t="s">
        <v>33</v>
      </c>
      <c r="J27">
        <v>0.63</v>
      </c>
      <c r="K27">
        <v>1.585</v>
      </c>
      <c r="L27" t="s">
        <v>33</v>
      </c>
      <c r="M27">
        <v>13.4</v>
      </c>
      <c r="N27" t="s">
        <v>33</v>
      </c>
      <c r="O27">
        <v>14.4</v>
      </c>
      <c r="P27" t="s">
        <v>33</v>
      </c>
      <c r="Q27" t="s">
        <v>33</v>
      </c>
      <c r="R27" t="s">
        <v>33</v>
      </c>
      <c r="S27" t="s">
        <v>33</v>
      </c>
      <c r="T27">
        <v>3.32</v>
      </c>
      <c r="U27" t="s">
        <v>33</v>
      </c>
      <c r="V27" t="str">
        <f t="shared" si="5"/>
        <v/>
      </c>
      <c r="W27" t="str">
        <f t="shared" si="0"/>
        <v/>
      </c>
      <c r="X27" t="str">
        <f t="shared" si="1"/>
        <v/>
      </c>
      <c r="Y27" t="str">
        <f t="shared" si="2"/>
        <v/>
      </c>
      <c r="Z27" t="str">
        <f t="shared" si="3"/>
        <v/>
      </c>
      <c r="AA27" t="str">
        <f t="shared" si="4"/>
        <v/>
      </c>
    </row>
    <row r="28" spans="1:27" x14ac:dyDescent="0.3">
      <c r="A28">
        <v>2013</v>
      </c>
      <c r="B28" t="s">
        <v>33</v>
      </c>
      <c r="C28" t="s">
        <v>33</v>
      </c>
      <c r="D28" t="s">
        <v>33</v>
      </c>
      <c r="E28" t="s">
        <v>33</v>
      </c>
      <c r="F28" t="s">
        <v>33</v>
      </c>
      <c r="G28" t="s">
        <v>33</v>
      </c>
      <c r="H28" t="s">
        <v>33</v>
      </c>
      <c r="I28" t="s">
        <v>33</v>
      </c>
      <c r="J28" t="s">
        <v>33</v>
      </c>
      <c r="K28">
        <v>1.25</v>
      </c>
      <c r="L28">
        <v>0.80999999999999994</v>
      </c>
      <c r="M28" t="s">
        <v>33</v>
      </c>
      <c r="N28">
        <v>1.335</v>
      </c>
      <c r="O28" t="s">
        <v>33</v>
      </c>
      <c r="P28">
        <v>2.35</v>
      </c>
      <c r="Q28" t="s">
        <v>33</v>
      </c>
      <c r="R28" t="s">
        <v>33</v>
      </c>
      <c r="S28" t="s">
        <v>33</v>
      </c>
      <c r="T28" t="s">
        <v>33</v>
      </c>
      <c r="U28" t="s">
        <v>33</v>
      </c>
      <c r="V28" t="str">
        <f t="shared" si="5"/>
        <v/>
      </c>
      <c r="W28" t="str">
        <f t="shared" si="0"/>
        <v/>
      </c>
      <c r="X28" t="str">
        <f t="shared" si="1"/>
        <v/>
      </c>
      <c r="Y28" t="str">
        <f t="shared" si="2"/>
        <v/>
      </c>
      <c r="Z28" t="str">
        <f t="shared" si="3"/>
        <v/>
      </c>
      <c r="AA28" t="str">
        <f t="shared" si="4"/>
        <v/>
      </c>
    </row>
    <row r="29" spans="1:27" x14ac:dyDescent="0.3">
      <c r="A29">
        <v>2014</v>
      </c>
      <c r="B29">
        <v>1.19</v>
      </c>
      <c r="C29">
        <v>0.90800000000000003</v>
      </c>
      <c r="D29">
        <v>2.41</v>
      </c>
      <c r="E29" t="s">
        <v>33</v>
      </c>
      <c r="F29" t="s">
        <v>33</v>
      </c>
      <c r="G29">
        <v>1.75</v>
      </c>
      <c r="H29" t="s">
        <v>33</v>
      </c>
      <c r="I29" t="s">
        <v>33</v>
      </c>
      <c r="J29" t="s">
        <v>33</v>
      </c>
      <c r="K29">
        <v>2.5892499999999998</v>
      </c>
      <c r="L29">
        <v>0.92149999999999999</v>
      </c>
      <c r="M29" t="s">
        <v>33</v>
      </c>
      <c r="N29" t="s">
        <v>33</v>
      </c>
      <c r="O29" t="s">
        <v>33</v>
      </c>
      <c r="P29">
        <v>3.64</v>
      </c>
      <c r="Q29" t="s">
        <v>33</v>
      </c>
      <c r="R29" t="s">
        <v>33</v>
      </c>
      <c r="S29" t="s">
        <v>33</v>
      </c>
      <c r="T29">
        <v>3.33</v>
      </c>
      <c r="U29" t="s">
        <v>33</v>
      </c>
      <c r="V29" t="str">
        <f t="shared" si="5"/>
        <v/>
      </c>
      <c r="W29" t="str">
        <f t="shared" si="0"/>
        <v/>
      </c>
      <c r="X29">
        <f t="shared" si="1"/>
        <v>2.0317499999999997</v>
      </c>
      <c r="Y29">
        <f t="shared" si="2"/>
        <v>0.48139388758063811</v>
      </c>
      <c r="Z29" t="str">
        <f t="shared" si="3"/>
        <v/>
      </c>
      <c r="AA29" t="str">
        <f t="shared" si="4"/>
        <v/>
      </c>
    </row>
    <row r="30" spans="1:27" x14ac:dyDescent="0.3">
      <c r="A30">
        <v>2015</v>
      </c>
      <c r="B30" t="s">
        <v>33</v>
      </c>
      <c r="C30">
        <v>1.9805250000000001</v>
      </c>
      <c r="D30">
        <v>3.28</v>
      </c>
      <c r="E30">
        <v>1.5580000000000001</v>
      </c>
      <c r="F30">
        <v>4.99</v>
      </c>
      <c r="G30" t="s">
        <v>33</v>
      </c>
      <c r="H30">
        <v>3.25</v>
      </c>
      <c r="I30">
        <v>1.649</v>
      </c>
      <c r="J30" t="s">
        <v>33</v>
      </c>
      <c r="K30">
        <v>2.48</v>
      </c>
      <c r="L30">
        <v>1.2130000000000001</v>
      </c>
      <c r="M30">
        <v>4.41</v>
      </c>
      <c r="N30">
        <v>1.7723333333333335</v>
      </c>
      <c r="O30">
        <v>3.84</v>
      </c>
      <c r="P30">
        <v>3.2475000000000001</v>
      </c>
      <c r="Q30">
        <v>0.997</v>
      </c>
      <c r="R30">
        <v>1.0834999999999999</v>
      </c>
      <c r="S30" t="s">
        <v>33</v>
      </c>
      <c r="T30">
        <v>3.01</v>
      </c>
      <c r="U30" t="s">
        <v>33</v>
      </c>
      <c r="V30" t="str">
        <f t="shared" si="5"/>
        <v/>
      </c>
      <c r="W30" t="str">
        <f t="shared" si="0"/>
        <v/>
      </c>
      <c r="X30">
        <f t="shared" si="1"/>
        <v>2.5767178571428571</v>
      </c>
      <c r="Y30">
        <f t="shared" si="2"/>
        <v>0.51084654574056576</v>
      </c>
      <c r="Z30">
        <f t="shared" si="3"/>
        <v>2.9924166666666667</v>
      </c>
      <c r="AA30">
        <f t="shared" si="4"/>
        <v>0.47334540624274701</v>
      </c>
    </row>
    <row r="31" spans="1:27" x14ac:dyDescent="0.3">
      <c r="A31">
        <v>2016</v>
      </c>
      <c r="B31" t="s">
        <v>33</v>
      </c>
      <c r="C31" t="s">
        <v>33</v>
      </c>
      <c r="D31">
        <v>1.022</v>
      </c>
      <c r="E31" t="s">
        <v>33</v>
      </c>
      <c r="F31" t="s">
        <v>33</v>
      </c>
      <c r="G31" t="s">
        <v>33</v>
      </c>
      <c r="H31" t="s">
        <v>33</v>
      </c>
      <c r="I31" t="s">
        <v>33</v>
      </c>
      <c r="J31" t="s">
        <v>33</v>
      </c>
      <c r="K31">
        <v>1.3080000000000001</v>
      </c>
      <c r="L31">
        <v>1.375</v>
      </c>
      <c r="M31">
        <v>2.3380000000000001</v>
      </c>
      <c r="N31">
        <v>1.4093333333333333</v>
      </c>
      <c r="O31">
        <v>2.1139999999999999</v>
      </c>
      <c r="P31" t="s">
        <v>33</v>
      </c>
      <c r="Q31" t="s">
        <v>33</v>
      </c>
      <c r="R31">
        <v>1.2389999999999999</v>
      </c>
      <c r="S31" t="s">
        <v>33</v>
      </c>
      <c r="T31" t="s">
        <v>33</v>
      </c>
      <c r="U31" t="s">
        <v>33</v>
      </c>
      <c r="V31" t="str">
        <f t="shared" si="5"/>
        <v/>
      </c>
      <c r="W31" t="str">
        <f t="shared" si="0"/>
        <v/>
      </c>
      <c r="X31">
        <f t="shared" si="1"/>
        <v>1.236</v>
      </c>
      <c r="Y31">
        <f t="shared" si="2"/>
        <v>7.6545193622243032E-2</v>
      </c>
      <c r="Z31" t="str">
        <f t="shared" si="3"/>
        <v/>
      </c>
      <c r="AA31" t="str">
        <f t="shared" si="4"/>
        <v/>
      </c>
    </row>
    <row r="32" spans="1:27" x14ac:dyDescent="0.3">
      <c r="A32">
        <v>2017</v>
      </c>
      <c r="B32">
        <v>0.28500000000000003</v>
      </c>
      <c r="C32" t="s">
        <v>33</v>
      </c>
      <c r="D32">
        <v>3.29</v>
      </c>
      <c r="E32">
        <v>3.9349999999999996</v>
      </c>
      <c r="F32">
        <v>3.5300000000000002</v>
      </c>
      <c r="G32">
        <v>0.32400000000000001</v>
      </c>
      <c r="H32">
        <v>4.32</v>
      </c>
      <c r="I32">
        <v>0.746</v>
      </c>
      <c r="J32">
        <v>0.38300000000000001</v>
      </c>
      <c r="K32">
        <v>1.5660000000000001</v>
      </c>
      <c r="L32">
        <v>1.28</v>
      </c>
      <c r="M32">
        <v>4.84</v>
      </c>
      <c r="N32">
        <v>0.66100000000000003</v>
      </c>
      <c r="O32">
        <v>3.99</v>
      </c>
      <c r="P32">
        <v>2.1320000000000001</v>
      </c>
      <c r="Q32">
        <v>1.1579999999999999</v>
      </c>
      <c r="R32">
        <v>0.96400000000000008</v>
      </c>
      <c r="S32" t="s">
        <v>33</v>
      </c>
      <c r="T32">
        <v>3.66</v>
      </c>
      <c r="U32" t="s">
        <v>33</v>
      </c>
      <c r="V32">
        <f t="shared" si="5"/>
        <v>0.56220000000000003</v>
      </c>
      <c r="W32">
        <f t="shared" si="0"/>
        <v>0.16285435210641439</v>
      </c>
      <c r="X32">
        <f t="shared" si="1"/>
        <v>2.3816666666666668</v>
      </c>
      <c r="Y32">
        <f t="shared" si="2"/>
        <v>0.50552399657297287</v>
      </c>
      <c r="Z32">
        <f t="shared" si="3"/>
        <v>3.3271666666666668</v>
      </c>
      <c r="AA32">
        <f t="shared" si="4"/>
        <v>0.63702529602660041</v>
      </c>
    </row>
    <row r="33" spans="1:27" x14ac:dyDescent="0.3">
      <c r="A33">
        <v>2018</v>
      </c>
      <c r="B33" t="s">
        <v>33</v>
      </c>
      <c r="C33">
        <v>1.3160000000000001</v>
      </c>
      <c r="D33">
        <v>1.2290000000000001</v>
      </c>
      <c r="E33">
        <v>3.2359999999999998</v>
      </c>
      <c r="F33">
        <v>3.0802500000000004</v>
      </c>
      <c r="G33" t="s">
        <v>33</v>
      </c>
      <c r="H33">
        <v>4.9609999999999994</v>
      </c>
      <c r="I33">
        <v>0.70300000000000007</v>
      </c>
      <c r="J33" t="s">
        <v>33</v>
      </c>
      <c r="K33">
        <v>2.6105</v>
      </c>
      <c r="L33">
        <v>0.45500000000000002</v>
      </c>
      <c r="M33">
        <v>5.5</v>
      </c>
      <c r="N33">
        <v>0.99276666666666669</v>
      </c>
      <c r="O33">
        <v>2.9299999999999997</v>
      </c>
      <c r="P33">
        <v>2.23</v>
      </c>
      <c r="Q33">
        <v>0.54549999999999998</v>
      </c>
      <c r="R33">
        <v>1.0065</v>
      </c>
      <c r="S33" t="s">
        <v>33</v>
      </c>
      <c r="T33">
        <v>1.5639999999999998</v>
      </c>
      <c r="U33" t="s">
        <v>33</v>
      </c>
      <c r="V33" t="str">
        <f t="shared" si="5"/>
        <v/>
      </c>
      <c r="W33" t="str">
        <f t="shared" si="0"/>
        <v/>
      </c>
      <c r="X33">
        <f t="shared" si="1"/>
        <v>1.6087500000000001</v>
      </c>
      <c r="Y33">
        <f t="shared" si="2"/>
        <v>0.34828062799032261</v>
      </c>
      <c r="Z33">
        <f t="shared" si="3"/>
        <v>3.26</v>
      </c>
      <c r="AA33">
        <f t="shared" si="4"/>
        <v>0.72156371860009683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0.125</v>
      </c>
      <c r="C2" s="5">
        <v>0.26666666666666666</v>
      </c>
      <c r="D2" s="5">
        <v>0.6</v>
      </c>
      <c r="E2" s="5">
        <v>0.25833333333333336</v>
      </c>
      <c r="F2" s="5">
        <v>0.4</v>
      </c>
      <c r="G2" s="5" t="s">
        <v>33</v>
      </c>
      <c r="H2" s="5">
        <v>0.30000000000000004</v>
      </c>
      <c r="I2" s="5">
        <v>0.4</v>
      </c>
      <c r="J2" s="5">
        <v>0.17</v>
      </c>
      <c r="K2" s="5">
        <v>0.4</v>
      </c>
      <c r="L2" s="5">
        <v>0.17499999999999999</v>
      </c>
      <c r="M2" s="5">
        <v>0.75</v>
      </c>
      <c r="N2" s="5">
        <v>0.27142857142857146</v>
      </c>
      <c r="O2" s="5">
        <v>0.44999999999999996</v>
      </c>
      <c r="P2" s="5">
        <v>0.22500000000000001</v>
      </c>
      <c r="Q2" s="5">
        <v>0.3</v>
      </c>
      <c r="R2" s="5">
        <v>0.45</v>
      </c>
      <c r="S2" s="5" t="s">
        <v>33</v>
      </c>
      <c r="T2" s="5">
        <v>0.46666666666666662</v>
      </c>
      <c r="U2" s="5" t="s">
        <v>33</v>
      </c>
      <c r="V2">
        <f>IF(COUNT($B2,$G2,$J2,$N2,$Q2)&gt;2.9,(AVERAGE($B2,$G2,$J2,$N2,$Q2)),"")</f>
        <v>0.21660714285714289</v>
      </c>
      <c r="W2">
        <f>IF(COUNT($B2,$G2,$J2,$N2,$Q2)&gt;2.9,(STDEV($B2,$G2,$J2,$N2,$Q2))/(SQRT(COUNT(B2,G2,J2,N2,Q2))),"")</f>
        <v>4.135602741320011E-2</v>
      </c>
      <c r="X2">
        <f>IF(COUNT($C2,$D2,$F2,$K2,$L2,$R2,$T2)&gt;3.9,(AVERAGE($C2,$D2,$F2,$K2,$L2,$R2,$T2)),"")</f>
        <v>0.39404761904761904</v>
      </c>
      <c r="Y2">
        <f>IF(COUNT($C2,$D2,$F2,$K2,$L2,$R2,$T2)&gt;3.9,(STDEV($C2,$D2,$F2,$K2,$L2,$R2,$T2))/(SQRT(COUNT($C2,$D2,$F2,$K2,$L2,$R2,$T2))),"")</f>
        <v>5.2349377207649046E-2</v>
      </c>
      <c r="Z2">
        <f>IF(COUNT($E2,$H2,$I2,$M2,$O2,$P2,$S2)&gt;3.9,(AVERAGE($E2,$H2,$I2,$M2,$O2,$P2,$S2)),"")</f>
        <v>0.3972222222222222</v>
      </c>
      <c r="AA2">
        <f>IF(COUNT($E2,$H2,$I2,$M2,$O2,$P2,$S2)&gt;3.9,(STDEV($E2,$H2,$I2,$M2,$O2,$P2,$S2))/(SQRT(COUNT($E2,$H2,$I2,$M2,$O2,$P2,$S2))),"")</f>
        <v>7.8665568102812736E-2</v>
      </c>
    </row>
    <row r="3" spans="1:27" x14ac:dyDescent="0.3">
      <c r="A3" s="4">
        <v>1988</v>
      </c>
      <c r="B3" s="5">
        <v>0.17499999999999999</v>
      </c>
      <c r="C3" s="5" t="s">
        <v>33</v>
      </c>
      <c r="D3" s="5">
        <v>0.76666666666666661</v>
      </c>
      <c r="E3" s="5">
        <v>0.23333333333333336</v>
      </c>
      <c r="F3" s="5">
        <v>0.36666666666666664</v>
      </c>
      <c r="G3" s="5" t="s">
        <v>33</v>
      </c>
      <c r="H3" s="5">
        <v>0.4</v>
      </c>
      <c r="I3" s="5">
        <v>0.25</v>
      </c>
      <c r="J3" s="5">
        <v>0.32500000000000001</v>
      </c>
      <c r="K3" s="5">
        <v>0.7</v>
      </c>
      <c r="L3" s="5">
        <v>0.26666666666666666</v>
      </c>
      <c r="M3" s="5">
        <v>0.6</v>
      </c>
      <c r="N3" s="5">
        <v>0.53333333333333333</v>
      </c>
      <c r="O3" s="5">
        <v>0.8</v>
      </c>
      <c r="P3" s="5">
        <v>0.2</v>
      </c>
      <c r="Q3" s="5">
        <v>0.45</v>
      </c>
      <c r="R3" s="5">
        <v>0.25</v>
      </c>
      <c r="S3" s="5" t="s">
        <v>33</v>
      </c>
      <c r="T3" s="5">
        <v>0.73333333333333328</v>
      </c>
      <c r="U3" s="5" t="s">
        <v>33</v>
      </c>
      <c r="V3">
        <f>IF(COUNT($B3,$G3,$J3,$N3,$Q3)&gt;2.9,(AVERAGE($B3,$G3,$J3,$N3,$Q3)),"")</f>
        <v>0.37083333333333329</v>
      </c>
      <c r="W3">
        <f t="shared" ref="W3:W33" si="0">IF(COUNT($B3,$G3,$J3,$N3,$Q3)&gt;2.9,(STDEV($B3,$G3,$J3,$N3,$Q3))/(SQRT(COUNT(B3,G3,J3,N3,Q3))),"")</f>
        <v>7.806247497998009E-2</v>
      </c>
      <c r="X3">
        <f t="shared" ref="X3:X33" si="1">IF(COUNT($C3,$D3,$F3,$K3,$L3,$R3,$T3)&gt;3.9,(AVERAGE($C3,$D3,$F3,$K3,$L3,$R3,$T3)),"")</f>
        <v>0.51388888888888895</v>
      </c>
      <c r="Y3">
        <f t="shared" ref="Y3:Y33" si="2">IF(COUNT($C3,$D3,$F3,$K3,$L3,$R3,$T3)&gt;3.9,(STDEV($C3,$D3,$F3,$K3,$L3,$R3,$T3))/(SQRT(COUNT($C3,$D3,$F3,$K3,$L3,$R3,$T3))),"")</f>
        <v>9.9853287438850385E-2</v>
      </c>
      <c r="Z3">
        <f t="shared" ref="Z3:Z33" si="3">IF(COUNT($E3,$H3,$I3,$M3,$O3,$P3,$S3)&gt;3.9,(AVERAGE($E3,$H3,$I3,$M3,$O3,$P3,$S3)),"")</f>
        <v>0.41388888888888892</v>
      </c>
      <c r="AA3">
        <f t="shared" ref="AA3:AA33" si="4">IF(COUNT($E3,$H3,$I3,$M3,$O3,$P3,$S3)&gt;3.9,(STDEV($E3,$H3,$I3,$M3,$O3,$P3,$S3))/(SQRT(COUNT($E3,$H3,$I3,$M3,$O3,$P3,$S3))),"")</f>
        <v>9.8169983594846119E-2</v>
      </c>
    </row>
    <row r="4" spans="1:27" x14ac:dyDescent="0.3">
      <c r="A4" s="4">
        <v>1989</v>
      </c>
      <c r="B4" s="5">
        <v>0.2</v>
      </c>
      <c r="C4" s="5">
        <v>0.2</v>
      </c>
      <c r="D4" s="5">
        <v>0.45</v>
      </c>
      <c r="E4" s="5">
        <v>0.47500000000000003</v>
      </c>
      <c r="F4" s="5">
        <v>0.46666666666666662</v>
      </c>
      <c r="G4" s="5" t="s">
        <v>33</v>
      </c>
      <c r="H4" s="5">
        <v>0.5</v>
      </c>
      <c r="I4" s="5">
        <v>0.46666666666666662</v>
      </c>
      <c r="J4" s="5">
        <v>0.25</v>
      </c>
      <c r="K4" s="5">
        <v>0.7</v>
      </c>
      <c r="L4" s="5">
        <v>0.25</v>
      </c>
      <c r="M4" s="5">
        <v>0.64999999999999991</v>
      </c>
      <c r="N4" s="5">
        <v>0.27142857142857141</v>
      </c>
      <c r="O4" s="5">
        <v>0.55000000000000004</v>
      </c>
      <c r="P4" s="5">
        <v>0.17499999999999999</v>
      </c>
      <c r="Q4" s="5">
        <v>0.15000000000000002</v>
      </c>
      <c r="R4" s="5">
        <v>0.30000000000000004</v>
      </c>
      <c r="S4" s="5" t="s">
        <v>33</v>
      </c>
      <c r="T4" s="5">
        <v>0.53333333333333333</v>
      </c>
      <c r="U4" s="5" t="s">
        <v>33</v>
      </c>
      <c r="V4">
        <f t="shared" ref="V4:V33" si="5">IF(COUNT($B4,$G4,$J4,$N4,$Q4)&gt;2.9,(AVERAGE($B4,$G4,$J4,$N4,$Q4)),"")</f>
        <v>0.21785714285714286</v>
      </c>
      <c r="W4">
        <f t="shared" si="0"/>
        <v>2.7120918452129796E-2</v>
      </c>
      <c r="X4">
        <f t="shared" si="1"/>
        <v>0.4142857142857142</v>
      </c>
      <c r="Y4">
        <f t="shared" si="2"/>
        <v>6.6510588271566196E-2</v>
      </c>
      <c r="Z4">
        <f t="shared" si="3"/>
        <v>0.46944444444444439</v>
      </c>
      <c r="AA4">
        <f t="shared" si="4"/>
        <v>6.5002374125683354E-2</v>
      </c>
    </row>
    <row r="5" spans="1:27" x14ac:dyDescent="0.3">
      <c r="A5" s="4">
        <v>1990</v>
      </c>
      <c r="B5" s="5">
        <v>0.1</v>
      </c>
      <c r="C5" s="5" t="s">
        <v>33</v>
      </c>
      <c r="D5" s="5" t="s">
        <v>33</v>
      </c>
      <c r="E5" s="5" t="s">
        <v>33</v>
      </c>
      <c r="F5" s="5">
        <v>0.46666666666666662</v>
      </c>
      <c r="G5" s="5" t="s">
        <v>33</v>
      </c>
      <c r="H5" s="5" t="s">
        <v>33</v>
      </c>
      <c r="I5" s="5">
        <v>0.46666666666666662</v>
      </c>
      <c r="J5" s="5" t="s">
        <v>33</v>
      </c>
      <c r="K5" s="5">
        <v>0.3666666666666667</v>
      </c>
      <c r="L5" s="5">
        <v>0.1</v>
      </c>
      <c r="M5" s="5" t="s">
        <v>33</v>
      </c>
      <c r="N5" s="5">
        <v>0.25</v>
      </c>
      <c r="O5" s="5" t="s">
        <v>33</v>
      </c>
      <c r="P5" s="5">
        <v>0.21666666666666667</v>
      </c>
      <c r="Q5" s="5" t="s">
        <v>33</v>
      </c>
      <c r="R5" s="5" t="s">
        <v>33</v>
      </c>
      <c r="S5" s="5" t="s">
        <v>33</v>
      </c>
      <c r="T5" s="5" t="s">
        <v>33</v>
      </c>
      <c r="U5" s="5" t="s">
        <v>33</v>
      </c>
      <c r="V5" t="str">
        <f t="shared" si="5"/>
        <v/>
      </c>
      <c r="W5" t="str">
        <f t="shared" si="0"/>
        <v/>
      </c>
      <c r="X5" t="str">
        <f t="shared" si="1"/>
        <v/>
      </c>
      <c r="Y5" t="str">
        <f t="shared" si="2"/>
        <v/>
      </c>
      <c r="Z5" t="str">
        <f t="shared" si="3"/>
        <v/>
      </c>
      <c r="AA5" t="str">
        <f t="shared" si="4"/>
        <v/>
      </c>
    </row>
    <row r="6" spans="1:27" x14ac:dyDescent="0.3">
      <c r="A6" s="4">
        <v>1991</v>
      </c>
      <c r="B6" s="5">
        <v>0.30000000000000004</v>
      </c>
      <c r="C6" s="5" t="s">
        <v>33</v>
      </c>
      <c r="D6" s="5" t="s">
        <v>33</v>
      </c>
      <c r="E6" s="5">
        <v>0.13999999999999999</v>
      </c>
      <c r="F6" s="5">
        <v>0.22500000000000001</v>
      </c>
      <c r="G6" s="5" t="s">
        <v>33</v>
      </c>
      <c r="H6" s="5">
        <v>0.25</v>
      </c>
      <c r="I6" s="5">
        <v>0.35</v>
      </c>
      <c r="J6" s="5">
        <v>0.17499999999999999</v>
      </c>
      <c r="K6" s="5">
        <v>0.28333333333333333</v>
      </c>
      <c r="L6" s="5" t="s">
        <v>33</v>
      </c>
      <c r="M6" s="5">
        <v>0.5</v>
      </c>
      <c r="N6" s="5">
        <v>0.75</v>
      </c>
      <c r="O6" s="5">
        <v>0.5</v>
      </c>
      <c r="P6" s="5">
        <v>0.35</v>
      </c>
      <c r="Q6" s="5">
        <v>0.6</v>
      </c>
      <c r="R6" s="5">
        <v>0.16250000000000001</v>
      </c>
      <c r="S6" s="5" t="s">
        <v>33</v>
      </c>
      <c r="T6" s="5">
        <v>0.53333333333333333</v>
      </c>
      <c r="U6" s="5" t="s">
        <v>33</v>
      </c>
      <c r="V6">
        <f t="shared" si="5"/>
        <v>0.45625000000000004</v>
      </c>
      <c r="W6">
        <f t="shared" si="0"/>
        <v>0.1324351256276067</v>
      </c>
      <c r="X6">
        <f t="shared" si="1"/>
        <v>0.30104166666666665</v>
      </c>
      <c r="Y6">
        <f t="shared" si="2"/>
        <v>8.1265578990761547E-2</v>
      </c>
      <c r="Z6">
        <f t="shared" si="3"/>
        <v>0.34833333333333333</v>
      </c>
      <c r="AA6">
        <f t="shared" si="4"/>
        <v>5.7469798831888914E-2</v>
      </c>
    </row>
    <row r="7" spans="1:27" x14ac:dyDescent="0.3">
      <c r="A7" s="4">
        <v>1992</v>
      </c>
      <c r="B7" s="5" t="s">
        <v>33</v>
      </c>
      <c r="C7" s="5" t="s">
        <v>33</v>
      </c>
      <c r="D7" s="5">
        <v>0.64999999999999991</v>
      </c>
      <c r="E7" s="5">
        <v>0.75</v>
      </c>
      <c r="F7" s="5">
        <v>1</v>
      </c>
      <c r="G7" s="5" t="s">
        <v>33</v>
      </c>
      <c r="H7" s="5">
        <v>0.3</v>
      </c>
      <c r="I7" s="5">
        <v>0.3</v>
      </c>
      <c r="J7" s="5">
        <v>0.52500000000000002</v>
      </c>
      <c r="K7" s="5" t="s">
        <v>33</v>
      </c>
      <c r="L7" s="5">
        <v>0.9</v>
      </c>
      <c r="M7" s="5" t="s">
        <v>33</v>
      </c>
      <c r="N7" s="5">
        <v>0.3666666666666667</v>
      </c>
      <c r="O7" s="5">
        <v>1.3</v>
      </c>
      <c r="P7" s="5" t="s">
        <v>33</v>
      </c>
      <c r="Q7" s="5" t="s">
        <v>33</v>
      </c>
      <c r="R7" s="5" t="s">
        <v>33</v>
      </c>
      <c r="S7" s="5" t="s">
        <v>33</v>
      </c>
      <c r="T7" s="5" t="s">
        <v>33</v>
      </c>
      <c r="U7" s="5" t="s">
        <v>33</v>
      </c>
      <c r="V7" t="str">
        <f t="shared" si="5"/>
        <v/>
      </c>
      <c r="W7" t="str">
        <f t="shared" si="0"/>
        <v/>
      </c>
      <c r="X7" t="str">
        <f t="shared" si="1"/>
        <v/>
      </c>
      <c r="Y7" t="str">
        <f t="shared" si="2"/>
        <v/>
      </c>
      <c r="Z7">
        <f t="shared" si="3"/>
        <v>0.66250000000000009</v>
      </c>
      <c r="AA7">
        <f t="shared" si="4"/>
        <v>0.23749999999999993</v>
      </c>
    </row>
    <row r="8" spans="1:27" x14ac:dyDescent="0.3">
      <c r="A8" s="4">
        <v>1993</v>
      </c>
      <c r="B8" s="5"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c r="T8" s="5" t="s">
        <v>33</v>
      </c>
      <c r="U8" s="5" t="s">
        <v>33</v>
      </c>
      <c r="V8" t="str">
        <f t="shared" si="5"/>
        <v/>
      </c>
      <c r="W8" t="str">
        <f t="shared" si="0"/>
        <v/>
      </c>
      <c r="X8" t="str">
        <f t="shared" si="1"/>
        <v/>
      </c>
      <c r="Y8" t="str">
        <f t="shared" si="2"/>
        <v/>
      </c>
      <c r="Z8" t="str">
        <f t="shared" si="3"/>
        <v/>
      </c>
      <c r="AA8" t="str">
        <f t="shared" si="4"/>
        <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5"/>
        <v/>
      </c>
      <c r="W9" t="str">
        <f t="shared" si="0"/>
        <v/>
      </c>
      <c r="X9" t="str">
        <f t="shared" si="1"/>
        <v/>
      </c>
      <c r="Y9" t="str">
        <f t="shared" si="2"/>
        <v/>
      </c>
      <c r="Z9" t="str">
        <f t="shared" si="3"/>
        <v/>
      </c>
      <c r="AA9" t="str">
        <f t="shared" si="4"/>
        <v/>
      </c>
    </row>
    <row r="10" spans="1:27" x14ac:dyDescent="0.3">
      <c r="A10" s="4">
        <v>1995</v>
      </c>
      <c r="B10" s="5" t="s">
        <v>33</v>
      </c>
      <c r="C10" s="5" t="s">
        <v>33</v>
      </c>
      <c r="D10" s="5" t="s">
        <v>33</v>
      </c>
      <c r="E10" s="5" t="s">
        <v>33</v>
      </c>
      <c r="F10" s="5" t="s">
        <v>33</v>
      </c>
      <c r="G10" s="5" t="s">
        <v>33</v>
      </c>
      <c r="H10" s="5" t="s">
        <v>33</v>
      </c>
      <c r="I10" s="5" t="s">
        <v>33</v>
      </c>
      <c r="J10" s="5" t="s">
        <v>33</v>
      </c>
      <c r="K10" s="5" t="s">
        <v>33</v>
      </c>
      <c r="L10" s="5" t="s">
        <v>33</v>
      </c>
      <c r="M10" s="5" t="s">
        <v>33</v>
      </c>
      <c r="N10" s="5" t="s">
        <v>33</v>
      </c>
      <c r="O10" s="5" t="s">
        <v>33</v>
      </c>
      <c r="P10" s="5" t="s">
        <v>33</v>
      </c>
      <c r="Q10" s="5" t="s">
        <v>33</v>
      </c>
      <c r="R10" s="5" t="s">
        <v>33</v>
      </c>
      <c r="S10" s="5" t="s">
        <v>33</v>
      </c>
      <c r="T10" s="5" t="s">
        <v>33</v>
      </c>
      <c r="U10" s="5" t="s">
        <v>33</v>
      </c>
      <c r="V10" t="str">
        <f t="shared" si="5"/>
        <v/>
      </c>
      <c r="W10" t="str">
        <f t="shared" si="0"/>
        <v/>
      </c>
      <c r="X10" t="str">
        <f t="shared" si="1"/>
        <v/>
      </c>
      <c r="Y10" t="str">
        <f t="shared" si="2"/>
        <v/>
      </c>
      <c r="Z10" t="str">
        <f t="shared" si="3"/>
        <v/>
      </c>
      <c r="AA10" t="str">
        <f t="shared" si="4"/>
        <v/>
      </c>
    </row>
    <row r="11" spans="1:27" x14ac:dyDescent="0.3">
      <c r="A11" s="4">
        <v>1996</v>
      </c>
      <c r="B11" s="5" t="s">
        <v>33</v>
      </c>
      <c r="C11" s="5" t="s">
        <v>33</v>
      </c>
      <c r="D11" s="5" t="s">
        <v>33</v>
      </c>
      <c r="E11" s="5" t="s">
        <v>33</v>
      </c>
      <c r="F11" s="5" t="s">
        <v>33</v>
      </c>
      <c r="G11" s="5" t="s">
        <v>33</v>
      </c>
      <c r="H11" s="5" t="s">
        <v>33</v>
      </c>
      <c r="I11" s="5" t="s">
        <v>33</v>
      </c>
      <c r="J11" s="5" t="s">
        <v>33</v>
      </c>
      <c r="K11" s="5" t="s">
        <v>33</v>
      </c>
      <c r="L11" s="5" t="s">
        <v>33</v>
      </c>
      <c r="M11" s="5" t="s">
        <v>33</v>
      </c>
      <c r="N11" s="5" t="s">
        <v>33</v>
      </c>
      <c r="O11" s="5" t="s">
        <v>33</v>
      </c>
      <c r="P11" s="5" t="s">
        <v>33</v>
      </c>
      <c r="Q11" s="5" t="s">
        <v>33</v>
      </c>
      <c r="R11" s="5" t="s">
        <v>33</v>
      </c>
      <c r="S11" s="5" t="s">
        <v>33</v>
      </c>
      <c r="T11" s="5" t="s">
        <v>33</v>
      </c>
      <c r="U11" s="5" t="s">
        <v>33</v>
      </c>
      <c r="V11" t="str">
        <f t="shared" si="5"/>
        <v/>
      </c>
      <c r="W11" t="str">
        <f t="shared" si="0"/>
        <v/>
      </c>
      <c r="X11" t="str">
        <f t="shared" si="1"/>
        <v/>
      </c>
      <c r="Y11" t="str">
        <f t="shared" si="2"/>
        <v/>
      </c>
      <c r="Z11" t="str">
        <f t="shared" si="3"/>
        <v/>
      </c>
      <c r="AA11" t="str">
        <f t="shared" si="4"/>
        <v/>
      </c>
    </row>
    <row r="12" spans="1:27" x14ac:dyDescent="0.3">
      <c r="A12" s="4">
        <v>1997</v>
      </c>
      <c r="B12" s="5" t="s">
        <v>33</v>
      </c>
      <c r="C12" s="5" t="s">
        <v>33</v>
      </c>
      <c r="D12" s="5" t="s">
        <v>33</v>
      </c>
      <c r="E12" s="5" t="s">
        <v>33</v>
      </c>
      <c r="F12" s="5" t="s">
        <v>33</v>
      </c>
      <c r="G12" s="5" t="s">
        <v>33</v>
      </c>
      <c r="H12" s="5" t="s">
        <v>33</v>
      </c>
      <c r="I12" s="5" t="s">
        <v>33</v>
      </c>
      <c r="J12" s="5" t="s">
        <v>33</v>
      </c>
      <c r="K12" s="5" t="s">
        <v>33</v>
      </c>
      <c r="L12" s="5" t="s">
        <v>33</v>
      </c>
      <c r="M12" s="5" t="s">
        <v>33</v>
      </c>
      <c r="N12" s="5" t="s">
        <v>33</v>
      </c>
      <c r="O12" s="5" t="s">
        <v>33</v>
      </c>
      <c r="P12" s="5" t="s">
        <v>33</v>
      </c>
      <c r="Q12" s="5" t="s">
        <v>33</v>
      </c>
      <c r="R12" s="5" t="s">
        <v>33</v>
      </c>
      <c r="S12" s="5" t="s">
        <v>33</v>
      </c>
      <c r="T12" s="5" t="s">
        <v>33</v>
      </c>
      <c r="U12" s="5" t="s">
        <v>33</v>
      </c>
      <c r="V12" t="str">
        <f t="shared" si="5"/>
        <v/>
      </c>
      <c r="W12" t="str">
        <f t="shared" si="0"/>
        <v/>
      </c>
      <c r="X12" t="str">
        <f t="shared" si="1"/>
        <v/>
      </c>
      <c r="Y12" t="str">
        <f t="shared" si="2"/>
        <v/>
      </c>
      <c r="Z12" t="str">
        <f t="shared" si="3"/>
        <v/>
      </c>
      <c r="AA12" t="str">
        <f t="shared" si="4"/>
        <v/>
      </c>
    </row>
    <row r="13" spans="1:27" x14ac:dyDescent="0.3">
      <c r="A13" s="4">
        <v>1998</v>
      </c>
      <c r="B13" s="5" t="s">
        <v>33</v>
      </c>
      <c r="C13" s="5" t="s">
        <v>33</v>
      </c>
      <c r="D13" s="5" t="s">
        <v>33</v>
      </c>
      <c r="E13" s="5" t="s">
        <v>33</v>
      </c>
      <c r="F13" s="5" t="s">
        <v>33</v>
      </c>
      <c r="G13" s="5" t="s">
        <v>33</v>
      </c>
      <c r="H13" s="5">
        <v>0.6</v>
      </c>
      <c r="I13" s="5" t="s">
        <v>33</v>
      </c>
      <c r="J13" s="5" t="s">
        <v>33</v>
      </c>
      <c r="K13" s="5">
        <v>1.0333333333333334</v>
      </c>
      <c r="L13" s="5" t="s">
        <v>33</v>
      </c>
      <c r="M13" s="5" t="s">
        <v>33</v>
      </c>
      <c r="N13" s="5">
        <v>0.56666666666666676</v>
      </c>
      <c r="O13" s="5">
        <v>0.8</v>
      </c>
      <c r="P13" s="5">
        <v>0.75</v>
      </c>
      <c r="Q13" s="5">
        <v>0.3</v>
      </c>
      <c r="R13" s="5">
        <v>7.5000000000000011E-2</v>
      </c>
      <c r="S13" s="5" t="s">
        <v>33</v>
      </c>
      <c r="T13" s="5">
        <v>0.8</v>
      </c>
      <c r="U13" s="5" t="s">
        <v>33</v>
      </c>
      <c r="V13" t="str">
        <f t="shared" si="5"/>
        <v/>
      </c>
      <c r="W13" t="str">
        <f t="shared" si="0"/>
        <v/>
      </c>
      <c r="X13" t="str">
        <f t="shared" si="1"/>
        <v/>
      </c>
      <c r="Y13" t="str">
        <f t="shared" si="2"/>
        <v/>
      </c>
      <c r="Z13" t="str">
        <f t="shared" si="3"/>
        <v/>
      </c>
      <c r="AA13" t="str">
        <f t="shared" si="4"/>
        <v/>
      </c>
    </row>
    <row r="14" spans="1:27" x14ac:dyDescent="0.3">
      <c r="A14" s="4">
        <v>1999</v>
      </c>
      <c r="B14" s="5">
        <v>0.2</v>
      </c>
      <c r="C14" s="5">
        <v>0.17499999999999999</v>
      </c>
      <c r="D14" s="5">
        <v>0.3</v>
      </c>
      <c r="E14" s="5">
        <v>0.27500000000000002</v>
      </c>
      <c r="F14" s="5">
        <v>1.75</v>
      </c>
      <c r="G14" s="5">
        <v>0.46666666666666662</v>
      </c>
      <c r="H14" s="5">
        <v>1.4</v>
      </c>
      <c r="I14" s="5">
        <v>0.4</v>
      </c>
      <c r="J14" s="5">
        <v>0.35</v>
      </c>
      <c r="K14" s="5">
        <v>0.8</v>
      </c>
      <c r="L14" s="5">
        <v>0.3</v>
      </c>
      <c r="M14" s="5">
        <v>1.7</v>
      </c>
      <c r="N14" s="5">
        <v>0.25</v>
      </c>
      <c r="O14" s="5">
        <v>1.1000000000000001</v>
      </c>
      <c r="P14" s="5">
        <v>0.44000000000000006</v>
      </c>
      <c r="Q14" s="5">
        <v>0.05</v>
      </c>
      <c r="R14" s="5">
        <v>0.17499999999999999</v>
      </c>
      <c r="S14" s="5" t="s">
        <v>33</v>
      </c>
      <c r="T14" s="5">
        <v>0.8</v>
      </c>
      <c r="U14" s="5" t="s">
        <v>33</v>
      </c>
      <c r="V14">
        <f t="shared" si="5"/>
        <v>0.26333333333333331</v>
      </c>
      <c r="W14">
        <f>IF(COUNT($B14,$G14,$J14,$N14,$Q14)&gt;2.9,(STDEV($B14,$G14,$J14,$N14,$Q14))/(SQRT(COUNT(B14,G14,J14,N14,Q14))),"")</f>
        <v>7.0198132295508961E-2</v>
      </c>
      <c r="X14">
        <f t="shared" si="1"/>
        <v>0.61428571428571421</v>
      </c>
      <c r="Y14">
        <f t="shared" si="2"/>
        <v>0.21504824644558193</v>
      </c>
      <c r="Z14">
        <f>IF(COUNT($E14,$H14,$I14,$M14,$O14,$P14,$S14)&gt;3.9,(AVERAGE($E14,$H14,$I14,$M14,$O14,$P14,$S14)),"")</f>
        <v>0.88583333333333336</v>
      </c>
      <c r="AA14">
        <f t="shared" si="4"/>
        <v>0.24365418344676762</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5"/>
        <v/>
      </c>
      <c r="W15" t="str">
        <f t="shared" si="0"/>
        <v/>
      </c>
      <c r="X15" t="str">
        <f t="shared" si="1"/>
        <v/>
      </c>
      <c r="Y15" t="str">
        <f t="shared" si="2"/>
        <v/>
      </c>
      <c r="Z15" t="str">
        <f t="shared" si="3"/>
        <v/>
      </c>
      <c r="AA15" t="str">
        <f t="shared" si="4"/>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5"/>
        <v/>
      </c>
      <c r="W16" t="str">
        <f t="shared" si="0"/>
        <v/>
      </c>
      <c r="X16" t="str">
        <f t="shared" si="1"/>
        <v/>
      </c>
      <c r="Y16" t="str">
        <f t="shared" si="2"/>
        <v/>
      </c>
      <c r="Z16" t="str">
        <f t="shared" si="3"/>
        <v/>
      </c>
      <c r="AA16" t="str">
        <f t="shared" si="4"/>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5"/>
        <v/>
      </c>
      <c r="W17" t="str">
        <f t="shared" si="0"/>
        <v/>
      </c>
      <c r="X17" t="str">
        <f t="shared" si="1"/>
        <v/>
      </c>
      <c r="Y17" t="str">
        <f t="shared" si="2"/>
        <v/>
      </c>
      <c r="Z17" t="str">
        <f t="shared" si="3"/>
        <v/>
      </c>
      <c r="AA17" t="str">
        <f t="shared" si="4"/>
        <v/>
      </c>
    </row>
    <row r="18" spans="1:27" x14ac:dyDescent="0.3">
      <c r="A18" s="4">
        <v>2003</v>
      </c>
      <c r="B18" s="5" t="s">
        <v>33</v>
      </c>
      <c r="C18" s="5" t="s">
        <v>33</v>
      </c>
      <c r="D18" s="5" t="s">
        <v>33</v>
      </c>
      <c r="E18" s="5" t="s">
        <v>33</v>
      </c>
      <c r="F18" s="5" t="s">
        <v>33</v>
      </c>
      <c r="G18" s="5" t="s">
        <v>33</v>
      </c>
      <c r="H18" s="5" t="s">
        <v>33</v>
      </c>
      <c r="I18" s="5" t="s">
        <v>33</v>
      </c>
      <c r="J18" s="5" t="s">
        <v>33</v>
      </c>
      <c r="K18" s="5">
        <v>0.55249999999999999</v>
      </c>
      <c r="L18" s="5" t="s">
        <v>33</v>
      </c>
      <c r="M18" s="5" t="s">
        <v>33</v>
      </c>
      <c r="N18" s="5" t="s">
        <v>33</v>
      </c>
      <c r="O18" s="5" t="s">
        <v>33</v>
      </c>
      <c r="P18" s="5" t="s">
        <v>33</v>
      </c>
      <c r="Q18" s="5" t="s">
        <v>33</v>
      </c>
      <c r="R18" s="5" t="s">
        <v>33</v>
      </c>
      <c r="S18" s="5" t="s">
        <v>33</v>
      </c>
      <c r="T18" s="5" t="s">
        <v>33</v>
      </c>
      <c r="U18" s="5" t="s">
        <v>33</v>
      </c>
      <c r="V18" t="str">
        <f t="shared" si="5"/>
        <v/>
      </c>
      <c r="W18" t="str">
        <f t="shared" si="0"/>
        <v/>
      </c>
      <c r="X18" t="str">
        <f t="shared" si="1"/>
        <v/>
      </c>
      <c r="Y18" t="str">
        <f t="shared" si="2"/>
        <v/>
      </c>
      <c r="Z18" t="str">
        <f t="shared" si="3"/>
        <v/>
      </c>
      <c r="AA18" t="str">
        <f t="shared" si="4"/>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5"/>
        <v/>
      </c>
      <c r="W19" t="str">
        <f t="shared" si="0"/>
        <v/>
      </c>
      <c r="X19" t="str">
        <f t="shared" si="1"/>
        <v/>
      </c>
      <c r="Y19" t="str">
        <f t="shared" si="2"/>
        <v/>
      </c>
      <c r="Z19" t="str">
        <f t="shared" si="3"/>
        <v/>
      </c>
      <c r="AA19" t="str">
        <f t="shared" si="4"/>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5"/>
        <v/>
      </c>
      <c r="W20" t="str">
        <f t="shared" si="0"/>
        <v/>
      </c>
      <c r="X20" t="str">
        <f t="shared" si="1"/>
        <v/>
      </c>
      <c r="Y20" t="str">
        <f t="shared" si="2"/>
        <v/>
      </c>
      <c r="Z20" t="str">
        <f t="shared" si="3"/>
        <v/>
      </c>
      <c r="AA20" t="str">
        <f t="shared" si="4"/>
        <v/>
      </c>
    </row>
    <row r="21" spans="1:27" x14ac:dyDescent="0.3">
      <c r="A21" s="4">
        <v>2006</v>
      </c>
      <c r="B21" s="5" t="s">
        <v>33</v>
      </c>
      <c r="C21" s="5">
        <v>0.52166666666666672</v>
      </c>
      <c r="D21" s="5" t="s">
        <v>33</v>
      </c>
      <c r="E21" s="5" t="s">
        <v>33</v>
      </c>
      <c r="F21" s="5" t="s">
        <v>33</v>
      </c>
      <c r="G21" s="5" t="s">
        <v>33</v>
      </c>
      <c r="H21" s="5" t="s">
        <v>33</v>
      </c>
      <c r="I21" s="5" t="s">
        <v>33</v>
      </c>
      <c r="J21" s="5" t="s">
        <v>33</v>
      </c>
      <c r="K21" s="5" t="s">
        <v>33</v>
      </c>
      <c r="L21" s="5">
        <v>0.58666666666666678</v>
      </c>
      <c r="M21" s="5">
        <v>1.7</v>
      </c>
      <c r="N21" s="5" t="s">
        <v>33</v>
      </c>
      <c r="O21" s="5">
        <v>0.83</v>
      </c>
      <c r="P21" s="5">
        <v>0.54333333333333333</v>
      </c>
      <c r="Q21" s="5" t="s">
        <v>33</v>
      </c>
      <c r="R21" s="5">
        <v>0.76333333333333331</v>
      </c>
      <c r="S21" s="5" t="s">
        <v>33</v>
      </c>
      <c r="T21" s="5" t="s">
        <v>33</v>
      </c>
      <c r="U21" s="5" t="s">
        <v>33</v>
      </c>
      <c r="V21" t="str">
        <f t="shared" si="5"/>
        <v/>
      </c>
      <c r="W21" t="str">
        <f t="shared" si="0"/>
        <v/>
      </c>
      <c r="X21" t="str">
        <f t="shared" si="1"/>
        <v/>
      </c>
      <c r="Y21" t="str">
        <f t="shared" si="2"/>
        <v/>
      </c>
      <c r="Z21" t="str">
        <f t="shared" si="3"/>
        <v/>
      </c>
      <c r="AA21" t="str">
        <f t="shared" si="4"/>
        <v/>
      </c>
    </row>
    <row r="22" spans="1:27" x14ac:dyDescent="0.3">
      <c r="A22" s="4">
        <v>2007</v>
      </c>
      <c r="B22" s="5" t="s">
        <v>33</v>
      </c>
      <c r="C22" s="5">
        <v>0.17949999999999999</v>
      </c>
      <c r="D22" s="5">
        <v>0.215</v>
      </c>
      <c r="E22" s="5">
        <v>0.56100000000000005</v>
      </c>
      <c r="F22" s="5">
        <v>0.36599999999999999</v>
      </c>
      <c r="G22" s="5">
        <v>7.5624999999999998E-2</v>
      </c>
      <c r="H22" s="5">
        <v>0.49099999999999999</v>
      </c>
      <c r="I22" s="5">
        <v>0.34799999999999998</v>
      </c>
      <c r="J22" s="5">
        <v>0.40149999999999997</v>
      </c>
      <c r="K22" s="5">
        <v>0.82599999999999996</v>
      </c>
      <c r="L22" s="5">
        <v>0.34699999999999998</v>
      </c>
      <c r="M22" s="5">
        <v>0.58299999999999996</v>
      </c>
      <c r="N22" s="5">
        <v>0.69599999999999995</v>
      </c>
      <c r="O22" s="5">
        <v>0.30499999999999999</v>
      </c>
      <c r="P22" s="5">
        <v>7.4500000000000011E-2</v>
      </c>
      <c r="Q22" s="5">
        <v>0.39100000000000001</v>
      </c>
      <c r="R22" s="5">
        <v>0.36099999999999999</v>
      </c>
      <c r="S22" s="5" t="s">
        <v>33</v>
      </c>
      <c r="T22" s="5">
        <v>0.93500000000000005</v>
      </c>
      <c r="U22" s="5" t="s">
        <v>33</v>
      </c>
      <c r="V22">
        <f t="shared" si="5"/>
        <v>0.39103125</v>
      </c>
      <c r="W22">
        <f t="shared" si="0"/>
        <v>0.12668748843734531</v>
      </c>
      <c r="X22">
        <f>IF(COUNT($C22,$D22,$F22,$K22,$L22,$R22,$T22)&gt;3.9,(AVERAGE($C22,$D22,$F22,$K22,$L22,$R22,$T22)),"")</f>
        <v>0.46135714285714291</v>
      </c>
      <c r="Y22">
        <f t="shared" si="2"/>
        <v>0.11230054882014653</v>
      </c>
      <c r="Z22">
        <f t="shared" si="3"/>
        <v>0.39374999999999999</v>
      </c>
      <c r="AA22">
        <f t="shared" si="4"/>
        <v>7.8556959165521037E-2</v>
      </c>
    </row>
    <row r="23" spans="1:27" x14ac:dyDescent="0.3">
      <c r="A23" s="4">
        <v>2008</v>
      </c>
      <c r="B23" s="5" t="s">
        <v>33</v>
      </c>
      <c r="C23" s="5" t="s">
        <v>33</v>
      </c>
      <c r="D23" s="5">
        <v>0.4</v>
      </c>
      <c r="E23" s="5">
        <v>0.34499999999999997</v>
      </c>
      <c r="F23" s="5" t="s">
        <v>33</v>
      </c>
      <c r="G23" s="5">
        <v>0.24037500000000001</v>
      </c>
      <c r="H23" s="5">
        <v>0.83499999999999996</v>
      </c>
      <c r="I23" s="5">
        <v>0.65500000000000003</v>
      </c>
      <c r="J23" s="5" t="s">
        <v>33</v>
      </c>
      <c r="K23" s="5" t="s">
        <v>33</v>
      </c>
      <c r="L23" s="5" t="s">
        <v>33</v>
      </c>
      <c r="M23" s="5">
        <v>1.05</v>
      </c>
      <c r="N23" s="5">
        <v>0.54666666666666675</v>
      </c>
      <c r="O23" s="5">
        <v>1.2849999999999999</v>
      </c>
      <c r="P23" s="5" t="s">
        <v>33</v>
      </c>
      <c r="Q23" s="5">
        <v>0.41000000000000003</v>
      </c>
      <c r="R23" s="5" t="s">
        <v>33</v>
      </c>
      <c r="S23" s="5" t="s">
        <v>33</v>
      </c>
      <c r="T23" s="5">
        <v>0.28500000000000003</v>
      </c>
      <c r="U23" s="5" t="s">
        <v>33</v>
      </c>
      <c r="V23">
        <f t="shared" si="5"/>
        <v>0.39901388888888895</v>
      </c>
      <c r="W23">
        <f t="shared" si="0"/>
        <v>8.8589253007668997E-2</v>
      </c>
      <c r="X23" t="str">
        <f t="shared" si="1"/>
        <v/>
      </c>
      <c r="Y23" t="str">
        <f t="shared" si="2"/>
        <v/>
      </c>
      <c r="Z23">
        <f t="shared" si="3"/>
        <v>0.83399999999999996</v>
      </c>
      <c r="AA23">
        <f t="shared" si="4"/>
        <v>0.16143419712068438</v>
      </c>
    </row>
    <row r="24" spans="1:27" x14ac:dyDescent="0.3">
      <c r="A24" s="4">
        <v>2009</v>
      </c>
      <c r="B24" s="5">
        <v>0.52500000000000002</v>
      </c>
      <c r="C24" s="5">
        <v>0.43375000000000002</v>
      </c>
      <c r="D24" s="5">
        <v>0.53</v>
      </c>
      <c r="E24" s="5">
        <v>0.38500000000000001</v>
      </c>
      <c r="F24" s="5">
        <v>0.81</v>
      </c>
      <c r="G24" s="5">
        <v>0.58888888888888891</v>
      </c>
      <c r="H24" s="5">
        <v>1.2999999999999998</v>
      </c>
      <c r="I24" s="5">
        <v>0.67999999999999994</v>
      </c>
      <c r="J24" s="5">
        <v>0.3</v>
      </c>
      <c r="K24" s="5">
        <v>1.0266666666666666</v>
      </c>
      <c r="L24" s="5">
        <v>0.66</v>
      </c>
      <c r="M24" s="5">
        <v>1.5699999999999998</v>
      </c>
      <c r="N24" s="5">
        <v>0.51666666666666672</v>
      </c>
      <c r="O24" s="5">
        <v>0.72750000000000004</v>
      </c>
      <c r="P24" s="5">
        <v>0.76874999999999993</v>
      </c>
      <c r="Q24" s="5">
        <v>0.55000000000000004</v>
      </c>
      <c r="R24" s="5">
        <v>1.06</v>
      </c>
      <c r="S24" s="5" t="s">
        <v>33</v>
      </c>
      <c r="T24" s="5">
        <v>1.01</v>
      </c>
      <c r="U24" s="5" t="s">
        <v>33</v>
      </c>
      <c r="V24">
        <f t="shared" si="5"/>
        <v>0.49611111111111122</v>
      </c>
      <c r="W24">
        <f t="shared" si="0"/>
        <v>5.0610470785069785E-2</v>
      </c>
      <c r="X24">
        <f t="shared" si="1"/>
        <v>0.79005952380952393</v>
      </c>
      <c r="Y24">
        <f t="shared" si="2"/>
        <v>9.6254270011593923E-2</v>
      </c>
      <c r="Z24">
        <f t="shared" si="3"/>
        <v>0.90520833333333328</v>
      </c>
      <c r="AA24">
        <f t="shared" si="4"/>
        <v>0.17975400339383571</v>
      </c>
    </row>
    <row r="25" spans="1:27" x14ac:dyDescent="0.3">
      <c r="A25" s="4">
        <v>2010</v>
      </c>
      <c r="B25" s="5" t="s">
        <v>33</v>
      </c>
      <c r="C25" s="5" t="s">
        <v>33</v>
      </c>
      <c r="D25" s="5" t="s">
        <v>33</v>
      </c>
      <c r="E25" s="5" t="s">
        <v>33</v>
      </c>
      <c r="F25" s="5">
        <v>1.5999999999999999</v>
      </c>
      <c r="G25" s="5" t="s">
        <v>33</v>
      </c>
      <c r="H25" s="5">
        <v>0.14000000000000001</v>
      </c>
      <c r="I25" s="5">
        <v>1.5</v>
      </c>
      <c r="J25" s="5" t="s">
        <v>33</v>
      </c>
      <c r="K25" s="5">
        <v>0.93571428571428572</v>
      </c>
      <c r="L25" s="5" t="s">
        <v>33</v>
      </c>
      <c r="M25" s="5" t="s">
        <v>33</v>
      </c>
      <c r="N25" s="5">
        <v>0.38666666666666671</v>
      </c>
      <c r="O25" s="5">
        <v>1.1000000000000001</v>
      </c>
      <c r="P25" s="5" t="s">
        <v>33</v>
      </c>
      <c r="Q25" s="5">
        <v>0.14000000000000001</v>
      </c>
      <c r="R25" s="5" t="s">
        <v>33</v>
      </c>
      <c r="S25" s="5" t="s">
        <v>33</v>
      </c>
      <c r="T25" s="5" t="s">
        <v>33</v>
      </c>
      <c r="U25" s="5" t="s">
        <v>33</v>
      </c>
      <c r="V25" t="str">
        <f t="shared" si="5"/>
        <v/>
      </c>
      <c r="W25" t="str">
        <f t="shared" si="0"/>
        <v/>
      </c>
      <c r="X25" t="str">
        <f t="shared" si="1"/>
        <v/>
      </c>
      <c r="Y25" t="str">
        <f t="shared" si="2"/>
        <v/>
      </c>
      <c r="Z25" t="str">
        <f t="shared" si="3"/>
        <v/>
      </c>
      <c r="AA25" t="str">
        <f t="shared" si="4"/>
        <v/>
      </c>
    </row>
    <row r="26" spans="1:27" x14ac:dyDescent="0.3">
      <c r="A26" s="4">
        <v>2011</v>
      </c>
      <c r="B26" s="5" t="s">
        <v>33</v>
      </c>
      <c r="C26" s="5">
        <v>0.86</v>
      </c>
      <c r="D26" s="5" t="s">
        <v>33</v>
      </c>
      <c r="E26" s="5" t="s">
        <v>33</v>
      </c>
      <c r="F26" s="5" t="s">
        <v>33</v>
      </c>
      <c r="G26" s="5" t="s">
        <v>33</v>
      </c>
      <c r="H26" s="5" t="s">
        <v>33</v>
      </c>
      <c r="I26" s="5" t="s">
        <v>33</v>
      </c>
      <c r="J26" s="5" t="s">
        <v>33</v>
      </c>
      <c r="K26" s="5" t="s">
        <v>33</v>
      </c>
      <c r="L26" s="5">
        <v>0.14000000000000001</v>
      </c>
      <c r="M26" s="5" t="s">
        <v>33</v>
      </c>
      <c r="N26" s="5" t="s">
        <v>33</v>
      </c>
      <c r="O26" s="5" t="s">
        <v>33</v>
      </c>
      <c r="P26" s="5">
        <v>0.21000000000000002</v>
      </c>
      <c r="Q26" s="5" t="s">
        <v>33</v>
      </c>
      <c r="R26" s="5">
        <v>0.57999999999999996</v>
      </c>
      <c r="S26" s="5" t="s">
        <v>33</v>
      </c>
      <c r="T26" s="5" t="s">
        <v>33</v>
      </c>
      <c r="U26" s="5" t="s">
        <v>33</v>
      </c>
      <c r="V26" t="str">
        <f t="shared" si="5"/>
        <v/>
      </c>
      <c r="W26" t="str">
        <f t="shared" si="0"/>
        <v/>
      </c>
      <c r="X26" t="str">
        <f t="shared" si="1"/>
        <v/>
      </c>
      <c r="Y26" t="str">
        <f t="shared" si="2"/>
        <v/>
      </c>
      <c r="Z26" t="str">
        <f t="shared" si="3"/>
        <v/>
      </c>
      <c r="AA26" t="str">
        <f t="shared" si="4"/>
        <v/>
      </c>
    </row>
    <row r="27" spans="1:27" x14ac:dyDescent="0.3">
      <c r="A27" s="4">
        <v>2012</v>
      </c>
      <c r="B27" s="5" t="s">
        <v>33</v>
      </c>
      <c r="C27" s="5" t="s">
        <v>33</v>
      </c>
      <c r="D27" s="5">
        <v>0.39</v>
      </c>
      <c r="E27" s="5">
        <v>0.41500000000000004</v>
      </c>
      <c r="F27" s="5" t="s">
        <v>33</v>
      </c>
      <c r="G27" s="5" t="s">
        <v>33</v>
      </c>
      <c r="H27" s="5" t="s">
        <v>33</v>
      </c>
      <c r="I27" s="5" t="s">
        <v>33</v>
      </c>
      <c r="J27" s="5">
        <v>0.27999999999999997</v>
      </c>
      <c r="K27" s="5">
        <v>0.56000000000000005</v>
      </c>
      <c r="L27" s="5" t="s">
        <v>33</v>
      </c>
      <c r="M27" s="5">
        <v>1.4</v>
      </c>
      <c r="N27" s="5" t="s">
        <v>33</v>
      </c>
      <c r="O27" s="5">
        <v>2.4</v>
      </c>
      <c r="P27" s="5" t="s">
        <v>33</v>
      </c>
      <c r="Q27" s="5" t="s">
        <v>33</v>
      </c>
      <c r="R27" s="5" t="s">
        <v>33</v>
      </c>
      <c r="S27" s="5" t="s">
        <v>33</v>
      </c>
      <c r="T27" s="5">
        <v>0.92</v>
      </c>
      <c r="U27" s="5" t="s">
        <v>33</v>
      </c>
      <c r="V27" t="str">
        <f t="shared" si="5"/>
        <v/>
      </c>
      <c r="W27" t="str">
        <f t="shared" si="0"/>
        <v/>
      </c>
      <c r="X27" t="str">
        <f t="shared" si="1"/>
        <v/>
      </c>
      <c r="Y27" t="str">
        <f t="shared" si="2"/>
        <v/>
      </c>
      <c r="Z27" t="str">
        <f t="shared" si="3"/>
        <v/>
      </c>
      <c r="AA27" t="str">
        <f t="shared" si="4"/>
        <v/>
      </c>
    </row>
    <row r="28" spans="1:27" x14ac:dyDescent="0.3">
      <c r="A28" s="4">
        <v>2013</v>
      </c>
      <c r="B28" s="5" t="s">
        <v>33</v>
      </c>
      <c r="C28" s="5" t="s">
        <v>33</v>
      </c>
      <c r="D28" s="5" t="s">
        <v>33</v>
      </c>
      <c r="E28" s="5" t="s">
        <v>33</v>
      </c>
      <c r="F28" s="5" t="s">
        <v>33</v>
      </c>
      <c r="G28" s="5" t="s">
        <v>33</v>
      </c>
      <c r="H28" s="5" t="s">
        <v>33</v>
      </c>
      <c r="I28" s="5" t="s">
        <v>33</v>
      </c>
      <c r="J28" s="5" t="s">
        <v>33</v>
      </c>
      <c r="K28" s="5">
        <v>0.2</v>
      </c>
      <c r="L28" s="5">
        <v>0.57999999999999996</v>
      </c>
      <c r="M28" s="5" t="s">
        <v>33</v>
      </c>
      <c r="N28" s="5">
        <v>0.89500000000000002</v>
      </c>
      <c r="O28" s="5" t="s">
        <v>33</v>
      </c>
      <c r="P28" s="5">
        <v>0.2</v>
      </c>
      <c r="Q28" s="5" t="s">
        <v>33</v>
      </c>
      <c r="R28" s="5" t="s">
        <v>33</v>
      </c>
      <c r="S28" s="5" t="s">
        <v>33</v>
      </c>
      <c r="T28" s="5" t="s">
        <v>33</v>
      </c>
      <c r="U28" s="5" t="s">
        <v>33</v>
      </c>
      <c r="V28" t="str">
        <f t="shared" si="5"/>
        <v/>
      </c>
      <c r="W28" t="str">
        <f t="shared" si="0"/>
        <v/>
      </c>
      <c r="X28" t="str">
        <f t="shared" si="1"/>
        <v/>
      </c>
      <c r="Y28" t="str">
        <f t="shared" si="2"/>
        <v/>
      </c>
      <c r="Z28" t="str">
        <f t="shared" si="3"/>
        <v/>
      </c>
      <c r="AA28" t="str">
        <f t="shared" si="4"/>
        <v/>
      </c>
    </row>
    <row r="29" spans="1:27" x14ac:dyDescent="0.3">
      <c r="A29" s="4">
        <v>2014</v>
      </c>
      <c r="B29" s="5">
        <v>0.9</v>
      </c>
      <c r="C29" s="5">
        <v>0.8</v>
      </c>
      <c r="D29" s="5">
        <v>1</v>
      </c>
      <c r="E29" s="5" t="s">
        <v>33</v>
      </c>
      <c r="F29" s="5" t="s">
        <v>33</v>
      </c>
      <c r="G29" s="5">
        <v>1.1000000000000001</v>
      </c>
      <c r="H29" s="5" t="s">
        <v>33</v>
      </c>
      <c r="I29" s="5" t="s">
        <v>33</v>
      </c>
      <c r="J29" s="5" t="s">
        <v>33</v>
      </c>
      <c r="K29" s="5">
        <v>2.4</v>
      </c>
      <c r="L29" s="5">
        <v>0.9</v>
      </c>
      <c r="M29" s="5" t="s">
        <v>33</v>
      </c>
      <c r="N29" s="5" t="s">
        <v>33</v>
      </c>
      <c r="O29" s="5" t="s">
        <v>33</v>
      </c>
      <c r="P29" s="5">
        <v>0.9</v>
      </c>
      <c r="Q29" s="5" t="s">
        <v>33</v>
      </c>
      <c r="R29" s="5" t="s">
        <v>33</v>
      </c>
      <c r="S29" s="5" t="s">
        <v>33</v>
      </c>
      <c r="T29" s="5">
        <v>1.8</v>
      </c>
      <c r="U29" s="5" t="s">
        <v>33</v>
      </c>
      <c r="V29" t="str">
        <f t="shared" si="5"/>
        <v/>
      </c>
      <c r="W29" t="str">
        <f t="shared" si="0"/>
        <v/>
      </c>
      <c r="X29">
        <f t="shared" si="1"/>
        <v>1.3800000000000001</v>
      </c>
      <c r="Y29">
        <f>IF(COUNT($C29,$D29,$F29,$K29,$L29,$R29,$T29)&gt;3.9,(STDEV($C29,$D29,$F29,$K29,$L29,$R29,$T29))/(SQRT(COUNT($C29,$D29,$F29,$K29,$L29,$R29,$T29))),"")</f>
        <v>0.31048349392520036</v>
      </c>
      <c r="Z29" t="str">
        <f t="shared" si="3"/>
        <v/>
      </c>
      <c r="AA29" t="str">
        <f t="shared" si="4"/>
        <v/>
      </c>
    </row>
    <row r="30" spans="1:27" x14ac:dyDescent="0.3">
      <c r="A30" s="4">
        <v>2015</v>
      </c>
      <c r="B30" s="5" t="s">
        <v>33</v>
      </c>
      <c r="C30" s="5">
        <v>0.8</v>
      </c>
      <c r="D30" s="5">
        <v>0.9</v>
      </c>
      <c r="E30" s="5">
        <v>0.85000000000000009</v>
      </c>
      <c r="F30" s="5">
        <v>0.4</v>
      </c>
      <c r="G30" s="5" t="s">
        <v>33</v>
      </c>
      <c r="H30" s="5">
        <v>0.6</v>
      </c>
      <c r="I30" s="5">
        <v>0.8</v>
      </c>
      <c r="J30" s="5" t="s">
        <v>33</v>
      </c>
      <c r="K30" s="5">
        <v>1.9</v>
      </c>
      <c r="L30" s="5">
        <v>0.8</v>
      </c>
      <c r="M30" s="5">
        <v>4.4000000000000004</v>
      </c>
      <c r="N30" s="5">
        <v>1.6000000000000003</v>
      </c>
      <c r="O30" s="5">
        <v>2.7</v>
      </c>
      <c r="P30" s="5">
        <v>0.97499999999999998</v>
      </c>
      <c r="Q30" s="5">
        <v>0.6</v>
      </c>
      <c r="R30" s="5">
        <v>0.7</v>
      </c>
      <c r="S30" s="5" t="s">
        <v>33</v>
      </c>
      <c r="T30" s="5">
        <v>1.6</v>
      </c>
      <c r="U30" s="5" t="s">
        <v>33</v>
      </c>
      <c r="V30" t="str">
        <f t="shared" si="5"/>
        <v/>
      </c>
      <c r="W30" t="str">
        <f t="shared" si="0"/>
        <v/>
      </c>
      <c r="X30">
        <f t="shared" si="1"/>
        <v>1.0142857142857142</v>
      </c>
      <c r="Y30">
        <f t="shared" si="2"/>
        <v>0.20169351032902269</v>
      </c>
      <c r="Z30">
        <f t="shared" si="3"/>
        <v>1.7208333333333334</v>
      </c>
      <c r="AA30">
        <f t="shared" si="4"/>
        <v>0.62063195839223251</v>
      </c>
    </row>
    <row r="31" spans="1:27" x14ac:dyDescent="0.3">
      <c r="A31" s="4">
        <v>2016</v>
      </c>
      <c r="B31" s="5" t="s">
        <v>33</v>
      </c>
      <c r="C31" s="5" t="s">
        <v>33</v>
      </c>
      <c r="D31" s="5">
        <v>0.39900000000000002</v>
      </c>
      <c r="E31" s="5" t="s">
        <v>33</v>
      </c>
      <c r="F31" s="5" t="s">
        <v>33</v>
      </c>
      <c r="G31" s="5" t="s">
        <v>33</v>
      </c>
      <c r="H31" s="5" t="s">
        <v>33</v>
      </c>
      <c r="I31" s="5" t="s">
        <v>33</v>
      </c>
      <c r="J31" s="5" t="s">
        <v>33</v>
      </c>
      <c r="K31" s="5">
        <v>0.76600000000000001</v>
      </c>
      <c r="L31" s="5">
        <v>0.91900000000000004</v>
      </c>
      <c r="M31" s="5">
        <v>0.94799999999999995</v>
      </c>
      <c r="N31" s="5">
        <v>0.96766666666666667</v>
      </c>
      <c r="O31" s="5">
        <v>0.97399999999999998</v>
      </c>
      <c r="P31" s="5" t="s">
        <v>33</v>
      </c>
      <c r="Q31" s="5" t="s">
        <v>33</v>
      </c>
      <c r="R31" s="5">
        <v>0.32350000000000001</v>
      </c>
      <c r="S31" s="5" t="s">
        <v>33</v>
      </c>
      <c r="T31" s="5" t="s">
        <v>33</v>
      </c>
      <c r="U31" s="5" t="s">
        <v>33</v>
      </c>
      <c r="V31" t="str">
        <f t="shared" si="5"/>
        <v/>
      </c>
      <c r="W31" t="str">
        <f t="shared" si="0"/>
        <v/>
      </c>
      <c r="X31">
        <f t="shared" si="1"/>
        <v>0.60187500000000005</v>
      </c>
      <c r="Y31">
        <f t="shared" si="2"/>
        <v>0.14322365595459433</v>
      </c>
      <c r="Z31" t="str">
        <f t="shared" si="3"/>
        <v/>
      </c>
      <c r="AA31" t="str">
        <f t="shared" si="4"/>
        <v/>
      </c>
    </row>
    <row r="32" spans="1:27" x14ac:dyDescent="0.3">
      <c r="A32" s="4">
        <v>2017</v>
      </c>
      <c r="B32" s="5">
        <v>0.13</v>
      </c>
      <c r="C32" s="5" t="s">
        <v>33</v>
      </c>
      <c r="D32" s="5">
        <v>0.34</v>
      </c>
      <c r="E32" s="5">
        <v>0.19500000000000001</v>
      </c>
      <c r="F32" s="5">
        <v>0.35</v>
      </c>
      <c r="G32" s="5">
        <v>0.16</v>
      </c>
      <c r="H32" s="5">
        <v>0.36</v>
      </c>
      <c r="I32" s="5">
        <v>0.42</v>
      </c>
      <c r="J32" s="5">
        <v>0.2</v>
      </c>
      <c r="K32" s="5">
        <v>0.66500000000000004</v>
      </c>
      <c r="L32" s="5">
        <v>0.26</v>
      </c>
      <c r="M32" s="5">
        <v>1.1100000000000001</v>
      </c>
      <c r="N32" s="5">
        <v>0.35666666666666663</v>
      </c>
      <c r="O32" s="5">
        <v>0.51</v>
      </c>
      <c r="P32" s="5">
        <v>0.245</v>
      </c>
      <c r="Q32" s="5">
        <v>0.33</v>
      </c>
      <c r="R32" s="5">
        <v>0.41000000000000003</v>
      </c>
      <c r="S32" s="5" t="s">
        <v>33</v>
      </c>
      <c r="T32" s="5">
        <v>0.52</v>
      </c>
      <c r="U32" s="5" t="s">
        <v>33</v>
      </c>
      <c r="V32">
        <f t="shared" si="5"/>
        <v>0.23533333333333334</v>
      </c>
      <c r="W32">
        <f t="shared" si="0"/>
        <v>4.566301688578088E-2</v>
      </c>
      <c r="X32">
        <f t="shared" si="1"/>
        <v>0.42416666666666664</v>
      </c>
      <c r="Y32">
        <f t="shared" si="2"/>
        <v>5.9699478873586384E-2</v>
      </c>
      <c r="Z32">
        <f t="shared" si="3"/>
        <v>0.47333333333333333</v>
      </c>
      <c r="AA32">
        <f t="shared" si="4"/>
        <v>0.13564455184210109</v>
      </c>
    </row>
    <row r="33" spans="1:27" x14ac:dyDescent="0.3">
      <c r="A33" s="4">
        <v>2018</v>
      </c>
      <c r="B33" s="5" t="s">
        <v>33</v>
      </c>
      <c r="C33" s="5">
        <v>0.50350000000000006</v>
      </c>
      <c r="D33" s="5">
        <v>0.27700000000000002</v>
      </c>
      <c r="E33" s="5">
        <v>0.23599999999999999</v>
      </c>
      <c r="F33" s="5">
        <v>0.39</v>
      </c>
      <c r="G33" s="5" t="s">
        <v>33</v>
      </c>
      <c r="H33" s="5">
        <v>0.45100000000000001</v>
      </c>
      <c r="I33" s="5">
        <v>0.375</v>
      </c>
      <c r="J33" s="5" t="s">
        <v>33</v>
      </c>
      <c r="K33" s="5">
        <v>1.2504999999999999</v>
      </c>
      <c r="L33" s="5">
        <v>0.27100000000000002</v>
      </c>
      <c r="M33" s="5">
        <v>1.82</v>
      </c>
      <c r="N33" s="5">
        <v>0.77033333333333331</v>
      </c>
      <c r="O33" s="5">
        <v>1.27</v>
      </c>
      <c r="P33" s="5">
        <v>0.33</v>
      </c>
      <c r="Q33" s="5">
        <v>0.47699999999999998</v>
      </c>
      <c r="R33" s="5">
        <v>0.11849999999999999</v>
      </c>
      <c r="S33" s="5" t="s">
        <v>33</v>
      </c>
      <c r="T33" s="5">
        <v>1.1399999999999999</v>
      </c>
      <c r="U33" s="5" t="s">
        <v>33</v>
      </c>
      <c r="V33" t="str">
        <f t="shared" si="5"/>
        <v/>
      </c>
      <c r="W33" t="str">
        <f t="shared" si="0"/>
        <v/>
      </c>
      <c r="X33">
        <f t="shared" si="1"/>
        <v>0.56435714285714289</v>
      </c>
      <c r="Y33">
        <f t="shared" si="2"/>
        <v>0.1692899637802982</v>
      </c>
      <c r="Z33">
        <f t="shared" si="3"/>
        <v>0.747</v>
      </c>
      <c r="AA33">
        <f t="shared" si="4"/>
        <v>0.26368339601372964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70" zoomScaleNormal="70" workbookViewId="0"/>
  </sheetViews>
  <sheetFormatPr defaultRowHeight="14.4" x14ac:dyDescent="0.3"/>
  <sheetData>
    <row r="1" spans="1:27" x14ac:dyDescent="0.3">
      <c r="A1" s="9"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8" t="s">
        <v>20</v>
      </c>
      <c r="V1" s="12" t="s">
        <v>21</v>
      </c>
      <c r="W1" s="12" t="s">
        <v>22</v>
      </c>
      <c r="X1" s="12" t="s">
        <v>23</v>
      </c>
      <c r="Y1" s="12" t="s">
        <v>24</v>
      </c>
      <c r="Z1" s="12" t="s">
        <v>25</v>
      </c>
      <c r="AA1" s="12" t="s">
        <v>26</v>
      </c>
    </row>
    <row r="2" spans="1:27" x14ac:dyDescent="0.3">
      <c r="A2" s="4">
        <v>1987</v>
      </c>
      <c r="B2" s="5">
        <v>7.5000000000000011E-2</v>
      </c>
      <c r="C2" s="5">
        <v>0.43333333333333329</v>
      </c>
      <c r="D2" s="5">
        <v>3.3000000000000003</v>
      </c>
      <c r="E2" s="5">
        <v>4.1333333333333337</v>
      </c>
      <c r="F2" s="5">
        <v>4.0250000000000004</v>
      </c>
      <c r="G2" s="5" t="s">
        <v>33</v>
      </c>
      <c r="H2" s="5">
        <v>1.95</v>
      </c>
      <c r="I2" s="5">
        <v>1.5</v>
      </c>
      <c r="J2" s="5">
        <v>2.1599999999999997</v>
      </c>
      <c r="K2" s="5">
        <v>0.77500000000000002</v>
      </c>
      <c r="L2" s="5">
        <v>0.05</v>
      </c>
      <c r="M2" s="5">
        <v>2</v>
      </c>
      <c r="N2" s="5">
        <v>0.29999999999999993</v>
      </c>
      <c r="O2" s="5">
        <v>2.0999999999999996</v>
      </c>
      <c r="P2" s="5">
        <v>1.5</v>
      </c>
      <c r="Q2" s="5">
        <v>0.2</v>
      </c>
      <c r="R2" s="5">
        <v>0.72499999999999998</v>
      </c>
      <c r="S2" s="5" t="s">
        <v>33</v>
      </c>
      <c r="T2" s="5">
        <v>0.18333333333333335</v>
      </c>
      <c r="U2" s="5">
        <v>0.65</v>
      </c>
      <c r="V2">
        <f>IF(COUNT($B2,$G2,$J2,$N2,$Q2)&gt;2.9,(AVERAGE($B2,$G2,$J2,$N2,$Q2)),"")</f>
        <v>0.68374999999999997</v>
      </c>
      <c r="W2">
        <f>IF(COUNT($B2,$G2,$J2,$N2,$Q2)&gt;2.9,(STDEV($B2,$G2,$J2,$N2,$Q2))/(SQRT(COUNT(B2,G2,J2,N2,Q2))),"")</f>
        <v>0.49423077858425601</v>
      </c>
      <c r="X2">
        <f>IF(COUNT($C2,$D2,$F2,$K2,$L2,$R2,$T2)&gt;3.9,(AVERAGE($C2,$D2,$F2,$K2,$L2,$R2,$T2)),"")</f>
        <v>1.355952380952381</v>
      </c>
      <c r="Y2">
        <f>IF(COUNT($C2,$D2,$F2,$K2,$L2,$R2,$T2)&gt;3.9,(STDEV($C2,$D2,$F2,$K2,$L2,$R2,$T2))/(SQRT(COUNT($C2,$D2,$F2,$K2,$L2,$R2,$T2))),"")</f>
        <v>0.60887319566978804</v>
      </c>
      <c r="Z2">
        <f>IF(COUNT($E2,$H2,$I2,$M2,$O2,$P2,$S2)&gt;3.9,(AVERAGE($E2,$H2,$I2,$M2,$O2,$P2,$S2)),"")</f>
        <v>2.1972222222222224</v>
      </c>
      <c r="AA2">
        <f>IF(COUNT($E2,$H2,$I2,$M2,$O2,$P2,$S2)&gt;3.9,(STDEV($E2,$H2,$I2,$M2,$O2,$P2,$S2))/(SQRT(COUNT($E2,$H2,$I2,$M2,$O2,$P2,$S2))),"")</f>
        <v>0.40125766790104178</v>
      </c>
    </row>
    <row r="3" spans="1:27" x14ac:dyDescent="0.3">
      <c r="A3" s="4">
        <v>1988</v>
      </c>
      <c r="B3" s="5">
        <v>0.15000000000000002</v>
      </c>
      <c r="C3" s="5" t="s">
        <v>33</v>
      </c>
      <c r="D3" s="5">
        <v>1.7666666666666668</v>
      </c>
      <c r="E3" s="5">
        <v>3.0800000000000005</v>
      </c>
      <c r="F3" s="5">
        <v>1.7400000000000002</v>
      </c>
      <c r="G3" s="5" t="s">
        <v>33</v>
      </c>
      <c r="H3" s="5">
        <v>0.32500000000000001</v>
      </c>
      <c r="I3" s="5">
        <v>1.075</v>
      </c>
      <c r="J3" s="5">
        <v>0.52500000000000002</v>
      </c>
      <c r="K3" s="5">
        <v>2.5</v>
      </c>
      <c r="L3" s="5">
        <v>6.6666666666666666E-2</v>
      </c>
      <c r="M3" s="5">
        <v>0.33333333333333331</v>
      </c>
      <c r="N3" s="5">
        <v>8.3333333333333329E-2</v>
      </c>
      <c r="O3" s="5">
        <v>1.8</v>
      </c>
      <c r="P3" s="5">
        <v>1.4500000000000002</v>
      </c>
      <c r="Q3" s="5">
        <v>0.2</v>
      </c>
      <c r="R3" s="5">
        <v>0.44999999999999996</v>
      </c>
      <c r="S3" s="5" t="s">
        <v>33</v>
      </c>
      <c r="T3" s="5">
        <v>1.0333333333333332</v>
      </c>
      <c r="U3" s="5">
        <v>0.30000000000000004</v>
      </c>
      <c r="V3">
        <f t="shared" ref="V3:V33" si="0">IF(COUNT($B3,$G3,$J3,$N3,$Q3)&gt;2.9,(AVERAGE($B3,$G3,$J3,$N3,$Q3)),"")</f>
        <v>0.23958333333333337</v>
      </c>
      <c r="W3">
        <f t="shared" ref="W3:W33" si="1">IF(COUNT($B3,$G3,$J3,$N3,$Q3)&gt;2.9,(STDEV($B3,$G3,$J3,$N3,$Q3))/(SQRT(COUNT(B3,G3,J3,N3,Q3))),"")</f>
        <v>9.8093811391612912E-2</v>
      </c>
      <c r="X3">
        <f t="shared" ref="X3:X33" si="2">IF(COUNT($C3,$D3,$F3,$K3,$L3,$R3,$T3)&gt;3.9,(AVERAGE($C3,$D3,$F3,$K3,$L3,$R3,$T3)),"")</f>
        <v>1.2594444444444444</v>
      </c>
      <c r="Y3">
        <f t="shared" ref="Y3:Y33" si="3">IF(COUNT($C3,$D3,$F3,$K3,$L3,$R3,$T3)&gt;3.9,(STDEV($C3,$D3,$F3,$K3,$L3,$R3,$T3))/(SQRT(COUNT($C3,$D3,$F3,$K3,$L3,$R3,$T3))),"")</f>
        <v>0.37221102802404465</v>
      </c>
      <c r="Z3">
        <f t="shared" ref="Z3:Z33" si="4">IF(COUNT($E3,$H3,$I3,$M3,$O3,$P3,$S3)&gt;3.9,(AVERAGE($E3,$H3,$I3,$M3,$O3,$P3,$S3)),"")</f>
        <v>1.3438888888888887</v>
      </c>
      <c r="AA3">
        <f t="shared" ref="AA3:AA33" si="5">IF(COUNT($E3,$H3,$I3,$M3,$O3,$P3,$S3)&gt;3.9,(STDEV($E3,$H3,$I3,$M3,$O3,$P3,$S3))/(SQRT(COUNT($E3,$H3,$I3,$M3,$O3,$P3,$S3))),"")</f>
        <v>0.42288836340248803</v>
      </c>
    </row>
    <row r="4" spans="1:27" x14ac:dyDescent="0.3">
      <c r="A4" s="4">
        <v>1989</v>
      </c>
      <c r="B4" s="5">
        <v>0.35</v>
      </c>
      <c r="C4" s="5">
        <v>0.85</v>
      </c>
      <c r="D4" s="5">
        <v>3.1500000000000004</v>
      </c>
      <c r="E4" s="5">
        <v>5.6749999999999998</v>
      </c>
      <c r="F4" s="5">
        <v>3.0666666666666664</v>
      </c>
      <c r="G4" s="5" t="s">
        <v>33</v>
      </c>
      <c r="H4" s="5">
        <v>2.4</v>
      </c>
      <c r="I4" s="5">
        <v>1.8333333333333333</v>
      </c>
      <c r="J4" s="5">
        <v>0.625</v>
      </c>
      <c r="K4" s="5">
        <v>1.7</v>
      </c>
      <c r="L4" s="5">
        <v>0.9</v>
      </c>
      <c r="M4" s="5">
        <v>2.5499999999999998</v>
      </c>
      <c r="N4" s="5">
        <v>0.43333333333333335</v>
      </c>
      <c r="O4" s="5">
        <v>4.5500000000000007</v>
      </c>
      <c r="P4" s="5">
        <v>1.5</v>
      </c>
      <c r="Q4" s="5">
        <v>0.8</v>
      </c>
      <c r="R4" s="5">
        <v>1.0249999999999999</v>
      </c>
      <c r="S4" s="5" t="s">
        <v>33</v>
      </c>
      <c r="T4" s="5">
        <v>1.4666666666666668</v>
      </c>
      <c r="U4" s="5">
        <v>0.5</v>
      </c>
      <c r="V4">
        <f t="shared" si="0"/>
        <v>0.55208333333333326</v>
      </c>
      <c r="W4">
        <f t="shared" si="1"/>
        <v>0.10071359971059872</v>
      </c>
      <c r="X4">
        <f t="shared" si="2"/>
        <v>1.736904761904762</v>
      </c>
      <c r="Y4">
        <f t="shared" si="3"/>
        <v>0.37267736244331007</v>
      </c>
      <c r="Z4">
        <f t="shared" si="4"/>
        <v>3.0847222222222221</v>
      </c>
      <c r="AA4">
        <f t="shared" si="5"/>
        <v>0.67549164765330971</v>
      </c>
    </row>
    <row r="5" spans="1:27" x14ac:dyDescent="0.3">
      <c r="A5" s="4">
        <v>1990</v>
      </c>
      <c r="B5" s="5">
        <v>0.4</v>
      </c>
      <c r="C5" s="5" t="s">
        <v>33</v>
      </c>
      <c r="D5" s="5" t="s">
        <v>33</v>
      </c>
      <c r="E5" s="5" t="s">
        <v>33</v>
      </c>
      <c r="F5" s="5">
        <v>4.6333333333333337</v>
      </c>
      <c r="G5" s="5" t="s">
        <v>33</v>
      </c>
      <c r="H5" s="5" t="s">
        <v>33</v>
      </c>
      <c r="I5" s="5">
        <v>1.9000000000000001</v>
      </c>
      <c r="J5" s="5" t="s">
        <v>33</v>
      </c>
      <c r="K5" s="5">
        <v>1.9666666666666668</v>
      </c>
      <c r="L5" s="5">
        <v>0.1</v>
      </c>
      <c r="M5" s="5" t="s">
        <v>33</v>
      </c>
      <c r="N5" s="5">
        <v>0.15000000000000002</v>
      </c>
      <c r="O5" s="5" t="s">
        <v>33</v>
      </c>
      <c r="P5" s="5">
        <v>1.5166666666666664</v>
      </c>
      <c r="Q5" s="5" t="s">
        <v>33</v>
      </c>
      <c r="R5" s="5" t="s">
        <v>33</v>
      </c>
      <c r="S5" s="5" t="s">
        <v>33</v>
      </c>
      <c r="T5" s="5" t="s">
        <v>33</v>
      </c>
      <c r="U5" s="5" t="s">
        <v>33</v>
      </c>
      <c r="V5" t="str">
        <f t="shared" si="0"/>
        <v/>
      </c>
      <c r="W5" t="str">
        <f t="shared" si="1"/>
        <v/>
      </c>
      <c r="X5" t="str">
        <f t="shared" si="2"/>
        <v/>
      </c>
      <c r="Y5" t="str">
        <f t="shared" si="3"/>
        <v/>
      </c>
      <c r="Z5" t="str">
        <f t="shared" si="4"/>
        <v/>
      </c>
      <c r="AA5" t="str">
        <f t="shared" si="5"/>
        <v/>
      </c>
    </row>
    <row r="6" spans="1:27" x14ac:dyDescent="0.3">
      <c r="A6" s="4">
        <v>1991</v>
      </c>
      <c r="B6" s="5">
        <v>0.33333333333333331</v>
      </c>
      <c r="C6" s="5" t="s">
        <v>33</v>
      </c>
      <c r="D6" s="5" t="s">
        <v>33</v>
      </c>
      <c r="E6" s="5">
        <v>1.3099999999999998</v>
      </c>
      <c r="F6" s="5">
        <v>0.67499999999999982</v>
      </c>
      <c r="G6" s="5" t="s">
        <v>33</v>
      </c>
      <c r="H6" s="5">
        <v>0.15000000000000002</v>
      </c>
      <c r="I6" s="5">
        <v>0.35</v>
      </c>
      <c r="J6" s="5">
        <v>0.16250000000000001</v>
      </c>
      <c r="K6" s="5">
        <v>0.05</v>
      </c>
      <c r="L6" s="5" t="s">
        <v>33</v>
      </c>
      <c r="M6" s="5">
        <v>1.3</v>
      </c>
      <c r="N6" s="5">
        <v>0.125</v>
      </c>
      <c r="O6" s="5">
        <v>0.8</v>
      </c>
      <c r="P6" s="5">
        <v>1.35</v>
      </c>
      <c r="Q6" s="5">
        <v>0.17499999999999999</v>
      </c>
      <c r="R6" s="5">
        <v>0.55000000000000004</v>
      </c>
      <c r="S6" s="5" t="s">
        <v>33</v>
      </c>
      <c r="T6" s="5">
        <v>1.55</v>
      </c>
      <c r="U6" s="5">
        <v>0.125</v>
      </c>
      <c r="V6">
        <f t="shared" si="0"/>
        <v>0.19895833333333335</v>
      </c>
      <c r="W6">
        <f t="shared" si="1"/>
        <v>4.603412457080068E-2</v>
      </c>
      <c r="X6">
        <f t="shared" si="2"/>
        <v>0.70625000000000004</v>
      </c>
      <c r="Y6">
        <f t="shared" si="3"/>
        <v>0.31197873191399866</v>
      </c>
      <c r="Z6">
        <f t="shared" si="4"/>
        <v>0.87666666666666659</v>
      </c>
      <c r="AA6">
        <f t="shared" si="5"/>
        <v>0.21620463557575373</v>
      </c>
    </row>
    <row r="7" spans="1:27" x14ac:dyDescent="0.3">
      <c r="A7" s="4">
        <v>1992</v>
      </c>
      <c r="B7" s="5">
        <v>0.2</v>
      </c>
      <c r="C7" s="5">
        <v>1.075</v>
      </c>
      <c r="D7" s="5">
        <v>3</v>
      </c>
      <c r="E7" s="5">
        <v>1.8625</v>
      </c>
      <c r="F7" s="5">
        <v>2.5499999999999998</v>
      </c>
      <c r="G7" s="5" t="s">
        <v>33</v>
      </c>
      <c r="H7" s="5">
        <v>3.9</v>
      </c>
      <c r="I7" s="5">
        <v>1.6</v>
      </c>
      <c r="J7" s="5">
        <v>0.35000000000000003</v>
      </c>
      <c r="K7" s="5">
        <v>2.4833333333333334</v>
      </c>
      <c r="L7" s="5">
        <v>0.7</v>
      </c>
      <c r="M7" s="5">
        <v>0.05</v>
      </c>
      <c r="N7" s="5">
        <v>0.9</v>
      </c>
      <c r="O7" s="5">
        <v>2.8499999999999996</v>
      </c>
      <c r="P7" s="5">
        <v>2.65</v>
      </c>
      <c r="Q7" s="5">
        <v>0.05</v>
      </c>
      <c r="R7" s="5">
        <v>1.25</v>
      </c>
      <c r="S7" s="5" t="s">
        <v>33</v>
      </c>
      <c r="T7" s="5" t="s">
        <v>33</v>
      </c>
      <c r="U7" s="5">
        <v>0.375</v>
      </c>
      <c r="V7">
        <f t="shared" si="0"/>
        <v>0.37500000000000006</v>
      </c>
      <c r="W7">
        <f t="shared" si="1"/>
        <v>0.18540496217739155</v>
      </c>
      <c r="X7">
        <f t="shared" si="2"/>
        <v>1.8430555555555557</v>
      </c>
      <c r="Y7">
        <f t="shared" si="3"/>
        <v>0.38714539728889358</v>
      </c>
      <c r="Z7">
        <f t="shared" si="4"/>
        <v>2.1520833333333331</v>
      </c>
      <c r="AA7">
        <f t="shared" si="5"/>
        <v>0.53533883999866028</v>
      </c>
    </row>
    <row r="8" spans="1:27" x14ac:dyDescent="0.3">
      <c r="A8" s="4">
        <v>1993</v>
      </c>
      <c r="B8" s="5" t="s">
        <v>33</v>
      </c>
      <c r="C8" s="5" t="s">
        <v>33</v>
      </c>
      <c r="D8" s="5" t="s">
        <v>33</v>
      </c>
      <c r="E8" s="5" t="s">
        <v>33</v>
      </c>
      <c r="F8" s="5" t="s">
        <v>33</v>
      </c>
      <c r="G8" s="5" t="s">
        <v>33</v>
      </c>
      <c r="H8" s="5" t="s">
        <v>33</v>
      </c>
      <c r="I8" s="5" t="s">
        <v>33</v>
      </c>
      <c r="J8" s="5" t="s">
        <v>33</v>
      </c>
      <c r="K8" s="5" t="s">
        <v>33</v>
      </c>
      <c r="L8" s="5" t="s">
        <v>33</v>
      </c>
      <c r="M8" s="5" t="s">
        <v>33</v>
      </c>
      <c r="N8" s="5" t="s">
        <v>33</v>
      </c>
      <c r="O8" s="5" t="s">
        <v>33</v>
      </c>
      <c r="P8" s="5" t="s">
        <v>33</v>
      </c>
      <c r="Q8" s="5" t="s">
        <v>33</v>
      </c>
      <c r="R8" s="5" t="s">
        <v>33</v>
      </c>
      <c r="S8" s="5" t="s">
        <v>33</v>
      </c>
      <c r="T8" s="5" t="s">
        <v>33</v>
      </c>
      <c r="U8" s="5" t="s">
        <v>33</v>
      </c>
      <c r="V8" t="str">
        <f t="shared" si="0"/>
        <v/>
      </c>
      <c r="W8" t="str">
        <f t="shared" si="1"/>
        <v/>
      </c>
      <c r="X8" t="str">
        <f t="shared" si="2"/>
        <v/>
      </c>
      <c r="Y8" t="str">
        <f t="shared" si="3"/>
        <v/>
      </c>
      <c r="Z8" t="str">
        <f t="shared" si="4"/>
        <v/>
      </c>
      <c r="AA8" t="str">
        <f t="shared" si="5"/>
        <v/>
      </c>
    </row>
    <row r="9" spans="1:27" x14ac:dyDescent="0.3">
      <c r="A9" s="4">
        <v>1994</v>
      </c>
      <c r="B9" s="5" t="s">
        <v>33</v>
      </c>
      <c r="C9" s="5" t="s">
        <v>33</v>
      </c>
      <c r="D9" s="5" t="s">
        <v>33</v>
      </c>
      <c r="E9" s="5" t="s">
        <v>33</v>
      </c>
      <c r="F9" s="5" t="s">
        <v>33</v>
      </c>
      <c r="G9" s="5" t="s">
        <v>33</v>
      </c>
      <c r="H9" s="5" t="s">
        <v>33</v>
      </c>
      <c r="I9" s="5" t="s">
        <v>33</v>
      </c>
      <c r="J9" s="5" t="s">
        <v>33</v>
      </c>
      <c r="K9" s="5" t="s">
        <v>33</v>
      </c>
      <c r="L9" s="5" t="s">
        <v>33</v>
      </c>
      <c r="M9" s="5" t="s">
        <v>33</v>
      </c>
      <c r="N9" s="5" t="s">
        <v>33</v>
      </c>
      <c r="O9" s="5" t="s">
        <v>33</v>
      </c>
      <c r="P9" s="5" t="s">
        <v>33</v>
      </c>
      <c r="Q9" s="5" t="s">
        <v>33</v>
      </c>
      <c r="R9" s="5" t="s">
        <v>33</v>
      </c>
      <c r="S9" s="5" t="s">
        <v>33</v>
      </c>
      <c r="T9" s="5" t="s">
        <v>33</v>
      </c>
      <c r="U9" s="5" t="s">
        <v>33</v>
      </c>
      <c r="V9" t="str">
        <f t="shared" si="0"/>
        <v/>
      </c>
      <c r="W9" t="str">
        <f t="shared" si="1"/>
        <v/>
      </c>
      <c r="X9" t="str">
        <f t="shared" si="2"/>
        <v/>
      </c>
      <c r="Y9" t="str">
        <f t="shared" si="3"/>
        <v/>
      </c>
      <c r="Z9" t="str">
        <f t="shared" si="4"/>
        <v/>
      </c>
      <c r="AA9" t="str">
        <f t="shared" si="5"/>
        <v/>
      </c>
    </row>
    <row r="10" spans="1:27" x14ac:dyDescent="0.3">
      <c r="A10" s="4">
        <v>1995</v>
      </c>
      <c r="B10" s="5">
        <v>4.4999999999999998E-2</v>
      </c>
      <c r="C10" s="5" t="s">
        <v>33</v>
      </c>
      <c r="D10" s="5" t="s">
        <v>33</v>
      </c>
      <c r="E10" s="5" t="s">
        <v>33</v>
      </c>
      <c r="F10" s="5">
        <v>2.29</v>
      </c>
      <c r="G10" s="5">
        <v>0.318</v>
      </c>
      <c r="H10" s="5" t="s">
        <v>33</v>
      </c>
      <c r="I10" s="5">
        <v>0.20899999999999999</v>
      </c>
      <c r="J10" s="5" t="s">
        <v>33</v>
      </c>
      <c r="K10" s="5" t="s">
        <v>33</v>
      </c>
      <c r="L10" s="5" t="s">
        <v>33</v>
      </c>
      <c r="M10" s="5">
        <v>0.41199999999999998</v>
      </c>
      <c r="N10" s="5">
        <v>4.5000000000000005E-2</v>
      </c>
      <c r="O10" s="5">
        <v>3.77</v>
      </c>
      <c r="P10" s="5">
        <v>1.4289999999999998</v>
      </c>
      <c r="Q10" s="5" t="s">
        <v>33</v>
      </c>
      <c r="R10" s="5" t="s">
        <v>33</v>
      </c>
      <c r="S10" s="5" t="s">
        <v>33</v>
      </c>
      <c r="T10" s="5" t="s">
        <v>33</v>
      </c>
      <c r="U10" s="5" t="s">
        <v>33</v>
      </c>
      <c r="V10">
        <f t="shared" si="0"/>
        <v>0.13599999999999998</v>
      </c>
      <c r="W10">
        <f t="shared" si="1"/>
        <v>9.1000000000000025E-2</v>
      </c>
      <c r="X10" t="str">
        <f t="shared" si="2"/>
        <v/>
      </c>
      <c r="Y10" t="str">
        <f t="shared" si="3"/>
        <v/>
      </c>
      <c r="Z10">
        <f t="shared" si="4"/>
        <v>1.4550000000000001</v>
      </c>
      <c r="AA10">
        <f t="shared" si="5"/>
        <v>0.81651015507054958</v>
      </c>
    </row>
    <row r="11" spans="1:27" x14ac:dyDescent="0.3">
      <c r="A11" s="4">
        <v>1996</v>
      </c>
      <c r="B11" s="5">
        <v>4.4999999999999998E-2</v>
      </c>
      <c r="C11" s="5">
        <v>0.95650000000000002</v>
      </c>
      <c r="D11" s="5">
        <v>2.54</v>
      </c>
      <c r="E11" s="5">
        <v>3.5049999999999999</v>
      </c>
      <c r="F11" s="5">
        <v>2.4</v>
      </c>
      <c r="G11" s="5">
        <v>0.47100000000000003</v>
      </c>
      <c r="H11" s="5">
        <v>3.86</v>
      </c>
      <c r="I11" s="5">
        <v>2.63</v>
      </c>
      <c r="J11" s="5">
        <v>0.30249999999999999</v>
      </c>
      <c r="K11" s="5">
        <v>0.48599999999999999</v>
      </c>
      <c r="L11" s="5">
        <v>0.441</v>
      </c>
      <c r="M11" s="5">
        <v>8.7200000000000006</v>
      </c>
      <c r="N11" s="5">
        <v>4.5000000000000005E-2</v>
      </c>
      <c r="O11" s="5">
        <v>4.26</v>
      </c>
      <c r="P11" s="5">
        <v>1.4777499999999999</v>
      </c>
      <c r="Q11" s="5">
        <v>0.19350000000000001</v>
      </c>
      <c r="R11" s="5">
        <v>1.0445</v>
      </c>
      <c r="S11" s="5" t="s">
        <v>33</v>
      </c>
      <c r="T11" s="5">
        <v>0.504</v>
      </c>
      <c r="U11" s="5">
        <v>4.4999999999999998E-2</v>
      </c>
      <c r="V11">
        <f t="shared" si="0"/>
        <v>0.21139999999999998</v>
      </c>
      <c r="W11">
        <f t="shared" si="1"/>
        <v>8.1052359620186268E-2</v>
      </c>
      <c r="X11">
        <f t="shared" si="2"/>
        <v>1.196</v>
      </c>
      <c r="Y11">
        <f t="shared" si="3"/>
        <v>0.34119026600864155</v>
      </c>
      <c r="Z11">
        <f t="shared" si="4"/>
        <v>4.0754583333333336</v>
      </c>
      <c r="AA11">
        <f t="shared" si="5"/>
        <v>1.0134940602043234</v>
      </c>
    </row>
    <row r="12" spans="1:27" x14ac:dyDescent="0.3">
      <c r="A12" s="4">
        <v>1997</v>
      </c>
      <c r="B12" s="5">
        <v>5.0000000000000001E-3</v>
      </c>
      <c r="C12" s="5">
        <v>0.59749999999999992</v>
      </c>
      <c r="D12" s="5">
        <v>2.12</v>
      </c>
      <c r="E12" s="5">
        <v>2.6950000000000003</v>
      </c>
      <c r="F12" s="5">
        <v>1.1285000000000001</v>
      </c>
      <c r="G12" s="5">
        <v>0.26699999999999996</v>
      </c>
      <c r="H12" s="5">
        <v>0.371</v>
      </c>
      <c r="I12" s="5">
        <v>1.42</v>
      </c>
      <c r="J12" s="5">
        <v>0.42949999999999999</v>
      </c>
      <c r="K12" s="5">
        <v>0.52100000000000002</v>
      </c>
      <c r="L12" s="5">
        <v>5.0000000000000001E-3</v>
      </c>
      <c r="M12" s="5">
        <v>1.1299999999999999</v>
      </c>
      <c r="N12" s="5">
        <v>0.55300000000000005</v>
      </c>
      <c r="O12" s="5">
        <v>0.59899999999999998</v>
      </c>
      <c r="P12" s="5">
        <v>1.9609090909090909</v>
      </c>
      <c r="Q12" s="5">
        <v>0.12533333333333332</v>
      </c>
      <c r="R12" s="5">
        <v>0.504</v>
      </c>
      <c r="S12" s="5" t="s">
        <v>33</v>
      </c>
      <c r="T12" s="5">
        <v>0.19500000000000001</v>
      </c>
      <c r="U12" s="5">
        <v>0.64200000000000002</v>
      </c>
      <c r="V12">
        <f t="shared" si="0"/>
        <v>0.27596666666666669</v>
      </c>
      <c r="W12">
        <f>IF(COUNT($B12,$G12,$J12,$N12,$Q12)&gt;2.9,(STDEV($B12,$G12,$J12,$N12,$Q12))/(SQRT(COUNT(B12,G12,J12,N12,Q12))),"")</f>
        <v>9.9124590513375854E-2</v>
      </c>
      <c r="X12">
        <f t="shared" si="2"/>
        <v>0.72442857142857142</v>
      </c>
      <c r="Y12">
        <f t="shared" si="3"/>
        <v>0.26792181758889305</v>
      </c>
      <c r="Z12">
        <f t="shared" si="4"/>
        <v>1.3626515151515151</v>
      </c>
      <c r="AA12">
        <f t="shared" si="5"/>
        <v>0.35388399946600202</v>
      </c>
    </row>
    <row r="13" spans="1:27" x14ac:dyDescent="0.3">
      <c r="A13" s="4">
        <v>1998</v>
      </c>
      <c r="B13" s="5" t="s">
        <v>33</v>
      </c>
      <c r="C13" s="5" t="s">
        <v>33</v>
      </c>
      <c r="D13" s="5" t="s">
        <v>33</v>
      </c>
      <c r="E13" s="5" t="s">
        <v>33</v>
      </c>
      <c r="F13" s="5" t="s">
        <v>33</v>
      </c>
      <c r="G13" s="5" t="s">
        <v>33</v>
      </c>
      <c r="H13" s="5" t="s">
        <v>33</v>
      </c>
      <c r="I13" s="5" t="s">
        <v>33</v>
      </c>
      <c r="J13" s="5" t="s">
        <v>33</v>
      </c>
      <c r="K13" s="5" t="s">
        <v>33</v>
      </c>
      <c r="L13" s="5" t="s">
        <v>33</v>
      </c>
      <c r="M13" s="5" t="s">
        <v>33</v>
      </c>
      <c r="N13" s="5" t="s">
        <v>33</v>
      </c>
      <c r="O13" s="5" t="s">
        <v>33</v>
      </c>
      <c r="P13" s="5" t="s">
        <v>33</v>
      </c>
      <c r="Q13" s="5" t="s">
        <v>33</v>
      </c>
      <c r="R13" s="5" t="s">
        <v>33</v>
      </c>
      <c r="S13" s="5" t="s">
        <v>33</v>
      </c>
      <c r="T13" s="5" t="s">
        <v>33</v>
      </c>
      <c r="U13" s="5" t="s">
        <v>33</v>
      </c>
      <c r="V13" t="str">
        <f t="shared" si="0"/>
        <v/>
      </c>
      <c r="W13" t="str">
        <f t="shared" si="1"/>
        <v/>
      </c>
      <c r="X13" t="str">
        <f t="shared" si="2"/>
        <v/>
      </c>
      <c r="Y13" t="str">
        <f t="shared" si="3"/>
        <v/>
      </c>
      <c r="Z13" t="str">
        <f t="shared" si="4"/>
        <v/>
      </c>
      <c r="AA13" t="str">
        <f t="shared" si="5"/>
        <v/>
      </c>
    </row>
    <row r="14" spans="1:27" x14ac:dyDescent="0.3">
      <c r="A14" s="4">
        <v>1999</v>
      </c>
      <c r="B14" s="5">
        <v>0.12</v>
      </c>
      <c r="C14" s="5">
        <v>1.075</v>
      </c>
      <c r="D14" s="5">
        <v>2.1</v>
      </c>
      <c r="E14" s="5">
        <v>3.45</v>
      </c>
      <c r="F14" s="5">
        <v>0.96500000000000008</v>
      </c>
      <c r="G14" s="5">
        <v>0.28333333333333333</v>
      </c>
      <c r="H14" s="5">
        <v>0.32</v>
      </c>
      <c r="I14" s="5">
        <v>0.26</v>
      </c>
      <c r="J14" s="5">
        <v>0.29499999999999998</v>
      </c>
      <c r="K14" s="5">
        <v>2.5</v>
      </c>
      <c r="L14" s="5">
        <v>0.14000000000000001</v>
      </c>
      <c r="M14" s="5">
        <v>0.4</v>
      </c>
      <c r="N14" s="5">
        <v>0.38666666666666671</v>
      </c>
      <c r="O14" s="5">
        <v>1.1000000000000001</v>
      </c>
      <c r="P14" s="5">
        <v>1.54</v>
      </c>
      <c r="Q14" s="5">
        <v>0.76</v>
      </c>
      <c r="R14" s="5">
        <v>0.55499999999999994</v>
      </c>
      <c r="S14" s="5" t="s">
        <v>33</v>
      </c>
      <c r="T14" s="5">
        <v>0.16</v>
      </c>
      <c r="U14" s="5">
        <v>0.37</v>
      </c>
      <c r="V14">
        <f t="shared" si="0"/>
        <v>0.36899999999999999</v>
      </c>
      <c r="W14">
        <f t="shared" si="1"/>
        <v>0.10677286380183143</v>
      </c>
      <c r="X14">
        <f t="shared" si="2"/>
        <v>1.0707142857142855</v>
      </c>
      <c r="Y14">
        <f t="shared" si="3"/>
        <v>0.34761333980963033</v>
      </c>
      <c r="Z14">
        <f t="shared" si="4"/>
        <v>1.1783333333333335</v>
      </c>
      <c r="AA14">
        <f t="shared" si="5"/>
        <v>0.49944246693465894</v>
      </c>
    </row>
    <row r="15" spans="1:27" x14ac:dyDescent="0.3">
      <c r="A15" s="4">
        <v>2000</v>
      </c>
      <c r="B15" s="5" t="s">
        <v>33</v>
      </c>
      <c r="C15" s="5" t="s">
        <v>33</v>
      </c>
      <c r="D15" s="5" t="s">
        <v>33</v>
      </c>
      <c r="E15" s="5" t="s">
        <v>33</v>
      </c>
      <c r="F15" s="5" t="s">
        <v>33</v>
      </c>
      <c r="G15" s="5" t="s">
        <v>33</v>
      </c>
      <c r="H15" s="5" t="s">
        <v>33</v>
      </c>
      <c r="I15" s="5" t="s">
        <v>33</v>
      </c>
      <c r="J15" s="5" t="s">
        <v>33</v>
      </c>
      <c r="K15" s="5" t="s">
        <v>33</v>
      </c>
      <c r="L15" s="5" t="s">
        <v>33</v>
      </c>
      <c r="M15" s="5" t="s">
        <v>33</v>
      </c>
      <c r="N15" s="5" t="s">
        <v>33</v>
      </c>
      <c r="O15" s="5" t="s">
        <v>33</v>
      </c>
      <c r="P15" s="5" t="s">
        <v>33</v>
      </c>
      <c r="Q15" s="5" t="s">
        <v>33</v>
      </c>
      <c r="R15" s="5" t="s">
        <v>33</v>
      </c>
      <c r="S15" s="5" t="s">
        <v>33</v>
      </c>
      <c r="T15" s="5" t="s">
        <v>33</v>
      </c>
      <c r="U15" s="5" t="s">
        <v>33</v>
      </c>
      <c r="V15" t="str">
        <f t="shared" si="0"/>
        <v/>
      </c>
      <c r="W15" t="str">
        <f t="shared" si="1"/>
        <v/>
      </c>
      <c r="X15" t="str">
        <f t="shared" si="2"/>
        <v/>
      </c>
      <c r="Y15" t="str">
        <f t="shared" si="3"/>
        <v/>
      </c>
      <c r="Z15" t="str">
        <f t="shared" si="4"/>
        <v/>
      </c>
      <c r="AA15" t="str">
        <f t="shared" si="5"/>
        <v/>
      </c>
    </row>
    <row r="16" spans="1:27" x14ac:dyDescent="0.3">
      <c r="A16" s="4">
        <v>2001</v>
      </c>
      <c r="B16" s="5" t="s">
        <v>33</v>
      </c>
      <c r="C16" s="5" t="s">
        <v>33</v>
      </c>
      <c r="D16" s="5" t="s">
        <v>33</v>
      </c>
      <c r="E16" s="5" t="s">
        <v>33</v>
      </c>
      <c r="F16" s="5" t="s">
        <v>33</v>
      </c>
      <c r="G16" s="5" t="s">
        <v>33</v>
      </c>
      <c r="H16" s="5" t="s">
        <v>33</v>
      </c>
      <c r="I16" s="5" t="s">
        <v>33</v>
      </c>
      <c r="J16" s="5" t="s">
        <v>33</v>
      </c>
      <c r="K16" s="5" t="s">
        <v>33</v>
      </c>
      <c r="L16" s="5" t="s">
        <v>33</v>
      </c>
      <c r="M16" s="5" t="s">
        <v>33</v>
      </c>
      <c r="N16" s="5" t="s">
        <v>33</v>
      </c>
      <c r="O16" s="5" t="s">
        <v>33</v>
      </c>
      <c r="P16" s="5" t="s">
        <v>33</v>
      </c>
      <c r="Q16" s="5" t="s">
        <v>33</v>
      </c>
      <c r="R16" s="5" t="s">
        <v>33</v>
      </c>
      <c r="S16" s="5" t="s">
        <v>33</v>
      </c>
      <c r="T16" s="5" t="s">
        <v>33</v>
      </c>
      <c r="U16" s="5" t="s">
        <v>33</v>
      </c>
      <c r="V16" t="str">
        <f t="shared" si="0"/>
        <v/>
      </c>
      <c r="W16" t="str">
        <f t="shared" si="1"/>
        <v/>
      </c>
      <c r="X16" t="str">
        <f t="shared" si="2"/>
        <v/>
      </c>
      <c r="Y16" t="str">
        <f t="shared" si="3"/>
        <v/>
      </c>
      <c r="Z16" t="str">
        <f t="shared" si="4"/>
        <v/>
      </c>
      <c r="AA16" t="str">
        <f t="shared" si="5"/>
        <v/>
      </c>
    </row>
    <row r="17" spans="1:27" x14ac:dyDescent="0.3">
      <c r="A17" s="4">
        <v>2002</v>
      </c>
      <c r="B17" s="5" t="s">
        <v>33</v>
      </c>
      <c r="C17" s="5" t="s">
        <v>33</v>
      </c>
      <c r="D17" s="5" t="s">
        <v>33</v>
      </c>
      <c r="E17" s="5" t="s">
        <v>33</v>
      </c>
      <c r="F17" s="5" t="s">
        <v>33</v>
      </c>
      <c r="G17" s="5" t="s">
        <v>33</v>
      </c>
      <c r="H17" s="5" t="s">
        <v>33</v>
      </c>
      <c r="I17" s="5" t="s">
        <v>33</v>
      </c>
      <c r="J17" s="5" t="s">
        <v>33</v>
      </c>
      <c r="K17" s="5" t="s">
        <v>33</v>
      </c>
      <c r="L17" s="5" t="s">
        <v>33</v>
      </c>
      <c r="M17" s="5" t="s">
        <v>33</v>
      </c>
      <c r="N17" s="5" t="s">
        <v>33</v>
      </c>
      <c r="O17" s="5" t="s">
        <v>33</v>
      </c>
      <c r="P17" s="5" t="s">
        <v>33</v>
      </c>
      <c r="Q17" s="5" t="s">
        <v>33</v>
      </c>
      <c r="R17" s="5" t="s">
        <v>33</v>
      </c>
      <c r="S17" s="5" t="s">
        <v>33</v>
      </c>
      <c r="T17" s="5" t="s">
        <v>33</v>
      </c>
      <c r="U17" s="5" t="s">
        <v>33</v>
      </c>
      <c r="V17" t="str">
        <f t="shared" si="0"/>
        <v/>
      </c>
      <c r="W17" t="str">
        <f t="shared" si="1"/>
        <v/>
      </c>
      <c r="X17" t="str">
        <f t="shared" si="2"/>
        <v/>
      </c>
      <c r="Y17" t="str">
        <f t="shared" si="3"/>
        <v/>
      </c>
      <c r="Z17" t="str">
        <f t="shared" si="4"/>
        <v/>
      </c>
      <c r="AA17" t="str">
        <f t="shared" si="5"/>
        <v/>
      </c>
    </row>
    <row r="18" spans="1:27" x14ac:dyDescent="0.3">
      <c r="A18" s="4">
        <v>2003</v>
      </c>
      <c r="B18" s="5" t="s">
        <v>33</v>
      </c>
      <c r="C18" s="5" t="s">
        <v>33</v>
      </c>
      <c r="D18" s="5" t="s">
        <v>33</v>
      </c>
      <c r="E18" s="5" t="s">
        <v>33</v>
      </c>
      <c r="F18" s="5" t="s">
        <v>33</v>
      </c>
      <c r="G18" s="5" t="s">
        <v>33</v>
      </c>
      <c r="H18" s="5" t="s">
        <v>33</v>
      </c>
      <c r="I18" s="5" t="s">
        <v>33</v>
      </c>
      <c r="J18" s="5" t="s">
        <v>33</v>
      </c>
      <c r="K18" s="5">
        <v>0.40899999999999997</v>
      </c>
      <c r="L18" s="5" t="s">
        <v>33</v>
      </c>
      <c r="M18" s="5" t="s">
        <v>33</v>
      </c>
      <c r="N18" s="5" t="s">
        <v>33</v>
      </c>
      <c r="O18" s="5" t="s">
        <v>33</v>
      </c>
      <c r="P18" s="5" t="s">
        <v>33</v>
      </c>
      <c r="Q18" s="5" t="s">
        <v>33</v>
      </c>
      <c r="R18" s="5" t="s">
        <v>33</v>
      </c>
      <c r="S18" s="5" t="s">
        <v>33</v>
      </c>
      <c r="T18" s="5" t="s">
        <v>33</v>
      </c>
      <c r="U18" s="5" t="s">
        <v>33</v>
      </c>
      <c r="V18" t="str">
        <f t="shared" si="0"/>
        <v/>
      </c>
      <c r="W18" t="str">
        <f t="shared" si="1"/>
        <v/>
      </c>
      <c r="X18" t="str">
        <f t="shared" si="2"/>
        <v/>
      </c>
      <c r="Y18" t="str">
        <f t="shared" si="3"/>
        <v/>
      </c>
      <c r="Z18" t="str">
        <f t="shared" si="4"/>
        <v/>
      </c>
      <c r="AA18" t="str">
        <f t="shared" si="5"/>
        <v/>
      </c>
    </row>
    <row r="19" spans="1:27" x14ac:dyDescent="0.3">
      <c r="A19" s="4">
        <v>2004</v>
      </c>
      <c r="B19" s="5" t="s">
        <v>33</v>
      </c>
      <c r="C19" s="5" t="s">
        <v>33</v>
      </c>
      <c r="D19" s="5" t="s">
        <v>33</v>
      </c>
      <c r="E19" s="5" t="s">
        <v>33</v>
      </c>
      <c r="F19" s="5" t="s">
        <v>33</v>
      </c>
      <c r="G19" s="5" t="s">
        <v>33</v>
      </c>
      <c r="H19" s="5" t="s">
        <v>33</v>
      </c>
      <c r="I19" s="5" t="s">
        <v>33</v>
      </c>
      <c r="J19" s="5" t="s">
        <v>33</v>
      </c>
      <c r="K19" s="5" t="s">
        <v>33</v>
      </c>
      <c r="L19" s="5" t="s">
        <v>33</v>
      </c>
      <c r="M19" s="5" t="s">
        <v>33</v>
      </c>
      <c r="N19" s="5" t="s">
        <v>33</v>
      </c>
      <c r="O19" s="5" t="s">
        <v>33</v>
      </c>
      <c r="P19" s="5" t="s">
        <v>33</v>
      </c>
      <c r="Q19" s="5" t="s">
        <v>33</v>
      </c>
      <c r="R19" s="5" t="s">
        <v>33</v>
      </c>
      <c r="S19" s="5" t="s">
        <v>33</v>
      </c>
      <c r="T19" s="5" t="s">
        <v>33</v>
      </c>
      <c r="U19" s="5" t="s">
        <v>33</v>
      </c>
      <c r="V19" t="str">
        <f t="shared" si="0"/>
        <v/>
      </c>
      <c r="W19" t="str">
        <f t="shared" si="1"/>
        <v/>
      </c>
      <c r="X19" t="str">
        <f t="shared" si="2"/>
        <v/>
      </c>
      <c r="Y19" t="str">
        <f t="shared" si="3"/>
        <v/>
      </c>
      <c r="Z19" t="str">
        <f t="shared" si="4"/>
        <v/>
      </c>
      <c r="AA19" t="str">
        <f t="shared" si="5"/>
        <v/>
      </c>
    </row>
    <row r="20" spans="1:27" x14ac:dyDescent="0.3">
      <c r="A20" s="4">
        <v>2005</v>
      </c>
      <c r="B20" s="5" t="s">
        <v>33</v>
      </c>
      <c r="C20" s="5" t="s">
        <v>33</v>
      </c>
      <c r="D20" s="5" t="s">
        <v>33</v>
      </c>
      <c r="E20" s="5" t="s">
        <v>33</v>
      </c>
      <c r="F20" s="5" t="s">
        <v>33</v>
      </c>
      <c r="G20" s="5" t="s">
        <v>33</v>
      </c>
      <c r="H20" s="5" t="s">
        <v>33</v>
      </c>
      <c r="I20" s="5" t="s">
        <v>33</v>
      </c>
      <c r="J20" s="5" t="s">
        <v>33</v>
      </c>
      <c r="K20" s="5" t="s">
        <v>33</v>
      </c>
      <c r="L20" s="5" t="s">
        <v>33</v>
      </c>
      <c r="M20" s="5" t="s">
        <v>33</v>
      </c>
      <c r="N20" s="5" t="s">
        <v>33</v>
      </c>
      <c r="O20" s="5" t="s">
        <v>33</v>
      </c>
      <c r="P20" s="5" t="s">
        <v>33</v>
      </c>
      <c r="Q20" s="5" t="s">
        <v>33</v>
      </c>
      <c r="R20" s="5" t="s">
        <v>33</v>
      </c>
      <c r="S20" s="5" t="s">
        <v>33</v>
      </c>
      <c r="T20" s="5" t="s">
        <v>33</v>
      </c>
      <c r="U20" s="5" t="s">
        <v>33</v>
      </c>
      <c r="V20" t="str">
        <f t="shared" si="0"/>
        <v/>
      </c>
      <c r="W20" t="str">
        <f t="shared" si="1"/>
        <v/>
      </c>
      <c r="X20" t="str">
        <f t="shared" si="2"/>
        <v/>
      </c>
      <c r="Y20" t="str">
        <f t="shared" si="3"/>
        <v/>
      </c>
      <c r="Z20" t="str">
        <f t="shared" si="4"/>
        <v/>
      </c>
      <c r="AA20" t="str">
        <f t="shared" si="5"/>
        <v/>
      </c>
    </row>
    <row r="21" spans="1:27" x14ac:dyDescent="0.3">
      <c r="A21" s="4">
        <v>2006</v>
      </c>
      <c r="B21" s="5" t="s">
        <v>33</v>
      </c>
      <c r="C21" s="5">
        <v>0.72833333333333339</v>
      </c>
      <c r="D21" s="5" t="s">
        <v>33</v>
      </c>
      <c r="E21" s="5" t="s">
        <v>33</v>
      </c>
      <c r="F21" s="5" t="s">
        <v>33</v>
      </c>
      <c r="G21" s="5" t="s">
        <v>33</v>
      </c>
      <c r="H21" s="5" t="s">
        <v>33</v>
      </c>
      <c r="I21" s="5" t="s">
        <v>33</v>
      </c>
      <c r="J21" s="5" t="s">
        <v>33</v>
      </c>
      <c r="K21" s="5" t="s">
        <v>33</v>
      </c>
      <c r="L21" s="5">
        <v>0.53666666666666674</v>
      </c>
      <c r="M21" s="5">
        <v>0.76</v>
      </c>
      <c r="N21" s="5" t="s">
        <v>33</v>
      </c>
      <c r="O21" s="5">
        <v>1.6</v>
      </c>
      <c r="P21" s="5">
        <v>1.9083333333333332</v>
      </c>
      <c r="Q21" s="5" t="s">
        <v>33</v>
      </c>
      <c r="R21" s="5">
        <v>0.85666666666666658</v>
      </c>
      <c r="S21" s="5" t="s">
        <v>33</v>
      </c>
      <c r="T21" s="5" t="s">
        <v>33</v>
      </c>
      <c r="U21" s="5" t="s">
        <v>33</v>
      </c>
      <c r="V21" t="str">
        <f t="shared" si="0"/>
        <v/>
      </c>
      <c r="W21" t="str">
        <f t="shared" si="1"/>
        <v/>
      </c>
      <c r="X21" t="str">
        <f t="shared" si="2"/>
        <v/>
      </c>
      <c r="Y21" t="str">
        <f t="shared" si="3"/>
        <v/>
      </c>
      <c r="Z21" t="str">
        <f t="shared" si="4"/>
        <v/>
      </c>
      <c r="AA21" t="str">
        <f t="shared" si="5"/>
        <v/>
      </c>
    </row>
    <row r="22" spans="1:27" x14ac:dyDescent="0.3">
      <c r="A22" s="4">
        <v>2007</v>
      </c>
      <c r="B22" s="5" t="s">
        <v>33</v>
      </c>
      <c r="C22" s="5">
        <v>0.67133333333333345</v>
      </c>
      <c r="D22" s="5">
        <v>1.488</v>
      </c>
      <c r="E22" s="5">
        <v>3.7105000000000001</v>
      </c>
      <c r="F22" s="5">
        <v>0.28899999999999998</v>
      </c>
      <c r="G22" s="5">
        <v>0.33400000000000002</v>
      </c>
      <c r="H22" s="5">
        <v>0.19900000000000001</v>
      </c>
      <c r="I22" s="5">
        <v>0.21199999999999999</v>
      </c>
      <c r="J22" s="5">
        <v>8.0000000000000002E-3</v>
      </c>
      <c r="K22" s="5">
        <v>0.40699999999999997</v>
      </c>
      <c r="L22" s="5">
        <v>8.0000000000000002E-3</v>
      </c>
      <c r="M22" s="5">
        <v>3.8980000000000001</v>
      </c>
      <c r="N22" s="5">
        <v>3.8250000000000006E-2</v>
      </c>
      <c r="O22" s="5">
        <v>2.1259999999999999</v>
      </c>
      <c r="P22" s="5">
        <v>2.2960000000000003</v>
      </c>
      <c r="Q22" s="5">
        <v>8.0000000000000002E-3</v>
      </c>
      <c r="R22" s="5">
        <v>0.64350000000000007</v>
      </c>
      <c r="S22" s="5" t="s">
        <v>33</v>
      </c>
      <c r="T22" s="5">
        <v>8.0000000000000002E-3</v>
      </c>
      <c r="U22" s="5">
        <v>0.33300000000000002</v>
      </c>
      <c r="V22">
        <f t="shared" si="0"/>
        <v>9.706250000000001E-2</v>
      </c>
      <c r="W22">
        <f t="shared" si="1"/>
        <v>7.9300350395926172E-2</v>
      </c>
      <c r="X22">
        <f>IF(COUNT($C22,$D22,$F22,$K22,$L22,$R22,$T22)&gt;3.9,(AVERAGE($C22,$D22,$F22,$K22,$L22,$R22,$T22)),"")</f>
        <v>0.50211904761904769</v>
      </c>
      <c r="Y22">
        <f t="shared" si="3"/>
        <v>0.1929321326869354</v>
      </c>
      <c r="Z22">
        <f>IF(COUNT($E22,$H22,$I22,$M22,$O22,$P22,$S22)&gt;3.9,(AVERAGE($E22,$H22,$I22,$M22,$O22,$P22,$S22)),"")</f>
        <v>2.0735833333333336</v>
      </c>
      <c r="AA22">
        <f t="shared" si="5"/>
        <v>0.65928658938616691</v>
      </c>
    </row>
    <row r="23" spans="1:27" x14ac:dyDescent="0.3">
      <c r="A23" s="4">
        <v>2008</v>
      </c>
      <c r="B23" s="5" t="s">
        <v>33</v>
      </c>
      <c r="C23" s="5" t="s">
        <v>33</v>
      </c>
      <c r="D23" s="5">
        <v>1.55</v>
      </c>
      <c r="E23" s="5">
        <v>2.0350000000000001</v>
      </c>
      <c r="F23" s="5">
        <v>0.47433333333333333</v>
      </c>
      <c r="G23" s="5">
        <v>0.26661538461538459</v>
      </c>
      <c r="H23" s="5">
        <v>4.8499999999999996</v>
      </c>
      <c r="I23" s="5">
        <v>2.0499999999999998</v>
      </c>
      <c r="J23" s="5" t="s">
        <v>33</v>
      </c>
      <c r="K23" s="5">
        <v>0.25</v>
      </c>
      <c r="L23" s="5" t="s">
        <v>33</v>
      </c>
      <c r="M23" s="5">
        <v>2.6500000000000004</v>
      </c>
      <c r="N23" s="5">
        <v>1.3056666666666665</v>
      </c>
      <c r="O23" s="5">
        <v>0.17499999999999999</v>
      </c>
      <c r="P23" s="5" t="s">
        <v>33</v>
      </c>
      <c r="Q23" s="5">
        <v>0.2</v>
      </c>
      <c r="R23" s="5" t="s">
        <v>33</v>
      </c>
      <c r="S23" s="5" t="s">
        <v>33</v>
      </c>
      <c r="T23" s="5">
        <v>0.38500000000000001</v>
      </c>
      <c r="U23" s="5">
        <v>7.7499999999999999E-2</v>
      </c>
      <c r="V23">
        <f t="shared" si="0"/>
        <v>0.59076068376068369</v>
      </c>
      <c r="W23">
        <f t="shared" si="1"/>
        <v>0.35796988963828652</v>
      </c>
      <c r="X23">
        <f t="shared" si="2"/>
        <v>0.66483333333333339</v>
      </c>
      <c r="Y23">
        <f t="shared" si="3"/>
        <v>0.29863629867932817</v>
      </c>
      <c r="Z23">
        <f t="shared" si="4"/>
        <v>2.3519999999999999</v>
      </c>
      <c r="AA23">
        <f t="shared" si="5"/>
        <v>0.75032759512095792</v>
      </c>
    </row>
    <row r="24" spans="1:27" x14ac:dyDescent="0.3">
      <c r="A24" s="4">
        <v>2009</v>
      </c>
      <c r="B24" s="5">
        <v>1.0585</v>
      </c>
      <c r="C24" s="5">
        <v>3.4074999999999998</v>
      </c>
      <c r="D24" s="5">
        <v>7.3</v>
      </c>
      <c r="E24" s="5">
        <v>12.25</v>
      </c>
      <c r="F24" s="5">
        <v>6.5500000000000007</v>
      </c>
      <c r="G24" s="5">
        <v>3.1866666666666661</v>
      </c>
      <c r="H24" s="5">
        <v>9.25</v>
      </c>
      <c r="I24" s="5">
        <v>10.55</v>
      </c>
      <c r="J24" s="5">
        <v>0.875</v>
      </c>
      <c r="K24" s="5">
        <v>1.6733333333333331</v>
      </c>
      <c r="L24" s="5">
        <v>2.88</v>
      </c>
      <c r="M24" s="5">
        <v>3.45</v>
      </c>
      <c r="N24" s="5">
        <v>1.833333333333333</v>
      </c>
      <c r="O24" s="5">
        <v>5.125</v>
      </c>
      <c r="P24" s="5">
        <v>10.0625</v>
      </c>
      <c r="Q24" s="5">
        <v>0.31</v>
      </c>
      <c r="R24" s="5">
        <v>3.9042500000000002</v>
      </c>
      <c r="S24" s="5" t="s">
        <v>33</v>
      </c>
      <c r="T24" s="5">
        <v>1.54</v>
      </c>
      <c r="U24" s="5">
        <v>0.61</v>
      </c>
      <c r="V24">
        <f t="shared" si="0"/>
        <v>1.4526999999999997</v>
      </c>
      <c r="W24">
        <f t="shared" si="1"/>
        <v>0.49731360103839678</v>
      </c>
      <c r="X24">
        <f t="shared" si="2"/>
        <v>3.893583333333333</v>
      </c>
      <c r="Y24">
        <f>IF(COUNT($C24,$D24,$F24,$K24,$L24,$R24,$T24)&gt;3.9,(STDEV($C24,$D24,$F24,$K24,$L24,$R24,$T24))/(SQRT(COUNT($C24,$D24,$F24,$K24,$L24,$R24,$T24))),"")</f>
        <v>0.85066963177289623</v>
      </c>
      <c r="Z24">
        <f t="shared" si="4"/>
        <v>8.4479166666666661</v>
      </c>
      <c r="AA24">
        <f t="shared" si="5"/>
        <v>1.3921895848905697</v>
      </c>
    </row>
    <row r="25" spans="1:27" x14ac:dyDescent="0.3">
      <c r="A25" s="4">
        <v>2010</v>
      </c>
      <c r="B25" s="5" t="s">
        <v>33</v>
      </c>
      <c r="C25" s="5" t="s">
        <v>33</v>
      </c>
      <c r="D25" s="5" t="s">
        <v>33</v>
      </c>
      <c r="E25" s="5" t="s">
        <v>33</v>
      </c>
      <c r="F25" s="5">
        <v>4.0333333333333332</v>
      </c>
      <c r="G25" s="5" t="s">
        <v>33</v>
      </c>
      <c r="H25" s="5">
        <v>3.6</v>
      </c>
      <c r="I25" s="5">
        <v>1.5</v>
      </c>
      <c r="J25" s="5" t="s">
        <v>33</v>
      </c>
      <c r="K25" s="5">
        <v>1.2308571428571429</v>
      </c>
      <c r="L25" s="5" t="s">
        <v>33</v>
      </c>
      <c r="M25" s="5" t="s">
        <v>33</v>
      </c>
      <c r="N25" s="5">
        <v>7.9000000000000001E-2</v>
      </c>
      <c r="O25" s="5">
        <v>2.8</v>
      </c>
      <c r="P25" s="5" t="s">
        <v>33</v>
      </c>
      <c r="Q25" s="5">
        <v>0.26</v>
      </c>
      <c r="R25" s="5" t="s">
        <v>33</v>
      </c>
      <c r="S25" s="5" t="s">
        <v>33</v>
      </c>
      <c r="T25" s="5" t="s">
        <v>33</v>
      </c>
      <c r="U25" s="5" t="s">
        <v>33</v>
      </c>
      <c r="V25" t="str">
        <f t="shared" si="0"/>
        <v/>
      </c>
      <c r="W25" t="str">
        <f t="shared" si="1"/>
        <v/>
      </c>
      <c r="X25" t="str">
        <f t="shared" si="2"/>
        <v/>
      </c>
      <c r="Y25" t="str">
        <f t="shared" si="3"/>
        <v/>
      </c>
      <c r="Z25" t="str">
        <f t="shared" si="4"/>
        <v/>
      </c>
      <c r="AA25" t="str">
        <f t="shared" si="5"/>
        <v/>
      </c>
    </row>
    <row r="26" spans="1:27" x14ac:dyDescent="0.3">
      <c r="A26" s="4">
        <v>2011</v>
      </c>
      <c r="B26" s="5" t="s">
        <v>33</v>
      </c>
      <c r="C26" s="5">
        <v>0.91500000000000004</v>
      </c>
      <c r="D26" s="5" t="s">
        <v>33</v>
      </c>
      <c r="E26" s="5" t="s">
        <v>33</v>
      </c>
      <c r="F26" s="5" t="s">
        <v>33</v>
      </c>
      <c r="G26" s="5" t="s">
        <v>33</v>
      </c>
      <c r="H26" s="5" t="s">
        <v>33</v>
      </c>
      <c r="I26" s="5" t="s">
        <v>33</v>
      </c>
      <c r="J26" s="5" t="s">
        <v>33</v>
      </c>
      <c r="K26" s="5">
        <v>0.56999999999999995</v>
      </c>
      <c r="L26" s="5">
        <v>0.42</v>
      </c>
      <c r="M26" s="5" t="s">
        <v>33</v>
      </c>
      <c r="N26" s="5" t="s">
        <v>33</v>
      </c>
      <c r="O26" s="5" t="s">
        <v>33</v>
      </c>
      <c r="P26" s="5">
        <v>2.4000000000000004</v>
      </c>
      <c r="Q26" s="5" t="s">
        <v>33</v>
      </c>
      <c r="R26" s="5">
        <v>1.2</v>
      </c>
      <c r="S26" s="5" t="s">
        <v>33</v>
      </c>
      <c r="T26" s="5" t="s">
        <v>33</v>
      </c>
      <c r="U26" s="5" t="s">
        <v>33</v>
      </c>
      <c r="V26" t="str">
        <f t="shared" si="0"/>
        <v/>
      </c>
      <c r="W26" t="str">
        <f t="shared" si="1"/>
        <v/>
      </c>
      <c r="X26">
        <f t="shared" si="2"/>
        <v>0.77624999999999988</v>
      </c>
      <c r="Y26">
        <f t="shared" si="3"/>
        <v>0.17518294009406302</v>
      </c>
      <c r="Z26" t="str">
        <f t="shared" si="4"/>
        <v/>
      </c>
      <c r="AA26" t="str">
        <f t="shared" si="5"/>
        <v/>
      </c>
    </row>
    <row r="27" spans="1:27" x14ac:dyDescent="0.3">
      <c r="A27" s="4">
        <v>2012</v>
      </c>
      <c r="B27" s="5" t="s">
        <v>33</v>
      </c>
      <c r="C27" s="5" t="s">
        <v>33</v>
      </c>
      <c r="D27" s="5">
        <v>0.89</v>
      </c>
      <c r="E27" s="5">
        <v>4.45</v>
      </c>
      <c r="F27" s="5" t="s">
        <v>33</v>
      </c>
      <c r="G27" s="5" t="s">
        <v>33</v>
      </c>
      <c r="H27" s="5" t="s">
        <v>33</v>
      </c>
      <c r="I27" s="5" t="s">
        <v>33</v>
      </c>
      <c r="J27" s="5">
        <v>0.35000000000000003</v>
      </c>
      <c r="K27" s="5">
        <v>1.0249999999999999</v>
      </c>
      <c r="L27" s="5" t="s">
        <v>33</v>
      </c>
      <c r="M27" s="5">
        <v>12</v>
      </c>
      <c r="N27" s="5" t="s">
        <v>33</v>
      </c>
      <c r="O27" s="5">
        <v>12</v>
      </c>
      <c r="P27" s="5" t="s">
        <v>33</v>
      </c>
      <c r="Q27" s="5" t="s">
        <v>33</v>
      </c>
      <c r="R27" s="5" t="s">
        <v>33</v>
      </c>
      <c r="S27" s="5" t="s">
        <v>33</v>
      </c>
      <c r="T27" s="5">
        <v>2.4</v>
      </c>
      <c r="U27" s="5" t="s">
        <v>33</v>
      </c>
      <c r="V27" t="str">
        <f t="shared" si="0"/>
        <v/>
      </c>
      <c r="W27" t="str">
        <f t="shared" si="1"/>
        <v/>
      </c>
      <c r="X27" t="str">
        <f t="shared" si="2"/>
        <v/>
      </c>
      <c r="Y27" t="str">
        <f t="shared" si="3"/>
        <v/>
      </c>
      <c r="Z27" t="str">
        <f t="shared" si="4"/>
        <v/>
      </c>
      <c r="AA27" t="str">
        <f t="shared" si="5"/>
        <v/>
      </c>
    </row>
    <row r="28" spans="1:27" x14ac:dyDescent="0.3">
      <c r="A28" s="4">
        <v>2013</v>
      </c>
      <c r="B28" s="5">
        <v>1.6</v>
      </c>
      <c r="C28" s="5">
        <v>2</v>
      </c>
      <c r="D28" s="5">
        <v>0.25</v>
      </c>
      <c r="E28" s="5">
        <v>2.5099999999999998</v>
      </c>
      <c r="F28" s="5" t="s">
        <v>33</v>
      </c>
      <c r="G28" s="5">
        <v>0.33</v>
      </c>
      <c r="H28" s="5" t="s">
        <v>33</v>
      </c>
      <c r="I28" s="5" t="s">
        <v>33</v>
      </c>
      <c r="J28" s="5" t="s">
        <v>33</v>
      </c>
      <c r="K28" s="5">
        <v>1.05</v>
      </c>
      <c r="L28" s="5">
        <v>0.23</v>
      </c>
      <c r="M28" s="5" t="s">
        <v>33</v>
      </c>
      <c r="N28" s="5">
        <v>0.44</v>
      </c>
      <c r="O28" s="5" t="s">
        <v>33</v>
      </c>
      <c r="P28" s="5">
        <v>2.15</v>
      </c>
      <c r="Q28" s="5" t="s">
        <v>33</v>
      </c>
      <c r="R28" s="5" t="s">
        <v>33</v>
      </c>
      <c r="S28" s="5" t="s">
        <v>33</v>
      </c>
      <c r="T28" s="5" t="s">
        <v>33</v>
      </c>
      <c r="U28" s="5" t="s">
        <v>33</v>
      </c>
      <c r="V28">
        <f t="shared" si="0"/>
        <v>0.79</v>
      </c>
      <c r="W28">
        <f t="shared" si="1"/>
        <v>0.40624294865675326</v>
      </c>
      <c r="X28">
        <f t="shared" si="2"/>
        <v>0.88249999999999995</v>
      </c>
      <c r="Y28">
        <f t="shared" si="3"/>
        <v>0.41859636485123314</v>
      </c>
      <c r="Z28" t="str">
        <f t="shared" si="4"/>
        <v/>
      </c>
      <c r="AA28" t="str">
        <f t="shared" si="5"/>
        <v/>
      </c>
    </row>
    <row r="29" spans="1:27" x14ac:dyDescent="0.3">
      <c r="A29" s="4">
        <v>2014</v>
      </c>
      <c r="B29" s="5">
        <v>0.28999999999999998</v>
      </c>
      <c r="C29" s="5">
        <v>0.108</v>
      </c>
      <c r="D29" s="5">
        <v>1.41</v>
      </c>
      <c r="E29" s="5" t="s">
        <v>33</v>
      </c>
      <c r="F29" s="5" t="s">
        <v>33</v>
      </c>
      <c r="G29" s="5">
        <v>0.65</v>
      </c>
      <c r="H29" s="5" t="s">
        <v>33</v>
      </c>
      <c r="I29" s="5" t="s">
        <v>33</v>
      </c>
      <c r="J29" s="5" t="s">
        <v>33</v>
      </c>
      <c r="K29" s="5">
        <v>0.18925</v>
      </c>
      <c r="L29" s="5">
        <v>2.1499999999999998E-2</v>
      </c>
      <c r="M29" s="5" t="s">
        <v>33</v>
      </c>
      <c r="N29" s="5" t="s">
        <v>33</v>
      </c>
      <c r="O29" s="5" t="s">
        <v>33</v>
      </c>
      <c r="P29" s="5">
        <v>2.74</v>
      </c>
      <c r="Q29" s="5" t="s">
        <v>33</v>
      </c>
      <c r="R29" s="5" t="s">
        <v>33</v>
      </c>
      <c r="S29" s="5" t="s">
        <v>33</v>
      </c>
      <c r="T29" s="5">
        <v>1.53</v>
      </c>
      <c r="U29" s="5" t="s">
        <v>33</v>
      </c>
      <c r="V29" t="str">
        <f t="shared" si="0"/>
        <v/>
      </c>
      <c r="W29" t="str">
        <f t="shared" si="1"/>
        <v/>
      </c>
      <c r="X29">
        <f t="shared" si="2"/>
        <v>0.65175000000000005</v>
      </c>
      <c r="Y29">
        <f t="shared" si="3"/>
        <v>0.3356375649417091</v>
      </c>
      <c r="Z29" t="str">
        <f t="shared" si="4"/>
        <v/>
      </c>
      <c r="AA29" t="str">
        <f t="shared" si="5"/>
        <v/>
      </c>
    </row>
    <row r="30" spans="1:27" x14ac:dyDescent="0.3">
      <c r="A30" s="4">
        <v>2015</v>
      </c>
      <c r="B30" s="5" t="s">
        <v>33</v>
      </c>
      <c r="C30" s="5">
        <v>1.180525</v>
      </c>
      <c r="D30" s="5">
        <v>2.38</v>
      </c>
      <c r="E30" s="5">
        <v>0.70799999999999996</v>
      </c>
      <c r="F30" s="5">
        <v>4.59</v>
      </c>
      <c r="G30" s="5" t="s">
        <v>33</v>
      </c>
      <c r="H30" s="5">
        <v>2.65</v>
      </c>
      <c r="I30" s="5">
        <v>0.84899999999999998</v>
      </c>
      <c r="J30" s="5" t="s">
        <v>33</v>
      </c>
      <c r="K30" s="5">
        <v>0.58000000000000007</v>
      </c>
      <c r="L30" s="5">
        <v>0.41299999999999998</v>
      </c>
      <c r="M30" s="5">
        <v>0.01</v>
      </c>
      <c r="N30" s="5">
        <v>0.17233333333333334</v>
      </c>
      <c r="O30" s="5">
        <v>1.1399999999999999</v>
      </c>
      <c r="P30" s="5">
        <v>2.2725</v>
      </c>
      <c r="Q30" s="5">
        <v>0.39700000000000002</v>
      </c>
      <c r="R30" s="5">
        <v>0.38349999999999995</v>
      </c>
      <c r="S30" s="5" t="s">
        <v>33</v>
      </c>
      <c r="T30" s="5">
        <v>1.41</v>
      </c>
      <c r="U30" s="5" t="s">
        <v>33</v>
      </c>
      <c r="V30" t="str">
        <f t="shared" si="0"/>
        <v/>
      </c>
      <c r="W30" t="str">
        <f t="shared" si="1"/>
        <v/>
      </c>
      <c r="X30">
        <f t="shared" si="2"/>
        <v>1.5624321428571428</v>
      </c>
      <c r="Y30">
        <f t="shared" si="3"/>
        <v>0.57071219329954936</v>
      </c>
      <c r="Z30">
        <f t="shared" si="4"/>
        <v>1.2715833333333333</v>
      </c>
      <c r="AA30">
        <f t="shared" si="5"/>
        <v>0.40853299370362312</v>
      </c>
    </row>
    <row r="31" spans="1:27" x14ac:dyDescent="0.3">
      <c r="A31" s="4">
        <v>2016</v>
      </c>
      <c r="B31" s="5" t="s">
        <v>33</v>
      </c>
      <c r="C31" s="5" t="s">
        <v>33</v>
      </c>
      <c r="D31" s="5">
        <v>0.623</v>
      </c>
      <c r="E31" s="5" t="s">
        <v>33</v>
      </c>
      <c r="F31" s="5" t="s">
        <v>33</v>
      </c>
      <c r="G31" s="5" t="s">
        <v>33</v>
      </c>
      <c r="H31" s="5" t="s">
        <v>33</v>
      </c>
      <c r="I31" s="5" t="s">
        <v>33</v>
      </c>
      <c r="J31" s="5" t="s">
        <v>33</v>
      </c>
      <c r="K31" s="5">
        <v>0.54200000000000004</v>
      </c>
      <c r="L31" s="5">
        <v>0.45600000000000002</v>
      </c>
      <c r="M31" s="5">
        <v>1.39</v>
      </c>
      <c r="N31" s="5">
        <v>0.44166666666666671</v>
      </c>
      <c r="O31" s="5">
        <v>1.1399999999999999</v>
      </c>
      <c r="P31" s="5" t="s">
        <v>33</v>
      </c>
      <c r="Q31" s="5" t="s">
        <v>33</v>
      </c>
      <c r="R31" s="5">
        <v>0.91549999999999998</v>
      </c>
      <c r="S31" s="5" t="s">
        <v>33</v>
      </c>
      <c r="T31" s="5" t="s">
        <v>33</v>
      </c>
      <c r="U31" s="5" t="s">
        <v>33</v>
      </c>
      <c r="V31" t="str">
        <f t="shared" si="0"/>
        <v/>
      </c>
      <c r="W31" t="str">
        <f t="shared" si="1"/>
        <v/>
      </c>
      <c r="X31">
        <f t="shared" si="2"/>
        <v>0.63412500000000005</v>
      </c>
      <c r="Y31">
        <f t="shared" si="3"/>
        <v>9.9796120290319854E-2</v>
      </c>
      <c r="Z31" t="str">
        <f t="shared" si="4"/>
        <v/>
      </c>
      <c r="AA31" t="str">
        <f t="shared" si="5"/>
        <v/>
      </c>
    </row>
    <row r="32" spans="1:27" x14ac:dyDescent="0.3">
      <c r="A32" s="4">
        <v>2017</v>
      </c>
      <c r="B32" s="5">
        <v>0.155</v>
      </c>
      <c r="C32" s="5" t="s">
        <v>33</v>
      </c>
      <c r="D32" s="5">
        <v>2.95</v>
      </c>
      <c r="E32" s="5">
        <v>3.7399999999999998</v>
      </c>
      <c r="F32" s="5">
        <v>3.18</v>
      </c>
      <c r="G32" s="5">
        <v>0.16400000000000001</v>
      </c>
      <c r="H32" s="5">
        <v>3.96</v>
      </c>
      <c r="I32" s="5">
        <v>0.32600000000000001</v>
      </c>
      <c r="J32" s="5">
        <v>0.183</v>
      </c>
      <c r="K32" s="5">
        <v>0.90100000000000002</v>
      </c>
      <c r="L32" s="5">
        <v>1.02</v>
      </c>
      <c r="M32" s="5">
        <v>3.73</v>
      </c>
      <c r="N32" s="5">
        <v>0.30433333333333334</v>
      </c>
      <c r="O32" s="5">
        <v>3.48</v>
      </c>
      <c r="P32" s="5">
        <v>1.887</v>
      </c>
      <c r="Q32" s="5">
        <v>0.82799999999999996</v>
      </c>
      <c r="R32" s="5">
        <v>0.55400000000000005</v>
      </c>
      <c r="S32" s="5" t="s">
        <v>33</v>
      </c>
      <c r="T32" s="5">
        <v>3.14</v>
      </c>
      <c r="U32" s="5" t="s">
        <v>33</v>
      </c>
      <c r="V32">
        <f t="shared" si="0"/>
        <v>0.32686666666666664</v>
      </c>
      <c r="W32">
        <f t="shared" si="1"/>
        <v>0.12814126753097321</v>
      </c>
      <c r="X32">
        <f t="shared" si="2"/>
        <v>1.9575000000000002</v>
      </c>
      <c r="Y32">
        <f t="shared" si="3"/>
        <v>0.51129833104884415</v>
      </c>
      <c r="Z32">
        <f t="shared" si="4"/>
        <v>2.8538333333333337</v>
      </c>
      <c r="AA32">
        <f t="shared" si="5"/>
        <v>0.59142079867984942</v>
      </c>
    </row>
    <row r="33" spans="1:27" x14ac:dyDescent="0.3">
      <c r="A33" s="4">
        <v>2018</v>
      </c>
      <c r="B33" s="5" t="s">
        <v>33</v>
      </c>
      <c r="C33" s="5">
        <v>0.8125</v>
      </c>
      <c r="D33" s="5">
        <v>0.95199999999999996</v>
      </c>
      <c r="E33" s="5">
        <v>3</v>
      </c>
      <c r="F33" s="5">
        <v>2.6902500000000003</v>
      </c>
      <c r="G33" s="5" t="s">
        <v>33</v>
      </c>
      <c r="H33" s="5">
        <v>4.51</v>
      </c>
      <c r="I33" s="5">
        <v>0.32800000000000001</v>
      </c>
      <c r="J33" s="5" t="s">
        <v>33</v>
      </c>
      <c r="K33" s="5">
        <v>1.3599999999999999</v>
      </c>
      <c r="L33" s="5">
        <v>0.184</v>
      </c>
      <c r="M33" s="5">
        <v>3.68</v>
      </c>
      <c r="N33" s="5">
        <v>0.22243333333333334</v>
      </c>
      <c r="O33" s="5">
        <v>1.66</v>
      </c>
      <c r="P33" s="5">
        <v>1.9</v>
      </c>
      <c r="Q33" s="5">
        <v>6.8500000000000005E-2</v>
      </c>
      <c r="R33" s="5">
        <v>0.88800000000000001</v>
      </c>
      <c r="S33" s="5" t="s">
        <v>33</v>
      </c>
      <c r="T33" s="5">
        <v>0.42399999999999999</v>
      </c>
      <c r="U33" s="5" t="s">
        <v>33</v>
      </c>
      <c r="V33" t="str">
        <f t="shared" si="0"/>
        <v/>
      </c>
      <c r="W33" t="str">
        <f t="shared" si="1"/>
        <v/>
      </c>
      <c r="X33">
        <f t="shared" si="2"/>
        <v>1.0443928571428571</v>
      </c>
      <c r="Y33">
        <f t="shared" si="3"/>
        <v>0.3093921164439829</v>
      </c>
      <c r="Z33">
        <f t="shared" si="4"/>
        <v>2.5130000000000003</v>
      </c>
      <c r="AA33">
        <f t="shared" si="5"/>
        <v>0.61818740416371021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Read_Me</vt:lpstr>
      <vt:lpstr>TN_surface</vt:lpstr>
      <vt:lpstr>TKN_surface</vt:lpstr>
      <vt:lpstr>NOx_surface</vt:lpstr>
      <vt:lpstr>TOC_surface</vt:lpstr>
      <vt:lpstr>NH3_surface</vt:lpstr>
      <vt:lpstr>TN_inflow</vt:lpstr>
      <vt:lpstr>TKN_inflow</vt:lpstr>
      <vt:lpstr>NOx_inflow</vt:lpstr>
      <vt:lpstr>NH3_inflow</vt:lpstr>
      <vt:lpstr>TOC_inflow</vt:lpstr>
      <vt:lpstr>TP_surface</vt:lpstr>
      <vt:lpstr>P_dissolved_surface</vt:lpstr>
      <vt:lpstr>TP_inflow</vt:lpstr>
      <vt:lpstr>TN_deep</vt:lpstr>
      <vt:lpstr>TKN_deep</vt:lpstr>
      <vt:lpstr>NOx_deep</vt:lpstr>
      <vt:lpstr>NH3_deep</vt:lpstr>
      <vt:lpstr>TP_deep</vt:lpstr>
      <vt:lpstr>P_dissolved_deep</vt:lpstr>
      <vt:lpstr>TOC_deep</vt:lpstr>
      <vt:lpstr>Precip_Z-scores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NJS</dc:creator>
  <cp:lastModifiedBy>NJS</cp:lastModifiedBy>
  <dcterms:created xsi:type="dcterms:W3CDTF">2021-04-02T18:44:29Z</dcterms:created>
  <dcterms:modified xsi:type="dcterms:W3CDTF">2021-04-07T12:47:27Z</dcterms:modified>
</cp:coreProperties>
</file>